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1" sheetId="2" r:id="rId2"/>
    <sheet name="SO 101" sheetId="3" r:id="rId3"/>
    <sheet name="SO 201" sheetId="4" r:id="rId4"/>
    <sheet name="SO 901" sheetId="5" r:id="rId5"/>
  </sheets>
  <definedNames/>
  <calcPr fullCalcOnLoad="1"/>
</workbook>
</file>

<file path=xl/sharedStrings.xml><?xml version="1.0" encoding="utf-8"?>
<sst xmlns="http://schemas.openxmlformats.org/spreadsheetml/2006/main" count="1128" uniqueCount="504">
  <si>
    <t>Soupis objektů s DPH</t>
  </si>
  <si>
    <t>Stavba:13_2_075 - Starý Vestec Propust</t>
  </si>
  <si>
    <t>Varianta: - Starý Vestec Propust  new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</si>
  <si>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</si>
  <si>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</si>
  <si>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</si>
  <si>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</si>
  <si>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</si>
  <si>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</si>
  <si>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</si>
  <si>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</si>
  <si>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</si>
  <si>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</si>
  <si>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</si>
  <si>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Firma: Firma</t>
  </si>
  <si>
    <t>Příloha k formuláři pro ocenění nabídky</t>
  </si>
  <si>
    <t>Stavba</t>
  </si>
  <si>
    <t>číslo a název SO</t>
  </si>
  <si>
    <t>číslo a název rozpočtu:</t>
  </si>
  <si>
    <t>13_2_075</t>
  </si>
  <si>
    <t>Starý Vestec Propust</t>
  </si>
  <si>
    <t>SO 001</t>
  </si>
  <si>
    <t>Všeobecné položky</t>
  </si>
  <si>
    <t>Zatřídění JKSO: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</si>
  <si>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</si>
  <si>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</si>
  <si>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</si>
  <si>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</si>
  <si>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</si>
  <si>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</si>
  <si>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</si>
  <si>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</si>
  <si>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</si>
  <si>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</si>
  <si>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</si>
  <si>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</si>
  <si>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</si>
  <si>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</si>
  <si>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</si>
  <si>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</si>
  <si>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</si>
  <si>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</si>
  <si>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</si>
  <si>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</si>
  <si>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</si>
  <si>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</si>
  <si>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2019_OTSKP</t>
  </si>
  <si>
    <t>02730</t>
  </si>
  <si>
    <t/>
  </si>
  <si>
    <t xml:space="preserve">POMOC PRÁCE ZŘÍZ NEBO ZAJIŠŤ OCHRANU INŽENÝRSKÝCH SÍTÍ
zajištění a ochrana zastižených inženýrských sítí podle požadavku jednotlivých správců
</t>
  </si>
  <si>
    <t xml:space="preserve">KPL       </t>
  </si>
  <si>
    <t>1=1,000 [A]</t>
  </si>
  <si>
    <t>zahrnuje veškeré náklady spojené s objednatelem požadovanými zařízeními</t>
  </si>
  <si>
    <t>02910</t>
  </si>
  <si>
    <t>OSTATNÍ POŽADAVKY - ZEMĚMĚŘIČSKÁ MĚŘENÍ
Geodetická činnost v průběhu provádění stavebních prací (geodet zhotovitele stavby) včetně vytyčení stavby a skutečného zjištění průběhu inženýrských sítí. Součástí je případné vybudování potřebné vytyčovací sítě.</t>
  </si>
  <si>
    <t>zahrnuje veškeré náklady spojené s objednatelem požadovanými pracemi, 
- pro stanovení orientační investorské ceny určete jednotkovou cenu jako 1% odhadované ceny stavby</t>
  </si>
  <si>
    <t>02943</t>
  </si>
  <si>
    <t>OSTATNÍ POŽADAVKY - VYPRACOVÁNÍ RDS
Realizační dokumentace stavby (dále jen „RDS“) dle kap. 10 Směrnice pro dokumentaci staveb pozemních komunikací (SDS PK) (8/2017), vč. dodatku č. 1 (04/2018) - Realizační dokumentace stavby (RDS) v rozsahu dle kap. 4 Technických kvalitativních podmínek pro dokumentaci staveb pozemních komunikací (TKP-D) (8/2006), odst. 4.3.5 RDS. Součástí je předání dokumentace v tištěné podobě a předání 1 x v elektronické podobě (rozsah a uspořádání odpovídající podobě tištěné) v uzavřeném (PDF) a otevřeném formátu (DWG, XLS, DOC, apod.).</t>
  </si>
  <si>
    <t>zahrnuje veškeré náklady spojené s objednatelem požadovanými pracemi</t>
  </si>
  <si>
    <t>02944</t>
  </si>
  <si>
    <t>OSTAT POŽADAVKY - DOKUMENTACE SKUTEČ PROVEDENÍ V DIGIT FORMĚ
Dokumentace skutečného provedení stavby ve smyslu § 125 odst. 6 stavebního zákona, dle kap. 11 Směrnice pro dokumentaci staveb pozemních komunikací (SDS PK) (8/2017),   v rozsahu dle  Technických kvalitativních podmínek pro dokumentaci staveb pozemních komunikací (TKP-D) (9/2006), kapitola 4. Součástí je předání dokumentace v tištěné podobě a předání 1 x v digitální podobě (rozsah a uspořádání odpovídající podobě tištěné) v uzavřeném (PDF) a otevřeném formátu (DWG, XLS, DOC, apod.).</t>
  </si>
  <si>
    <t>02945</t>
  </si>
  <si>
    <t>OSTAT POŽADAVKY - GEOMETRICKÝ PLÁN
Geodetické zaměření zkutečného provedení stavby vložené na podkladu katastrální mapy, v případě zásahu do cizích pozemků Geometrický plán potvrzený katastrálním úřadem. (Zajištění geometrických plánů skutečného provedení objektů a inženýrských sítí  a geometrických plánů věcných břemen v požadovaném formátu s hranicemi pozemků jako podklad pro vklad do katastrální mapy pro evidenci změn na katastrálním úřadu. Tato dokumentace bude potvrzena příslušným katastrálním úřadem a předána v 6 ti vyhotovení v termínu dle potřeb investora).</t>
  </si>
  <si>
    <t>položka zahrnuje:       
- přípravu podkladů, vyhotovení žádosti pro vklad na katastrální úřad
- polní práce spojené s vyhotovením geometrického plánu
- výpočetní a grafické kancelářské práce
- úřední ověření výsledného elaborátu
- schválení návrhu vkladu do katastru nemovitostí příslušným katastrálním úřadem</t>
  </si>
  <si>
    <t>02960</t>
  </si>
  <si>
    <t>OSTATNÍ POŽADAVKY - ODBORNÝ DOZOR
geotechnický dozor při posouzení vhodnosti zemin dle ČSN 736133 a základové spáry</t>
  </si>
  <si>
    <t>zahrnuje veškeré náklady spojené s objednatelem požadovaným dozorem</t>
  </si>
  <si>
    <t>02990</t>
  </si>
  <si>
    <t>OSTATNÍ POŽADAVKY - INFORMAČNÍ TABULE</t>
  </si>
  <si>
    <t>položka zahrnuje:
- dodání a osazení informačních tabulí v předepsaném provedení a množství s obsahem předepsaným zadavatelem
- veškeré nosné a upevňovací konstrukce
- základové konstrukce včetně nutných zemních prací
- demontáž a odvoz po skončení platnosti
- případně nutné opravy poškozených čátí během platnosti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</si>
  <si>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</si>
  <si>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</si>
  <si>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</si>
  <si>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</si>
  <si>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</si>
  <si>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</si>
  <si>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</si>
  <si>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</si>
  <si>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</si>
  <si>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</si>
  <si>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101</t>
  </si>
  <si>
    <t>Oprava povrchu komunikace</t>
  </si>
  <si>
    <t>014102</t>
  </si>
  <si>
    <t xml:space="preserve">POPLATKY ZA SKLÁDKU
suť živičných vrstev vozovky 2,4 t/m3
</t>
  </si>
  <si>
    <t xml:space="preserve">T         </t>
  </si>
  <si>
    <t>113338 132,48*2,4=317,952 [A]</t>
  </si>
  <si>
    <t>zahrnuje veškeré poplatky provozovateli skládky související s uložením odpadu na skládce.</t>
  </si>
  <si>
    <t>Zemní práce</t>
  </si>
  <si>
    <t>113338</t>
  </si>
  <si>
    <t xml:space="preserve">ODSTRAN PODKL ZPEVNĚNÝCH PLOCH S ASFALT POJIVEM, ODVOZ DO 20KM
skládkovné 014102.3
</t>
  </si>
  <si>
    <t xml:space="preserve">M3        </t>
  </si>
  <si>
    <t>0,48*12*23=132,480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</si>
  <si>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</si>
  <si>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11352</t>
  </si>
  <si>
    <t>ODSTRANĚNÍ CHODNÍKOVÝCH A SILNIČNÍCH OBRUBNÍKŮ BETONOVÝCH</t>
  </si>
  <si>
    <t xml:space="preserve">M         </t>
  </si>
  <si>
    <t>16,4=16,400 [A]</t>
  </si>
  <si>
    <t>11372</t>
  </si>
  <si>
    <t xml:space="preserve">FRÉZOVÁNÍ ZPEVNĚNÝCH PLOCH ASFALTOVÝCH
včetně ručního bourání okolo detailů , včetně odvozu na deponii
povinný odkup zhotovitelem na základě smlouvy
</t>
  </si>
  <si>
    <t>0,11*12*23=30,360 [A]</t>
  </si>
  <si>
    <t>Vodorovné konstrukce</t>
  </si>
  <si>
    <t>45157</t>
  </si>
  <si>
    <t xml:space="preserve">PODKLADNÍ A VÝPLŇOVÉ VRSTVY Z KAMENIVA TĚŽENÉHO
ŠP 0/16 pod dlažbu tl. 150 mm
</t>
  </si>
  <si>
    <t>24,15*0,15*1,05=3,804 [A]</t>
  </si>
  <si>
    <t>položka zahrnuje dodávku předepsaného kameniva, mimostaveništní a vnitrostaveništní dopravu a jeho uložení
není-li v zadávací dokumentaci uvedeno jinak, jedná se o nakupovaný materiál</t>
  </si>
  <si>
    <t>Komunikace</t>
  </si>
  <si>
    <t>561441</t>
  </si>
  <si>
    <t xml:space="preserve">KAMENIVO ZPEVNĚNÉ CEMENTEM TŘ. I TL. DO 200MM
SC 8/10   tl. 170 mm
 </t>
  </si>
  <si>
    <t xml:space="preserve">M2        </t>
  </si>
  <si>
    <t>(2*0,82+3,64+3,72)*22,97=206,730 [B]</t>
  </si>
  <si>
    <t>- dodání směsi v požadované kvalitě
- očištění podkladu
- uložení směsi dle předepsaného technologického předpisu a zhutnění vrstvy v předepsané tloušťce
- zřízení vrstvy bez rozlišení šířky, pokládání vrstvy po etapách, včetně pracovních spar a spojů
- úpravu napojení, ukončení
- úpravu dilatačních spar včetně předepsané výztuže
- nezahrnuje postřiky, nátěry
- nezahrnuje úpravu povrchu krytu</t>
  </si>
  <si>
    <t>56335</t>
  </si>
  <si>
    <t xml:space="preserve">VOZOVKOVÉ VRSTVY ZE ŠTĚRKODRTI TL. DO 250MM
ŠDA  0/32
</t>
  </si>
  <si>
    <t>22,97*(2*0,42+3,64+3,72)=188,354 [A]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</si>
  <si>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</si>
  <si>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572123</t>
  </si>
  <si>
    <t xml:space="preserve">INFILTRAČNÍ POSTŘIK Z EMULZE DO 1,0KG/M2
PI EK 0,70 kg/m2
</t>
  </si>
  <si>
    <t>206,73*1,05=217,067 [A]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</si>
  <si>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</si>
  <si>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572213</t>
  </si>
  <si>
    <t xml:space="preserve">SPOJOVACÍ POSTŘIK Z EMULZE DO 0,5KG/M2
PS EK  0,25 kg/m2
</t>
  </si>
  <si>
    <t>(252,67+275,64)*1,05=554,726 [A]</t>
  </si>
  <si>
    <t>574C66</t>
  </si>
  <si>
    <t xml:space="preserve">ASFALTOVÝ BETON PRO LOŽNÍ VRSTVY ACL 16+, 16S TL. 70MM
ACL 16S 50/70  tl. 70 mm
</t>
  </si>
  <si>
    <t>(2*1,82+3,64+3,72)*22,97=252,670 [B]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</si>
  <si>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</si>
  <si>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574E56</t>
  </si>
  <si>
    <t xml:space="preserve">ASFALTOVÝ BETON PRO PODKLADNÍ VRSTVY ACP 16+, 16S TL. 60MM
ACP 16S  50/70  60mm
</t>
  </si>
  <si>
    <t>(2*1,32+3,64+3,72)*22,97=229,700 [B]</t>
  </si>
  <si>
    <t>574I54</t>
  </si>
  <si>
    <t xml:space="preserve">ASFALTOVÝ KOBEREC MASTIXOVÝ SMA 11+, 11S TL. 40MM
SMA 11S
</t>
  </si>
  <si>
    <t>(2*2,32+3,64+3,72)*22,97=275,640 [B]</t>
  </si>
  <si>
    <t>582611</t>
  </si>
  <si>
    <t>KRYTY Z BETON DLAŽDIC SE ZÁMKEM ŠEDÝCH TL 60MM DO LOŽE Z KAM</t>
  </si>
  <si>
    <t>2,3*16,5=37,950 [A]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</si>
  <si>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</si>
  <si>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Ostatní konstrukce a práce</t>
  </si>
  <si>
    <t>915111</t>
  </si>
  <si>
    <t>VODOROVNÉ DOPRAVNÍ ZNAČENÍ BARVOU HLADKÉ - DODÁVKA A POKLÁDKA</t>
  </si>
  <si>
    <t>V1 0,125 48*0,125=6,000 [C]
V4 0,125  144*0,25=36,000 [D]
V5 0,5  5,5*0,5=2,750 [E]
přechody chodci šipky symboly87=87,000 [F]
Celkem: C+D+E+F=131,750 [G]</t>
  </si>
  <si>
    <t>položka zahrnuje:
- dodání a pokládku nátěrového materiálu (měří se pouze natíraná plocha)
- předznačení a reflexní úpravu</t>
  </si>
  <si>
    <t>915211</t>
  </si>
  <si>
    <t>VODOROVNÉ DOPRAVNÍ ZNAČENÍ PLASTEM HLADKÉ - DODÁVKA A POKLÁDKA</t>
  </si>
  <si>
    <t>917212</t>
  </si>
  <si>
    <t xml:space="preserve">ZÁHONOVÉ OBRUBY Z BETONOVÝCH OBRUBNÍKŮ ŠÍŘ 80MM
do lože C 20/25 nXF3
</t>
  </si>
  <si>
    <t>11=11,000 [A]</t>
  </si>
  <si>
    <t>Položka zahrnuje:
dodání a pokládku betonových obrubníků o rozměrech předepsaných zadávací dokumentací
betonové lože i boční betonovou opěrku.</t>
  </si>
  <si>
    <t>917224</t>
  </si>
  <si>
    <t xml:space="preserve">SILNIČNÍ A CHODNÍKOVÉ OBRUBY Z BETONOVÝCH OBRUBNÍKŮ ŠÍŘ 150MM
do lože C 20/25 nXF3
</t>
  </si>
  <si>
    <t>16,5=16,500 [B]</t>
  </si>
  <si>
    <t>919111</t>
  </si>
  <si>
    <t>ŘEZÁNÍ ASFALTOVÉHO KRYTU VOZOVEK TL DO 50MM</t>
  </si>
  <si>
    <t>2*23=46,000 [A]</t>
  </si>
  <si>
    <t>položka zahrnuje řezání vozovkové vrstvy v předepsané tloušťce, včetně spotřeby vody</t>
  </si>
  <si>
    <t>919112</t>
  </si>
  <si>
    <t>ŘEZÁNÍ ASFALTOVÉHO KRYTU VOZOVEK TL DO 100MM</t>
  </si>
  <si>
    <t>2*2*23=92,000 [A]</t>
  </si>
  <si>
    <t>931315</t>
  </si>
  <si>
    <t>TĚSNĚNÍ DILATAČ SPAR ASF ZÁLIVKOU PRŮŘ DO 600MM2</t>
  </si>
  <si>
    <t>položka zahrnuje dodávku a osazení předepsaného materiálu, očištění ploch spáry před úpravou, očištění okolí spáry po úpravě
nezahrnuje těsnící profil</t>
  </si>
  <si>
    <t>SO 201</t>
  </si>
  <si>
    <t>Rekonstrukce propustku</t>
  </si>
  <si>
    <t xml:space="preserve">POPLATKY ZA SKLÁDKU
zemina 2,0t/m3
</t>
  </si>
  <si>
    <t>12960  37,5*2,0=75,000 [A]
13173+13183 (596,467+149,117)*2,0=1 491,168 [B]
124738 27,36*2,0=54,720 [E]
264116  3,14*0,2*0,2*63*2,0=15,826 [C]
Celkem: A+B+E+C=1 636,714 [F]</t>
  </si>
  <si>
    <t xml:space="preserve">POPLATKY ZA SKLÁDKU
suť ze železobetonových konstrukcí 2,5 t/m3
</t>
  </si>
  <si>
    <t>96616 21,18*2,5=52,950 [A]
96641 32*(1,8+1,2)*2*0,3*2,5=144,000 [B]
Celkem: A+B=196,950 [C]</t>
  </si>
  <si>
    <t>014211</t>
  </si>
  <si>
    <t>POPLATKY ZA ZEMNÍK - ORNICE</t>
  </si>
  <si>
    <t>8,55=8,550 [A]</t>
  </si>
  <si>
    <t>zahrnuje veškeré poplatky majiteli zemníku související s nákupem zeminy (nikoliv s otvírkou zemníku)</t>
  </si>
  <si>
    <t>11511</t>
  </si>
  <si>
    <t>ČERPÁNÍ VODY DO 500 L/MIN
Čerpání odhad 5 l/s, po dobu 2 měsíců</t>
  </si>
  <si>
    <t xml:space="preserve">HOD       </t>
  </si>
  <si>
    <t>2*30*24=1 440,000 [A]</t>
  </si>
  <si>
    <t>Položka čerpání vody na povrchu zahrnuje i potrubí, pohotovost záložní čerpací soupravy a zřízení čerpací jímky. Součástí položky je také následná demontáž a likvidace těchto zařízení</t>
  </si>
  <si>
    <t>11526</t>
  </si>
  <si>
    <t>PŘEVEDENÍ VODY POTRUBÍM DN 800 NEBO ŽLABY R.O. DO 2,8M</t>
  </si>
  <si>
    <t>32,4=32,400 [A]</t>
  </si>
  <si>
    <t>Položka převedení vody na povrchu zahrnuje zřízení, udržování a odstranění příslušného zařízení. Převedení vody se uvádí buď průměrem potrubí (DN) nebo délkou rozvinutého obvodu žlabu (r.o.).</t>
  </si>
  <si>
    <t>124738</t>
  </si>
  <si>
    <t xml:space="preserve">VYKOPÁVKY PRO KORYTA VODOTEČÍ TŘ. I, ODVOZ DO 20KM
odtěžení vrtné plošiny pro mikrozápory
skládkovné 014102.1
</t>
  </si>
  <si>
    <t>27,36=27,360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</si>
  <si>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</si>
  <si>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12573</t>
  </si>
  <si>
    <t xml:space="preserve">VYKOPÁVKY ZE ZEMNÍKŮ A SKLÁDEK TŘ. I
zemina vhodná dle ČSN 736133
včetně dopravy na místo uložení
</t>
  </si>
  <si>
    <t>17411 236,506=236,506 [D]
18220 8,55=8,550 [B]
Celkem: D+B=245,056 [E]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</si>
  <si>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ruční vykopávky, odstranění kořenů a napadávek
- pažení, vzepření a rozepření vč. přepažování (vyjma štětových stěn)
- úpravu, ochranu a očištění dna, základové spáry, stěn a svahů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položka nezahrnuje:
- práce spojené s otvírkou zemníku</t>
  </si>
  <si>
    <t>12960</t>
  </si>
  <si>
    <t xml:space="preserve">ČIŠTĚNÍ VODOTEČÍ A MELIORAČ KANÁLŮ OD NÁNOSŮ
čištění koryta
skládkovné 014102.1
</t>
  </si>
  <si>
    <t>(25,0+25,0)*2,5*0,3=37,500 [A]</t>
  </si>
  <si>
    <t>Součástí položky je vodorovná a svislá doprava, přemístění, přeložení, manipulace s materiálem a uložení na skládku.
 Nezahrnuje poplatek za skládku, který se vykazuje v položce 0141** (s výjimkou malého množství  materiálu, kde je možné poplatek zahrnout do jednotkové ceny položky – tento fakt musí být uveden v doplňujícím textu k položce)</t>
  </si>
  <si>
    <t>13173</t>
  </si>
  <si>
    <t xml:space="preserve">HLOUBENÍ JAM ZAPAŽ I NEPAŽ TŘ. I
odhad 80% tř. I
včetně odvozu na skládku
skládkovné 014102.1
</t>
  </si>
  <si>
    <t>((20,44+28,84)/2)m2*11,5+((28,84+19,34)/2)m2*6,5+16,36m2*7+9,54m2*7,4+16,73m2*16,1řez -4,51m2*33-4,51*33=745,584 [A]
A*0,8=596,467 [B]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</si>
  <si>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</si>
  <si>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13183</t>
  </si>
  <si>
    <t xml:space="preserve">HLOUBENÍ JAM ZAPAŽ I NEPAŽ TŘ II
odhad 20% tř. II
včetně odvozu na skládku
skládkovné 014102.1
</t>
  </si>
  <si>
    <t>((20,44+28,84)/2)m2*11,5+((28,84+19,34)/2)m2*6,5+16,36m2*7+9,54m2*7,4+16,73m2*16,1řez -4,51m2*33-4,51*33=745,584 [A]
A*0,2=149,117 [B]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</si>
  <si>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eventuelně nutné druhotné rozpojení odstřelené horniny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</si>
  <si>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17120</t>
  </si>
  <si>
    <t>ULOŽENÍ SYPANINY DO NÁSYPŮ A NA SKLÁDKY BEZ ZHUTNĚNÍ</t>
  </si>
  <si>
    <t>26135 z vrtu 93,5*0,15*0,15*3,14=6,606 [A]
13173+13183 20,05řez m2*30,56=612,728 [B]
Celkem: A+B=619,334 [C]</t>
  </si>
  <si>
    <t>položka zahrnuje:
- kompletní provedení zemní konstrukce do předepsaného tvaru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</si>
  <si>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17411</t>
  </si>
  <si>
    <t>ZÁSYP JAM A RÝH ZEMINOU SE ZHUTNĚNÍM
zemina vhodná dle ČSN 736133</t>
  </si>
  <si>
    <t>zásyp po levé straně propustku 1,73*20,4=35,292 [A]
zásyp po pravé straně propustku - I. etapa 6,71*18,25=122,458 [B]
zásyp po pravé straně propustku výtoková strana 2,64*13,46=35,534 [C]
zásyp pravé nábřežní zdi  3,08*5,15=15,862 [D]
Hutněný zásyp koryta na vtoku pro zřízení plošiny pro vrtání mikrozápor a následné odtěžení pol.124738 
řez 9,6m2 na šířku koryta 2,85m  9,6*2,85=27,360 [E]
Celkem: A+B+C+D+E=236,506 [F]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</si>
  <si>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</si>
  <si>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</si>
  <si>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</si>
  <si>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drenážní zásyp ŠD 0/32  0,838 m2 řez *(18,25+5,15)=19,609 [B]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</si>
  <si>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
- zemina vytlačená potrubím o DN do 180mm se od kubatury obsypů neodečítá</t>
  </si>
  <si>
    <t>18110</t>
  </si>
  <si>
    <t>ÚPRAVA PLÁNĚ SE ZHUTNĚNÍM V HORNINĚ TŘ. I</t>
  </si>
  <si>
    <t>(28,78+1,78)*3,7=113,072 [A]</t>
  </si>
  <si>
    <t>položka zahrnuje úpravu pláně včetně vyrovnání výškových rozdílů. Míru zhutnění určuje projekt.</t>
  </si>
  <si>
    <t>18220</t>
  </si>
  <si>
    <t>ROZPROSTŘENÍ ORNICE VE SVAHU</t>
  </si>
  <si>
    <t>3,8*15*0,15=8,550 [A]</t>
  </si>
  <si>
    <t>položka zahrnuje:
nutné přemístění ornice z dočasných skládek vzdálených do 50m
rozprostření ornice v předepsané tloušťce ve svahu přes 1:5</t>
  </si>
  <si>
    <t>18241</t>
  </si>
  <si>
    <t>ZALOŽENÍ TRÁVNÍKU RUČNÍM VÝSEVEM</t>
  </si>
  <si>
    <t>3,8*15=57,000 [A]</t>
  </si>
  <si>
    <t>Zahrnuje dodání předepsané travní směsi, její výsev na ornici, zalévání, první pokosení, to vše bez ohledu na sklon terénu</t>
  </si>
  <si>
    <t>18247</t>
  </si>
  <si>
    <t>OŠETŘOVÁNÍ TRÁVNÍKU</t>
  </si>
  <si>
    <t>Zahrnuje pokosení se shrabáním, naložení shrabků na dopravní prostředek, s odvozem a se složením, to vše bez ohledu na sklon terénu
zahrnuje nutné zalití a hnojení</t>
  </si>
  <si>
    <t>183511</t>
  </si>
  <si>
    <t>CHEMICKÉ ODPLEVELENÍ CELOPLOŠNÉ</t>
  </si>
  <si>
    <t>položka zahrnuje celoplošný postřik a chemickou likvidace nežádoucích rostlin nebo jejích částí a zabránění jejich dalšímu růstu na urovnaném volném terénu</t>
  </si>
  <si>
    <t>Základy</t>
  </si>
  <si>
    <t>212035</t>
  </si>
  <si>
    <t>TRATIVODY KOMPLET Z TRUB NEKOV DN DO 150MM, RÝHA TŘ I</t>
  </si>
  <si>
    <t>2*30,8=61,600 [A]</t>
  </si>
  <si>
    <t>Položka platí pro kompletní konstrukce trativodů a zahrnuje zejména:
- výkop rýhy předepsaného tvaru v dané třídě těžitelnosti, výplň, zásyp trativodu včetně dopravy, uložení přebytečného materiálu, dodávky předepsaného materiálu pro výplň a zásyp
- zřízení spojovací vrstvy
- zřízení podkladu a lože trativodu z předepsaného materiálu
- dodávka a uložení trativodu předepsaného materiálu a profilu
- obsyp trativodu předepsaným materiálem
- ukončení trativodu zaústěním do potrubí nebo vodoteče, případně vybudování ukončujícího objektu (kapličky) dle VL
- veškerý materiál, výrobky a polotovary, včetně mimostaveništní a vnitrostaveništní dopravy
- nezahrnuje opláštění z geotextilie, fólie</t>
  </si>
  <si>
    <t>21331</t>
  </si>
  <si>
    <t>DRENÁŽNÍ VRSTVY Z BETONU MEZEROVITÉHO (DRENÁŽNÍHO)</t>
  </si>
  <si>
    <t>drenážní beton - levý rub propustku - u pozemku par. č. 12  řez0,94*12=11,280 [A]
drenáž b. po levé straně propustku 2,87*20,4=58,548 [B]
drenáž b. po pravé straně propustku výtoková strana 4,06*12,75=51,765 [C]
Celkem: A+B+C=121,593 [D]</t>
  </si>
  <si>
    <t>Položka zahrnuje:
- dodávku předepsaného materiálu pro drenážní vrstvu, včetně mimostaveništní a vnitrostaveništní dopravy
- provedení drenážní vrstvy předepsaných rozměrů a předepsaného tvaru</t>
  </si>
  <si>
    <t>22694</t>
  </si>
  <si>
    <t>ZÁPOROVÉ PAŽENÍ Z KOVU DOČASNÉ
zápory HEB 200 - 61,3 kg/m
převázky 2 UPN 180 - 22,0 kg/m</t>
  </si>
  <si>
    <t>9*7,0*61,3/1000=3,862 [B]
3*2*1,8*22/1000=0,238 [A]
Celkem: B+A=4,100 [C]</t>
  </si>
  <si>
    <t>položka zahrnuje opotřebení ocelových zápor, jejich osazení do připravených vrtů včetně zabetonování konců a obsypu, případně jejich zaberanění a jejich odstranění. Ocelová převázka se započítá do výsledné hmotnosti.</t>
  </si>
  <si>
    <t xml:space="preserve">ZÁPOROVÉ PAŽENÍ Z KOVU DOČASNÉ
18 ks HEB 160  42,6 kg/m  délky 7,0 m
</t>
  </si>
  <si>
    <t>18*7,0*42,6/1000=5,368 [A]</t>
  </si>
  <si>
    <t>22695</t>
  </si>
  <si>
    <t>VÝDŘEVA ZÁPOROVÉHO PAŽENÍ DOČASNÁ (KUBATURA)</t>
  </si>
  <si>
    <t>(17,0*1,0)*2,75*0,15=7,013 [A]
přidané pažení 10,0*3,1*0,15=4,650 [B]
Celkem: A+B=11,663 [C]</t>
  </si>
  <si>
    <t>položka zahrnuje osazení pažin bez ohledu na druh, jejich opotřebení a jejich odstranění</t>
  </si>
  <si>
    <t>228172</t>
  </si>
  <si>
    <t>ODŘEZÁNÍ PILOT Z KOVOVÝCH DÍLCŮ
Odřezaní (odpálení) všech mikrozápor HEB 160, spodní část bude ponechána na místě.</t>
  </si>
  <si>
    <t xml:space="preserve">KUS       </t>
  </si>
  <si>
    <t>9=9,000 [A]</t>
  </si>
  <si>
    <t>zahrnuje i vodorovnou dopravu a uložení na skládku (bez poplatku)</t>
  </si>
  <si>
    <t>26122</t>
  </si>
  <si>
    <t>VRTY PRO KOTVENÍ, INJEKTÁŽ A MIKROPILOTY NA POVRCHU TŘ. II D DO 100MM
vrty pro kotvení záporového pažení</t>
  </si>
  <si>
    <t>3*8,5=25,500 [A]</t>
  </si>
  <si>
    <t>položka zahrnuje:
přemístění, montáž a demontáž vrtných souprav
svislou dopravu zeminy z vrtu
vodorovnou dopravu zeminy bez uložení na skládku
případně nutné pažení dočasné (včetně odpažení) i trvalé</t>
  </si>
  <si>
    <t>26135</t>
  </si>
  <si>
    <t>VRTY PRO KOTVENÍ, INJEKTÁŽ A MIKROPILOTY NA POVRCHU TŘ. III D DO 300MM</t>
  </si>
  <si>
    <t>18*7,0=126,000 [A]</t>
  </si>
  <si>
    <t>26144R</t>
  </si>
  <si>
    <t xml:space="preserve">VRTY PRO ODVODNĚNÍ TŘ. IV D DO 200MM
jádrové vrty pro napojení drenáží prostup prefa
</t>
  </si>
  <si>
    <t>4*0,25=1,000 [A]</t>
  </si>
  <si>
    <t>264216</t>
  </si>
  <si>
    <t>VRTY PRO PILOTY TŘ. II D DO 400MM
vrty pro zápory HEB 200
skládkovné 014102.1</t>
  </si>
  <si>
    <t>9*7=63,000 [A]</t>
  </si>
  <si>
    <t>položka zahrnuje:
- zřízení vrtu, svislou a vodorovnou dopravu zeminy bez uložení na skládku, vrtací práce zapaž. i nepaž. vrtu
- čerpání vody z vrtu, vyčištění vrtu
- zabezpečení vrtacích prací
- dopravu, nájem, provoz a přemístění, montáž a demontáž vrtacích zařízení a dalších mechanismů
- lešení a podpěrné konstrukce pro práci a manipulaci s vrtacím zařízení a dalších mechanismů
- vrtací plošiny vč. zemních prací, zpevnění, odvodnění a pod.
- v případě zapažení dočasnými pažnicemi jejich opotřebení
- v případě zapažení suspenzí veškeré hospodaření s ní
- nezahrnuje zapažení trvalými pažnicemi
- nezahrnuje uložení zeminy na skládku a poplatek za skládku
nevykazuje se hluché vrtání</t>
  </si>
  <si>
    <t>272324</t>
  </si>
  <si>
    <t xml:space="preserve">ZÁKLADY ZE ŽELEZOBETONU DO C25/30
 C 25/30 XF2
řez základem levou nábřežní zdí 0,959m2. dl. 1,5 m
řez základem pravou, nábřežní zdí 1,052m2 dl. 1,5m
</t>
  </si>
  <si>
    <t>(0,959+1,052)*1,5=3,017 [A]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</si>
  <si>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proudů,</t>
  </si>
  <si>
    <t>272365</t>
  </si>
  <si>
    <t xml:space="preserve">VÝZTUŽ ZÁKLADŮ Z OCELI 10505, B500B
150 kg/m3
</t>
  </si>
  <si>
    <t>1,485*0,15=0,223 [A]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</si>
  <si>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74),
- povrchovou antikorozní úpravu výztuže,
- separaci výztuže,
- osazení měřících zařízení a úpravy pro ně,
- osazení měřících skříní nebo míst pro měření bludných proudů.</t>
  </si>
  <si>
    <t>285377</t>
  </si>
  <si>
    <t>KOTVENÍ NA POVRCHU Z PŘEDPÍNACÍ VÝZTUŽE DL. DO 9M
3x Dvoupramencová, Y1860S7, O 15,7 mm, celk. délka 8,5 m
z toho kořen dl. 6,5 m
včetně případného odstranění s dočasným pažením</t>
  </si>
  <si>
    <t>3=3,000 [A]</t>
  </si>
  <si>
    <t>položka zahrnuje dodávku předepsané kotvy, případně její protikorozní úpravu, její osazení do vrtu, zainjektování a napnutí, případně opěrné desky
nezahrnuje vrty</t>
  </si>
  <si>
    <t>285393</t>
  </si>
  <si>
    <t xml:space="preserve">DODATEČNÉ KOTVENÍ VLEPENÍM BETONÁŘSKÉ VÝZTUŽE D DO 20MM DO VRTŮ
kotvení říms B500 pr. 18mm  po 1,0 m dle TZ
</t>
  </si>
  <si>
    <t>2*16=32,000 [A]</t>
  </si>
  <si>
    <t>Položka zahrnuje:
dodání výztuže předepsaného profilu a předepsané délky (do 600mm)
provedení vrtu předepsaného profilu a předepsané délky (do 300mm)
vsunutí výztuže do vyvrtaného profilu a její zalepení předepsaným pojivem
případně nutné lešení</t>
  </si>
  <si>
    <t>28999</t>
  </si>
  <si>
    <t>OPLÁŠTĚNÍ (ZPEVNĚNÍ) Z FÓLIE</t>
  </si>
  <si>
    <t>2*2,05*(28,78+1,78)=125,296 [A]</t>
  </si>
  <si>
    <t>Položka zahrnuje:
- dodávku předepsané fólie
- úpravu, očištění a ochranu podkladu
- přichycení k podkladu, případně zatížení
- úpravy spojů a zajištění okrajů
- úpravy pro odvodnění
- nutné přesahy
- mimostaveništní a vnitrostaveništní dopravu</t>
  </si>
  <si>
    <t>Svislé konstrukce</t>
  </si>
  <si>
    <t>317325</t>
  </si>
  <si>
    <t xml:space="preserve">ŘÍMSY ZE ŽELEZOBETONU DO C30/37
C 30/37 XF4
</t>
  </si>
  <si>
    <t>0,362m2*12+0,353m2*4,0=5,756 [B]
římsa na nábřežní zdi  levá řez 0,09m2 dl. 3,25m
římsa na nábřežní zdi  pravá řez 0,15m2 dl. 4,75m
0,09*3,25+0,15*4,75=1,005 [A]
Celkem: B+A=6,761 [C]</t>
  </si>
  <si>
    <t>položka zahrnuje:
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</si>
  <si>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317365</t>
  </si>
  <si>
    <t xml:space="preserve">VÝZTUŽ ŘÍMS Z OCELI 10505, B500B
180  kg/m3
</t>
  </si>
  <si>
    <t>0,18*6,761=1,217 [A]</t>
  </si>
  <si>
    <t>položka zahrnuje: 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
- povrchovou antikorozní úpravu výztuže,
- separaci výztuže,
- osazení měřících zařízení a úpravy pro ně,
- osazení měřících skříní nebo míst pro měření bludných proudů.</t>
  </si>
  <si>
    <t>327221</t>
  </si>
  <si>
    <t>OBKLAD ZDÍ OPĚRNÝCH, ZÁRUBNÍCH, NÁBŘEŽNÍCH KVÁDROVÝ A ŘÁDKOVÝ
žula 250x250x200
trny z nerezové oceli O12mm, vlepených do vývrtů 14 mm, délka vývrtu 150 mm, délka trnu 300 mm, 9 ks/m2</t>
  </si>
  <si>
    <t>(2,85+2,14)*1,25*0,2=1,248 [A]</t>
  </si>
  <si>
    <t>položka zahrnuje dodávku a osazení dvoustranně lícovaného kamene, jeho případné kotvení se všemi souvisejícími materiály a pracemi, dodávku předepsané malty, spárování.</t>
  </si>
  <si>
    <t>327324</t>
  </si>
  <si>
    <t>ZDI OPĚRNÉ, ZÁRUBNÍ, NÁBŘEŽNÍ ZE ŽELEZOVÉHO BETONU DO C25/30</t>
  </si>
  <si>
    <t>levá nábřežní zeď (0,6+0,4)/2*2,08m2 dl. 3,25m
Pravá nábřežní zed (0,5+0,3)/2*1,88m2 dl. 4,75m
(0,6+0,4)/2*2,08*3,25+(0,5*0,3)/2*1,88*4,75=4,050 [A]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</si>
  <si>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</si>
  <si>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327365</t>
  </si>
  <si>
    <t xml:space="preserve">VÝZTUŽ ZDÍ OPĚRNÝCH, ZÁRUBNÍCH, NÁBŘEŽNÍCH Z OCELI 10505, B500B
160 kg/m3
</t>
  </si>
  <si>
    <t>4,050*0,16=0,648 [A]</t>
  </si>
  <si>
    <t>333215</t>
  </si>
  <si>
    <t>PŘEZDĚNÍ OPĚR A KŘÍDEL Z KAMENNÉHO ZDIVA
ubourání a zpětné dozdění nábřežních zdí</t>
  </si>
  <si>
    <t>levá: (0,75+1,6)/2*2,5*0,8 =2,350 [A]
pravá: (2,75+3,65)/2*2,1*0,8 =5,376 [B]
Celkem: A+B=7,726 [C]</t>
  </si>
  <si>
    <t>položka zahrnuje rozebrání stávajícího zdiva, nezbytnou manipulaci s rozebraným materiálem (nakládání, doprava, složení, očištění, odvoz nepoužitelného materiálu a suti), vyzdění z tohoto materiálu (bez dodávky nového) včetně dodávky předepsaného materiálu pro výplň spar.</t>
  </si>
  <si>
    <t>333325</t>
  </si>
  <si>
    <t>MOSTNÍ OPĚRY A KŘÍDLA ZE ŽELEZOVÉHO BETONU DO C30/37
Konstrukce křídel (čela propustku na výtoku) C30/37 - XF4</t>
  </si>
  <si>
    <t>řez základu 0,66m2 délka 10,464m
řez dříku 1,42m2 délka (4,875+2,555)m
0,66*10,464=6,906 [B]
1,42*(4,875+2,55)=10,544 [A]
Celkem: B+A=17,450 [C]</t>
  </si>
  <si>
    <t>333365</t>
  </si>
  <si>
    <t>VÝZTUŽ MOSTNÍCH OPĚR A KŘÍDEL Z OCELI 10505, B500B
160 kg/m3</t>
  </si>
  <si>
    <t>17,45*0,16=2,792 [A]</t>
  </si>
  <si>
    <t>38932</t>
  </si>
  <si>
    <t xml:space="preserve">MOSTNÍ RÁMOVÉ KONSTR ZE ŽELEZOBETONU
monolit část  konstr  propustu C 30/37 XF4, výztuž B500B
</t>
  </si>
  <si>
    <t>řez 2,147m2 dl. 2,965m
2,147*2,965=6,366 [A]</t>
  </si>
  <si>
    <t>389365</t>
  </si>
  <si>
    <t xml:space="preserve">VÝZTUŽ MOSTNÍ RÁMOVÉ KONSTRUKCE Z OCELI 10505, B500B
160 kg/m3
</t>
  </si>
  <si>
    <t>6,366*0,16=1,019 [A]</t>
  </si>
  <si>
    <t>451312</t>
  </si>
  <si>
    <t xml:space="preserve">PODKLADNÍ A VÝPLŇOVÉ VRSTVY Z PROSTÉHO BETONU C12/15
C 12/15nX0 tl. 100 mm
</t>
  </si>
  <si>
    <t>podkladní beton 3,0*(28,78+0,85)*0,1=8,889 [A]
podkladní betonový blok pod drenáž 2*0,2*(1,1+0,95)/2*(28,78+1,78)=12,530 [B]
podkladní beton pod základy OZ na vtoku 2,45*4,25*0,1=1,041 [E]
pod křídla 1,4*10,665*0,1=1,493 [F]
Celkem: A+B+E+F=23,953 [G]</t>
  </si>
  <si>
    <t>451314</t>
  </si>
  <si>
    <t xml:space="preserve">PODKLADNÍ A VÝPLŇOVÉ VRSTVY Z PROSTÉHO BETONU C25/30
C 20/25nXF3 tl. 150 mm
</t>
  </si>
  <si>
    <t>5,2*3,0*0,15+1,5*3,0*0,15=3,015 [A]
výplnový beton pod těsnící vrstvou u pozemku par. č. 12 v délce cca 12 m 0,7*1,15*13=10,465 [B]
Celkem: A+B=13,480 [C]</t>
  </si>
  <si>
    <t>451384</t>
  </si>
  <si>
    <t xml:space="preserve">PODKL VRSTVY ZE ŽELEZOBET DO C25/30 VČET VÝZTUŽE
C 20/25 XF3  tl. 280 mm
síť KARI 8x100x100
</t>
  </si>
  <si>
    <t>2,8*(28,78+1,79)*0,28=23,967 [A]</t>
  </si>
  <si>
    <t>- dodání  čerstvého  betonu  (betonové  směsi)  požadované  kvality,  jeho  uložení  do požadovaného tvaru při jakékoliv hustotě výztuže, konzistenci čerstvého betonu a způsobu hutnění, ošetření a ochranu betonu
- zhotovení nepropustného, mrazuvzdorného betonu a betonu požadované trvanlivosti a vlastností
- užití potřebných přísad a technologií výroby betonu
- zřízení pracovních a dilatačních spar, včetně potřebných úprav, výplně, vložek, opracování, očištění a ošetření
- bednění  požadovaných  konstr. (i ztracené) s úpravou  dle požadované  kvality povrchu betonu
- vytvoření kotevních čel, kapes, nálitků, a sedel
- zřízení  všech  požadovaných  otvorů, kapes, výklenků, prostupů, dutin, drážek a pod., vč. ztížení práce a úprav  kolem nich
- úpravy pro osazení výztuže, doplňkových konstrukcí a vybavení
- úpravy povrchu pro položení požadované izolace, povlaků a nátěrů, případně vyspravení
- nátěry zabraňující soudržnost betonu a bednění
- výplň, těsnění  a tmelení spar a spojů
- opatření  povrchů  betonu  izolací  proti zemní vlhkosti v částech, kde přijdou do styku se zeminou nebo kamenivem
- dodání betonářské výztuže v požadované kvalitě, stříhání, řezání, ohýbání a spojování do všech požadovaných tvarů (vč. armakošů) a uložení s požadovaným zajištěním polohy a krytí výztuže betonem
- veškeré svary nebo jiné spoje výztuže
- pomocné konstrukce a práce pro osazení a upevnění výztuže
- úpravy výztuže pro osazení doplňkových konstrukcí
- veškerá opatření pro zajištění soudržnosti výztuže a betonu
- povrchovou antikorozní úpravu výztuže
- separaci výztuže</t>
  </si>
  <si>
    <t>PODKLADNÍ A VÝPLŇOVÉ VRSTVY Z KAMENIVA TĚŽENÉHO
ochranná vrstva fóloie 150 mm</t>
  </si>
  <si>
    <t>(2,5+4,2)*(28,78+1,78)*0,15=30,713 [A]</t>
  </si>
  <si>
    <t>457384</t>
  </si>
  <si>
    <t>VYROVNÁVACÍ A SPÁD ŽELEZOBETON DO C25/30 VČET VÝZTUŽE
beton dna propustu tl. 230 mm , KARI síť 8x100x100</t>
  </si>
  <si>
    <t>beton dna propustu tl. 230 mm , KARI síť 8x100x100 0,737m2 řez *(28,78+1,78)=22,523 [A]
spádový beton C 20/25 XF3 tl. 90-150 mm, KARI síť 8x100x100  0,287 řez *27,6=7,921 [B]
Celkem: A+B=30,444 [C]</t>
  </si>
  <si>
    <t>položka zahrnuje:
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povrchovou antikorozní úpravu výztuže,
- separaci výztuže</t>
  </si>
  <si>
    <t>465512</t>
  </si>
  <si>
    <t xml:space="preserve">DLAŽBY Z LOMOVÉHO KAMENE NA MC
tl. 200 mm do lože C 20/25 nXF3 tl. 150 mm
spáry cmentovou maltou M25 XF4
</t>
  </si>
  <si>
    <t>5,2*3,0*0,2+1,5*3,0*0,2=4,020 [A]</t>
  </si>
  <si>
    <t>položka zahrnuje:
- nutné zemní práce (svahování, úpravu pláně a pod.)
- zřízení spojovací vrstvy
- zřízení lože dlažby z cementové malty předepsané kvality a předepsané tloušťky
- dodávku a položení dlažby z lomového kamene do předepsaného tvaru
- spárování, těsnění, tmelení a vyplnění spar MC případně s vyklínováním
- úprava povrchu pro odvedení srážkové vody
- nezahrnuje podklad pod dlažbu, vykazuje se samostatně položkami SD 45</t>
  </si>
  <si>
    <t>467314</t>
  </si>
  <si>
    <t xml:space="preserve">STUPNĚ A PRAHY VODNÍCH KORYT Z PROSTÉHO BETONU C25/30
C 25/30 XF2
</t>
  </si>
  <si>
    <t>3,0*0,5*1,0+5,0*0,5*1,0=4,000 [A]</t>
  </si>
  <si>
    <t>položka zahrnuje:
- nutné zemní práce (hloubení rýh apod.)
- dodání  čerstvého  betonu  (betonové  směsi)  požadované  kvality,  jeho  uložení  do požadovaného tvaru při jakékoliv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doplňkových konstrukcí a vybavení,
- úpravy povrchu pro položení požadované izolace, povlaků a nátěrů, případně vyspravení,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</t>
  </si>
  <si>
    <t>Přidružená stavební výroba</t>
  </si>
  <si>
    <t>711332</t>
  </si>
  <si>
    <t xml:space="preserve">IZOLACE PODZEM OBJ PROTI VOL STÉK VODĚ ASFALT PÁSY
včetně provedení ukončení lištou P5x40 a vruty
</t>
  </si>
  <si>
    <t>(2*1,35+2,4) řez m*(28,78+1,78)=155,856 [A]
zakončení u římsy dle detailu 2,4*(0,3+0,5+0,5+0,56)=4,464 [B]
Celkem: A+B=160,320 [C]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</si>
  <si>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geotextilii, cementový potěr, izolační přizdívku</t>
  </si>
  <si>
    <t>711509</t>
  </si>
  <si>
    <t>OCHRANA IZOLACE NA POVRCHU TEXTILIÍ</t>
  </si>
  <si>
    <t>160,32=160,320 [A]</t>
  </si>
  <si>
    <t>položka zahrnuje:
- dodání  předepsaného ochranného materiálu
- zřízení ochrany izolace</t>
  </si>
  <si>
    <t>78383</t>
  </si>
  <si>
    <t xml:space="preserve">NÁTĚRY BETON KONSTR TYP S4 (OS-C)
ochranný nátěr římsy
</t>
  </si>
  <si>
    <t>(0,15+0,15)*(3,5+10,9)=4,320 [A]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</si>
  <si>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</si>
  <si>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 xml:space="preserve">Potrubí    </t>
  </si>
  <si>
    <t>86746</t>
  </si>
  <si>
    <t xml:space="preserve">CHRÁNIČKY Z TRUB OCELOVÝCH PODÉLNĚ PŮLENÝCH DN DO 400MM
DN 400
</t>
  </si>
  <si>
    <t>4,0=4,000 [A]</t>
  </si>
  <si>
    <t>položky pro zhotovení potrubí platí bez ohledu na sklon.
zahrnuje:
- výrobní dokumentaci (včetně technologického předpisu)
- dodání veškerého trubního a pomocného materiálu  (trouby včetně podélného rozpůlení,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 včetně případně předepsaného utěsnění konců chrániček
- položky platí pro práce prováděné v prostoru zapaženém i nezapaženém a i v kolektorech, chráničkách
- opláštění dle dokumentace a nutné opravy opláštění při jeho poškození</t>
  </si>
  <si>
    <t>875332</t>
  </si>
  <si>
    <t>POTRUBÍ DREN Z TRUB PLAST DN DO 150MM DĚROVANÝCH</t>
  </si>
  <si>
    <t>61,4*2=122,800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</si>
  <si>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</t>
  </si>
  <si>
    <t>Potrubí</t>
  </si>
  <si>
    <t>9112B1</t>
  </si>
  <si>
    <t xml:space="preserve">ZÁBRADLÍ MOSTNÍ SE SVISLOU VÝPLNÍ - DODÁVKA A MONTÁŽ
v 1,1 m 
</t>
  </si>
  <si>
    <t>3,5+28=31,500 [A]</t>
  </si>
  <si>
    <t>položka zahrnuje:
dodání zábradlí včetně předepsané povrchové úpravy
kotvení sloupků, t.j. kotevní desky, šrouby z nerez oceli, vrty a zálivku, pokud zadávací dokumentace nestanoví jinak
případné nivelační hmoty pod kotevní desky</t>
  </si>
  <si>
    <t>9117C1</t>
  </si>
  <si>
    <t>SVOD OCEL ZÁBRADEL ÚROVEŇ ZADRŽ H2 - DODÁVKA A MONTÁŽ</t>
  </si>
  <si>
    <t>10,465+2*2,0=14,465 [A]</t>
  </si>
  <si>
    <t>položka zahrnuje:
- kompletní dodávku všech dílů ocelového svodidla s předepsanou povrchovou úpravou včetně spojovacích a diltačních prvků
- montáž a osazení svodidla, kotvení, t.j. kotevní desky, šrouby z nerez oceli, vrty a zálivku, pokud zadávací dokumentace nestanoví jinak, případné nivelační hmoty pod kotevní desky
- přechod na jiný typ svodidla nebo přes mostní závěr
- ochranu proti bludným proudům a vývody pro jejich měření
nezahrnuje odrazky nebo retroreflexní fólie</t>
  </si>
  <si>
    <t>91844</t>
  </si>
  <si>
    <t xml:space="preserve">PROPUSTY RÁMOVÉ 250/200
prefabrikovaný rám 2400/2000x1940/1500-1180 mm
</t>
  </si>
  <si>
    <t>23*1,2=27,600 [A]</t>
  </si>
  <si>
    <t>Položka zahrnuje:
- dodání a položení prefabrikovaných rámů z dokumentací předepsaných rozměrů
- případné úpravy rámů
Nezahrnuje podkladní vrstvy, vyrovnávací a spádový beton uvnitř rámů a na jejich povrchu, izolaci.</t>
  </si>
  <si>
    <t>931325</t>
  </si>
  <si>
    <t>TĚSNĚNÍ DILATAČ SPAR ASF ZÁLIVKOU MODIFIK PRŮŘ DO 600MM2
podél římsy</t>
  </si>
  <si>
    <t>10,9=10,900 [A]</t>
  </si>
  <si>
    <t>93135</t>
  </si>
  <si>
    <t>TĚSNĚNÍ DILATAČ SPAR PRYŽ PÁSKOU NEBO KRUH PROFILEM
předtěsnění spáry římsy</t>
  </si>
  <si>
    <t>položka zahrnuje dodávku a osazení předepsaného materiálu, očištění ploch spáry před úpravou, očištění okolí spáry po úpravě</t>
  </si>
  <si>
    <t>96616</t>
  </si>
  <si>
    <t xml:space="preserve">BOURÁNÍ KONSTRUKCÍ ZE ŽELEZOBETONU
žb konstrukce na vtoku a výtoku
včetně dopravy na skládku
skládkovné 014102.6
</t>
  </si>
  <si>
    <t>vtok 3,5*0,6*2,5+2,6*1,2*2,5=13,050 [A]
výtok 3,6*0,5*2,7+římsa 10,9*0,5*0,6=8,130 [B]
Celkem: A+B=21,180 [C]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</si>
  <si>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</si>
  <si>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96641</t>
  </si>
  <si>
    <t xml:space="preserve">BOURÁNÍ PROPUSTŮ A KANÁLŮ Z PREFABRIK RÁMŮ SVĚTLOSTI 200/100
předpokládaný profil v řezu 1,8 m2, 
včetně odvozu sutě na skládku
skládkovné 014102.6
</t>
  </si>
  <si>
    <t>32=32,000 [A]</t>
  </si>
  <si>
    <t>položka zahrnuje:
- odstranění rámů včetně případného obetonování a lože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
- nezahrnuje bourání čel, vtokových a výtokových jímek, odstranění zábradlí</t>
  </si>
  <si>
    <t>SO 901</t>
  </si>
  <si>
    <t>DIO</t>
  </si>
  <si>
    <t xml:space="preserve">POPLATKY ZA SKLÁDKU
suť podkladních vrstev 1,9 t/m3
</t>
  </si>
  <si>
    <t>11346 48*0,285=13,680 [A]</t>
  </si>
  <si>
    <t>11346</t>
  </si>
  <si>
    <t xml:space="preserve">ODSTRANĚNÍ KRYTU ZPEVNĚNÝCH PLOCH ZE SILNIČ DÍLCŮ (PANELŮ) VČET PODKL
včetně dopravy na trvalou deponii panelů a na skládku
bez poplatku za skládku panelů
skládkovné kameniva podkladu 014102.02
</t>
  </si>
  <si>
    <t>48*0,15=7,200 [A]</t>
  </si>
  <si>
    <t>48*1,1=52,800 [B]</t>
  </si>
  <si>
    <t>56333</t>
  </si>
  <si>
    <t>VOZOVKOVÉ VRSTVY ZE ŠTĚRKODRTI TL. DO 150MM
provizorní zastávka DIO 3.etapa</t>
  </si>
  <si>
    <t>48=48,000 [A]</t>
  </si>
  <si>
    <t>58300</t>
  </si>
  <si>
    <t xml:space="preserve">KRYT ZE SILNIČNÍCH DÍLCŮ (PANELŮ)
provizorní BUS nástupiště v DIO 3.etapa
</t>
  </si>
  <si>
    <t>- dodání dílců v požadované kvalitě, dodání materiálu pro předepsané  lože v tloušťce předepsané dokumentací a pro předepsanou výplň spar
- očištění podkladu
- uložení dílců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</si>
  <si>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911CC2</t>
  </si>
  <si>
    <t>SVODIDLO BETON, ÚROVEŇ ZADRŽ H2 VÝŠ 0,8M - MONTÁŽ S PŘESUNEM (BEZ DODÁVKY)</t>
  </si>
  <si>
    <t>etapa 1 40=40,000 [A]
etapa 3 28=28,000 [B]
Celkem: A+B=68,000 [C]</t>
  </si>
  <si>
    <t>položka zahrnuje:
- dopravu demontovaného zařízení z dočasné skládky
- jeho montáž a osazení na určeném místě
- nutnou opravu poškozených částí
- případnou náhradu zničených částí
nezahrnuje podkladní vrstvu</t>
  </si>
  <si>
    <t>911CC3</t>
  </si>
  <si>
    <t>SVODIDLO BETON, ÚROVEŇ ZADRŽ H2 VÝŠ 0,8M - DEMONTÁŽ S PŘESUNEM</t>
  </si>
  <si>
    <t>položka zahrnuje:
- demontáž a odstranění zařízení
- jeho odvoz na předepsané místo</t>
  </si>
  <si>
    <t>911CC9</t>
  </si>
  <si>
    <t>SVODIDLO BETON, ÚROVEŇ ZADRŽ H2 VÝŠ 0,8M - NÁJEM</t>
  </si>
  <si>
    <t xml:space="preserve">MDEN      </t>
  </si>
  <si>
    <t>etapa 1 40*30=1 200,000 [A]
etapa 3 28*30=840,000 [B]
Celkem: A+B=2 040,000 [C]</t>
  </si>
  <si>
    <t>položka zahrnuje denní sazbu za pronájem zařízení
počet měrných jednotek se určí jako součin délky zařízení a počtu dnů použití</t>
  </si>
  <si>
    <t>91400</t>
  </si>
  <si>
    <t>DOČASNÉ ZAKRYTÍ NEBO OTOČENÍ STÁVAJÍCÍCH DOPRAVNÍCH ZNAČEK</t>
  </si>
  <si>
    <t>64=64,000 [A]</t>
  </si>
  <si>
    <t>zahrnuje zakrytí dočasně neplatných svislých dopravních značek (nebo jejich částí) bez ohledu na způsob a na jejich velikost (zakrytí neprůhledným materiálem nebo otočení značky) a jeho následné odstranění</t>
  </si>
  <si>
    <t>914132</t>
  </si>
  <si>
    <t xml:space="preserve">DOPRAVNÍ ZNAČKY ZÁKLADNÍ VELIKOSTI OCELOVÉ FÓLIE TŘ 2 - MONTÁŽ S PŘEMÍSTĚNÍM
etapa 1 - A23 3x, A15 3x, A10 2x, C4a,b 3x, A9 1x, A 23 1x, IP 4b 1x, E 13 2x, B2 1x, IP 10a 1x, E 3a 1x, IJ 4a 1x
etapa 2 - A 10 3x, A15 4x, A 23 4x, C4a,b 3x, IP4b 1x, E13 1x, A9 1x, A 23 1x, IJ4a 1x, P10a 1x, E3a 1x
etapa 3 -  A15 3x, A 23 3x, A6a 2x, B1 1x, E13 1x, IP 10a 1x, E 3a 1x, B 20a 1x, IJ4a 1x, B 20b 1x
</t>
  </si>
  <si>
    <t>etapa 1 20=20,000 [A]
etapa 2 21=21,000 [B]
etapa 3 15=15,000 [C]
Celkem: A+B+C=56,000 [D]</t>
  </si>
  <si>
    <t>položka zahrnuje:
- dopravu demontované značky z dočasné skládky
- osazení a montáž značky na místě určeném projektem
- nutnou opravu poškozených částí
nezahrnuje dodávku značky</t>
  </si>
  <si>
    <t>914133</t>
  </si>
  <si>
    <t>DOPRAVNÍ ZNAČKY ZÁKLADNÍ VELIKOSTI OCELOVÉ FÓLIE TŘ 2 - DEMONTÁŽ</t>
  </si>
  <si>
    <t>Položka zahrnuje odstranění, demontáž a odklizení materiálu s odvozem na předepsané místo</t>
  </si>
  <si>
    <t>914139</t>
  </si>
  <si>
    <t>DOPRAV ZNAČKY ZÁKLAD VEL OCEL FÓLIE TŘ 2 - NÁJEMNÉ</t>
  </si>
  <si>
    <t xml:space="preserve">KSDEN     </t>
  </si>
  <si>
    <t>etapa 1 20*30=600,000 [A]
etapa 2 21*30=630,000 [B]
etapa 3 15*30=450,000 [C]
Celkem: A+B+C=1 680,000 [D]</t>
  </si>
  <si>
    <t>položka zahrnuje sazbu za pronájem dopravních značek a zařízení, počet jednotek je určen jako součin počtu značek a počtu dní použití</t>
  </si>
  <si>
    <t>914952</t>
  </si>
  <si>
    <t>SLOUPKY A STOJKY DZ Z JÄKL PROF PRO OCEL STOJAN MONT S PŘESUN</t>
  </si>
  <si>
    <t>50=50,000 [A]</t>
  </si>
  <si>
    <t>položka zahrnuje:
- dopravu demontovaného zařízení z dočasné skládky
- osazení a montáž zařízení na místě určeném projektem
- nutnou opravu poškozených částí
nezahrnuje dodávku sloupku, stojky a upevňovacího zařízení</t>
  </si>
  <si>
    <t>914953</t>
  </si>
  <si>
    <t>SLOUPKY A STOJKY DZ Z JÄKL PROFILŮ PRO OCEL STOJAN DEMONTÁŽ</t>
  </si>
  <si>
    <t>914959</t>
  </si>
  <si>
    <t>SLOUP A STOJKY DZ Z JÄKL PRO OCEL STOJAN NÁJEMNÉ</t>
  </si>
  <si>
    <t>50*30=1 500,000 [A]</t>
  </si>
  <si>
    <t>položka zahrnuje sazbu za pronájem dopravních značek a zařízení. Počet měrných jednotek se určí jako součin počtu sloupků a počtu dní použití</t>
  </si>
  <si>
    <t>915321</t>
  </si>
  <si>
    <t>VODOR DOPRAV ZNAČ Z FÓLIE DOČAS ODSTRANITEL - DOD A POKLÁDKA</t>
  </si>
  <si>
    <t>1.etapa 
V5 (0,5) (3,5+3,5+7)*0,5=7,000 [A]
2.etapa 
V5 (0,5) (3,5+3,5+7,0)*0,5=7,000 [B]
3.etapa
V9a 1,13m3 1,13*10=11,300 [C]
V1a(0,125) (66+52+17)*0,125=16,875 [D]
V4(0,25) (10,8+24,4+50,5)*0,25=21,425 [E]
V11a (0,125) (53,8+40,3)*0,125=11,763 [F]
Celkem: A+B+C+D+E+F=75,363 [G]</t>
  </si>
  <si>
    <t>položka zahrnuje:
- dodání a pokládku předepsané fólie
- zahrnuje předznačení</t>
  </si>
  <si>
    <t>915322</t>
  </si>
  <si>
    <t>VODOR DOPRAV ZNAČ Z FÓLIE DOČAS ODSTRANITEL - ODSTRANĚNÍ</t>
  </si>
  <si>
    <t>1.etapa 
V5 (0,5) (3,5+3,5+7)*0,5=7,000 [A]
2.etapa 
V5 (0,5) (3,5+3,5+7,0)*0,5=7,000 [B]
3.etapa
V9a 1,13m3 1,13*10=11,300 [C]
V1a(0,125) (66+52+17)*0,125=16,875 [D]
V4(0,25) (10,8+24,4+50,5)*0,25=21,425 [E]
V11a (0,125) (53,8+40,3)*0,125=11,763 [F]
písmena BUS 6*0,3=1,800 [G]
Celkem: A+B+C+D+E+F+G=77,163 [H]</t>
  </si>
  <si>
    <t>zahrnuje odstranění značení bez ohledu na způsob provedení (zatření, zbroušení) a odklizení vzniklé suti</t>
  </si>
  <si>
    <t>91552</t>
  </si>
  <si>
    <t>VODOR DOPRAV ZNAČ - PÍSMENA
dočasné žlutá</t>
  </si>
  <si>
    <t>6=6,000 [A]</t>
  </si>
  <si>
    <t>položka zahrnuje:
- dodání a pokládku nátěrového materiálu
- předznačení a reflexní úpravu</t>
  </si>
  <si>
    <t>916112</t>
  </si>
  <si>
    <t>DOPRAV SVĚTLO VÝSTRAŽ SAMOSTATNÉ - MONTÁŽ S PŘESUNEM</t>
  </si>
  <si>
    <t>1.etapa
4=4,000 [A]
2.etapa
4=4,000 [B]
3.etapa
7=7,000 [C]
Celkem: A+B+C=15,000 [D]</t>
  </si>
  <si>
    <t>položka zahrnuje:
- přemístění zařízení z dočasné skládky a jeho osazení a montáž na místě určeném projektem
- údržbu po celou dobu trvání funkce, náhradu zničených nebo ztracených kusů, nutnou opravu poškozených částí
- napájení z baterie včetně záložní baterie</t>
  </si>
  <si>
    <t>916113</t>
  </si>
  <si>
    <t>DOPRAV SVĚTLO VÝSTRAŽ SAMOSTATNÉ - DEMONTÁŽ</t>
  </si>
  <si>
    <t>Položka zahrnuje odstranění, demontáž a odklizení zařízení s odvozem na předepsané místo</t>
  </si>
  <si>
    <t>916119</t>
  </si>
  <si>
    <t>DOPRAV SVĚTLO VÝSTRAŽ SAMOSTATNÉ - NÁJEMNÉ</t>
  </si>
  <si>
    <t>1.etapa
4*30=120,000 [A]
2.etapa
4*30=120,000 [B]
3.etapa
7*30=210,000 [C]
Celkem: A+B+C=450,000 [D]</t>
  </si>
  <si>
    <t>položka zahrnuje sazbu za pronájem zařízení. Počet měrných jednotek se určí jako součin počtu zařízení a počtu dní použití.</t>
  </si>
  <si>
    <t>916122</t>
  </si>
  <si>
    <t>DOPRAV SVĚTLO VÝSTRAŽ SOUPRAVA 3KS - MONTÁŽ S PŘESUNEM</t>
  </si>
  <si>
    <t>1.etapa
3=3,000 [A]
2.etapa
4=4,000 [B]
3.etapa
3=3,000 [C]
Celkem: A+B+C=10,000 [D]</t>
  </si>
  <si>
    <t>916123</t>
  </si>
  <si>
    <t>DOPRAV SVĚTLO VÝSTRAŽ SOUPRAVA 3KS - DEMONTÁŽ</t>
  </si>
  <si>
    <t>916129</t>
  </si>
  <si>
    <t>DOPRAV SVĚTLO VÝSTRAŽ SOUPRAVA 3KS - NÁJEMNÉ</t>
  </si>
  <si>
    <t>1.etapa
3*30=90,000 [A]
2.etapa
4*30=120,000 [B]
3.etapa
3*30=90,000 [C]
Celkem: A+B+C=300,000 [D]</t>
  </si>
  <si>
    <t>916152</t>
  </si>
  <si>
    <t>SEMAFOROVÁ PŘENOSNÁ SOUPRAVA - MONTÁŽ S PŘESUNEM</t>
  </si>
  <si>
    <t>1.etapa
2=2,000 [A]
2.etapa
2=2,000 [B]
Celkem: A+B=4,000 [C]</t>
  </si>
  <si>
    <t>916153</t>
  </si>
  <si>
    <t>SEMAFOROVÁ PŘENOSNÁ SOUPRAVA - DEMONTÁŽ</t>
  </si>
  <si>
    <t>916159</t>
  </si>
  <si>
    <t>SEMAFOROVÁ PŘENOSNÁ SOUPRAVA - NÁJEMNÉ</t>
  </si>
  <si>
    <t>1.etapa
2*30=60,000 [A]
2.etapa
2*30=60,000 [B]
Celkem: A+B=120,000 [C]</t>
  </si>
  <si>
    <t>916322</t>
  </si>
  <si>
    <t>DOPRAVNÍ ZÁBRANY Z2 S FÓLIÍ TŘ 2 - MONTÁŽ S PŘESUNEM</t>
  </si>
  <si>
    <t>1.etapa
4=4,000 [A]
2.etapa
5=5,000 [B]
3.etapa
3=3,000 [C]
Celkem: A+B+C=12,000 [D]</t>
  </si>
  <si>
    <t>položka zahrnuje:
- přemístění zařízení z dočasné skládky a jeho osazení a montáž na místě určeném projektem
- údržbu po celou dobu trvání funkce, náhradu zničených nebo ztracených kusů, nutnou opravu poškozených částí</t>
  </si>
  <si>
    <t>916323</t>
  </si>
  <si>
    <t>DOPRAVNÍ ZÁBRANY Z2 S FÓLIÍ TŘ 2 - DEMONTÁŽ</t>
  </si>
  <si>
    <t>916329</t>
  </si>
  <si>
    <t>DOPRAVNÍ ZÁBRANY Z2 S FÓLIÍ TŘ 2 - NÁJEMNÉ
položka bude upravena na základě doby realizace zhotovitele z SOD</t>
  </si>
  <si>
    <t>1.etapa
4*30=120,000 [A]
2.etapa
5*30=150,000 [B]
3.etapa
3*30=90,000 [C]
Celkem: A+B+C=360,000 [D]</t>
  </si>
  <si>
    <t>916342</t>
  </si>
  <si>
    <t>SMĚROV DESKY Z4 JEDNOSTR S FÓLIÍ TŘ 2 - MONTÁŽ S PŘESUNEM
položka bude upravena na základě doby realizace zhotovitele z SOD</t>
  </si>
  <si>
    <t>1.etapa
13=13,000 [A]
2.etapa
14=14,000 [B]
3.etapa
10=10,000 [C]
Celkem: A+B+C=37,000 [D]</t>
  </si>
  <si>
    <t>916343</t>
  </si>
  <si>
    <t>SMĚROVACÍ DESKY Z4 JEDNOSTR S FÓLIÍ TŘ 2 - DEMONTÁŽ</t>
  </si>
  <si>
    <t>916349</t>
  </si>
  <si>
    <t>SMĚROVACÍ DESKY Z4 JEDNOSTR S FÓLIÍ TŘ 2 - NÁJEMNÉ</t>
  </si>
  <si>
    <t>1.etapa
13*30=390,000 [A]
2.etapa
14*30=420,000 [B]
3.etapa
10*30=300,000 [C]
Celkem: A+B+C=1 110,000 [D]</t>
  </si>
</sst>
</file>

<file path=xl/styles.xml><?xml version="1.0" encoding="utf-8"?>
<styleSheet xmlns="http://schemas.openxmlformats.org/spreadsheetml/2006/main">
  <numFmts count="2">
    <numFmt numFmtId="177" formatCode="### ### ### ##0.00"/>
    <numFmt numFmtId="178" formatCode="### ### ### ##0.000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77" fontId="1" fillId="2" borderId="0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178" fontId="0" fillId="0" borderId="1" xfId="0" applyNumberFormat="1" applyFont="1" applyFill="1" applyBorder="1" applyAlignment="1" applyProtection="1">
      <alignment vertical="center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177" fontId="0" fillId="0" borderId="3" xfId="0" applyNumberFormat="1" applyBorder="1" applyAlignment="1" applyProtection="1">
      <alignment vertical="center"/>
      <protection locked="0"/>
    </xf>
    <xf numFmtId="177" fontId="0" fillId="0" borderId="1" xfId="0" applyNumberFormat="1" applyFont="1" applyFill="1" applyBorder="1" applyAlignment="1" applyProtection="1">
      <alignment vertical="center"/>
      <protection/>
    </xf>
    <xf numFmtId="177" fontId="0" fillId="0" borderId="1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77" fontId="4" fillId="2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SUM(C11:C14)</f>
      </c>
      <c r="G7" t="s">
        <v>6</v>
      </c>
      <c r="H7">
        <v>15</v>
      </c>
    </row>
    <row r="8" spans="2:8" ht="12.75" customHeight="1">
      <c r="B8" s="3" t="s">
        <v>4</v>
      </c>
      <c r="C8" s="2">
        <f>SUM(E11:E14)</f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7" t="s">
        <v>21</v>
      </c>
      <c r="B11" s="7" t="s">
        <v>22</v>
      </c>
      <c r="C11" s="12">
        <f>'SO 001'!I47</f>
      </c>
      <c r="D11" s="12">
        <f>'SO 001'!P47</f>
      </c>
      <c r="E11" s="12">
        <f>C11+D11</f>
      </c>
    </row>
    <row r="12" spans="1:5" ht="12.75" customHeight="1">
      <c r="A12" s="7" t="s">
        <v>80</v>
      </c>
      <c r="B12" s="7" t="s">
        <v>81</v>
      </c>
      <c r="C12" s="12">
        <f>'SO 101'!I95</f>
      </c>
      <c r="D12" s="12">
        <f>'SO 101'!P95</f>
      </c>
      <c r="E12" s="12">
        <f>C12+D12</f>
      </c>
    </row>
    <row r="13" spans="1:5" ht="12.75" customHeight="1">
      <c r="A13" s="7" t="s">
        <v>160</v>
      </c>
      <c r="B13" s="7" t="s">
        <v>161</v>
      </c>
      <c r="C13" s="12">
        <f>'SO 201'!I230</f>
      </c>
      <c r="D13" s="12">
        <f>'SO 201'!P230</f>
      </c>
      <c r="E13" s="12">
        <f>C13+D13</f>
      </c>
    </row>
    <row r="14" spans="1:5" ht="12.75" customHeight="1">
      <c r="A14" s="7" t="s">
        <v>396</v>
      </c>
      <c r="B14" s="7" t="s">
        <v>397</v>
      </c>
      <c r="C14" s="12">
        <f>'SO 901'!I131</f>
      </c>
      <c r="D14" s="12">
        <f>'SO 901'!P131</f>
      </c>
      <c r="E14" s="12">
        <f>C14+D14</f>
      </c>
    </row>
  </sheetData>
  <sheetProtection formatColumns="0"/>
  <hyperlinks>
    <hyperlink ref="A11" location="#'SO 001'!A1" tooltip="Odkaz na stranku objektu [SO 001]" display="SO 001"/>
    <hyperlink ref="A12" location="#'SO 101'!A1" tooltip="Odkaz na stranku objektu [SO 101]" display="SO 101"/>
    <hyperlink ref="A13" location="#'SO 201'!A1" tooltip="Odkaz na stranku objektu [SO 201]" display="SO 201"/>
    <hyperlink ref="A14" location="#'SO 901'!A1" tooltip="Odkaz na stranku objektu [SO 901]" display="SO 901"/>
  </hyperlink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21</v>
      </c>
      <c r="D5" s="5"/>
      <c r="E5" s="5" t="s">
        <v>22</v>
      </c>
    </row>
    <row r="6" spans="1:5" ht="12.75" customHeight="1">
      <c r="A6" t="s">
        <v>18</v>
      </c>
      <c r="C6" s="5" t="s">
        <v>21</v>
      </c>
      <c r="D6" s="5"/>
      <c r="E6" s="5" t="s">
        <v>22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8"/>
      <c r="B11" s="8"/>
      <c r="C11" s="8" t="s">
        <v>45</v>
      </c>
      <c r="D11" s="8"/>
      <c r="E11" s="8" t="s">
        <v>44</v>
      </c>
      <c r="F11" s="8"/>
      <c r="G11" s="10"/>
      <c r="H11" s="8"/>
      <c r="I11" s="10"/>
    </row>
    <row r="12" spans="1:16" ht="12.75">
      <c r="A12" s="7">
        <v>1</v>
      </c>
      <c r="B12" s="7" t="s">
        <v>46</v>
      </c>
      <c r="C12" s="7" t="s">
        <v>47</v>
      </c>
      <c r="D12" s="7" t="s">
        <v>48</v>
      </c>
      <c r="E12" s="7" t="s">
        <v>49</v>
      </c>
      <c r="F12" s="7" t="s">
        <v>50</v>
      </c>
      <c r="G12" s="9">
        <v>1</v>
      </c>
      <c r="H12" s="13"/>
      <c r="I12" s="12">
        <f>ROUND((H12*G12),2)</f>
      </c>
      <c r="O12">
        <f>rekapitulace!H8</f>
      </c>
      <c r="P12">
        <f>O12/100*I12</f>
      </c>
    </row>
    <row r="13" ht="25.5">
      <c r="E13" s="14" t="s">
        <v>51</v>
      </c>
    </row>
    <row r="14" ht="114.75">
      <c r="E14" s="14" t="s">
        <v>52</v>
      </c>
    </row>
    <row r="15" spans="1:16" ht="12.75">
      <c r="A15" s="7">
        <v>2</v>
      </c>
      <c r="B15" s="7" t="s">
        <v>46</v>
      </c>
      <c r="C15" s="7" t="s">
        <v>53</v>
      </c>
      <c r="D15" s="7" t="s">
        <v>48</v>
      </c>
      <c r="E15" s="7" t="s">
        <v>54</v>
      </c>
      <c r="F15" s="7" t="s">
        <v>50</v>
      </c>
      <c r="G15" s="9">
        <v>1</v>
      </c>
      <c r="H15" s="13"/>
      <c r="I15" s="12">
        <f>ROUND((H15*G15),2)</f>
      </c>
      <c r="O15">
        <f>rekapitulace!H8</f>
      </c>
      <c r="P15">
        <f>O15/100*I15</f>
      </c>
    </row>
    <row r="16" ht="25.5">
      <c r="E16" s="14" t="s">
        <v>51</v>
      </c>
    </row>
    <row r="17" ht="267.75">
      <c r="E17" s="14" t="s">
        <v>55</v>
      </c>
    </row>
    <row r="18" spans="1:16" ht="12.75">
      <c r="A18" s="7">
        <v>3</v>
      </c>
      <c r="B18" s="7" t="s">
        <v>46</v>
      </c>
      <c r="C18" s="7" t="s">
        <v>56</v>
      </c>
      <c r="D18" s="7" t="s">
        <v>48</v>
      </c>
      <c r="E18" s="7" t="s">
        <v>57</v>
      </c>
      <c r="F18" s="7" t="s">
        <v>50</v>
      </c>
      <c r="G18" s="9">
        <v>1</v>
      </c>
      <c r="H18" s="13"/>
      <c r="I18" s="12">
        <f>ROUND((H18*G18),2)</f>
      </c>
      <c r="O18">
        <f>rekapitulace!H8</f>
      </c>
      <c r="P18">
        <f>O18/100*I18</f>
      </c>
    </row>
    <row r="19" ht="25.5">
      <c r="E19" s="14" t="s">
        <v>51</v>
      </c>
    </row>
    <row r="20" ht="114.75">
      <c r="E20" s="14" t="s">
        <v>58</v>
      </c>
    </row>
    <row r="21" spans="1:16" ht="12.75">
      <c r="A21" s="7">
        <v>4</v>
      </c>
      <c r="B21" s="7" t="s">
        <v>46</v>
      </c>
      <c r="C21" s="7" t="s">
        <v>59</v>
      </c>
      <c r="D21" s="7" t="s">
        <v>48</v>
      </c>
      <c r="E21" s="7" t="s">
        <v>60</v>
      </c>
      <c r="F21" s="7" t="s">
        <v>50</v>
      </c>
      <c r="G21" s="9">
        <v>1</v>
      </c>
      <c r="H21" s="13"/>
      <c r="I21" s="12">
        <f>ROUND((H21*G21),2)</f>
      </c>
      <c r="O21">
        <f>rekapitulace!H8</f>
      </c>
      <c r="P21">
        <f>O21/100*I21</f>
      </c>
    </row>
    <row r="22" ht="25.5">
      <c r="E22" s="14" t="s">
        <v>51</v>
      </c>
    </row>
    <row r="23" ht="114.75">
      <c r="E23" s="14" t="s">
        <v>58</v>
      </c>
    </row>
    <row r="24" spans="1:16" ht="12.75">
      <c r="A24" s="7">
        <v>5</v>
      </c>
      <c r="B24" s="7" t="s">
        <v>46</v>
      </c>
      <c r="C24" s="7" t="s">
        <v>61</v>
      </c>
      <c r="D24" s="7" t="s">
        <v>48</v>
      </c>
      <c r="E24" s="7" t="s">
        <v>62</v>
      </c>
      <c r="F24" s="7" t="s">
        <v>50</v>
      </c>
      <c r="G24" s="9">
        <v>1</v>
      </c>
      <c r="H24" s="13"/>
      <c r="I24" s="12">
        <f>ROUND((H24*G24),2)</f>
      </c>
      <c r="O24">
        <f>rekapitulace!H8</f>
      </c>
      <c r="P24">
        <f>O24/100*I24</f>
      </c>
    </row>
    <row r="25" ht="25.5">
      <c r="E25" s="14" t="s">
        <v>51</v>
      </c>
    </row>
    <row r="26" ht="409.5">
      <c r="E26" s="14" t="s">
        <v>63</v>
      </c>
    </row>
    <row r="27" spans="1:16" ht="12.75">
      <c r="A27" s="7">
        <v>6</v>
      </c>
      <c r="B27" s="7" t="s">
        <v>46</v>
      </c>
      <c r="C27" s="7" t="s">
        <v>64</v>
      </c>
      <c r="D27" s="7" t="s">
        <v>48</v>
      </c>
      <c r="E27" s="7" t="s">
        <v>65</v>
      </c>
      <c r="F27" s="7" t="s">
        <v>50</v>
      </c>
      <c r="G27" s="9">
        <v>1</v>
      </c>
      <c r="H27" s="13"/>
      <c r="I27" s="12">
        <f>ROUND((H27*G27),2)</f>
      </c>
      <c r="O27">
        <f>rekapitulace!H8</f>
      </c>
      <c r="P27">
        <f>O27/100*I27</f>
      </c>
    </row>
    <row r="28" ht="25.5">
      <c r="E28" s="14" t="s">
        <v>51</v>
      </c>
    </row>
    <row r="29" ht="114.75">
      <c r="E29" s="14" t="s">
        <v>66</v>
      </c>
    </row>
    <row r="30" spans="1:16" ht="12.75">
      <c r="A30" s="7">
        <v>7</v>
      </c>
      <c r="B30" s="7" t="s">
        <v>46</v>
      </c>
      <c r="C30" s="7" t="s">
        <v>67</v>
      </c>
      <c r="D30" s="7" t="s">
        <v>48</v>
      </c>
      <c r="E30" s="7" t="s">
        <v>68</v>
      </c>
      <c r="F30" s="7" t="s">
        <v>50</v>
      </c>
      <c r="G30" s="9">
        <v>1</v>
      </c>
      <c r="H30" s="13"/>
      <c r="I30" s="12">
        <f>ROUND((H30*G30),2)</f>
      </c>
      <c r="O30">
        <f>rekapitulace!H8</f>
      </c>
      <c r="P30">
        <f>O30/100*I30</f>
      </c>
    </row>
    <row r="31" ht="25.5">
      <c r="E31" s="14" t="s">
        <v>51</v>
      </c>
    </row>
    <row r="32" ht="409.5">
      <c r="E32" s="14" t="s">
        <v>69</v>
      </c>
    </row>
    <row r="33" spans="1:16" ht="12.75">
      <c r="A33" s="7">
        <v>8</v>
      </c>
      <c r="B33" s="7" t="s">
        <v>46</v>
      </c>
      <c r="C33" s="7" t="s">
        <v>70</v>
      </c>
      <c r="D33" s="7" t="s">
        <v>48</v>
      </c>
      <c r="E33" s="7" t="s">
        <v>71</v>
      </c>
      <c r="F33" s="7" t="s">
        <v>50</v>
      </c>
      <c r="G33" s="9">
        <v>1</v>
      </c>
      <c r="H33" s="13"/>
      <c r="I33" s="12">
        <f>ROUND((H33*G33),2)</f>
      </c>
      <c r="O33">
        <f>rekapitulace!H8</f>
      </c>
      <c r="P33">
        <f>O33/100*I33</f>
      </c>
    </row>
    <row r="34" ht="25.5">
      <c r="E34" s="14" t="s">
        <v>51</v>
      </c>
    </row>
    <row r="35" ht="216.75">
      <c r="E35" s="14" t="s">
        <v>72</v>
      </c>
    </row>
    <row r="36" spans="1:16" ht="12.75" customHeight="1">
      <c r="A36" s="15"/>
      <c r="B36" s="15"/>
      <c r="C36" s="15" t="s">
        <v>45</v>
      </c>
      <c r="D36" s="15"/>
      <c r="E36" s="15" t="s">
        <v>44</v>
      </c>
      <c r="F36" s="15"/>
      <c r="G36" s="15"/>
      <c r="H36" s="15"/>
      <c r="I36" s="15">
        <f>SUM(I12:I35)</f>
      </c>
      <c r="P36">
        <f>ROUND(SUM(P12:P35),2)</f>
      </c>
    </row>
    <row r="38" spans="1:16" ht="12.75" customHeight="1">
      <c r="A38" s="15"/>
      <c r="B38" s="15"/>
      <c r="C38" s="15"/>
      <c r="D38" s="15"/>
      <c r="E38" s="15" t="s">
        <v>73</v>
      </c>
      <c r="F38" s="15"/>
      <c r="G38" s="15"/>
      <c r="H38" s="15"/>
      <c r="I38" s="15">
        <f>+I36</f>
      </c>
      <c r="P38">
        <f>+P36</f>
      </c>
    </row>
    <row r="40" spans="1:9" ht="12.75" customHeight="1">
      <c r="A40" s="8" t="s">
        <v>74</v>
      </c>
      <c r="B40" s="8"/>
      <c r="C40" s="8"/>
      <c r="D40" s="8"/>
      <c r="E40" s="8"/>
      <c r="F40" s="8"/>
      <c r="G40" s="8"/>
      <c r="H40" s="8"/>
      <c r="I40" s="8"/>
    </row>
    <row r="41" spans="1:9" ht="12.75" customHeight="1">
      <c r="A41" s="8"/>
      <c r="B41" s="8"/>
      <c r="C41" s="8"/>
      <c r="D41" s="8"/>
      <c r="E41" s="8" t="s">
        <v>75</v>
      </c>
      <c r="F41" s="8"/>
      <c r="G41" s="8"/>
      <c r="H41" s="8"/>
      <c r="I41" s="8"/>
    </row>
    <row r="42" spans="1:16" ht="12.75" customHeight="1">
      <c r="A42" s="15"/>
      <c r="B42" s="15"/>
      <c r="C42" s="15"/>
      <c r="D42" s="15"/>
      <c r="E42" s="15" t="s">
        <v>76</v>
      </c>
      <c r="F42" s="15"/>
      <c r="G42" s="15"/>
      <c r="H42" s="15"/>
      <c r="I42" s="15">
        <v>0</v>
      </c>
      <c r="P42">
        <v>0</v>
      </c>
    </row>
    <row r="43" spans="1:9" ht="12.75" customHeight="1">
      <c r="A43" s="15"/>
      <c r="B43" s="15"/>
      <c r="C43" s="15"/>
      <c r="D43" s="15"/>
      <c r="E43" s="15" t="s">
        <v>77</v>
      </c>
      <c r="F43" s="15"/>
      <c r="G43" s="15"/>
      <c r="H43" s="15"/>
      <c r="I43" s="15"/>
    </row>
    <row r="44" spans="1:16" ht="12.75" customHeight="1">
      <c r="A44" s="15"/>
      <c r="B44" s="15"/>
      <c r="C44" s="15"/>
      <c r="D44" s="15"/>
      <c r="E44" s="15" t="s">
        <v>78</v>
      </c>
      <c r="F44" s="15"/>
      <c r="G44" s="15"/>
      <c r="H44" s="15"/>
      <c r="I44" s="15">
        <v>0</v>
      </c>
      <c r="P44">
        <v>0</v>
      </c>
    </row>
    <row r="45" spans="1:16" ht="12.75" customHeight="1">
      <c r="A45" s="15"/>
      <c r="B45" s="15"/>
      <c r="C45" s="15"/>
      <c r="D45" s="15"/>
      <c r="E45" s="15" t="s">
        <v>79</v>
      </c>
      <c r="F45" s="15"/>
      <c r="G45" s="15"/>
      <c r="H45" s="15"/>
      <c r="I45" s="15">
        <f>I42+I44</f>
      </c>
      <c r="P45">
        <f>P42+P44</f>
      </c>
    </row>
    <row r="47" spans="1:16" ht="12.75" customHeight="1">
      <c r="A47" s="15"/>
      <c r="B47" s="15"/>
      <c r="C47" s="15"/>
      <c r="D47" s="15"/>
      <c r="E47" s="15" t="s">
        <v>79</v>
      </c>
      <c r="F47" s="15"/>
      <c r="G47" s="15"/>
      <c r="H47" s="15"/>
      <c r="I47" s="15">
        <f>I38+I45</f>
      </c>
      <c r="P47">
        <f>P38+P45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80</v>
      </c>
      <c r="D5" s="5"/>
      <c r="E5" s="5" t="s">
        <v>81</v>
      </c>
    </row>
    <row r="6" spans="1:5" ht="12.75" customHeight="1">
      <c r="A6" t="s">
        <v>18</v>
      </c>
      <c r="C6" s="5" t="s">
        <v>80</v>
      </c>
      <c r="D6" s="5"/>
      <c r="E6" s="5" t="s">
        <v>81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8"/>
      <c r="B11" s="8"/>
      <c r="C11" s="8" t="s">
        <v>45</v>
      </c>
      <c r="D11" s="8"/>
      <c r="E11" s="8" t="s">
        <v>44</v>
      </c>
      <c r="F11" s="8"/>
      <c r="G11" s="10"/>
      <c r="H11" s="8"/>
      <c r="I11" s="10"/>
    </row>
    <row r="12" spans="1:16" ht="12.75">
      <c r="A12" s="7">
        <v>1</v>
      </c>
      <c r="B12" s="7" t="s">
        <v>46</v>
      </c>
      <c r="C12" s="7" t="s">
        <v>82</v>
      </c>
      <c r="D12" s="7" t="s">
        <v>37</v>
      </c>
      <c r="E12" s="7" t="s">
        <v>83</v>
      </c>
      <c r="F12" s="7" t="s">
        <v>84</v>
      </c>
      <c r="G12" s="9">
        <v>317.952</v>
      </c>
      <c r="H12" s="13"/>
      <c r="I12" s="12">
        <f>ROUND((H12*G12),2)</f>
      </c>
      <c r="O12">
        <f>rekapitulace!H8</f>
      </c>
      <c r="P12">
        <f>O12/100*I12</f>
      </c>
    </row>
    <row r="13" ht="51">
      <c r="E13" s="14" t="s">
        <v>85</v>
      </c>
    </row>
    <row r="14" ht="153">
      <c r="E14" s="14" t="s">
        <v>86</v>
      </c>
    </row>
    <row r="15" spans="1:16" ht="12.75" customHeight="1">
      <c r="A15" s="15"/>
      <c r="B15" s="15"/>
      <c r="C15" s="15" t="s">
        <v>45</v>
      </c>
      <c r="D15" s="15"/>
      <c r="E15" s="15" t="s">
        <v>44</v>
      </c>
      <c r="F15" s="15"/>
      <c r="G15" s="15"/>
      <c r="H15" s="15"/>
      <c r="I15" s="15">
        <f>SUM(I12:I14)</f>
      </c>
      <c r="P15">
        <f>ROUND(SUM(P12:P14),2)</f>
      </c>
    </row>
    <row r="17" spans="1:9" ht="12.75" customHeight="1">
      <c r="A17" s="8"/>
      <c r="B17" s="8"/>
      <c r="C17" s="8" t="s">
        <v>25</v>
      </c>
      <c r="D17" s="8"/>
      <c r="E17" s="8" t="s">
        <v>87</v>
      </c>
      <c r="F17" s="8"/>
      <c r="G17" s="10"/>
      <c r="H17" s="8"/>
      <c r="I17" s="10"/>
    </row>
    <row r="18" spans="1:16" ht="12.75">
      <c r="A18" s="7">
        <v>2</v>
      </c>
      <c r="B18" s="7" t="s">
        <v>46</v>
      </c>
      <c r="C18" s="7" t="s">
        <v>88</v>
      </c>
      <c r="D18" s="7" t="s">
        <v>48</v>
      </c>
      <c r="E18" s="7" t="s">
        <v>89</v>
      </c>
      <c r="F18" s="7" t="s">
        <v>90</v>
      </c>
      <c r="G18" s="9">
        <v>132.48</v>
      </c>
      <c r="H18" s="13"/>
      <c r="I18" s="12">
        <f>ROUND((H18*G18),2)</f>
      </c>
      <c r="O18">
        <f>rekapitulace!H8</f>
      </c>
      <c r="P18">
        <f>O18/100*I18</f>
      </c>
    </row>
    <row r="19" ht="38.25">
      <c r="E19" s="14" t="s">
        <v>91</v>
      </c>
    </row>
    <row r="20" ht="409.5">
      <c r="E20" s="14" t="s">
        <v>92</v>
      </c>
    </row>
    <row r="21" spans="1:16" ht="12.75">
      <c r="A21" s="7">
        <v>3</v>
      </c>
      <c r="B21" s="7" t="s">
        <v>46</v>
      </c>
      <c r="C21" s="7" t="s">
        <v>93</v>
      </c>
      <c r="D21" s="7" t="s">
        <v>48</v>
      </c>
      <c r="E21" s="7" t="s">
        <v>94</v>
      </c>
      <c r="F21" s="7" t="s">
        <v>95</v>
      </c>
      <c r="G21" s="9">
        <v>16.4</v>
      </c>
      <c r="H21" s="13"/>
      <c r="I21" s="12">
        <f>ROUND((H21*G21),2)</f>
      </c>
      <c r="O21">
        <f>rekapitulace!H8</f>
      </c>
      <c r="P21">
        <f>O21/100*I21</f>
      </c>
    </row>
    <row r="22" ht="25.5">
      <c r="E22" s="14" t="s">
        <v>96</v>
      </c>
    </row>
    <row r="23" ht="409.5">
      <c r="E23" s="14" t="s">
        <v>92</v>
      </c>
    </row>
    <row r="24" spans="1:16" ht="12.75">
      <c r="A24" s="7">
        <v>4</v>
      </c>
      <c r="B24" s="7" t="s">
        <v>46</v>
      </c>
      <c r="C24" s="7" t="s">
        <v>97</v>
      </c>
      <c r="D24" s="7" t="s">
        <v>48</v>
      </c>
      <c r="E24" s="7" t="s">
        <v>98</v>
      </c>
      <c r="F24" s="7" t="s">
        <v>90</v>
      </c>
      <c r="G24" s="9">
        <v>30.36</v>
      </c>
      <c r="H24" s="13"/>
      <c r="I24" s="12">
        <f>ROUND((H24*G24),2)</f>
      </c>
      <c r="O24">
        <f>rekapitulace!H8</f>
      </c>
      <c r="P24">
        <f>O24/100*I24</f>
      </c>
    </row>
    <row r="25" ht="38.25">
      <c r="E25" s="14" t="s">
        <v>99</v>
      </c>
    </row>
    <row r="26" ht="409.5">
      <c r="E26" s="14" t="s">
        <v>92</v>
      </c>
    </row>
    <row r="27" spans="1:16" ht="12.75" customHeight="1">
      <c r="A27" s="15"/>
      <c r="B27" s="15"/>
      <c r="C27" s="15" t="s">
        <v>25</v>
      </c>
      <c r="D27" s="15"/>
      <c r="E27" s="15" t="s">
        <v>87</v>
      </c>
      <c r="F27" s="15"/>
      <c r="G27" s="15"/>
      <c r="H27" s="15"/>
      <c r="I27" s="15">
        <f>SUM(I18:I26)</f>
      </c>
      <c r="P27">
        <f>ROUND(SUM(P18:P26),2)</f>
      </c>
    </row>
    <row r="29" spans="1:9" ht="12.75" customHeight="1">
      <c r="A29" s="8"/>
      <c r="B29" s="8"/>
      <c r="C29" s="8" t="s">
        <v>38</v>
      </c>
      <c r="D29" s="8"/>
      <c r="E29" s="8" t="s">
        <v>100</v>
      </c>
      <c r="F29" s="8"/>
      <c r="G29" s="10"/>
      <c r="H29" s="8"/>
      <c r="I29" s="10"/>
    </row>
    <row r="30" spans="1:16" ht="12.75">
      <c r="A30" s="7">
        <v>5</v>
      </c>
      <c r="B30" s="7" t="s">
        <v>46</v>
      </c>
      <c r="C30" s="7" t="s">
        <v>101</v>
      </c>
      <c r="D30" s="7" t="s">
        <v>48</v>
      </c>
      <c r="E30" s="7" t="s">
        <v>102</v>
      </c>
      <c r="F30" s="7" t="s">
        <v>90</v>
      </c>
      <c r="G30" s="9">
        <v>3.804</v>
      </c>
      <c r="H30" s="13"/>
      <c r="I30" s="12">
        <f>ROUND((H30*G30),2)</f>
      </c>
      <c r="O30">
        <f>rekapitulace!H8</f>
      </c>
      <c r="P30">
        <f>O30/100*I30</f>
      </c>
    </row>
    <row r="31" ht="38.25">
      <c r="E31" s="14" t="s">
        <v>103</v>
      </c>
    </row>
    <row r="32" ht="306">
      <c r="E32" s="14" t="s">
        <v>104</v>
      </c>
    </row>
    <row r="33" spans="1:16" ht="12.75" customHeight="1">
      <c r="A33" s="15"/>
      <c r="B33" s="15"/>
      <c r="C33" s="15" t="s">
        <v>38</v>
      </c>
      <c r="D33" s="15"/>
      <c r="E33" s="15" t="s">
        <v>100</v>
      </c>
      <c r="F33" s="15"/>
      <c r="G33" s="15"/>
      <c r="H33" s="15"/>
      <c r="I33" s="15">
        <f>SUM(I30:I32)</f>
      </c>
      <c r="P33">
        <f>ROUND(SUM(P30:P32),2)</f>
      </c>
    </row>
    <row r="35" spans="1:9" ht="12.75" customHeight="1">
      <c r="A35" s="8"/>
      <c r="B35" s="8"/>
      <c r="C35" s="8" t="s">
        <v>39</v>
      </c>
      <c r="D35" s="8"/>
      <c r="E35" s="8" t="s">
        <v>105</v>
      </c>
      <c r="F35" s="8"/>
      <c r="G35" s="10"/>
      <c r="H35" s="8"/>
      <c r="I35" s="10"/>
    </row>
    <row r="36" spans="1:16" ht="12.75">
      <c r="A36" s="7">
        <v>6</v>
      </c>
      <c r="B36" s="7" t="s">
        <v>46</v>
      </c>
      <c r="C36" s="7" t="s">
        <v>106</v>
      </c>
      <c r="D36" s="7" t="s">
        <v>48</v>
      </c>
      <c r="E36" s="7" t="s">
        <v>107</v>
      </c>
      <c r="F36" s="7" t="s">
        <v>108</v>
      </c>
      <c r="G36" s="9">
        <v>206.73</v>
      </c>
      <c r="H36" s="13"/>
      <c r="I36" s="12">
        <f>ROUND((H36*G36),2)</f>
      </c>
      <c r="O36">
        <f>rekapitulace!H8</f>
      </c>
      <c r="P36">
        <f>O36/100*I36</f>
      </c>
    </row>
    <row r="37" ht="51">
      <c r="E37" s="14" t="s">
        <v>109</v>
      </c>
    </row>
    <row r="38" ht="409.5">
      <c r="E38" s="14" t="s">
        <v>110</v>
      </c>
    </row>
    <row r="39" spans="1:16" ht="12.75">
      <c r="A39" s="7">
        <v>7</v>
      </c>
      <c r="B39" s="7" t="s">
        <v>46</v>
      </c>
      <c r="C39" s="7" t="s">
        <v>111</v>
      </c>
      <c r="D39" s="7" t="s">
        <v>48</v>
      </c>
      <c r="E39" s="7" t="s">
        <v>112</v>
      </c>
      <c r="F39" s="7" t="s">
        <v>108</v>
      </c>
      <c r="G39" s="9">
        <v>188.354</v>
      </c>
      <c r="H39" s="13"/>
      <c r="I39" s="12">
        <f>ROUND((H39*G39),2)</f>
      </c>
      <c r="O39">
        <f>rekapitulace!H8</f>
      </c>
      <c r="P39">
        <f>O39/100*I39</f>
      </c>
    </row>
    <row r="40" ht="51">
      <c r="E40" s="14" t="s">
        <v>113</v>
      </c>
    </row>
    <row r="41" ht="331.5">
      <c r="E41" s="14" t="s">
        <v>114</v>
      </c>
    </row>
    <row r="42" spans="1:16" ht="12.75">
      <c r="A42" s="7">
        <v>8</v>
      </c>
      <c r="B42" s="7" t="s">
        <v>46</v>
      </c>
      <c r="C42" s="7" t="s">
        <v>115</v>
      </c>
      <c r="D42" s="7" t="s">
        <v>48</v>
      </c>
      <c r="E42" s="7" t="s">
        <v>116</v>
      </c>
      <c r="F42" s="7" t="s">
        <v>108</v>
      </c>
      <c r="G42" s="9">
        <v>217.067</v>
      </c>
      <c r="H42" s="13"/>
      <c r="I42" s="12">
        <f>ROUND((H42*G42),2)</f>
      </c>
      <c r="O42">
        <f>rekapitulace!H8</f>
      </c>
      <c r="P42">
        <f>O42/100*I42</f>
      </c>
    </row>
    <row r="43" ht="38.25">
      <c r="E43" s="14" t="s">
        <v>117</v>
      </c>
    </row>
    <row r="44" ht="357">
      <c r="E44" s="14" t="s">
        <v>118</v>
      </c>
    </row>
    <row r="45" spans="1:16" ht="12.75">
      <c r="A45" s="7">
        <v>9</v>
      </c>
      <c r="B45" s="7" t="s">
        <v>46</v>
      </c>
      <c r="C45" s="7" t="s">
        <v>119</v>
      </c>
      <c r="D45" s="7" t="s">
        <v>48</v>
      </c>
      <c r="E45" s="7" t="s">
        <v>120</v>
      </c>
      <c r="F45" s="7" t="s">
        <v>108</v>
      </c>
      <c r="G45" s="9">
        <v>554.726</v>
      </c>
      <c r="H45" s="13"/>
      <c r="I45" s="12">
        <f>ROUND((H45*G45),2)</f>
      </c>
      <c r="O45">
        <f>rekapitulace!H8</f>
      </c>
      <c r="P45">
        <f>O45/100*I45</f>
      </c>
    </row>
    <row r="46" ht="51">
      <c r="E46" s="14" t="s">
        <v>121</v>
      </c>
    </row>
    <row r="47" ht="357">
      <c r="E47" s="14" t="s">
        <v>118</v>
      </c>
    </row>
    <row r="48" spans="1:16" ht="12.75">
      <c r="A48" s="7">
        <v>10</v>
      </c>
      <c r="B48" s="7" t="s">
        <v>46</v>
      </c>
      <c r="C48" s="7" t="s">
        <v>122</v>
      </c>
      <c r="D48" s="7" t="s">
        <v>48</v>
      </c>
      <c r="E48" s="7" t="s">
        <v>123</v>
      </c>
      <c r="F48" s="7" t="s">
        <v>108</v>
      </c>
      <c r="G48" s="9">
        <v>252.67</v>
      </c>
      <c r="H48" s="13"/>
      <c r="I48" s="12">
        <f>ROUND((H48*G48),2)</f>
      </c>
      <c r="O48">
        <f>rekapitulace!H8</f>
      </c>
      <c r="P48">
        <f>O48/100*I48</f>
      </c>
    </row>
    <row r="49" ht="51">
      <c r="E49" s="14" t="s">
        <v>124</v>
      </c>
    </row>
    <row r="50" ht="409.5">
      <c r="E50" s="14" t="s">
        <v>125</v>
      </c>
    </row>
    <row r="51" spans="1:16" ht="12.75">
      <c r="A51" s="7">
        <v>11</v>
      </c>
      <c r="B51" s="7" t="s">
        <v>46</v>
      </c>
      <c r="C51" s="7" t="s">
        <v>126</v>
      </c>
      <c r="D51" s="7" t="s">
        <v>48</v>
      </c>
      <c r="E51" s="7" t="s">
        <v>127</v>
      </c>
      <c r="F51" s="7" t="s">
        <v>108</v>
      </c>
      <c r="G51" s="9">
        <v>229.7</v>
      </c>
      <c r="H51" s="13"/>
      <c r="I51" s="12">
        <f>ROUND((H51*G51),2)</f>
      </c>
      <c r="O51">
        <f>rekapitulace!H8</f>
      </c>
      <c r="P51">
        <f>O51/100*I51</f>
      </c>
    </row>
    <row r="52" ht="51">
      <c r="E52" s="14" t="s">
        <v>128</v>
      </c>
    </row>
    <row r="53" ht="409.5">
      <c r="E53" s="14" t="s">
        <v>125</v>
      </c>
    </row>
    <row r="54" spans="1:16" ht="12.75">
      <c r="A54" s="7">
        <v>12</v>
      </c>
      <c r="B54" s="7" t="s">
        <v>46</v>
      </c>
      <c r="C54" s="7" t="s">
        <v>129</v>
      </c>
      <c r="D54" s="7" t="s">
        <v>48</v>
      </c>
      <c r="E54" s="7" t="s">
        <v>130</v>
      </c>
      <c r="F54" s="7" t="s">
        <v>108</v>
      </c>
      <c r="G54" s="9">
        <v>275.64</v>
      </c>
      <c r="H54" s="13"/>
      <c r="I54" s="12">
        <f>ROUND((H54*G54),2)</f>
      </c>
      <c r="O54">
        <f>rekapitulace!H8</f>
      </c>
      <c r="P54">
        <f>O54/100*I54</f>
      </c>
    </row>
    <row r="55" ht="51">
      <c r="E55" s="14" t="s">
        <v>131</v>
      </c>
    </row>
    <row r="56" ht="409.5">
      <c r="E56" s="14" t="s">
        <v>125</v>
      </c>
    </row>
    <row r="57" spans="1:16" ht="12.75">
      <c r="A57" s="7">
        <v>13</v>
      </c>
      <c r="B57" s="7" t="s">
        <v>46</v>
      </c>
      <c r="C57" s="7" t="s">
        <v>132</v>
      </c>
      <c r="D57" s="7" t="s">
        <v>48</v>
      </c>
      <c r="E57" s="7" t="s">
        <v>133</v>
      </c>
      <c r="F57" s="7" t="s">
        <v>108</v>
      </c>
      <c r="G57" s="9">
        <v>37.95</v>
      </c>
      <c r="H57" s="13"/>
      <c r="I57" s="12">
        <f>ROUND((H57*G57),2)</f>
      </c>
      <c r="O57">
        <f>rekapitulace!H8</f>
      </c>
      <c r="P57">
        <f>O57/100*I57</f>
      </c>
    </row>
    <row r="58" ht="38.25">
      <c r="E58" s="14" t="s">
        <v>134</v>
      </c>
    </row>
    <row r="59" ht="409.5">
      <c r="E59" s="14" t="s">
        <v>135</v>
      </c>
    </row>
    <row r="60" spans="1:16" ht="12.75" customHeight="1">
      <c r="A60" s="15"/>
      <c r="B60" s="15"/>
      <c r="C60" s="15" t="s">
        <v>39</v>
      </c>
      <c r="D60" s="15"/>
      <c r="E60" s="15" t="s">
        <v>105</v>
      </c>
      <c r="F60" s="15"/>
      <c r="G60" s="15"/>
      <c r="H60" s="15"/>
      <c r="I60" s="15">
        <f>SUM(I36:I59)</f>
      </c>
      <c r="P60">
        <f>ROUND(SUM(P36:P59),2)</f>
      </c>
    </row>
    <row r="62" spans="1:9" ht="12.75" customHeight="1">
      <c r="A62" s="8"/>
      <c r="B62" s="8"/>
      <c r="C62" s="8" t="s">
        <v>43</v>
      </c>
      <c r="D62" s="8"/>
      <c r="E62" s="8" t="s">
        <v>136</v>
      </c>
      <c r="F62" s="8"/>
      <c r="G62" s="10"/>
      <c r="H62" s="8"/>
      <c r="I62" s="10"/>
    </row>
    <row r="63" spans="1:16" ht="12.75">
      <c r="A63" s="7">
        <v>14</v>
      </c>
      <c r="B63" s="7" t="s">
        <v>46</v>
      </c>
      <c r="C63" s="7" t="s">
        <v>137</v>
      </c>
      <c r="D63" s="7" t="s">
        <v>48</v>
      </c>
      <c r="E63" s="7" t="s">
        <v>138</v>
      </c>
      <c r="F63" s="7" t="s">
        <v>108</v>
      </c>
      <c r="G63" s="9">
        <v>131.75</v>
      </c>
      <c r="H63" s="13"/>
      <c r="I63" s="12">
        <f>ROUND((H63*G63),2)</f>
      </c>
      <c r="O63">
        <f>rekapitulace!H8</f>
      </c>
      <c r="P63">
        <f>O63/100*I63</f>
      </c>
    </row>
    <row r="64" ht="255">
      <c r="E64" s="14" t="s">
        <v>139</v>
      </c>
    </row>
    <row r="65" ht="204">
      <c r="E65" s="14" t="s">
        <v>140</v>
      </c>
    </row>
    <row r="66" spans="1:16" ht="12.75">
      <c r="A66" s="7">
        <v>15</v>
      </c>
      <c r="B66" s="7" t="s">
        <v>46</v>
      </c>
      <c r="C66" s="7" t="s">
        <v>141</v>
      </c>
      <c r="D66" s="7" t="s">
        <v>48</v>
      </c>
      <c r="E66" s="7" t="s">
        <v>142</v>
      </c>
      <c r="F66" s="7" t="s">
        <v>108</v>
      </c>
      <c r="G66" s="9">
        <v>131.75</v>
      </c>
      <c r="H66" s="13"/>
      <c r="I66" s="12">
        <f>ROUND((H66*G66),2)</f>
      </c>
      <c r="O66">
        <f>rekapitulace!H8</f>
      </c>
      <c r="P66">
        <f>O66/100*I66</f>
      </c>
    </row>
    <row r="67" ht="255">
      <c r="E67" s="14" t="s">
        <v>139</v>
      </c>
    </row>
    <row r="68" ht="204">
      <c r="E68" s="14" t="s">
        <v>140</v>
      </c>
    </row>
    <row r="69" spans="1:16" ht="12.75">
      <c r="A69" s="7">
        <v>16</v>
      </c>
      <c r="B69" s="7" t="s">
        <v>46</v>
      </c>
      <c r="C69" s="7" t="s">
        <v>143</v>
      </c>
      <c r="D69" s="7" t="s">
        <v>48</v>
      </c>
      <c r="E69" s="7" t="s">
        <v>144</v>
      </c>
      <c r="F69" s="7" t="s">
        <v>95</v>
      </c>
      <c r="G69" s="9">
        <v>11</v>
      </c>
      <c r="H69" s="13"/>
      <c r="I69" s="12">
        <f>ROUND((H69*G69),2)</f>
      </c>
      <c r="O69">
        <f>rekapitulace!H8</f>
      </c>
      <c r="P69">
        <f>O69/100*I69</f>
      </c>
    </row>
    <row r="70" ht="25.5">
      <c r="E70" s="14" t="s">
        <v>145</v>
      </c>
    </row>
    <row r="71" ht="255">
      <c r="E71" s="14" t="s">
        <v>146</v>
      </c>
    </row>
    <row r="72" spans="1:16" ht="12.75">
      <c r="A72" s="7">
        <v>17</v>
      </c>
      <c r="B72" s="7" t="s">
        <v>46</v>
      </c>
      <c r="C72" s="7" t="s">
        <v>147</v>
      </c>
      <c r="D72" s="7" t="s">
        <v>48</v>
      </c>
      <c r="E72" s="7" t="s">
        <v>148</v>
      </c>
      <c r="F72" s="7" t="s">
        <v>95</v>
      </c>
      <c r="G72" s="9">
        <v>16.5</v>
      </c>
      <c r="H72" s="13"/>
      <c r="I72" s="12">
        <f>ROUND((H72*G72),2)</f>
      </c>
      <c r="O72">
        <f>rekapitulace!H8</f>
      </c>
      <c r="P72">
        <f>O72/100*I72</f>
      </c>
    </row>
    <row r="73" ht="25.5">
      <c r="E73" s="14" t="s">
        <v>149</v>
      </c>
    </row>
    <row r="74" ht="255">
      <c r="E74" s="14" t="s">
        <v>146</v>
      </c>
    </row>
    <row r="75" spans="1:16" ht="12.75">
      <c r="A75" s="7">
        <v>18</v>
      </c>
      <c r="B75" s="7" t="s">
        <v>46</v>
      </c>
      <c r="C75" s="7" t="s">
        <v>150</v>
      </c>
      <c r="D75" s="7" t="s">
        <v>48</v>
      </c>
      <c r="E75" s="7" t="s">
        <v>151</v>
      </c>
      <c r="F75" s="7" t="s">
        <v>95</v>
      </c>
      <c r="G75" s="9">
        <v>46</v>
      </c>
      <c r="H75" s="13"/>
      <c r="I75" s="12">
        <f>ROUND((H75*G75),2)</f>
      </c>
      <c r="O75">
        <f>rekapitulace!H8</f>
      </c>
      <c r="P75">
        <f>O75/100*I75</f>
      </c>
    </row>
    <row r="76" ht="25.5">
      <c r="E76" s="14" t="s">
        <v>152</v>
      </c>
    </row>
    <row r="77" ht="140.25">
      <c r="E77" s="14" t="s">
        <v>153</v>
      </c>
    </row>
    <row r="78" spans="1:16" ht="12.75">
      <c r="A78" s="7">
        <v>19</v>
      </c>
      <c r="B78" s="7" t="s">
        <v>46</v>
      </c>
      <c r="C78" s="7" t="s">
        <v>154</v>
      </c>
      <c r="D78" s="7" t="s">
        <v>48</v>
      </c>
      <c r="E78" s="7" t="s">
        <v>155</v>
      </c>
      <c r="F78" s="7" t="s">
        <v>95</v>
      </c>
      <c r="G78" s="9">
        <v>92</v>
      </c>
      <c r="H78" s="13"/>
      <c r="I78" s="12">
        <f>ROUND((H78*G78),2)</f>
      </c>
      <c r="O78">
        <f>rekapitulace!H8</f>
      </c>
      <c r="P78">
        <f>O78/100*I78</f>
      </c>
    </row>
    <row r="79" ht="25.5">
      <c r="E79" s="14" t="s">
        <v>156</v>
      </c>
    </row>
    <row r="80" ht="140.25">
      <c r="E80" s="14" t="s">
        <v>153</v>
      </c>
    </row>
    <row r="81" spans="1:16" ht="12.75">
      <c r="A81" s="7">
        <v>20</v>
      </c>
      <c r="B81" s="7" t="s">
        <v>46</v>
      </c>
      <c r="C81" s="7" t="s">
        <v>157</v>
      </c>
      <c r="D81" s="7" t="s">
        <v>48</v>
      </c>
      <c r="E81" s="7" t="s">
        <v>158</v>
      </c>
      <c r="F81" s="7" t="s">
        <v>95</v>
      </c>
      <c r="G81" s="9">
        <v>46</v>
      </c>
      <c r="H81" s="13"/>
      <c r="I81" s="12">
        <f>ROUND((H81*G81),2)</f>
      </c>
      <c r="O81">
        <f>rekapitulace!H8</f>
      </c>
      <c r="P81">
        <f>O81/100*I81</f>
      </c>
    </row>
    <row r="82" ht="25.5">
      <c r="E82" s="14" t="s">
        <v>152</v>
      </c>
    </row>
    <row r="83" ht="242.25">
      <c r="E83" s="14" t="s">
        <v>159</v>
      </c>
    </row>
    <row r="84" spans="1:16" ht="12.75" customHeight="1">
      <c r="A84" s="15"/>
      <c r="B84" s="15"/>
      <c r="C84" s="15" t="s">
        <v>43</v>
      </c>
      <c r="D84" s="15"/>
      <c r="E84" s="15" t="s">
        <v>136</v>
      </c>
      <c r="F84" s="15"/>
      <c r="G84" s="15"/>
      <c r="H84" s="15"/>
      <c r="I84" s="15">
        <f>SUM(I63:I83)</f>
      </c>
      <c r="P84">
        <f>ROUND(SUM(P63:P83),2)</f>
      </c>
    </row>
    <row r="86" spans="1:16" ht="12.75" customHeight="1">
      <c r="A86" s="15"/>
      <c r="B86" s="15"/>
      <c r="C86" s="15"/>
      <c r="D86" s="15"/>
      <c r="E86" s="15" t="s">
        <v>73</v>
      </c>
      <c r="F86" s="15"/>
      <c r="G86" s="15"/>
      <c r="H86" s="15"/>
      <c r="I86" s="15">
        <f>+I15+I27+I33+I60+I84</f>
      </c>
      <c r="P86">
        <f>+P15+P27+P33+P60+P84</f>
      </c>
    </row>
    <row r="88" spans="1:9" ht="12.75" customHeight="1">
      <c r="A88" s="8" t="s">
        <v>74</v>
      </c>
      <c r="B88" s="8"/>
      <c r="C88" s="8"/>
      <c r="D88" s="8"/>
      <c r="E88" s="8"/>
      <c r="F88" s="8"/>
      <c r="G88" s="8"/>
      <c r="H88" s="8"/>
      <c r="I88" s="8"/>
    </row>
    <row r="89" spans="1:9" ht="12.75" customHeight="1">
      <c r="A89" s="8"/>
      <c r="B89" s="8"/>
      <c r="C89" s="8"/>
      <c r="D89" s="8"/>
      <c r="E89" s="8" t="s">
        <v>75</v>
      </c>
      <c r="F89" s="8"/>
      <c r="G89" s="8"/>
      <c r="H89" s="8"/>
      <c r="I89" s="8"/>
    </row>
    <row r="90" spans="1:16" ht="12.75" customHeight="1">
      <c r="A90" s="15"/>
      <c r="B90" s="15"/>
      <c r="C90" s="15"/>
      <c r="D90" s="15"/>
      <c r="E90" s="15" t="s">
        <v>76</v>
      </c>
      <c r="F90" s="15"/>
      <c r="G90" s="15"/>
      <c r="H90" s="15"/>
      <c r="I90" s="15">
        <v>0</v>
      </c>
      <c r="P90">
        <v>0</v>
      </c>
    </row>
    <row r="91" spans="1:9" ht="12.75" customHeight="1">
      <c r="A91" s="15"/>
      <c r="B91" s="15"/>
      <c r="C91" s="15"/>
      <c r="D91" s="15"/>
      <c r="E91" s="15" t="s">
        <v>77</v>
      </c>
      <c r="F91" s="15"/>
      <c r="G91" s="15"/>
      <c r="H91" s="15"/>
      <c r="I91" s="15"/>
    </row>
    <row r="92" spans="1:16" ht="12.75" customHeight="1">
      <c r="A92" s="15"/>
      <c r="B92" s="15"/>
      <c r="C92" s="15"/>
      <c r="D92" s="15"/>
      <c r="E92" s="15" t="s">
        <v>78</v>
      </c>
      <c r="F92" s="15"/>
      <c r="G92" s="15"/>
      <c r="H92" s="15"/>
      <c r="I92" s="15">
        <v>0</v>
      </c>
      <c r="P92">
        <v>0</v>
      </c>
    </row>
    <row r="93" spans="1:16" ht="12.75" customHeight="1">
      <c r="A93" s="15"/>
      <c r="B93" s="15"/>
      <c r="C93" s="15"/>
      <c r="D93" s="15"/>
      <c r="E93" s="15" t="s">
        <v>79</v>
      </c>
      <c r="F93" s="15"/>
      <c r="G93" s="15"/>
      <c r="H93" s="15"/>
      <c r="I93" s="15">
        <f>I90+I92</f>
      </c>
      <c r="P93">
        <f>P90+P92</f>
      </c>
    </row>
    <row r="95" spans="1:16" ht="12.75" customHeight="1">
      <c r="A95" s="15"/>
      <c r="B95" s="15"/>
      <c r="C95" s="15"/>
      <c r="D95" s="15"/>
      <c r="E95" s="15" t="s">
        <v>79</v>
      </c>
      <c r="F95" s="15"/>
      <c r="G95" s="15"/>
      <c r="H95" s="15"/>
      <c r="I95" s="15">
        <f>I86+I93</f>
      </c>
      <c r="P95">
        <f>P86+P93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160</v>
      </c>
      <c r="D5" s="5"/>
      <c r="E5" s="5" t="s">
        <v>161</v>
      </c>
    </row>
    <row r="6" spans="1:5" ht="12.75" customHeight="1">
      <c r="A6" t="s">
        <v>18</v>
      </c>
      <c r="C6" s="5" t="s">
        <v>160</v>
      </c>
      <c r="D6" s="5"/>
      <c r="E6" s="5" t="s">
        <v>161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8"/>
      <c r="B11" s="8"/>
      <c r="C11" s="8" t="s">
        <v>45</v>
      </c>
      <c r="D11" s="8"/>
      <c r="E11" s="8" t="s">
        <v>44</v>
      </c>
      <c r="F11" s="8"/>
      <c r="G11" s="10"/>
      <c r="H11" s="8"/>
      <c r="I11" s="10"/>
    </row>
    <row r="12" spans="1:16" ht="12.75">
      <c r="A12" s="7">
        <v>1</v>
      </c>
      <c r="B12" s="7" t="s">
        <v>46</v>
      </c>
      <c r="C12" s="7" t="s">
        <v>82</v>
      </c>
      <c r="D12" s="7" t="s">
        <v>25</v>
      </c>
      <c r="E12" s="7" t="s">
        <v>162</v>
      </c>
      <c r="F12" s="7" t="s">
        <v>84</v>
      </c>
      <c r="G12" s="9">
        <v>1636.714</v>
      </c>
      <c r="H12" s="13"/>
      <c r="I12" s="12">
        <f>ROUND((H12*G12),2)</f>
      </c>
      <c r="O12">
        <f>rekapitulace!H8</f>
      </c>
      <c r="P12">
        <f>O12/100*I12</f>
      </c>
    </row>
    <row r="13" ht="318.75">
      <c r="E13" s="14" t="s">
        <v>163</v>
      </c>
    </row>
    <row r="14" ht="153">
      <c r="E14" s="14" t="s">
        <v>86</v>
      </c>
    </row>
    <row r="15" spans="1:16" ht="12.75">
      <c r="A15" s="7">
        <v>2</v>
      </c>
      <c r="B15" s="7" t="s">
        <v>46</v>
      </c>
      <c r="C15" s="7" t="s">
        <v>82</v>
      </c>
      <c r="D15" s="7" t="s">
        <v>40</v>
      </c>
      <c r="E15" s="7" t="s">
        <v>164</v>
      </c>
      <c r="F15" s="7" t="s">
        <v>84</v>
      </c>
      <c r="G15" s="9">
        <v>196.95</v>
      </c>
      <c r="H15" s="13"/>
      <c r="I15" s="12">
        <f>ROUND((H15*G15),2)</f>
      </c>
      <c r="O15">
        <f>rekapitulace!H8</f>
      </c>
      <c r="P15">
        <f>O15/100*I15</f>
      </c>
    </row>
    <row r="16" ht="153">
      <c r="E16" s="14" t="s">
        <v>165</v>
      </c>
    </row>
    <row r="17" ht="153">
      <c r="E17" s="14" t="s">
        <v>86</v>
      </c>
    </row>
    <row r="18" spans="1:16" ht="12.75">
      <c r="A18" s="7">
        <v>3</v>
      </c>
      <c r="B18" s="7" t="s">
        <v>46</v>
      </c>
      <c r="C18" s="7" t="s">
        <v>166</v>
      </c>
      <c r="D18" s="7" t="s">
        <v>48</v>
      </c>
      <c r="E18" s="7" t="s">
        <v>167</v>
      </c>
      <c r="F18" s="7" t="s">
        <v>90</v>
      </c>
      <c r="G18" s="9">
        <v>8.55</v>
      </c>
      <c r="H18" s="13"/>
      <c r="I18" s="12">
        <f>ROUND((H18*G18),2)</f>
      </c>
      <c r="O18">
        <f>rekapitulace!H8</f>
      </c>
      <c r="P18">
        <f>O18/100*I18</f>
      </c>
    </row>
    <row r="19" ht="25.5">
      <c r="E19" s="14" t="s">
        <v>168</v>
      </c>
    </row>
    <row r="20" ht="153">
      <c r="E20" s="14" t="s">
        <v>169</v>
      </c>
    </row>
    <row r="21" spans="1:16" ht="12.75" customHeight="1">
      <c r="A21" s="15"/>
      <c r="B21" s="15"/>
      <c r="C21" s="15" t="s">
        <v>45</v>
      </c>
      <c r="D21" s="15"/>
      <c r="E21" s="15" t="s">
        <v>44</v>
      </c>
      <c r="F21" s="15"/>
      <c r="G21" s="15"/>
      <c r="H21" s="15"/>
      <c r="I21" s="15">
        <f>SUM(I12:I20)</f>
      </c>
      <c r="P21">
        <f>ROUND(SUM(P12:P20),2)</f>
      </c>
    </row>
    <row r="23" spans="1:9" ht="12.75" customHeight="1">
      <c r="A23" s="8"/>
      <c r="B23" s="8"/>
      <c r="C23" s="8" t="s">
        <v>25</v>
      </c>
      <c r="D23" s="8"/>
      <c r="E23" s="8" t="s">
        <v>87</v>
      </c>
      <c r="F23" s="8"/>
      <c r="G23" s="10"/>
      <c r="H23" s="8"/>
      <c r="I23" s="10"/>
    </row>
    <row r="24" spans="1:16" ht="12.75">
      <c r="A24" s="7">
        <v>4</v>
      </c>
      <c r="B24" s="7" t="s">
        <v>46</v>
      </c>
      <c r="C24" s="7" t="s">
        <v>170</v>
      </c>
      <c r="D24" s="7" t="s">
        <v>48</v>
      </c>
      <c r="E24" s="7" t="s">
        <v>171</v>
      </c>
      <c r="F24" s="7" t="s">
        <v>172</v>
      </c>
      <c r="G24" s="9">
        <v>1440</v>
      </c>
      <c r="H24" s="13"/>
      <c r="I24" s="12">
        <f>ROUND((H24*G24),2)</f>
      </c>
      <c r="O24">
        <f>rekapitulace!H8</f>
      </c>
      <c r="P24">
        <f>O24/100*I24</f>
      </c>
    </row>
    <row r="25" ht="38.25">
      <c r="E25" s="14" t="s">
        <v>173</v>
      </c>
    </row>
    <row r="26" ht="280.5">
      <c r="E26" s="14" t="s">
        <v>174</v>
      </c>
    </row>
    <row r="27" spans="1:16" ht="12.75">
      <c r="A27" s="7">
        <v>5</v>
      </c>
      <c r="B27" s="7" t="s">
        <v>46</v>
      </c>
      <c r="C27" s="7" t="s">
        <v>175</v>
      </c>
      <c r="D27" s="7" t="s">
        <v>48</v>
      </c>
      <c r="E27" s="7" t="s">
        <v>176</v>
      </c>
      <c r="F27" s="7" t="s">
        <v>95</v>
      </c>
      <c r="G27" s="9">
        <v>32.4</v>
      </c>
      <c r="H27" s="13"/>
      <c r="I27" s="12">
        <f>ROUND((H27*G27),2)</f>
      </c>
      <c r="O27">
        <f>rekapitulace!H8</f>
      </c>
      <c r="P27">
        <f>O27/100*I27</f>
      </c>
    </row>
    <row r="28" ht="25.5">
      <c r="E28" s="14" t="s">
        <v>177</v>
      </c>
    </row>
    <row r="29" ht="306">
      <c r="E29" s="14" t="s">
        <v>178</v>
      </c>
    </row>
    <row r="30" spans="1:16" ht="12.75">
      <c r="A30" s="7">
        <v>6</v>
      </c>
      <c r="B30" s="7" t="s">
        <v>46</v>
      </c>
      <c r="C30" s="7" t="s">
        <v>179</v>
      </c>
      <c r="D30" s="7" t="s">
        <v>48</v>
      </c>
      <c r="E30" s="7" t="s">
        <v>180</v>
      </c>
      <c r="F30" s="7" t="s">
        <v>90</v>
      </c>
      <c r="G30" s="9">
        <v>27.36</v>
      </c>
      <c r="H30" s="13"/>
      <c r="I30" s="12">
        <f>ROUND((H30*G30),2)</f>
      </c>
      <c r="O30">
        <f>rekapitulace!H8</f>
      </c>
      <c r="P30">
        <f>O30/100*I30</f>
      </c>
    </row>
    <row r="31" ht="25.5">
      <c r="E31" s="14" t="s">
        <v>181</v>
      </c>
    </row>
    <row r="32" ht="409.5">
      <c r="E32" s="14" t="s">
        <v>182</v>
      </c>
    </row>
    <row r="33" spans="1:16" ht="12.75">
      <c r="A33" s="7">
        <v>7</v>
      </c>
      <c r="B33" s="7" t="s">
        <v>46</v>
      </c>
      <c r="C33" s="7" t="s">
        <v>183</v>
      </c>
      <c r="D33" s="7" t="s">
        <v>48</v>
      </c>
      <c r="E33" s="7" t="s">
        <v>184</v>
      </c>
      <c r="F33" s="7" t="s">
        <v>90</v>
      </c>
      <c r="G33" s="9">
        <v>245.056</v>
      </c>
      <c r="H33" s="13"/>
      <c r="I33" s="12">
        <f>ROUND((H33*G33),2)</f>
      </c>
      <c r="O33">
        <f>rekapitulace!H8</f>
      </c>
      <c r="P33">
        <f>O33/100*I33</f>
      </c>
    </row>
    <row r="34" ht="127.5">
      <c r="E34" s="14" t="s">
        <v>185</v>
      </c>
    </row>
    <row r="35" ht="409.5">
      <c r="E35" s="14" t="s">
        <v>186</v>
      </c>
    </row>
    <row r="36" spans="1:16" ht="12.75">
      <c r="A36" s="7">
        <v>8</v>
      </c>
      <c r="B36" s="7" t="s">
        <v>46</v>
      </c>
      <c r="C36" s="7" t="s">
        <v>187</v>
      </c>
      <c r="D36" s="7" t="s">
        <v>48</v>
      </c>
      <c r="E36" s="7" t="s">
        <v>188</v>
      </c>
      <c r="F36" s="7" t="s">
        <v>90</v>
      </c>
      <c r="G36" s="9">
        <v>37.5</v>
      </c>
      <c r="H36" s="13"/>
      <c r="I36" s="12">
        <f>ROUND((H36*G36),2)</f>
      </c>
      <c r="O36">
        <f>rekapitulace!H8</f>
      </c>
      <c r="P36">
        <f>O36/100*I36</f>
      </c>
    </row>
    <row r="37" ht="51">
      <c r="E37" s="14" t="s">
        <v>189</v>
      </c>
    </row>
    <row r="38" ht="409.5">
      <c r="E38" s="14" t="s">
        <v>190</v>
      </c>
    </row>
    <row r="39" spans="1:16" ht="12.75">
      <c r="A39" s="7">
        <v>9</v>
      </c>
      <c r="B39" s="7" t="s">
        <v>46</v>
      </c>
      <c r="C39" s="7" t="s">
        <v>191</v>
      </c>
      <c r="D39" s="7" t="s">
        <v>48</v>
      </c>
      <c r="E39" s="7" t="s">
        <v>192</v>
      </c>
      <c r="F39" s="7" t="s">
        <v>90</v>
      </c>
      <c r="G39" s="9">
        <v>596.467</v>
      </c>
      <c r="H39" s="13"/>
      <c r="I39" s="12">
        <f>ROUND((H39*G39),2)</f>
      </c>
      <c r="O39">
        <f>rekapitulace!H8</f>
      </c>
      <c r="P39">
        <f>O39/100*I39</f>
      </c>
    </row>
    <row r="40" ht="229.5">
      <c r="E40" s="14" t="s">
        <v>193</v>
      </c>
    </row>
    <row r="41" ht="409.5">
      <c r="E41" s="14" t="s">
        <v>194</v>
      </c>
    </row>
    <row r="42" spans="1:16" ht="12.75">
      <c r="A42" s="7">
        <v>10</v>
      </c>
      <c r="B42" s="7" t="s">
        <v>46</v>
      </c>
      <c r="C42" s="7" t="s">
        <v>195</v>
      </c>
      <c r="D42" s="7" t="s">
        <v>48</v>
      </c>
      <c r="E42" s="7" t="s">
        <v>196</v>
      </c>
      <c r="F42" s="7" t="s">
        <v>90</v>
      </c>
      <c r="G42" s="9">
        <v>149.117</v>
      </c>
      <c r="H42" s="13"/>
      <c r="I42" s="12">
        <f>ROUND((H42*G42),2)</f>
      </c>
      <c r="O42">
        <f>rekapitulace!H8</f>
      </c>
      <c r="P42">
        <f>O42/100*I42</f>
      </c>
    </row>
    <row r="43" ht="229.5">
      <c r="E43" s="14" t="s">
        <v>197</v>
      </c>
    </row>
    <row r="44" ht="409.5">
      <c r="E44" s="14" t="s">
        <v>198</v>
      </c>
    </row>
    <row r="45" spans="1:16" ht="12.75">
      <c r="A45" s="7">
        <v>11</v>
      </c>
      <c r="B45" s="7" t="s">
        <v>46</v>
      </c>
      <c r="C45" s="7" t="s">
        <v>199</v>
      </c>
      <c r="D45" s="7" t="s">
        <v>48</v>
      </c>
      <c r="E45" s="7" t="s">
        <v>200</v>
      </c>
      <c r="F45" s="7" t="s">
        <v>90</v>
      </c>
      <c r="G45" s="9">
        <v>619.334</v>
      </c>
      <c r="H45" s="13"/>
      <c r="I45" s="12">
        <f>ROUND((H45*G45),2)</f>
      </c>
      <c r="O45">
        <f>rekapitulace!H8</f>
      </c>
      <c r="P45">
        <f>O45/100*I45</f>
      </c>
    </row>
    <row r="46" ht="191.25">
      <c r="E46" s="14" t="s">
        <v>201</v>
      </c>
    </row>
    <row r="47" ht="409.5">
      <c r="E47" s="14" t="s">
        <v>202</v>
      </c>
    </row>
    <row r="48" spans="1:16" ht="12.75">
      <c r="A48" s="7">
        <v>12</v>
      </c>
      <c r="B48" s="7" t="s">
        <v>46</v>
      </c>
      <c r="C48" s="7" t="s">
        <v>203</v>
      </c>
      <c r="D48" s="7" t="s">
        <v>48</v>
      </c>
      <c r="E48" s="7" t="s">
        <v>204</v>
      </c>
      <c r="F48" s="7" t="s">
        <v>90</v>
      </c>
      <c r="G48" s="9">
        <v>236.506</v>
      </c>
      <c r="H48" s="13"/>
      <c r="I48" s="12">
        <f>ROUND((H48*G48),2)</f>
      </c>
      <c r="O48">
        <f>rekapitulace!H8</f>
      </c>
      <c r="P48">
        <f>O48/100*I48</f>
      </c>
    </row>
    <row r="49" ht="409.5">
      <c r="E49" s="14" t="s">
        <v>205</v>
      </c>
    </row>
    <row r="50" ht="409.5">
      <c r="E50" s="14" t="s">
        <v>206</v>
      </c>
    </row>
    <row r="51" spans="1:16" ht="12.75">
      <c r="A51" s="7">
        <v>13</v>
      </c>
      <c r="B51" s="7" t="s">
        <v>46</v>
      </c>
      <c r="C51" s="7" t="s">
        <v>207</v>
      </c>
      <c r="D51" s="7" t="s">
        <v>48</v>
      </c>
      <c r="E51" s="7" t="s">
        <v>208</v>
      </c>
      <c r="F51" s="7" t="s">
        <v>90</v>
      </c>
      <c r="G51" s="9">
        <v>19.609</v>
      </c>
      <c r="H51" s="13"/>
      <c r="I51" s="12">
        <f>ROUND((H51*G51),2)</f>
      </c>
      <c r="O51">
        <f>rekapitulace!H8</f>
      </c>
      <c r="P51">
        <f>O51/100*I51</f>
      </c>
    </row>
    <row r="52" ht="102">
      <c r="E52" s="14" t="s">
        <v>209</v>
      </c>
    </row>
    <row r="53" ht="409.5">
      <c r="E53" s="14" t="s">
        <v>210</v>
      </c>
    </row>
    <row r="54" spans="1:16" ht="12.75">
      <c r="A54" s="7">
        <v>14</v>
      </c>
      <c r="B54" s="7" t="s">
        <v>46</v>
      </c>
      <c r="C54" s="7" t="s">
        <v>211</v>
      </c>
      <c r="D54" s="7" t="s">
        <v>48</v>
      </c>
      <c r="E54" s="7" t="s">
        <v>212</v>
      </c>
      <c r="F54" s="7" t="s">
        <v>108</v>
      </c>
      <c r="G54" s="9">
        <v>113.072</v>
      </c>
      <c r="H54" s="13"/>
      <c r="I54" s="12">
        <f>ROUND((H54*G54),2)</f>
      </c>
      <c r="O54">
        <f>rekapitulace!H8</f>
      </c>
      <c r="P54">
        <f>O54/100*I54</f>
      </c>
    </row>
    <row r="55" ht="51">
      <c r="E55" s="14" t="s">
        <v>213</v>
      </c>
    </row>
    <row r="56" ht="153">
      <c r="E56" s="14" t="s">
        <v>214</v>
      </c>
    </row>
    <row r="57" spans="1:16" ht="12.75">
      <c r="A57" s="7">
        <v>15</v>
      </c>
      <c r="B57" s="7" t="s">
        <v>46</v>
      </c>
      <c r="C57" s="7" t="s">
        <v>215</v>
      </c>
      <c r="D57" s="7" t="s">
        <v>48</v>
      </c>
      <c r="E57" s="7" t="s">
        <v>216</v>
      </c>
      <c r="F57" s="7" t="s">
        <v>90</v>
      </c>
      <c r="G57" s="9">
        <v>8.55</v>
      </c>
      <c r="H57" s="13"/>
      <c r="I57" s="12">
        <f>ROUND((H57*G57),2)</f>
      </c>
      <c r="O57">
        <f>rekapitulace!H8</f>
      </c>
      <c r="P57">
        <f>O57/100*I57</f>
      </c>
    </row>
    <row r="58" ht="38.25">
      <c r="E58" s="14" t="s">
        <v>217</v>
      </c>
    </row>
    <row r="59" ht="204">
      <c r="E59" s="14" t="s">
        <v>218</v>
      </c>
    </row>
    <row r="60" spans="1:16" ht="12.75">
      <c r="A60" s="7">
        <v>16</v>
      </c>
      <c r="B60" s="7" t="s">
        <v>46</v>
      </c>
      <c r="C60" s="7" t="s">
        <v>219</v>
      </c>
      <c r="D60" s="7" t="s">
        <v>48</v>
      </c>
      <c r="E60" s="7" t="s">
        <v>220</v>
      </c>
      <c r="F60" s="7" t="s">
        <v>108</v>
      </c>
      <c r="G60" s="9">
        <v>57</v>
      </c>
      <c r="H60" s="13"/>
      <c r="I60" s="12">
        <f>ROUND((H60*G60),2)</f>
      </c>
      <c r="O60">
        <f>rekapitulace!H8</f>
      </c>
      <c r="P60">
        <f>O60/100*I60</f>
      </c>
    </row>
    <row r="61" ht="25.5">
      <c r="E61" s="14" t="s">
        <v>221</v>
      </c>
    </row>
    <row r="62" ht="178.5">
      <c r="E62" s="14" t="s">
        <v>222</v>
      </c>
    </row>
    <row r="63" spans="1:16" ht="12.75">
      <c r="A63" s="7">
        <v>17</v>
      </c>
      <c r="B63" s="7" t="s">
        <v>46</v>
      </c>
      <c r="C63" s="7" t="s">
        <v>223</v>
      </c>
      <c r="D63" s="7" t="s">
        <v>48</v>
      </c>
      <c r="E63" s="7" t="s">
        <v>224</v>
      </c>
      <c r="F63" s="7" t="s">
        <v>108</v>
      </c>
      <c r="G63" s="9">
        <v>57</v>
      </c>
      <c r="H63" s="13"/>
      <c r="I63" s="12">
        <f>ROUND((H63*G63),2)</f>
      </c>
      <c r="O63">
        <f>rekapitulace!H8</f>
      </c>
      <c r="P63">
        <f>O63/100*I63</f>
      </c>
    </row>
    <row r="64" ht="25.5">
      <c r="E64" s="14" t="s">
        <v>221</v>
      </c>
    </row>
    <row r="65" ht="280.5">
      <c r="E65" s="14" t="s">
        <v>225</v>
      </c>
    </row>
    <row r="66" spans="1:16" ht="12.75">
      <c r="A66" s="7">
        <v>18</v>
      </c>
      <c r="B66" s="7" t="s">
        <v>46</v>
      </c>
      <c r="C66" s="7" t="s">
        <v>226</v>
      </c>
      <c r="D66" s="7" t="s">
        <v>48</v>
      </c>
      <c r="E66" s="7" t="s">
        <v>227</v>
      </c>
      <c r="F66" s="7" t="s">
        <v>108</v>
      </c>
      <c r="G66" s="9">
        <v>57</v>
      </c>
      <c r="H66" s="13"/>
      <c r="I66" s="12">
        <f>ROUND((H66*G66),2)</f>
      </c>
      <c r="O66">
        <f>rekapitulace!H8</f>
      </c>
      <c r="P66">
        <f>O66/100*I66</f>
      </c>
    </row>
    <row r="67" ht="25.5">
      <c r="E67" s="14" t="s">
        <v>221</v>
      </c>
    </row>
    <row r="68" ht="255">
      <c r="E68" s="14" t="s">
        <v>228</v>
      </c>
    </row>
    <row r="69" spans="1:16" ht="12.75" customHeight="1">
      <c r="A69" s="15"/>
      <c r="B69" s="15"/>
      <c r="C69" s="15" t="s">
        <v>25</v>
      </c>
      <c r="D69" s="15"/>
      <c r="E69" s="15" t="s">
        <v>87</v>
      </c>
      <c r="F69" s="15"/>
      <c r="G69" s="15"/>
      <c r="H69" s="15"/>
      <c r="I69" s="15">
        <f>SUM(I24:I68)</f>
      </c>
      <c r="P69">
        <f>ROUND(SUM(P24:P68),2)</f>
      </c>
    </row>
    <row r="71" spans="1:9" ht="12.75" customHeight="1">
      <c r="A71" s="8"/>
      <c r="B71" s="8"/>
      <c r="C71" s="8" t="s">
        <v>36</v>
      </c>
      <c r="D71" s="8"/>
      <c r="E71" s="8" t="s">
        <v>229</v>
      </c>
      <c r="F71" s="8"/>
      <c r="G71" s="10"/>
      <c r="H71" s="8"/>
      <c r="I71" s="10"/>
    </row>
    <row r="72" spans="1:16" ht="12.75">
      <c r="A72" s="7">
        <v>19</v>
      </c>
      <c r="B72" s="7" t="s">
        <v>46</v>
      </c>
      <c r="C72" s="7" t="s">
        <v>230</v>
      </c>
      <c r="D72" s="7" t="s">
        <v>48</v>
      </c>
      <c r="E72" s="7" t="s">
        <v>231</v>
      </c>
      <c r="F72" s="7" t="s">
        <v>95</v>
      </c>
      <c r="G72" s="9">
        <v>61.6</v>
      </c>
      <c r="H72" s="13"/>
      <c r="I72" s="12">
        <f>ROUND((H72*G72),2)</f>
      </c>
      <c r="O72">
        <f>rekapitulace!H8</f>
      </c>
      <c r="P72">
        <f>O72/100*I72</f>
      </c>
    </row>
    <row r="73" ht="25.5">
      <c r="E73" s="14" t="s">
        <v>232</v>
      </c>
    </row>
    <row r="74" ht="409.5">
      <c r="E74" s="14" t="s">
        <v>233</v>
      </c>
    </row>
    <row r="75" spans="1:16" ht="12.75">
      <c r="A75" s="7">
        <v>20</v>
      </c>
      <c r="B75" s="7" t="s">
        <v>46</v>
      </c>
      <c r="C75" s="7" t="s">
        <v>234</v>
      </c>
      <c r="D75" s="7" t="s">
        <v>48</v>
      </c>
      <c r="E75" s="7" t="s">
        <v>235</v>
      </c>
      <c r="F75" s="7" t="s">
        <v>90</v>
      </c>
      <c r="G75" s="9">
        <v>121.593</v>
      </c>
      <c r="H75" s="13"/>
      <c r="I75" s="12">
        <f>ROUND((H75*G75),2)</f>
      </c>
      <c r="O75">
        <f>rekapitulace!H8</f>
      </c>
      <c r="P75">
        <f>O75/100*I75</f>
      </c>
    </row>
    <row r="76" ht="382.5">
      <c r="E76" s="14" t="s">
        <v>236</v>
      </c>
    </row>
    <row r="77" ht="306">
      <c r="E77" s="14" t="s">
        <v>237</v>
      </c>
    </row>
    <row r="78" spans="1:16" ht="12.75">
      <c r="A78" s="7">
        <v>21</v>
      </c>
      <c r="B78" s="7" t="s">
        <v>46</v>
      </c>
      <c r="C78" s="7" t="s">
        <v>238</v>
      </c>
      <c r="D78" s="7" t="s">
        <v>48</v>
      </c>
      <c r="E78" s="7" t="s">
        <v>239</v>
      </c>
      <c r="F78" s="7" t="s">
        <v>84</v>
      </c>
      <c r="G78" s="9">
        <v>4.1</v>
      </c>
      <c r="H78" s="13"/>
      <c r="I78" s="12">
        <f>ROUND((H78*G78),2)</f>
      </c>
      <c r="O78">
        <f>rekapitulace!H8</f>
      </c>
      <c r="P78">
        <f>O78/100*I78</f>
      </c>
    </row>
    <row r="79" ht="140.25">
      <c r="E79" s="14" t="s">
        <v>240</v>
      </c>
    </row>
    <row r="80" ht="357">
      <c r="E80" s="14" t="s">
        <v>241</v>
      </c>
    </row>
    <row r="81" spans="1:16" ht="12.75">
      <c r="A81" s="7">
        <v>22</v>
      </c>
      <c r="B81" s="7" t="s">
        <v>46</v>
      </c>
      <c r="C81" s="7" t="s">
        <v>238</v>
      </c>
      <c r="D81" s="7" t="s">
        <v>25</v>
      </c>
      <c r="E81" s="7" t="s">
        <v>242</v>
      </c>
      <c r="F81" s="7" t="s">
        <v>84</v>
      </c>
      <c r="G81" s="9">
        <v>5.368</v>
      </c>
      <c r="H81" s="13"/>
      <c r="I81" s="12">
        <f>ROUND((H81*G81),2)</f>
      </c>
      <c r="O81">
        <f>rekapitulace!H8</f>
      </c>
      <c r="P81">
        <f>O81/100*I81</f>
      </c>
    </row>
    <row r="82" ht="51">
      <c r="E82" s="14" t="s">
        <v>243</v>
      </c>
    </row>
    <row r="83" ht="357">
      <c r="E83" s="14" t="s">
        <v>241</v>
      </c>
    </row>
    <row r="84" spans="1:16" ht="12.75">
      <c r="A84" s="7">
        <v>23</v>
      </c>
      <c r="B84" s="7" t="s">
        <v>46</v>
      </c>
      <c r="C84" s="7" t="s">
        <v>244</v>
      </c>
      <c r="D84" s="7" t="s">
        <v>48</v>
      </c>
      <c r="E84" s="7" t="s">
        <v>245</v>
      </c>
      <c r="F84" s="7" t="s">
        <v>90</v>
      </c>
      <c r="G84" s="9">
        <v>11.663</v>
      </c>
      <c r="H84" s="13"/>
      <c r="I84" s="12">
        <f>ROUND((H84*G84),2)</f>
      </c>
      <c r="O84">
        <f>rekapitulace!H8</f>
      </c>
      <c r="P84">
        <f>O84/100*I84</f>
      </c>
    </row>
    <row r="85" ht="153">
      <c r="E85" s="14" t="s">
        <v>246</v>
      </c>
    </row>
    <row r="86" ht="140.25">
      <c r="E86" s="14" t="s">
        <v>247</v>
      </c>
    </row>
    <row r="87" spans="1:16" ht="12.75">
      <c r="A87" s="7">
        <v>24</v>
      </c>
      <c r="B87" s="7" t="s">
        <v>46</v>
      </c>
      <c r="C87" s="7" t="s">
        <v>248</v>
      </c>
      <c r="D87" s="7" t="s">
        <v>48</v>
      </c>
      <c r="E87" s="7" t="s">
        <v>249</v>
      </c>
      <c r="F87" s="7" t="s">
        <v>250</v>
      </c>
      <c r="G87" s="9">
        <v>9</v>
      </c>
      <c r="H87" s="13"/>
      <c r="I87" s="12">
        <f>ROUND((H87*G87),2)</f>
      </c>
      <c r="O87">
        <f>rekapitulace!H8</f>
      </c>
      <c r="P87">
        <f>O87/100*I87</f>
      </c>
    </row>
    <row r="88" ht="25.5">
      <c r="E88" s="14" t="s">
        <v>251</v>
      </c>
    </row>
    <row r="89" ht="102">
      <c r="E89" s="14" t="s">
        <v>252</v>
      </c>
    </row>
    <row r="90" spans="1:16" ht="12.75">
      <c r="A90" s="7">
        <v>25</v>
      </c>
      <c r="B90" s="7" t="s">
        <v>46</v>
      </c>
      <c r="C90" s="7" t="s">
        <v>253</v>
      </c>
      <c r="D90" s="7" t="s">
        <v>48</v>
      </c>
      <c r="E90" s="7" t="s">
        <v>254</v>
      </c>
      <c r="F90" s="7" t="s">
        <v>95</v>
      </c>
      <c r="G90" s="9">
        <v>25.5</v>
      </c>
      <c r="H90" s="13"/>
      <c r="I90" s="12">
        <f>ROUND((H90*G90),2)</f>
      </c>
      <c r="O90">
        <f>rekapitulace!H8</f>
      </c>
      <c r="P90">
        <f>O90/100*I90</f>
      </c>
    </row>
    <row r="91" ht="25.5">
      <c r="E91" s="14" t="s">
        <v>255</v>
      </c>
    </row>
    <row r="92" ht="318.75">
      <c r="E92" s="14" t="s">
        <v>256</v>
      </c>
    </row>
    <row r="93" spans="1:16" ht="12.75">
      <c r="A93" s="7">
        <v>26</v>
      </c>
      <c r="B93" s="7" t="s">
        <v>46</v>
      </c>
      <c r="C93" s="7" t="s">
        <v>257</v>
      </c>
      <c r="D93" s="7" t="s">
        <v>48</v>
      </c>
      <c r="E93" s="7" t="s">
        <v>258</v>
      </c>
      <c r="F93" s="7" t="s">
        <v>95</v>
      </c>
      <c r="G93" s="9">
        <v>126</v>
      </c>
      <c r="H93" s="13"/>
      <c r="I93" s="12">
        <f>ROUND((H93*G93),2)</f>
      </c>
      <c r="O93">
        <f>rekapitulace!H8</f>
      </c>
      <c r="P93">
        <f>O93/100*I93</f>
      </c>
    </row>
    <row r="94" ht="25.5">
      <c r="E94" s="14" t="s">
        <v>259</v>
      </c>
    </row>
    <row r="95" ht="318.75">
      <c r="E95" s="14" t="s">
        <v>256</v>
      </c>
    </row>
    <row r="96" spans="1:16" ht="12.75">
      <c r="A96" s="7">
        <v>27</v>
      </c>
      <c r="B96" s="7" t="s">
        <v>46</v>
      </c>
      <c r="C96" s="7" t="s">
        <v>260</v>
      </c>
      <c r="D96" s="7" t="s">
        <v>48</v>
      </c>
      <c r="E96" s="7" t="s">
        <v>261</v>
      </c>
      <c r="F96" s="7" t="s">
        <v>95</v>
      </c>
      <c r="G96" s="9">
        <v>1</v>
      </c>
      <c r="H96" s="13"/>
      <c r="I96" s="12">
        <f>ROUND((H96*G96),2)</f>
      </c>
      <c r="O96">
        <f>rekapitulace!H8</f>
      </c>
      <c r="P96">
        <f>O96/100*I96</f>
      </c>
    </row>
    <row r="97" ht="25.5">
      <c r="E97" s="14" t="s">
        <v>262</v>
      </c>
    </row>
    <row r="98" ht="318.75">
      <c r="E98" s="14" t="s">
        <v>256</v>
      </c>
    </row>
    <row r="99" spans="1:16" ht="12.75">
      <c r="A99" s="7">
        <v>28</v>
      </c>
      <c r="B99" s="7" t="s">
        <v>46</v>
      </c>
      <c r="C99" s="7" t="s">
        <v>263</v>
      </c>
      <c r="D99" s="7" t="s">
        <v>48</v>
      </c>
      <c r="E99" s="7" t="s">
        <v>264</v>
      </c>
      <c r="F99" s="7" t="s">
        <v>95</v>
      </c>
      <c r="G99" s="9">
        <v>63</v>
      </c>
      <c r="H99" s="13"/>
      <c r="I99" s="12">
        <f>ROUND((H99*G99),2)</f>
      </c>
      <c r="O99">
        <f>rekapitulace!H8</f>
      </c>
      <c r="P99">
        <f>O99/100*I99</f>
      </c>
    </row>
    <row r="100" ht="25.5">
      <c r="E100" s="14" t="s">
        <v>265</v>
      </c>
    </row>
    <row r="101" ht="409.5">
      <c r="E101" s="14" t="s">
        <v>266</v>
      </c>
    </row>
    <row r="102" spans="1:16" ht="12.75">
      <c r="A102" s="7">
        <v>29</v>
      </c>
      <c r="B102" s="7" t="s">
        <v>46</v>
      </c>
      <c r="C102" s="7" t="s">
        <v>267</v>
      </c>
      <c r="D102" s="7" t="s">
        <v>48</v>
      </c>
      <c r="E102" s="7" t="s">
        <v>268</v>
      </c>
      <c r="F102" s="7" t="s">
        <v>90</v>
      </c>
      <c r="G102" s="9">
        <v>3.017</v>
      </c>
      <c r="H102" s="13"/>
      <c r="I102" s="12">
        <f>ROUND((H102*G102),2)</f>
      </c>
      <c r="O102">
        <f>rekapitulace!H8</f>
      </c>
      <c r="P102">
        <f>O102/100*I102</f>
      </c>
    </row>
    <row r="103" ht="38.25">
      <c r="E103" s="14" t="s">
        <v>269</v>
      </c>
    </row>
    <row r="104" ht="409.5">
      <c r="E104" s="14" t="s">
        <v>270</v>
      </c>
    </row>
    <row r="105" spans="1:16" ht="12.75">
      <c r="A105" s="7">
        <v>30</v>
      </c>
      <c r="B105" s="7" t="s">
        <v>46</v>
      </c>
      <c r="C105" s="7" t="s">
        <v>271</v>
      </c>
      <c r="D105" s="7" t="s">
        <v>48</v>
      </c>
      <c r="E105" s="7" t="s">
        <v>272</v>
      </c>
      <c r="F105" s="7" t="s">
        <v>84</v>
      </c>
      <c r="G105" s="9">
        <v>0.223</v>
      </c>
      <c r="H105" s="13"/>
      <c r="I105" s="12">
        <f>ROUND((H105*G105),2)</f>
      </c>
      <c r="O105">
        <f>rekapitulace!H8</f>
      </c>
      <c r="P105">
        <f>O105/100*I105</f>
      </c>
    </row>
    <row r="106" ht="38.25">
      <c r="E106" s="14" t="s">
        <v>273</v>
      </c>
    </row>
    <row r="107" ht="409.5">
      <c r="E107" s="14" t="s">
        <v>274</v>
      </c>
    </row>
    <row r="108" spans="1:16" ht="12.75">
      <c r="A108" s="7">
        <v>31</v>
      </c>
      <c r="B108" s="7" t="s">
        <v>46</v>
      </c>
      <c r="C108" s="7" t="s">
        <v>275</v>
      </c>
      <c r="D108" s="7" t="s">
        <v>48</v>
      </c>
      <c r="E108" s="7" t="s">
        <v>276</v>
      </c>
      <c r="F108" s="7" t="s">
        <v>250</v>
      </c>
      <c r="G108" s="9">
        <v>3</v>
      </c>
      <c r="H108" s="13"/>
      <c r="I108" s="12">
        <f>ROUND((H108*G108),2)</f>
      </c>
      <c r="O108">
        <f>rekapitulace!H8</f>
      </c>
      <c r="P108">
        <f>O108/100*I108</f>
      </c>
    </row>
    <row r="109" ht="25.5">
      <c r="E109" s="14" t="s">
        <v>277</v>
      </c>
    </row>
    <row r="110" ht="255">
      <c r="E110" s="14" t="s">
        <v>278</v>
      </c>
    </row>
    <row r="111" spans="1:16" ht="12.75">
      <c r="A111" s="7">
        <v>32</v>
      </c>
      <c r="B111" s="7" t="s">
        <v>46</v>
      </c>
      <c r="C111" s="7" t="s">
        <v>279</v>
      </c>
      <c r="D111" s="7" t="s">
        <v>48</v>
      </c>
      <c r="E111" s="7" t="s">
        <v>280</v>
      </c>
      <c r="F111" s="7" t="s">
        <v>250</v>
      </c>
      <c r="G111" s="9">
        <v>32</v>
      </c>
      <c r="H111" s="13"/>
      <c r="I111" s="12">
        <f>ROUND((H111*G111),2)</f>
      </c>
      <c r="O111">
        <f>rekapitulace!H8</f>
      </c>
      <c r="P111">
        <f>O111/100*I111</f>
      </c>
    </row>
    <row r="112" ht="25.5">
      <c r="E112" s="14" t="s">
        <v>281</v>
      </c>
    </row>
    <row r="113" ht="409.5">
      <c r="E113" s="14" t="s">
        <v>282</v>
      </c>
    </row>
    <row r="114" spans="1:16" ht="12.75">
      <c r="A114" s="7">
        <v>33</v>
      </c>
      <c r="B114" s="7" t="s">
        <v>46</v>
      </c>
      <c r="C114" s="7" t="s">
        <v>283</v>
      </c>
      <c r="D114" s="7" t="s">
        <v>48</v>
      </c>
      <c r="E114" s="7" t="s">
        <v>284</v>
      </c>
      <c r="F114" s="7" t="s">
        <v>108</v>
      </c>
      <c r="G114" s="9">
        <v>125.296</v>
      </c>
      <c r="H114" s="13"/>
      <c r="I114" s="12">
        <f>ROUND((H114*G114),2)</f>
      </c>
      <c r="O114">
        <f>rekapitulace!H8</f>
      </c>
      <c r="P114">
        <f>O114/100*I114</f>
      </c>
    </row>
    <row r="115" ht="51">
      <c r="E115" s="14" t="s">
        <v>285</v>
      </c>
    </row>
    <row r="116" ht="395.25">
      <c r="E116" s="14" t="s">
        <v>286</v>
      </c>
    </row>
    <row r="117" spans="1:16" ht="12.75" customHeight="1">
      <c r="A117" s="15"/>
      <c r="B117" s="15"/>
      <c r="C117" s="15" t="s">
        <v>36</v>
      </c>
      <c r="D117" s="15"/>
      <c r="E117" s="15" t="s">
        <v>229</v>
      </c>
      <c r="F117" s="15"/>
      <c r="G117" s="15"/>
      <c r="H117" s="15"/>
      <c r="I117" s="15">
        <f>SUM(I72:I116)</f>
      </c>
      <c r="P117">
        <f>ROUND(SUM(P72:P116),2)</f>
      </c>
    </row>
    <row r="119" spans="1:9" ht="12.75" customHeight="1">
      <c r="A119" s="8"/>
      <c r="B119" s="8"/>
      <c r="C119" s="8" t="s">
        <v>37</v>
      </c>
      <c r="D119" s="8"/>
      <c r="E119" s="8" t="s">
        <v>287</v>
      </c>
      <c r="F119" s="8"/>
      <c r="G119" s="10"/>
      <c r="H119" s="8"/>
      <c r="I119" s="10"/>
    </row>
    <row r="120" spans="1:16" ht="12.75">
      <c r="A120" s="7">
        <v>34</v>
      </c>
      <c r="B120" s="7" t="s">
        <v>46</v>
      </c>
      <c r="C120" s="7" t="s">
        <v>288</v>
      </c>
      <c r="D120" s="7" t="s">
        <v>48</v>
      </c>
      <c r="E120" s="7" t="s">
        <v>289</v>
      </c>
      <c r="F120" s="7" t="s">
        <v>90</v>
      </c>
      <c r="G120" s="9">
        <v>6.761</v>
      </c>
      <c r="H120" s="13"/>
      <c r="I120" s="12">
        <f>ROUND((H120*G120),2)</f>
      </c>
      <c r="O120">
        <f>rekapitulace!H8</f>
      </c>
      <c r="P120">
        <f>O120/100*I120</f>
      </c>
    </row>
    <row r="121" ht="293.25">
      <c r="E121" s="14" t="s">
        <v>290</v>
      </c>
    </row>
    <row r="122" ht="409.5">
      <c r="E122" s="14" t="s">
        <v>291</v>
      </c>
    </row>
    <row r="123" spans="1:16" ht="12.75">
      <c r="A123" s="7">
        <v>35</v>
      </c>
      <c r="B123" s="7" t="s">
        <v>46</v>
      </c>
      <c r="C123" s="7" t="s">
        <v>292</v>
      </c>
      <c r="D123" s="7" t="s">
        <v>48</v>
      </c>
      <c r="E123" s="7" t="s">
        <v>293</v>
      </c>
      <c r="F123" s="7" t="s">
        <v>84</v>
      </c>
      <c r="G123" s="9">
        <v>1.217</v>
      </c>
      <c r="H123" s="13"/>
      <c r="I123" s="12">
        <f>ROUND((H123*G123),2)</f>
      </c>
      <c r="O123">
        <f>rekapitulace!H8</f>
      </c>
      <c r="P123">
        <f>O123/100*I123</f>
      </c>
    </row>
    <row r="124" ht="38.25">
      <c r="E124" s="14" t="s">
        <v>294</v>
      </c>
    </row>
    <row r="125" ht="409.5">
      <c r="E125" s="14" t="s">
        <v>295</v>
      </c>
    </row>
    <row r="126" spans="1:16" ht="12.75">
      <c r="A126" s="7">
        <v>36</v>
      </c>
      <c r="B126" s="7" t="s">
        <v>46</v>
      </c>
      <c r="C126" s="7" t="s">
        <v>296</v>
      </c>
      <c r="D126" s="7" t="s">
        <v>48</v>
      </c>
      <c r="E126" s="7" t="s">
        <v>297</v>
      </c>
      <c r="F126" s="7" t="s">
        <v>90</v>
      </c>
      <c r="G126" s="9">
        <v>1.248</v>
      </c>
      <c r="H126" s="13"/>
      <c r="I126" s="12">
        <f>ROUND((H126*G126),2)</f>
      </c>
      <c r="O126">
        <f>rekapitulace!H8</f>
      </c>
      <c r="P126">
        <f>O126/100*I126</f>
      </c>
    </row>
    <row r="127" ht="51">
      <c r="E127" s="14" t="s">
        <v>298</v>
      </c>
    </row>
    <row r="128" ht="280.5">
      <c r="E128" s="14" t="s">
        <v>299</v>
      </c>
    </row>
    <row r="129" spans="1:16" ht="12.75">
      <c r="A129" s="7">
        <v>37</v>
      </c>
      <c r="B129" s="7" t="s">
        <v>46</v>
      </c>
      <c r="C129" s="7" t="s">
        <v>300</v>
      </c>
      <c r="D129" s="7" t="s">
        <v>48</v>
      </c>
      <c r="E129" s="7" t="s">
        <v>301</v>
      </c>
      <c r="F129" s="7" t="s">
        <v>90</v>
      </c>
      <c r="G129" s="9">
        <v>4.05</v>
      </c>
      <c r="H129" s="13"/>
      <c r="I129" s="12">
        <f>ROUND((H129*G129),2)</f>
      </c>
      <c r="O129">
        <f>rekapitulace!H8</f>
      </c>
      <c r="P129">
        <f>O129/100*I129</f>
      </c>
    </row>
    <row r="130" ht="242.25">
      <c r="E130" s="14" t="s">
        <v>302</v>
      </c>
    </row>
    <row r="131" ht="409.5">
      <c r="E131" s="14" t="s">
        <v>303</v>
      </c>
    </row>
    <row r="132" spans="1:16" ht="12.75">
      <c r="A132" s="7">
        <v>38</v>
      </c>
      <c r="B132" s="7" t="s">
        <v>46</v>
      </c>
      <c r="C132" s="7" t="s">
        <v>304</v>
      </c>
      <c r="D132" s="7" t="s">
        <v>48</v>
      </c>
      <c r="E132" s="7" t="s">
        <v>305</v>
      </c>
      <c r="F132" s="7" t="s">
        <v>84</v>
      </c>
      <c r="G132" s="9">
        <v>0.648</v>
      </c>
      <c r="H132" s="13"/>
      <c r="I132" s="12">
        <f>ROUND((H132*G132),2)</f>
      </c>
      <c r="O132">
        <f>rekapitulace!H8</f>
      </c>
      <c r="P132">
        <f>O132/100*I132</f>
      </c>
    </row>
    <row r="133" ht="38.25">
      <c r="E133" s="14" t="s">
        <v>306</v>
      </c>
    </row>
    <row r="134" ht="409.5">
      <c r="E134" s="14" t="s">
        <v>274</v>
      </c>
    </row>
    <row r="135" spans="1:16" ht="12.75">
      <c r="A135" s="7">
        <v>39</v>
      </c>
      <c r="B135" s="7" t="s">
        <v>46</v>
      </c>
      <c r="C135" s="7" t="s">
        <v>307</v>
      </c>
      <c r="D135" s="7" t="s">
        <v>48</v>
      </c>
      <c r="E135" s="7" t="s">
        <v>308</v>
      </c>
      <c r="F135" s="7" t="s">
        <v>90</v>
      </c>
      <c r="G135" s="9">
        <v>7.726</v>
      </c>
      <c r="H135" s="13"/>
      <c r="I135" s="12">
        <f>ROUND((H135*G135),2)</f>
      </c>
      <c r="O135">
        <f>rekapitulace!H8</f>
      </c>
      <c r="P135">
        <f>O135/100*I135</f>
      </c>
    </row>
    <row r="136" ht="178.5">
      <c r="E136" s="14" t="s">
        <v>309</v>
      </c>
    </row>
    <row r="137" ht="409.5">
      <c r="E137" s="14" t="s">
        <v>310</v>
      </c>
    </row>
    <row r="138" spans="1:16" ht="12.75">
      <c r="A138" s="7">
        <v>40</v>
      </c>
      <c r="B138" s="7" t="s">
        <v>46</v>
      </c>
      <c r="C138" s="7" t="s">
        <v>311</v>
      </c>
      <c r="D138" s="7" t="s">
        <v>48</v>
      </c>
      <c r="E138" s="7" t="s">
        <v>312</v>
      </c>
      <c r="F138" s="7" t="s">
        <v>90</v>
      </c>
      <c r="G138" s="9">
        <v>17.45</v>
      </c>
      <c r="H138" s="13"/>
      <c r="I138" s="12">
        <f>ROUND((H138*G138),2)</f>
      </c>
      <c r="O138">
        <f>rekapitulace!H8</f>
      </c>
      <c r="P138">
        <f>O138/100*I138</f>
      </c>
    </row>
    <row r="139" ht="242.25">
      <c r="E139" s="14" t="s">
        <v>313</v>
      </c>
    </row>
    <row r="140" ht="409.5">
      <c r="E140" s="14" t="s">
        <v>303</v>
      </c>
    </row>
    <row r="141" spans="1:16" ht="12.75">
      <c r="A141" s="7">
        <v>41</v>
      </c>
      <c r="B141" s="7" t="s">
        <v>46</v>
      </c>
      <c r="C141" s="7" t="s">
        <v>314</v>
      </c>
      <c r="D141" s="7" t="s">
        <v>48</v>
      </c>
      <c r="E141" s="7" t="s">
        <v>315</v>
      </c>
      <c r="F141" s="7" t="s">
        <v>84</v>
      </c>
      <c r="G141" s="9">
        <v>2.792</v>
      </c>
      <c r="H141" s="13"/>
      <c r="I141" s="12">
        <f>ROUND((H141*G141),2)</f>
      </c>
      <c r="O141">
        <f>rekapitulace!H8</f>
      </c>
      <c r="P141">
        <f>O141/100*I141</f>
      </c>
    </row>
    <row r="142" ht="38.25">
      <c r="E142" s="14" t="s">
        <v>316</v>
      </c>
    </row>
    <row r="143" ht="409.5">
      <c r="E143" s="14" t="s">
        <v>274</v>
      </c>
    </row>
    <row r="144" spans="1:16" ht="12.75">
      <c r="A144" s="7">
        <v>42</v>
      </c>
      <c r="B144" s="7" t="s">
        <v>46</v>
      </c>
      <c r="C144" s="7" t="s">
        <v>317</v>
      </c>
      <c r="D144" s="7" t="s">
        <v>48</v>
      </c>
      <c r="E144" s="7" t="s">
        <v>318</v>
      </c>
      <c r="F144" s="7" t="s">
        <v>90</v>
      </c>
      <c r="G144" s="9">
        <v>6.366</v>
      </c>
      <c r="H144" s="13"/>
      <c r="I144" s="12">
        <f>ROUND((H144*G144),2)</f>
      </c>
      <c r="O144">
        <f>rekapitulace!H8</f>
      </c>
      <c r="P144">
        <f>O144/100*I144</f>
      </c>
    </row>
    <row r="145" ht="89.25">
      <c r="E145" s="14" t="s">
        <v>319</v>
      </c>
    </row>
    <row r="146" ht="409.5">
      <c r="E146" s="14" t="s">
        <v>303</v>
      </c>
    </row>
    <row r="147" spans="1:16" ht="12.75">
      <c r="A147" s="7">
        <v>43</v>
      </c>
      <c r="B147" s="7" t="s">
        <v>46</v>
      </c>
      <c r="C147" s="7" t="s">
        <v>320</v>
      </c>
      <c r="D147" s="7" t="s">
        <v>48</v>
      </c>
      <c r="E147" s="7" t="s">
        <v>321</v>
      </c>
      <c r="F147" s="7" t="s">
        <v>84</v>
      </c>
      <c r="G147" s="9">
        <v>1.019</v>
      </c>
      <c r="H147" s="13"/>
      <c r="I147" s="12">
        <f>ROUND((H147*G147),2)</f>
      </c>
      <c r="O147">
        <f>rekapitulace!H8</f>
      </c>
      <c r="P147">
        <f>O147/100*I147</f>
      </c>
    </row>
    <row r="148" ht="38.25">
      <c r="E148" s="14" t="s">
        <v>322</v>
      </c>
    </row>
    <row r="149" ht="409.5">
      <c r="E149" s="14" t="s">
        <v>274</v>
      </c>
    </row>
    <row r="150" spans="1:16" ht="12.75" customHeight="1">
      <c r="A150" s="15"/>
      <c r="B150" s="15"/>
      <c r="C150" s="15" t="s">
        <v>37</v>
      </c>
      <c r="D150" s="15"/>
      <c r="E150" s="15" t="s">
        <v>287</v>
      </c>
      <c r="F150" s="15"/>
      <c r="G150" s="15"/>
      <c r="H150" s="15"/>
      <c r="I150" s="15">
        <f>SUM(I120:I149)</f>
      </c>
      <c r="P150">
        <f>ROUND(SUM(P120:P149),2)</f>
      </c>
    </row>
    <row r="152" spans="1:9" ht="12.75" customHeight="1">
      <c r="A152" s="8"/>
      <c r="B152" s="8"/>
      <c r="C152" s="8" t="s">
        <v>38</v>
      </c>
      <c r="D152" s="8"/>
      <c r="E152" s="8" t="s">
        <v>100</v>
      </c>
      <c r="F152" s="8"/>
      <c r="G152" s="10"/>
      <c r="H152" s="8"/>
      <c r="I152" s="10"/>
    </row>
    <row r="153" spans="1:16" ht="12.75">
      <c r="A153" s="7">
        <v>44</v>
      </c>
      <c r="B153" s="7" t="s">
        <v>46</v>
      </c>
      <c r="C153" s="7" t="s">
        <v>323</v>
      </c>
      <c r="D153" s="7" t="s">
        <v>48</v>
      </c>
      <c r="E153" s="7" t="s">
        <v>324</v>
      </c>
      <c r="F153" s="7" t="s">
        <v>90</v>
      </c>
      <c r="G153" s="9">
        <v>23.953</v>
      </c>
      <c r="H153" s="13"/>
      <c r="I153" s="12">
        <f>ROUND((H153*G153),2)</f>
      </c>
      <c r="O153">
        <f>rekapitulace!H8</f>
      </c>
      <c r="P153">
        <f>O153/100*I153</f>
      </c>
    </row>
    <row r="154" ht="395.25">
      <c r="E154" s="14" t="s">
        <v>325</v>
      </c>
    </row>
    <row r="155" ht="409.5">
      <c r="E155" s="14" t="s">
        <v>303</v>
      </c>
    </row>
    <row r="156" spans="1:16" ht="12.75">
      <c r="A156" s="7">
        <v>45</v>
      </c>
      <c r="B156" s="7" t="s">
        <v>46</v>
      </c>
      <c r="C156" s="7" t="s">
        <v>326</v>
      </c>
      <c r="D156" s="7" t="s">
        <v>48</v>
      </c>
      <c r="E156" s="7" t="s">
        <v>327</v>
      </c>
      <c r="F156" s="7" t="s">
        <v>90</v>
      </c>
      <c r="G156" s="9">
        <v>13.48</v>
      </c>
      <c r="H156" s="13"/>
      <c r="I156" s="12">
        <f>ROUND((H156*G156),2)</f>
      </c>
      <c r="O156">
        <f>rekapitulace!H8</f>
      </c>
      <c r="P156">
        <f>O156/100*I156</f>
      </c>
    </row>
    <row r="157" ht="229.5">
      <c r="E157" s="14" t="s">
        <v>328</v>
      </c>
    </row>
    <row r="158" ht="409.5">
      <c r="E158" s="14" t="s">
        <v>303</v>
      </c>
    </row>
    <row r="159" spans="1:16" ht="12.75">
      <c r="A159" s="7">
        <v>46</v>
      </c>
      <c r="B159" s="7" t="s">
        <v>46</v>
      </c>
      <c r="C159" s="7" t="s">
        <v>329</v>
      </c>
      <c r="D159" s="7" t="s">
        <v>48</v>
      </c>
      <c r="E159" s="7" t="s">
        <v>330</v>
      </c>
      <c r="F159" s="7" t="s">
        <v>90</v>
      </c>
      <c r="G159" s="9">
        <v>23.967</v>
      </c>
      <c r="H159" s="13"/>
      <c r="I159" s="12">
        <f>ROUND((H159*G159),2)</f>
      </c>
      <c r="O159">
        <f>rekapitulace!H8</f>
      </c>
      <c r="P159">
        <f>O159/100*I159</f>
      </c>
    </row>
    <row r="160" ht="51">
      <c r="E160" s="14" t="s">
        <v>331</v>
      </c>
    </row>
    <row r="161" ht="409.5">
      <c r="E161" s="14" t="s">
        <v>332</v>
      </c>
    </row>
    <row r="162" spans="1:16" ht="12.75">
      <c r="A162" s="7">
        <v>47</v>
      </c>
      <c r="B162" s="7" t="s">
        <v>46</v>
      </c>
      <c r="C162" s="7" t="s">
        <v>101</v>
      </c>
      <c r="D162" s="7" t="s">
        <v>48</v>
      </c>
      <c r="E162" s="7" t="s">
        <v>333</v>
      </c>
      <c r="F162" s="7" t="s">
        <v>90</v>
      </c>
      <c r="G162" s="9">
        <v>30.713</v>
      </c>
      <c r="H162" s="13"/>
      <c r="I162" s="12">
        <f>ROUND((H162*G162),2)</f>
      </c>
      <c r="O162">
        <f>rekapitulace!H8</f>
      </c>
      <c r="P162">
        <f>O162/100*I162</f>
      </c>
    </row>
    <row r="163" ht="63.75">
      <c r="E163" s="14" t="s">
        <v>334</v>
      </c>
    </row>
    <row r="164" ht="306">
      <c r="E164" s="14" t="s">
        <v>104</v>
      </c>
    </row>
    <row r="165" spans="1:16" ht="12.75">
      <c r="A165" s="7">
        <v>48</v>
      </c>
      <c r="B165" s="7" t="s">
        <v>46</v>
      </c>
      <c r="C165" s="7" t="s">
        <v>335</v>
      </c>
      <c r="D165" s="7" t="s">
        <v>48</v>
      </c>
      <c r="E165" s="7" t="s">
        <v>336</v>
      </c>
      <c r="F165" s="7" t="s">
        <v>90</v>
      </c>
      <c r="G165" s="9">
        <v>30.444</v>
      </c>
      <c r="H165" s="13"/>
      <c r="I165" s="12">
        <f>ROUND((H165*G165),2)</f>
      </c>
      <c r="O165">
        <f>rekapitulace!H8</f>
      </c>
      <c r="P165">
        <f>O165/100*I165</f>
      </c>
    </row>
    <row r="166" ht="331.5">
      <c r="E166" s="14" t="s">
        <v>337</v>
      </c>
    </row>
    <row r="167" ht="409.5">
      <c r="E167" s="14" t="s">
        <v>338</v>
      </c>
    </row>
    <row r="168" spans="1:16" ht="12.75">
      <c r="A168" s="7">
        <v>49</v>
      </c>
      <c r="B168" s="7" t="s">
        <v>46</v>
      </c>
      <c r="C168" s="7" t="s">
        <v>339</v>
      </c>
      <c r="D168" s="7" t="s">
        <v>48</v>
      </c>
      <c r="E168" s="7" t="s">
        <v>340</v>
      </c>
      <c r="F168" s="7" t="s">
        <v>90</v>
      </c>
      <c r="G168" s="9">
        <v>4.02</v>
      </c>
      <c r="H168" s="13"/>
      <c r="I168" s="12">
        <f>ROUND((H168*G168),2)</f>
      </c>
      <c r="O168">
        <f>rekapitulace!H8</f>
      </c>
      <c r="P168">
        <f>O168/100*I168</f>
      </c>
    </row>
    <row r="169" ht="51">
      <c r="E169" s="14" t="s">
        <v>341</v>
      </c>
    </row>
    <row r="170" ht="409.5">
      <c r="E170" s="14" t="s">
        <v>342</v>
      </c>
    </row>
    <row r="171" spans="1:16" ht="12.75">
      <c r="A171" s="7">
        <v>50</v>
      </c>
      <c r="B171" s="7" t="s">
        <v>46</v>
      </c>
      <c r="C171" s="7" t="s">
        <v>343</v>
      </c>
      <c r="D171" s="7" t="s">
        <v>48</v>
      </c>
      <c r="E171" s="7" t="s">
        <v>344</v>
      </c>
      <c r="F171" s="7" t="s">
        <v>90</v>
      </c>
      <c r="G171" s="9">
        <v>4</v>
      </c>
      <c r="H171" s="13"/>
      <c r="I171" s="12">
        <f>ROUND((H171*G171),2)</f>
      </c>
      <c r="O171">
        <f>rekapitulace!H8</f>
      </c>
      <c r="P171">
        <f>O171/100*I171</f>
      </c>
    </row>
    <row r="172" ht="51">
      <c r="E172" s="14" t="s">
        <v>345</v>
      </c>
    </row>
    <row r="173" ht="409.5">
      <c r="E173" s="14" t="s">
        <v>346</v>
      </c>
    </row>
    <row r="174" spans="1:16" ht="12.75" customHeight="1">
      <c r="A174" s="15"/>
      <c r="B174" s="15"/>
      <c r="C174" s="15" t="s">
        <v>38</v>
      </c>
      <c r="D174" s="15"/>
      <c r="E174" s="15" t="s">
        <v>100</v>
      </c>
      <c r="F174" s="15"/>
      <c r="G174" s="15"/>
      <c r="H174" s="15"/>
      <c r="I174" s="15">
        <f>SUM(I153:I173)</f>
      </c>
      <c r="P174">
        <f>ROUND(SUM(P153:P173),2)</f>
      </c>
    </row>
    <row r="176" spans="1:9" ht="12.75" customHeight="1">
      <c r="A176" s="8"/>
      <c r="B176" s="8"/>
      <c r="C176" s="8" t="s">
        <v>41</v>
      </c>
      <c r="D176" s="8"/>
      <c r="E176" s="8" t="s">
        <v>347</v>
      </c>
      <c r="F176" s="8"/>
      <c r="G176" s="10"/>
      <c r="H176" s="8"/>
      <c r="I176" s="10"/>
    </row>
    <row r="177" spans="1:16" ht="12.75">
      <c r="A177" s="7">
        <v>51</v>
      </c>
      <c r="B177" s="7" t="s">
        <v>46</v>
      </c>
      <c r="C177" s="7" t="s">
        <v>348</v>
      </c>
      <c r="D177" s="7" t="s">
        <v>48</v>
      </c>
      <c r="E177" s="7" t="s">
        <v>349</v>
      </c>
      <c r="F177" s="7" t="s">
        <v>108</v>
      </c>
      <c r="G177" s="9">
        <v>160.32</v>
      </c>
      <c r="H177" s="13"/>
      <c r="I177" s="12">
        <f>ROUND((H177*G177),2)</f>
      </c>
      <c r="O177">
        <f>rekapitulace!H8</f>
      </c>
      <c r="P177">
        <f>O177/100*I177</f>
      </c>
    </row>
    <row r="178" ht="191.25">
      <c r="E178" s="14" t="s">
        <v>350</v>
      </c>
    </row>
    <row r="179" ht="409.5">
      <c r="E179" s="14" t="s">
        <v>351</v>
      </c>
    </row>
    <row r="180" spans="1:16" ht="12.75">
      <c r="A180" s="7">
        <v>52</v>
      </c>
      <c r="B180" s="7" t="s">
        <v>46</v>
      </c>
      <c r="C180" s="7" t="s">
        <v>352</v>
      </c>
      <c r="D180" s="7" t="s">
        <v>48</v>
      </c>
      <c r="E180" s="7" t="s">
        <v>353</v>
      </c>
      <c r="F180" s="7" t="s">
        <v>108</v>
      </c>
      <c r="G180" s="9">
        <v>160.32</v>
      </c>
      <c r="H180" s="13"/>
      <c r="I180" s="12">
        <f>ROUND((H180*G180),2)</f>
      </c>
      <c r="O180">
        <f>rekapitulace!H8</f>
      </c>
      <c r="P180">
        <f>O180/100*I180</f>
      </c>
    </row>
    <row r="181" ht="38.25">
      <c r="E181" s="14" t="s">
        <v>354</v>
      </c>
    </row>
    <row r="182" ht="140.25">
      <c r="E182" s="14" t="s">
        <v>355</v>
      </c>
    </row>
    <row r="183" spans="1:16" ht="12.75">
      <c r="A183" s="7">
        <v>53</v>
      </c>
      <c r="B183" s="7" t="s">
        <v>46</v>
      </c>
      <c r="C183" s="7" t="s">
        <v>356</v>
      </c>
      <c r="D183" s="7" t="s">
        <v>48</v>
      </c>
      <c r="E183" s="7" t="s">
        <v>357</v>
      </c>
      <c r="F183" s="7" t="s">
        <v>108</v>
      </c>
      <c r="G183" s="9">
        <v>4.32</v>
      </c>
      <c r="H183" s="13"/>
      <c r="I183" s="12">
        <f>ROUND((H183*G183),2)</f>
      </c>
      <c r="O183">
        <f>rekapitulace!H8</f>
      </c>
      <c r="P183">
        <f>O183/100*I183</f>
      </c>
    </row>
    <row r="184" ht="51">
      <c r="E184" s="14" t="s">
        <v>358</v>
      </c>
    </row>
    <row r="185" ht="395.25">
      <c r="E185" s="14" t="s">
        <v>359</v>
      </c>
    </row>
    <row r="186" spans="1:16" ht="12.75" customHeight="1">
      <c r="A186" s="15"/>
      <c r="B186" s="15"/>
      <c r="C186" s="15" t="s">
        <v>41</v>
      </c>
      <c r="D186" s="15"/>
      <c r="E186" s="15" t="s">
        <v>347</v>
      </c>
      <c r="F186" s="15"/>
      <c r="G186" s="15"/>
      <c r="H186" s="15"/>
      <c r="I186" s="15">
        <f>SUM(I177:I185)</f>
      </c>
      <c r="P186">
        <f>ROUND(SUM(P177:P185),2)</f>
      </c>
    </row>
    <row r="188" spans="1:9" ht="12.75" customHeight="1">
      <c r="A188" s="8"/>
      <c r="B188" s="8"/>
      <c r="C188" s="8" t="s">
        <v>42</v>
      </c>
      <c r="D188" s="8"/>
      <c r="E188" s="8" t="s">
        <v>360</v>
      </c>
      <c r="F188" s="8"/>
      <c r="G188" s="10"/>
      <c r="H188" s="8"/>
      <c r="I188" s="10"/>
    </row>
    <row r="189" spans="1:16" ht="12.75">
      <c r="A189" s="7">
        <v>54</v>
      </c>
      <c r="B189" s="7" t="s">
        <v>46</v>
      </c>
      <c r="C189" s="7" t="s">
        <v>361</v>
      </c>
      <c r="D189" s="7" t="s">
        <v>48</v>
      </c>
      <c r="E189" s="7" t="s">
        <v>362</v>
      </c>
      <c r="F189" s="7" t="s">
        <v>95</v>
      </c>
      <c r="G189" s="9">
        <v>4</v>
      </c>
      <c r="H189" s="13"/>
      <c r="I189" s="12">
        <f>ROUND((H189*G189),2)</f>
      </c>
      <c r="O189">
        <f>rekapitulace!H8</f>
      </c>
      <c r="P189">
        <f>O189/100*I189</f>
      </c>
    </row>
    <row r="190" ht="25.5">
      <c r="E190" s="14" t="s">
        <v>363</v>
      </c>
    </row>
    <row r="191" ht="409.5">
      <c r="E191" s="14" t="s">
        <v>364</v>
      </c>
    </row>
    <row r="192" spans="1:16" ht="12.75">
      <c r="A192" s="7">
        <v>55</v>
      </c>
      <c r="B192" s="7" t="s">
        <v>46</v>
      </c>
      <c r="C192" s="7" t="s">
        <v>365</v>
      </c>
      <c r="D192" s="7" t="s">
        <v>48</v>
      </c>
      <c r="E192" s="7" t="s">
        <v>366</v>
      </c>
      <c r="F192" s="7" t="s">
        <v>95</v>
      </c>
      <c r="G192" s="9">
        <v>122.8</v>
      </c>
      <c r="H192" s="13"/>
      <c r="I192" s="12">
        <f>ROUND((H192*G192),2)</f>
      </c>
      <c r="O192">
        <f>rekapitulace!H8</f>
      </c>
      <c r="P192">
        <f>O192/100*I192</f>
      </c>
    </row>
    <row r="193" ht="25.5">
      <c r="E193" s="14" t="s">
        <v>367</v>
      </c>
    </row>
    <row r="194" ht="409.5">
      <c r="E194" s="14" t="s">
        <v>368</v>
      </c>
    </row>
    <row r="195" spans="1:16" ht="12.75" customHeight="1">
      <c r="A195" s="15"/>
      <c r="B195" s="15"/>
      <c r="C195" s="15" t="s">
        <v>42</v>
      </c>
      <c r="D195" s="15"/>
      <c r="E195" s="15" t="s">
        <v>369</v>
      </c>
      <c r="F195" s="15"/>
      <c r="G195" s="15"/>
      <c r="H195" s="15"/>
      <c r="I195" s="15">
        <f>SUM(I189:I194)</f>
      </c>
      <c r="P195">
        <f>ROUND(SUM(P189:P194),2)</f>
      </c>
    </row>
    <row r="197" spans="1:9" ht="12.75" customHeight="1">
      <c r="A197" s="8"/>
      <c r="B197" s="8"/>
      <c r="C197" s="8" t="s">
        <v>43</v>
      </c>
      <c r="D197" s="8"/>
      <c r="E197" s="8" t="s">
        <v>136</v>
      </c>
      <c r="F197" s="8"/>
      <c r="G197" s="10"/>
      <c r="H197" s="8"/>
      <c r="I197" s="10"/>
    </row>
    <row r="198" spans="1:16" ht="12.75">
      <c r="A198" s="7">
        <v>56</v>
      </c>
      <c r="B198" s="7" t="s">
        <v>46</v>
      </c>
      <c r="C198" s="7" t="s">
        <v>370</v>
      </c>
      <c r="D198" s="7" t="s">
        <v>48</v>
      </c>
      <c r="E198" s="7" t="s">
        <v>371</v>
      </c>
      <c r="F198" s="7" t="s">
        <v>95</v>
      </c>
      <c r="G198" s="9">
        <v>31.5</v>
      </c>
      <c r="H198" s="13"/>
      <c r="I198" s="12">
        <f>ROUND((H198*G198),2)</f>
      </c>
      <c r="O198">
        <f>rekapitulace!H8</f>
      </c>
      <c r="P198">
        <f>O198/100*I198</f>
      </c>
    </row>
    <row r="199" ht="25.5">
      <c r="E199" s="14" t="s">
        <v>372</v>
      </c>
    </row>
    <row r="200" ht="369.75">
      <c r="E200" s="14" t="s">
        <v>373</v>
      </c>
    </row>
    <row r="201" spans="1:16" ht="12.75">
      <c r="A201" s="7">
        <v>57</v>
      </c>
      <c r="B201" s="7" t="s">
        <v>46</v>
      </c>
      <c r="C201" s="7" t="s">
        <v>374</v>
      </c>
      <c r="D201" s="7" t="s">
        <v>48</v>
      </c>
      <c r="E201" s="7" t="s">
        <v>375</v>
      </c>
      <c r="F201" s="7" t="s">
        <v>95</v>
      </c>
      <c r="G201" s="9">
        <v>14.465</v>
      </c>
      <c r="H201" s="13"/>
      <c r="I201" s="12">
        <f>ROUND((H201*G201),2)</f>
      </c>
      <c r="O201">
        <f>rekapitulace!H8</f>
      </c>
      <c r="P201">
        <f>O201/100*I201</f>
      </c>
    </row>
    <row r="202" ht="38.25">
      <c r="E202" s="14" t="s">
        <v>376</v>
      </c>
    </row>
    <row r="203" ht="409.5">
      <c r="E203" s="14" t="s">
        <v>377</v>
      </c>
    </row>
    <row r="204" spans="1:16" ht="12.75">
      <c r="A204" s="7">
        <v>58</v>
      </c>
      <c r="B204" s="7" t="s">
        <v>46</v>
      </c>
      <c r="C204" s="7" t="s">
        <v>378</v>
      </c>
      <c r="D204" s="7" t="s">
        <v>48</v>
      </c>
      <c r="E204" s="7" t="s">
        <v>379</v>
      </c>
      <c r="F204" s="7" t="s">
        <v>95</v>
      </c>
      <c r="G204" s="9">
        <v>27.6</v>
      </c>
      <c r="H204" s="13"/>
      <c r="I204" s="12">
        <f>ROUND((H204*G204),2)</f>
      </c>
      <c r="O204">
        <f>rekapitulace!H8</f>
      </c>
      <c r="P204">
        <f>O204/100*I204</f>
      </c>
    </row>
    <row r="205" ht="25.5">
      <c r="E205" s="14" t="s">
        <v>380</v>
      </c>
    </row>
    <row r="206" ht="357">
      <c r="E206" s="14" t="s">
        <v>381</v>
      </c>
    </row>
    <row r="207" spans="1:16" ht="12.75">
      <c r="A207" s="7">
        <v>59</v>
      </c>
      <c r="B207" s="7" t="s">
        <v>46</v>
      </c>
      <c r="C207" s="7" t="s">
        <v>382</v>
      </c>
      <c r="D207" s="7" t="s">
        <v>48</v>
      </c>
      <c r="E207" s="7" t="s">
        <v>383</v>
      </c>
      <c r="F207" s="7" t="s">
        <v>95</v>
      </c>
      <c r="G207" s="9">
        <v>10.9</v>
      </c>
      <c r="H207" s="13"/>
      <c r="I207" s="12">
        <f>ROUND((H207*G207),2)</f>
      </c>
      <c r="O207">
        <f>rekapitulace!H8</f>
      </c>
      <c r="P207">
        <f>O207/100*I207</f>
      </c>
    </row>
    <row r="208" ht="25.5">
      <c r="E208" s="14" t="s">
        <v>384</v>
      </c>
    </row>
    <row r="209" ht="242.25">
      <c r="E209" s="14" t="s">
        <v>159</v>
      </c>
    </row>
    <row r="210" spans="1:16" ht="12.75">
      <c r="A210" s="7">
        <v>60</v>
      </c>
      <c r="B210" s="7" t="s">
        <v>46</v>
      </c>
      <c r="C210" s="7" t="s">
        <v>385</v>
      </c>
      <c r="D210" s="7" t="s">
        <v>48</v>
      </c>
      <c r="E210" s="7" t="s">
        <v>386</v>
      </c>
      <c r="F210" s="7" t="s">
        <v>95</v>
      </c>
      <c r="G210" s="9">
        <v>10.9</v>
      </c>
      <c r="H210" s="13"/>
      <c r="I210" s="12">
        <f>ROUND((H210*G210),2)</f>
      </c>
      <c r="O210">
        <f>rekapitulace!H8</f>
      </c>
      <c r="P210">
        <f>O210/100*I210</f>
      </c>
    </row>
    <row r="211" ht="25.5">
      <c r="E211" s="14" t="s">
        <v>384</v>
      </c>
    </row>
    <row r="212" ht="204">
      <c r="E212" s="14" t="s">
        <v>387</v>
      </c>
    </row>
    <row r="213" spans="1:16" ht="12.75">
      <c r="A213" s="7">
        <v>61</v>
      </c>
      <c r="B213" s="7" t="s">
        <v>46</v>
      </c>
      <c r="C213" s="7" t="s">
        <v>388</v>
      </c>
      <c r="D213" s="7" t="s">
        <v>48</v>
      </c>
      <c r="E213" s="7" t="s">
        <v>389</v>
      </c>
      <c r="F213" s="7" t="s">
        <v>90</v>
      </c>
      <c r="G213" s="9">
        <v>21.18</v>
      </c>
      <c r="H213" s="13"/>
      <c r="I213" s="12">
        <f>ROUND((H213*G213),2)</f>
      </c>
      <c r="O213">
        <f>rekapitulace!H8</f>
      </c>
      <c r="P213">
        <f>O213/100*I213</f>
      </c>
    </row>
    <row r="214" ht="178.5">
      <c r="E214" s="14" t="s">
        <v>390</v>
      </c>
    </row>
    <row r="215" ht="409.5">
      <c r="E215" s="14" t="s">
        <v>391</v>
      </c>
    </row>
    <row r="216" spans="1:16" ht="12.75">
      <c r="A216" s="7">
        <v>62</v>
      </c>
      <c r="B216" s="7" t="s">
        <v>46</v>
      </c>
      <c r="C216" s="7" t="s">
        <v>392</v>
      </c>
      <c r="D216" s="7" t="s">
        <v>48</v>
      </c>
      <c r="E216" s="7" t="s">
        <v>393</v>
      </c>
      <c r="F216" s="7" t="s">
        <v>95</v>
      </c>
      <c r="G216" s="9">
        <v>32</v>
      </c>
      <c r="H216" s="13"/>
      <c r="I216" s="12">
        <f>ROUND((H216*G216),2)</f>
      </c>
      <c r="O216">
        <f>rekapitulace!H8</f>
      </c>
      <c r="P216">
        <f>O216/100*I216</f>
      </c>
    </row>
    <row r="217" ht="25.5">
      <c r="E217" s="14" t="s">
        <v>394</v>
      </c>
    </row>
    <row r="218" ht="409.5">
      <c r="E218" s="14" t="s">
        <v>395</v>
      </c>
    </row>
    <row r="219" spans="1:16" ht="12.75" customHeight="1">
      <c r="A219" s="15"/>
      <c r="B219" s="15"/>
      <c r="C219" s="15" t="s">
        <v>43</v>
      </c>
      <c r="D219" s="15"/>
      <c r="E219" s="15" t="s">
        <v>136</v>
      </c>
      <c r="F219" s="15"/>
      <c r="G219" s="15"/>
      <c r="H219" s="15"/>
      <c r="I219" s="15">
        <f>SUM(I198:I218)</f>
      </c>
      <c r="P219">
        <f>ROUND(SUM(P198:P218),2)</f>
      </c>
    </row>
    <row r="221" spans="1:16" ht="12.75" customHeight="1">
      <c r="A221" s="15"/>
      <c r="B221" s="15"/>
      <c r="C221" s="15"/>
      <c r="D221" s="15"/>
      <c r="E221" s="15" t="s">
        <v>73</v>
      </c>
      <c r="F221" s="15"/>
      <c r="G221" s="15"/>
      <c r="H221" s="15"/>
      <c r="I221" s="15">
        <f>+I21+I69+I117+I150+I174+I186+I195+I219</f>
      </c>
      <c r="P221">
        <f>+P21+P69+P117+P150+P174+P186+P195+P219</f>
      </c>
    </row>
    <row r="223" spans="1:9" ht="12.75" customHeight="1">
      <c r="A223" s="8" t="s">
        <v>74</v>
      </c>
      <c r="B223" s="8"/>
      <c r="C223" s="8"/>
      <c r="D223" s="8"/>
      <c r="E223" s="8"/>
      <c r="F223" s="8"/>
      <c r="G223" s="8"/>
      <c r="H223" s="8"/>
      <c r="I223" s="8"/>
    </row>
    <row r="224" spans="1:9" ht="12.75" customHeight="1">
      <c r="A224" s="8"/>
      <c r="B224" s="8"/>
      <c r="C224" s="8"/>
      <c r="D224" s="8"/>
      <c r="E224" s="8" t="s">
        <v>75</v>
      </c>
      <c r="F224" s="8"/>
      <c r="G224" s="8"/>
      <c r="H224" s="8"/>
      <c r="I224" s="8"/>
    </row>
    <row r="225" spans="1:16" ht="12.75" customHeight="1">
      <c r="A225" s="15"/>
      <c r="B225" s="15"/>
      <c r="C225" s="15"/>
      <c r="D225" s="15"/>
      <c r="E225" s="15" t="s">
        <v>76</v>
      </c>
      <c r="F225" s="15"/>
      <c r="G225" s="15"/>
      <c r="H225" s="15"/>
      <c r="I225" s="15">
        <v>0</v>
      </c>
      <c r="P225">
        <v>0</v>
      </c>
    </row>
    <row r="226" spans="1:9" ht="12.75" customHeight="1">
      <c r="A226" s="15"/>
      <c r="B226" s="15"/>
      <c r="C226" s="15"/>
      <c r="D226" s="15"/>
      <c r="E226" s="15" t="s">
        <v>77</v>
      </c>
      <c r="F226" s="15"/>
      <c r="G226" s="15"/>
      <c r="H226" s="15"/>
      <c r="I226" s="15"/>
    </row>
    <row r="227" spans="1:16" ht="12.75" customHeight="1">
      <c r="A227" s="15"/>
      <c r="B227" s="15"/>
      <c r="C227" s="15"/>
      <c r="D227" s="15"/>
      <c r="E227" s="15" t="s">
        <v>78</v>
      </c>
      <c r="F227" s="15"/>
      <c r="G227" s="15"/>
      <c r="H227" s="15"/>
      <c r="I227" s="15">
        <v>0</v>
      </c>
      <c r="P227">
        <v>0</v>
      </c>
    </row>
    <row r="228" spans="1:16" ht="12.75" customHeight="1">
      <c r="A228" s="15"/>
      <c r="B228" s="15"/>
      <c r="C228" s="15"/>
      <c r="D228" s="15"/>
      <c r="E228" s="15" t="s">
        <v>79</v>
      </c>
      <c r="F228" s="15"/>
      <c r="G228" s="15"/>
      <c r="H228" s="15"/>
      <c r="I228" s="15">
        <f>I225+I227</f>
      </c>
      <c r="P228">
        <f>P225+P227</f>
      </c>
    </row>
    <row r="230" spans="1:16" ht="12.75" customHeight="1">
      <c r="A230" s="15"/>
      <c r="B230" s="15"/>
      <c r="C230" s="15"/>
      <c r="D230" s="15"/>
      <c r="E230" s="15" t="s">
        <v>79</v>
      </c>
      <c r="F230" s="15"/>
      <c r="G230" s="15"/>
      <c r="H230" s="15"/>
      <c r="I230" s="15">
        <f>I221+I228</f>
      </c>
      <c r="P230">
        <f>P221+P228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1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396</v>
      </c>
      <c r="D5" s="5"/>
      <c r="E5" s="5" t="s">
        <v>397</v>
      </c>
    </row>
    <row r="6" spans="1:5" ht="12.75" customHeight="1">
      <c r="A6" t="s">
        <v>18</v>
      </c>
      <c r="C6" s="5" t="s">
        <v>396</v>
      </c>
      <c r="D6" s="5"/>
      <c r="E6" s="5" t="s">
        <v>397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8"/>
      <c r="B11" s="8"/>
      <c r="C11" s="8" t="s">
        <v>45</v>
      </c>
      <c r="D11" s="8"/>
      <c r="E11" s="8" t="s">
        <v>44</v>
      </c>
      <c r="F11" s="8"/>
      <c r="G11" s="10"/>
      <c r="H11" s="8"/>
      <c r="I11" s="10"/>
    </row>
    <row r="12" spans="1:16" ht="12.75">
      <c r="A12" s="7">
        <v>1</v>
      </c>
      <c r="B12" s="7" t="s">
        <v>46</v>
      </c>
      <c r="C12" s="7" t="s">
        <v>82</v>
      </c>
      <c r="D12" s="7" t="s">
        <v>36</v>
      </c>
      <c r="E12" s="7" t="s">
        <v>398</v>
      </c>
      <c r="F12" s="7" t="s">
        <v>84</v>
      </c>
      <c r="G12" s="9">
        <v>13.68</v>
      </c>
      <c r="H12" s="13"/>
      <c r="I12" s="12">
        <f>ROUND((H12*G12),2)</f>
      </c>
      <c r="O12">
        <f>rekapitulace!H8</f>
      </c>
      <c r="P12">
        <f>O12/100*I12</f>
      </c>
    </row>
    <row r="13" ht="51">
      <c r="E13" s="14" t="s">
        <v>399</v>
      </c>
    </row>
    <row r="14" ht="153">
      <c r="E14" s="14" t="s">
        <v>86</v>
      </c>
    </row>
    <row r="15" spans="1:16" ht="12.75" customHeight="1">
      <c r="A15" s="15"/>
      <c r="B15" s="15"/>
      <c r="C15" s="15" t="s">
        <v>45</v>
      </c>
      <c r="D15" s="15"/>
      <c r="E15" s="15" t="s">
        <v>44</v>
      </c>
      <c r="F15" s="15"/>
      <c r="G15" s="15"/>
      <c r="H15" s="15"/>
      <c r="I15" s="15">
        <f>SUM(I12:I14)</f>
      </c>
      <c r="P15">
        <f>ROUND(SUM(P12:P14),2)</f>
      </c>
    </row>
    <row r="17" spans="1:9" ht="12.75" customHeight="1">
      <c r="A17" s="8"/>
      <c r="B17" s="8"/>
      <c r="C17" s="8" t="s">
        <v>25</v>
      </c>
      <c r="D17" s="8"/>
      <c r="E17" s="8" t="s">
        <v>87</v>
      </c>
      <c r="F17" s="8"/>
      <c r="G17" s="10"/>
      <c r="H17" s="8"/>
      <c r="I17" s="10"/>
    </row>
    <row r="18" spans="1:16" ht="12.75">
      <c r="A18" s="7">
        <v>2</v>
      </c>
      <c r="B18" s="7" t="s">
        <v>46</v>
      </c>
      <c r="C18" s="7" t="s">
        <v>400</v>
      </c>
      <c r="D18" s="7" t="s">
        <v>48</v>
      </c>
      <c r="E18" s="7" t="s">
        <v>401</v>
      </c>
      <c r="F18" s="7" t="s">
        <v>90</v>
      </c>
      <c r="G18" s="9">
        <v>7.2</v>
      </c>
      <c r="H18" s="13"/>
      <c r="I18" s="12">
        <f>ROUND((H18*G18),2)</f>
      </c>
      <c r="O18">
        <f>rekapitulace!H8</f>
      </c>
      <c r="P18">
        <f>O18/100*I18</f>
      </c>
    </row>
    <row r="19" ht="25.5">
      <c r="E19" s="14" t="s">
        <v>402</v>
      </c>
    </row>
    <row r="20" ht="409.5">
      <c r="E20" s="14" t="s">
        <v>92</v>
      </c>
    </row>
    <row r="21" spans="1:16" ht="12.75">
      <c r="A21" s="7">
        <v>3</v>
      </c>
      <c r="B21" s="7" t="s">
        <v>46</v>
      </c>
      <c r="C21" s="7" t="s">
        <v>211</v>
      </c>
      <c r="D21" s="7" t="s">
        <v>48</v>
      </c>
      <c r="E21" s="7" t="s">
        <v>212</v>
      </c>
      <c r="F21" s="7" t="s">
        <v>108</v>
      </c>
      <c r="G21" s="9">
        <v>52.8</v>
      </c>
      <c r="H21" s="13"/>
      <c r="I21" s="12">
        <f>ROUND((H21*G21),2)</f>
      </c>
      <c r="O21">
        <f>rekapitulace!H8</f>
      </c>
      <c r="P21">
        <f>O21/100*I21</f>
      </c>
    </row>
    <row r="22" ht="25.5">
      <c r="E22" s="14" t="s">
        <v>403</v>
      </c>
    </row>
    <row r="23" ht="153">
      <c r="E23" s="14" t="s">
        <v>214</v>
      </c>
    </row>
    <row r="24" spans="1:16" ht="12.75" customHeight="1">
      <c r="A24" s="15"/>
      <c r="B24" s="15"/>
      <c r="C24" s="15" t="s">
        <v>25</v>
      </c>
      <c r="D24" s="15"/>
      <c r="E24" s="15" t="s">
        <v>87</v>
      </c>
      <c r="F24" s="15"/>
      <c r="G24" s="15"/>
      <c r="H24" s="15"/>
      <c r="I24" s="15">
        <f>SUM(I18:I23)</f>
      </c>
      <c r="P24">
        <f>ROUND(SUM(P18:P23),2)</f>
      </c>
    </row>
    <row r="26" spans="1:9" ht="12.75" customHeight="1">
      <c r="A26" s="8"/>
      <c r="B26" s="8"/>
      <c r="C26" s="8" t="s">
        <v>39</v>
      </c>
      <c r="D26" s="8"/>
      <c r="E26" s="8" t="s">
        <v>105</v>
      </c>
      <c r="F26" s="8"/>
      <c r="G26" s="10"/>
      <c r="H26" s="8"/>
      <c r="I26" s="10"/>
    </row>
    <row r="27" spans="1:16" ht="12.75">
      <c r="A27" s="7">
        <v>4</v>
      </c>
      <c r="B27" s="7" t="s">
        <v>46</v>
      </c>
      <c r="C27" s="7" t="s">
        <v>404</v>
      </c>
      <c r="D27" s="7" t="s">
        <v>48</v>
      </c>
      <c r="E27" s="7" t="s">
        <v>405</v>
      </c>
      <c r="F27" s="7" t="s">
        <v>108</v>
      </c>
      <c r="G27" s="9">
        <v>48</v>
      </c>
      <c r="H27" s="13"/>
      <c r="I27" s="12">
        <f>ROUND((H27*G27),2)</f>
      </c>
      <c r="O27">
        <f>rekapitulace!H8</f>
      </c>
      <c r="P27">
        <f>O27/100*I27</f>
      </c>
    </row>
    <row r="28" ht="25.5">
      <c r="E28" s="14" t="s">
        <v>406</v>
      </c>
    </row>
    <row r="29" ht="331.5">
      <c r="E29" s="14" t="s">
        <v>114</v>
      </c>
    </row>
    <row r="30" spans="1:16" ht="12.75">
      <c r="A30" s="7">
        <v>5</v>
      </c>
      <c r="B30" s="7" t="s">
        <v>46</v>
      </c>
      <c r="C30" s="7" t="s">
        <v>407</v>
      </c>
      <c r="D30" s="7" t="s">
        <v>48</v>
      </c>
      <c r="E30" s="7" t="s">
        <v>408</v>
      </c>
      <c r="F30" s="7" t="s">
        <v>90</v>
      </c>
      <c r="G30" s="9">
        <v>7.2</v>
      </c>
      <c r="H30" s="13"/>
      <c r="I30" s="12">
        <f>ROUND((H30*G30),2)</f>
      </c>
      <c r="O30">
        <f>rekapitulace!H8</f>
      </c>
      <c r="P30">
        <f>O30/100*I30</f>
      </c>
    </row>
    <row r="31" ht="25.5">
      <c r="E31" s="14" t="s">
        <v>402</v>
      </c>
    </row>
    <row r="32" ht="409.5">
      <c r="E32" s="14" t="s">
        <v>409</v>
      </c>
    </row>
    <row r="33" spans="1:16" ht="12.75" customHeight="1">
      <c r="A33" s="15"/>
      <c r="B33" s="15"/>
      <c r="C33" s="15" t="s">
        <v>39</v>
      </c>
      <c r="D33" s="15"/>
      <c r="E33" s="15" t="s">
        <v>105</v>
      </c>
      <c r="F33" s="15"/>
      <c r="G33" s="15"/>
      <c r="H33" s="15"/>
      <c r="I33" s="15">
        <f>SUM(I27:I32)</f>
      </c>
      <c r="P33">
        <f>ROUND(SUM(P27:P32),2)</f>
      </c>
    </row>
    <row r="35" spans="1:9" ht="12.75" customHeight="1">
      <c r="A35" s="8"/>
      <c r="B35" s="8"/>
      <c r="C35" s="8" t="s">
        <v>43</v>
      </c>
      <c r="D35" s="8"/>
      <c r="E35" s="8" t="s">
        <v>136</v>
      </c>
      <c r="F35" s="8"/>
      <c r="G35" s="10"/>
      <c r="H35" s="8"/>
      <c r="I35" s="10"/>
    </row>
    <row r="36" spans="1:16" ht="12.75">
      <c r="A36" s="7">
        <v>6</v>
      </c>
      <c r="B36" s="7" t="s">
        <v>46</v>
      </c>
      <c r="C36" s="7" t="s">
        <v>410</v>
      </c>
      <c r="D36" s="7" t="s">
        <v>48</v>
      </c>
      <c r="E36" s="7" t="s">
        <v>411</v>
      </c>
      <c r="F36" s="7" t="s">
        <v>95</v>
      </c>
      <c r="G36" s="9">
        <v>68</v>
      </c>
      <c r="H36" s="13"/>
      <c r="I36" s="12">
        <f>ROUND((H36*G36),2)</f>
      </c>
      <c r="O36">
        <f>rekapitulace!H8</f>
      </c>
      <c r="P36">
        <f>O36/100*I36</f>
      </c>
    </row>
    <row r="37" ht="114.75">
      <c r="E37" s="14" t="s">
        <v>412</v>
      </c>
    </row>
    <row r="38" ht="344.25">
      <c r="E38" s="14" t="s">
        <v>413</v>
      </c>
    </row>
    <row r="39" spans="1:16" ht="12.75">
      <c r="A39" s="7">
        <v>7</v>
      </c>
      <c r="B39" s="7" t="s">
        <v>46</v>
      </c>
      <c r="C39" s="7" t="s">
        <v>414</v>
      </c>
      <c r="D39" s="7" t="s">
        <v>48</v>
      </c>
      <c r="E39" s="7" t="s">
        <v>415</v>
      </c>
      <c r="F39" s="7" t="s">
        <v>95</v>
      </c>
      <c r="G39" s="9">
        <v>68</v>
      </c>
      <c r="H39" s="13"/>
      <c r="I39" s="12">
        <f>ROUND((H39*G39),2)</f>
      </c>
      <c r="O39">
        <f>rekapitulace!H8</f>
      </c>
      <c r="P39">
        <f>O39/100*I39</f>
      </c>
    </row>
    <row r="40" ht="114.75">
      <c r="E40" s="14" t="s">
        <v>412</v>
      </c>
    </row>
    <row r="41" ht="140.25">
      <c r="E41" s="14" t="s">
        <v>416</v>
      </c>
    </row>
    <row r="42" spans="1:16" ht="12.75">
      <c r="A42" s="7">
        <v>8</v>
      </c>
      <c r="B42" s="7" t="s">
        <v>46</v>
      </c>
      <c r="C42" s="7" t="s">
        <v>417</v>
      </c>
      <c r="D42" s="7" t="s">
        <v>48</v>
      </c>
      <c r="E42" s="7" t="s">
        <v>418</v>
      </c>
      <c r="F42" s="7" t="s">
        <v>419</v>
      </c>
      <c r="G42" s="9">
        <v>2040</v>
      </c>
      <c r="H42" s="13"/>
      <c r="I42" s="12">
        <f>ROUND((H42*G42),2)</f>
      </c>
      <c r="O42">
        <f>rekapitulace!H8</f>
      </c>
      <c r="P42">
        <f>O42/100*I42</f>
      </c>
    </row>
    <row r="43" ht="140.25">
      <c r="E43" s="14" t="s">
        <v>420</v>
      </c>
    </row>
    <row r="44" ht="204">
      <c r="E44" s="14" t="s">
        <v>421</v>
      </c>
    </row>
    <row r="45" spans="1:16" ht="12.75">
      <c r="A45" s="7">
        <v>9</v>
      </c>
      <c r="B45" s="7" t="s">
        <v>46</v>
      </c>
      <c r="C45" s="7" t="s">
        <v>422</v>
      </c>
      <c r="D45" s="7" t="s">
        <v>48</v>
      </c>
      <c r="E45" s="7" t="s">
        <v>423</v>
      </c>
      <c r="F45" s="7" t="s">
        <v>250</v>
      </c>
      <c r="G45" s="9">
        <v>64</v>
      </c>
      <c r="H45" s="13"/>
      <c r="I45" s="12">
        <f>ROUND((H45*G45),2)</f>
      </c>
      <c r="O45">
        <f>rekapitulace!H8</f>
      </c>
      <c r="P45">
        <f>O45/100*I45</f>
      </c>
    </row>
    <row r="46" ht="25.5">
      <c r="E46" s="14" t="s">
        <v>424</v>
      </c>
    </row>
    <row r="47" ht="318.75">
      <c r="E47" s="14" t="s">
        <v>425</v>
      </c>
    </row>
    <row r="48" spans="1:16" ht="12.75">
      <c r="A48" s="7">
        <v>10</v>
      </c>
      <c r="B48" s="7" t="s">
        <v>46</v>
      </c>
      <c r="C48" s="7" t="s">
        <v>426</v>
      </c>
      <c r="D48" s="7" t="s">
        <v>48</v>
      </c>
      <c r="E48" s="7" t="s">
        <v>427</v>
      </c>
      <c r="F48" s="7" t="s">
        <v>250</v>
      </c>
      <c r="G48" s="9">
        <v>56</v>
      </c>
      <c r="H48" s="13"/>
      <c r="I48" s="12">
        <f>ROUND((H48*G48),2)</f>
      </c>
      <c r="O48">
        <f>rekapitulace!H8</f>
      </c>
      <c r="P48">
        <f>O48/100*I48</f>
      </c>
    </row>
    <row r="49" ht="153">
      <c r="E49" s="14" t="s">
        <v>428</v>
      </c>
    </row>
    <row r="50" ht="280.5">
      <c r="E50" s="14" t="s">
        <v>429</v>
      </c>
    </row>
    <row r="51" spans="1:16" ht="12.75">
      <c r="A51" s="7">
        <v>11</v>
      </c>
      <c r="B51" s="7" t="s">
        <v>46</v>
      </c>
      <c r="C51" s="7" t="s">
        <v>430</v>
      </c>
      <c r="D51" s="7" t="s">
        <v>48</v>
      </c>
      <c r="E51" s="7" t="s">
        <v>431</v>
      </c>
      <c r="F51" s="7" t="s">
        <v>250</v>
      </c>
      <c r="G51" s="9">
        <v>56</v>
      </c>
      <c r="H51" s="13"/>
      <c r="I51" s="12">
        <f>ROUND((H51*G51),2)</f>
      </c>
      <c r="O51">
        <f>rekapitulace!H8</f>
      </c>
      <c r="P51">
        <f>O51/100*I51</f>
      </c>
    </row>
    <row r="52" ht="153">
      <c r="E52" s="14" t="s">
        <v>428</v>
      </c>
    </row>
    <row r="53" ht="165.75">
      <c r="E53" s="14" t="s">
        <v>432</v>
      </c>
    </row>
    <row r="54" spans="1:16" ht="12.75">
      <c r="A54" s="7">
        <v>12</v>
      </c>
      <c r="B54" s="7" t="s">
        <v>46</v>
      </c>
      <c r="C54" s="7" t="s">
        <v>433</v>
      </c>
      <c r="D54" s="7" t="s">
        <v>48</v>
      </c>
      <c r="E54" s="7" t="s">
        <v>434</v>
      </c>
      <c r="F54" s="7" t="s">
        <v>435</v>
      </c>
      <c r="G54" s="9">
        <v>1680</v>
      </c>
      <c r="H54" s="13"/>
      <c r="I54" s="12">
        <f>ROUND((H54*G54),2)</f>
      </c>
      <c r="O54">
        <f>rekapitulace!H8</f>
      </c>
      <c r="P54">
        <f>O54/100*I54</f>
      </c>
    </row>
    <row r="55" ht="165.75">
      <c r="E55" s="14" t="s">
        <v>436</v>
      </c>
    </row>
    <row r="56" ht="216.75">
      <c r="E56" s="14" t="s">
        <v>437</v>
      </c>
    </row>
    <row r="57" spans="1:16" ht="12.75">
      <c r="A57" s="7">
        <v>13</v>
      </c>
      <c r="B57" s="7" t="s">
        <v>46</v>
      </c>
      <c r="C57" s="7" t="s">
        <v>438</v>
      </c>
      <c r="D57" s="7" t="s">
        <v>48</v>
      </c>
      <c r="E57" s="7" t="s">
        <v>439</v>
      </c>
      <c r="F57" s="7" t="s">
        <v>250</v>
      </c>
      <c r="G57" s="9">
        <v>50</v>
      </c>
      <c r="H57" s="13"/>
      <c r="I57" s="12">
        <f>ROUND((H57*G57),2)</f>
      </c>
      <c r="O57">
        <f>rekapitulace!H8</f>
      </c>
      <c r="P57">
        <f>O57/100*I57</f>
      </c>
    </row>
    <row r="58" ht="25.5">
      <c r="E58" s="14" t="s">
        <v>440</v>
      </c>
    </row>
    <row r="59" ht="331.5">
      <c r="E59" s="14" t="s">
        <v>441</v>
      </c>
    </row>
    <row r="60" spans="1:16" ht="12.75">
      <c r="A60" s="7">
        <v>14</v>
      </c>
      <c r="B60" s="7" t="s">
        <v>46</v>
      </c>
      <c r="C60" s="7" t="s">
        <v>442</v>
      </c>
      <c r="D60" s="7" t="s">
        <v>48</v>
      </c>
      <c r="E60" s="7" t="s">
        <v>443</v>
      </c>
      <c r="F60" s="7" t="s">
        <v>250</v>
      </c>
      <c r="G60" s="9">
        <v>50</v>
      </c>
      <c r="H60" s="13"/>
      <c r="I60" s="12">
        <f>ROUND((H60*G60),2)</f>
      </c>
      <c r="O60">
        <f>rekapitulace!H8</f>
      </c>
      <c r="P60">
        <f>O60/100*I60</f>
      </c>
    </row>
    <row r="61" ht="25.5">
      <c r="E61" s="14" t="s">
        <v>440</v>
      </c>
    </row>
    <row r="62" ht="165.75">
      <c r="E62" s="14" t="s">
        <v>432</v>
      </c>
    </row>
    <row r="63" spans="1:16" ht="12.75">
      <c r="A63" s="7">
        <v>15</v>
      </c>
      <c r="B63" s="7" t="s">
        <v>46</v>
      </c>
      <c r="C63" s="7" t="s">
        <v>444</v>
      </c>
      <c r="D63" s="7" t="s">
        <v>48</v>
      </c>
      <c r="E63" s="7" t="s">
        <v>445</v>
      </c>
      <c r="F63" s="7" t="s">
        <v>435</v>
      </c>
      <c r="G63" s="9">
        <v>1500</v>
      </c>
      <c r="H63" s="13"/>
      <c r="I63" s="12">
        <f>ROUND((H63*G63),2)</f>
      </c>
      <c r="O63">
        <f>rekapitulace!H8</f>
      </c>
      <c r="P63">
        <f>O63/100*I63</f>
      </c>
    </row>
    <row r="64" ht="38.25">
      <c r="E64" s="14" t="s">
        <v>446</v>
      </c>
    </row>
    <row r="65" ht="229.5">
      <c r="E65" s="14" t="s">
        <v>447</v>
      </c>
    </row>
    <row r="66" spans="1:16" ht="12.75">
      <c r="A66" s="7">
        <v>16</v>
      </c>
      <c r="B66" s="7" t="s">
        <v>46</v>
      </c>
      <c r="C66" s="7" t="s">
        <v>448</v>
      </c>
      <c r="D66" s="7" t="s">
        <v>48</v>
      </c>
      <c r="E66" s="7" t="s">
        <v>449</v>
      </c>
      <c r="F66" s="7" t="s">
        <v>108</v>
      </c>
      <c r="G66" s="9">
        <v>75.363</v>
      </c>
      <c r="H66" s="13"/>
      <c r="I66" s="12">
        <f>ROUND((H66*G66),2)</f>
      </c>
      <c r="O66">
        <f>rekapitulace!H8</f>
      </c>
      <c r="P66">
        <f>O66/100*I66</f>
      </c>
    </row>
    <row r="67" ht="409.5">
      <c r="E67" s="14" t="s">
        <v>450</v>
      </c>
    </row>
    <row r="68" ht="114.75">
      <c r="E68" s="14" t="s">
        <v>451</v>
      </c>
    </row>
    <row r="69" spans="1:16" ht="12.75">
      <c r="A69" s="7">
        <v>17</v>
      </c>
      <c r="B69" s="7" t="s">
        <v>46</v>
      </c>
      <c r="C69" s="7" t="s">
        <v>452</v>
      </c>
      <c r="D69" s="7" t="s">
        <v>48</v>
      </c>
      <c r="E69" s="7" t="s">
        <v>453</v>
      </c>
      <c r="F69" s="7" t="s">
        <v>108</v>
      </c>
      <c r="G69" s="9">
        <v>77.163</v>
      </c>
      <c r="H69" s="13"/>
      <c r="I69" s="12">
        <f>ROUND((H69*G69),2)</f>
      </c>
      <c r="O69">
        <f>rekapitulace!H8</f>
      </c>
      <c r="P69">
        <f>O69/100*I69</f>
      </c>
    </row>
    <row r="70" ht="409.5">
      <c r="E70" s="14" t="s">
        <v>454</v>
      </c>
    </row>
    <row r="71" ht="165.75">
      <c r="E71" s="14" t="s">
        <v>455</v>
      </c>
    </row>
    <row r="72" spans="1:16" ht="12.75">
      <c r="A72" s="7">
        <v>18</v>
      </c>
      <c r="B72" s="7" t="s">
        <v>46</v>
      </c>
      <c r="C72" s="7" t="s">
        <v>456</v>
      </c>
      <c r="D72" s="7" t="s">
        <v>48</v>
      </c>
      <c r="E72" s="7" t="s">
        <v>457</v>
      </c>
      <c r="F72" s="7" t="s">
        <v>250</v>
      </c>
      <c r="G72" s="9">
        <v>6</v>
      </c>
      <c r="H72" s="13"/>
      <c r="I72" s="12">
        <f>ROUND((H72*G72),2)</f>
      </c>
      <c r="O72">
        <f>rekapitulace!H8</f>
      </c>
      <c r="P72">
        <f>O72/100*I72</f>
      </c>
    </row>
    <row r="73" ht="25.5">
      <c r="E73" s="14" t="s">
        <v>458</v>
      </c>
    </row>
    <row r="74" ht="153">
      <c r="E74" s="14" t="s">
        <v>459</v>
      </c>
    </row>
    <row r="75" spans="1:16" ht="12.75">
      <c r="A75" s="7">
        <v>19</v>
      </c>
      <c r="B75" s="7" t="s">
        <v>46</v>
      </c>
      <c r="C75" s="7" t="s">
        <v>460</v>
      </c>
      <c r="D75" s="7" t="s">
        <v>48</v>
      </c>
      <c r="E75" s="7" t="s">
        <v>461</v>
      </c>
      <c r="F75" s="7" t="s">
        <v>250</v>
      </c>
      <c r="G75" s="9">
        <v>15</v>
      </c>
      <c r="H75" s="13"/>
      <c r="I75" s="12">
        <f>ROUND((H75*G75),2)</f>
      </c>
      <c r="O75">
        <f>rekapitulace!H8</f>
      </c>
      <c r="P75">
        <f>O75/100*I75</f>
      </c>
    </row>
    <row r="76" ht="153">
      <c r="E76" s="14" t="s">
        <v>462</v>
      </c>
    </row>
    <row r="77" ht="409.5">
      <c r="E77" s="14" t="s">
        <v>463</v>
      </c>
    </row>
    <row r="78" spans="1:16" ht="12.75">
      <c r="A78" s="7">
        <v>20</v>
      </c>
      <c r="B78" s="7" t="s">
        <v>46</v>
      </c>
      <c r="C78" s="7" t="s">
        <v>464</v>
      </c>
      <c r="D78" s="7" t="s">
        <v>48</v>
      </c>
      <c r="E78" s="7" t="s">
        <v>465</v>
      </c>
      <c r="F78" s="7" t="s">
        <v>250</v>
      </c>
      <c r="G78" s="9">
        <v>15</v>
      </c>
      <c r="H78" s="13"/>
      <c r="I78" s="12">
        <f>ROUND((H78*G78),2)</f>
      </c>
      <c r="O78">
        <f>rekapitulace!H8</f>
      </c>
      <c r="P78">
        <f>O78/100*I78</f>
      </c>
    </row>
    <row r="79" ht="153">
      <c r="E79" s="14" t="s">
        <v>462</v>
      </c>
    </row>
    <row r="80" ht="153">
      <c r="E80" s="14" t="s">
        <v>466</v>
      </c>
    </row>
    <row r="81" spans="1:16" ht="12.75">
      <c r="A81" s="7">
        <v>21</v>
      </c>
      <c r="B81" s="7" t="s">
        <v>46</v>
      </c>
      <c r="C81" s="7" t="s">
        <v>467</v>
      </c>
      <c r="D81" s="7" t="s">
        <v>48</v>
      </c>
      <c r="E81" s="7" t="s">
        <v>468</v>
      </c>
      <c r="F81" s="7" t="s">
        <v>435</v>
      </c>
      <c r="G81" s="9">
        <v>450</v>
      </c>
      <c r="H81" s="13"/>
      <c r="I81" s="12">
        <f>ROUND((H81*G81),2)</f>
      </c>
      <c r="O81">
        <f>rekapitulace!H8</f>
      </c>
      <c r="P81">
        <f>O81/100*I81</f>
      </c>
    </row>
    <row r="82" ht="165.75">
      <c r="E82" s="14" t="s">
        <v>469</v>
      </c>
    </row>
    <row r="83" ht="191.25">
      <c r="E83" s="14" t="s">
        <v>470</v>
      </c>
    </row>
    <row r="84" spans="1:16" ht="12.75">
      <c r="A84" s="7">
        <v>22</v>
      </c>
      <c r="B84" s="7" t="s">
        <v>46</v>
      </c>
      <c r="C84" s="7" t="s">
        <v>471</v>
      </c>
      <c r="D84" s="7" t="s">
        <v>48</v>
      </c>
      <c r="E84" s="7" t="s">
        <v>472</v>
      </c>
      <c r="F84" s="7" t="s">
        <v>250</v>
      </c>
      <c r="G84" s="9">
        <v>10</v>
      </c>
      <c r="H84" s="13"/>
      <c r="I84" s="12">
        <f>ROUND((H84*G84),2)</f>
      </c>
      <c r="O84">
        <f>rekapitulace!H8</f>
      </c>
      <c r="P84">
        <f>O84/100*I84</f>
      </c>
    </row>
    <row r="85" ht="153">
      <c r="E85" s="14" t="s">
        <v>473</v>
      </c>
    </row>
    <row r="86" ht="409.5">
      <c r="E86" s="14" t="s">
        <v>463</v>
      </c>
    </row>
    <row r="87" spans="1:16" ht="12.75">
      <c r="A87" s="7">
        <v>23</v>
      </c>
      <c r="B87" s="7" t="s">
        <v>46</v>
      </c>
      <c r="C87" s="7" t="s">
        <v>474</v>
      </c>
      <c r="D87" s="7" t="s">
        <v>48</v>
      </c>
      <c r="E87" s="7" t="s">
        <v>475</v>
      </c>
      <c r="F87" s="7" t="s">
        <v>250</v>
      </c>
      <c r="G87" s="9">
        <v>10</v>
      </c>
      <c r="H87" s="13"/>
      <c r="I87" s="12">
        <f>ROUND((H87*G87),2)</f>
      </c>
      <c r="O87">
        <f>rekapitulace!H8</f>
      </c>
      <c r="P87">
        <f>O87/100*I87</f>
      </c>
    </row>
    <row r="88" ht="153">
      <c r="E88" s="14" t="s">
        <v>473</v>
      </c>
    </row>
    <row r="89" ht="153">
      <c r="E89" s="14" t="s">
        <v>466</v>
      </c>
    </row>
    <row r="90" spans="1:16" ht="12.75">
      <c r="A90" s="7">
        <v>24</v>
      </c>
      <c r="B90" s="7" t="s">
        <v>46</v>
      </c>
      <c r="C90" s="7" t="s">
        <v>476</v>
      </c>
      <c r="D90" s="7" t="s">
        <v>48</v>
      </c>
      <c r="E90" s="7" t="s">
        <v>477</v>
      </c>
      <c r="F90" s="7" t="s">
        <v>435</v>
      </c>
      <c r="G90" s="9">
        <v>300</v>
      </c>
      <c r="H90" s="13"/>
      <c r="I90" s="12">
        <f>ROUND((H90*G90),2)</f>
      </c>
      <c r="O90">
        <f>rekapitulace!H8</f>
      </c>
      <c r="P90">
        <f>O90/100*I90</f>
      </c>
    </row>
    <row r="91" ht="165.75">
      <c r="E91" s="14" t="s">
        <v>478</v>
      </c>
    </row>
    <row r="92" ht="191.25">
      <c r="E92" s="14" t="s">
        <v>470</v>
      </c>
    </row>
    <row r="93" spans="1:16" ht="12.75">
      <c r="A93" s="7">
        <v>25</v>
      </c>
      <c r="B93" s="7" t="s">
        <v>46</v>
      </c>
      <c r="C93" s="7" t="s">
        <v>479</v>
      </c>
      <c r="D93" s="7" t="s">
        <v>48</v>
      </c>
      <c r="E93" s="7" t="s">
        <v>480</v>
      </c>
      <c r="F93" s="7" t="s">
        <v>250</v>
      </c>
      <c r="G93" s="9">
        <v>4</v>
      </c>
      <c r="H93" s="13"/>
      <c r="I93" s="12">
        <f>ROUND((H93*G93),2)</f>
      </c>
      <c r="O93">
        <f>rekapitulace!H8</f>
      </c>
      <c r="P93">
        <f>O93/100*I93</f>
      </c>
    </row>
    <row r="94" ht="114.75">
      <c r="E94" s="14" t="s">
        <v>481</v>
      </c>
    </row>
    <row r="95" ht="409.5">
      <c r="E95" s="14" t="s">
        <v>463</v>
      </c>
    </row>
    <row r="96" spans="1:16" ht="12.75">
      <c r="A96" s="7">
        <v>26</v>
      </c>
      <c r="B96" s="7" t="s">
        <v>46</v>
      </c>
      <c r="C96" s="7" t="s">
        <v>482</v>
      </c>
      <c r="D96" s="7" t="s">
        <v>48</v>
      </c>
      <c r="E96" s="7" t="s">
        <v>483</v>
      </c>
      <c r="F96" s="7" t="s">
        <v>250</v>
      </c>
      <c r="G96" s="9">
        <v>4</v>
      </c>
      <c r="H96" s="13"/>
      <c r="I96" s="12">
        <f>ROUND((H96*G96),2)</f>
      </c>
      <c r="O96">
        <f>rekapitulace!H8</f>
      </c>
      <c r="P96">
        <f>O96/100*I96</f>
      </c>
    </row>
    <row r="97" ht="114.75">
      <c r="E97" s="14" t="s">
        <v>481</v>
      </c>
    </row>
    <row r="98" ht="153">
      <c r="E98" s="14" t="s">
        <v>466</v>
      </c>
    </row>
    <row r="99" spans="1:16" ht="12.75">
      <c r="A99" s="7">
        <v>27</v>
      </c>
      <c r="B99" s="7" t="s">
        <v>46</v>
      </c>
      <c r="C99" s="7" t="s">
        <v>484</v>
      </c>
      <c r="D99" s="7" t="s">
        <v>48</v>
      </c>
      <c r="E99" s="7" t="s">
        <v>485</v>
      </c>
      <c r="F99" s="7" t="s">
        <v>435</v>
      </c>
      <c r="G99" s="9">
        <v>120</v>
      </c>
      <c r="H99" s="13"/>
      <c r="I99" s="12">
        <f>ROUND((H99*G99),2)</f>
      </c>
      <c r="O99">
        <f>rekapitulace!H8</f>
      </c>
      <c r="P99">
        <f>O99/100*I99</f>
      </c>
    </row>
    <row r="100" ht="114.75">
      <c r="E100" s="14" t="s">
        <v>486</v>
      </c>
    </row>
    <row r="101" ht="191.25">
      <c r="E101" s="14" t="s">
        <v>470</v>
      </c>
    </row>
    <row r="102" spans="1:16" ht="12.75">
      <c r="A102" s="7">
        <v>28</v>
      </c>
      <c r="B102" s="7" t="s">
        <v>46</v>
      </c>
      <c r="C102" s="7" t="s">
        <v>487</v>
      </c>
      <c r="D102" s="7" t="s">
        <v>48</v>
      </c>
      <c r="E102" s="7" t="s">
        <v>488</v>
      </c>
      <c r="F102" s="7" t="s">
        <v>250</v>
      </c>
      <c r="G102" s="9">
        <v>12</v>
      </c>
      <c r="H102" s="13"/>
      <c r="I102" s="12">
        <f>ROUND((H102*G102),2)</f>
      </c>
      <c r="O102">
        <f>rekapitulace!H8</f>
      </c>
      <c r="P102">
        <f>O102/100*I102</f>
      </c>
    </row>
    <row r="103" ht="153">
      <c r="E103" s="14" t="s">
        <v>489</v>
      </c>
    </row>
    <row r="104" ht="369.75">
      <c r="E104" s="14" t="s">
        <v>490</v>
      </c>
    </row>
    <row r="105" spans="1:16" ht="12.75">
      <c r="A105" s="7">
        <v>29</v>
      </c>
      <c r="B105" s="7" t="s">
        <v>46</v>
      </c>
      <c r="C105" s="7" t="s">
        <v>491</v>
      </c>
      <c r="D105" s="7" t="s">
        <v>48</v>
      </c>
      <c r="E105" s="7" t="s">
        <v>492</v>
      </c>
      <c r="F105" s="7" t="s">
        <v>250</v>
      </c>
      <c r="G105" s="9">
        <v>12</v>
      </c>
      <c r="H105" s="13"/>
      <c r="I105" s="12">
        <f>ROUND((H105*G105),2)</f>
      </c>
      <c r="O105">
        <f>rekapitulace!H8</f>
      </c>
      <c r="P105">
        <f>O105/100*I105</f>
      </c>
    </row>
    <row r="106" ht="153">
      <c r="E106" s="14" t="s">
        <v>489</v>
      </c>
    </row>
    <row r="107" ht="153">
      <c r="E107" s="14" t="s">
        <v>466</v>
      </c>
    </row>
    <row r="108" spans="1:16" ht="12.75">
      <c r="A108" s="7">
        <v>30</v>
      </c>
      <c r="B108" s="7" t="s">
        <v>46</v>
      </c>
      <c r="C108" s="7" t="s">
        <v>493</v>
      </c>
      <c r="D108" s="7" t="s">
        <v>48</v>
      </c>
      <c r="E108" s="7" t="s">
        <v>494</v>
      </c>
      <c r="F108" s="7" t="s">
        <v>435</v>
      </c>
      <c r="G108" s="9">
        <v>360</v>
      </c>
      <c r="H108" s="13"/>
      <c r="I108" s="12">
        <f>ROUND((H108*G108),2)</f>
      </c>
      <c r="O108">
        <f>rekapitulace!H8</f>
      </c>
      <c r="P108">
        <f>O108/100*I108</f>
      </c>
    </row>
    <row r="109" ht="165.75">
      <c r="E109" s="14" t="s">
        <v>495</v>
      </c>
    </row>
    <row r="110" ht="191.25">
      <c r="E110" s="14" t="s">
        <v>470</v>
      </c>
    </row>
    <row r="111" spans="1:16" ht="12.75">
      <c r="A111" s="7">
        <v>31</v>
      </c>
      <c r="B111" s="7" t="s">
        <v>46</v>
      </c>
      <c r="C111" s="7" t="s">
        <v>496</v>
      </c>
      <c r="D111" s="7" t="s">
        <v>48</v>
      </c>
      <c r="E111" s="7" t="s">
        <v>497</v>
      </c>
      <c r="F111" s="7" t="s">
        <v>250</v>
      </c>
      <c r="G111" s="9">
        <v>37</v>
      </c>
      <c r="H111" s="13"/>
      <c r="I111" s="12">
        <f>ROUND((H111*G111),2)</f>
      </c>
      <c r="O111">
        <f>rekapitulace!H8</f>
      </c>
      <c r="P111">
        <f>O111/100*I111</f>
      </c>
    </row>
    <row r="112" ht="153">
      <c r="E112" s="14" t="s">
        <v>498</v>
      </c>
    </row>
    <row r="113" ht="369.75">
      <c r="E113" s="14" t="s">
        <v>490</v>
      </c>
    </row>
    <row r="114" spans="1:16" ht="12.75">
      <c r="A114" s="7">
        <v>32</v>
      </c>
      <c r="B114" s="7" t="s">
        <v>46</v>
      </c>
      <c r="C114" s="7" t="s">
        <v>499</v>
      </c>
      <c r="D114" s="7" t="s">
        <v>48</v>
      </c>
      <c r="E114" s="7" t="s">
        <v>500</v>
      </c>
      <c r="F114" s="7" t="s">
        <v>250</v>
      </c>
      <c r="G114" s="9">
        <v>37</v>
      </c>
      <c r="H114" s="13"/>
      <c r="I114" s="12">
        <f>ROUND((H114*G114),2)</f>
      </c>
      <c r="O114">
        <f>rekapitulace!H8</f>
      </c>
      <c r="P114">
        <f>O114/100*I114</f>
      </c>
    </row>
    <row r="115" ht="153">
      <c r="E115" s="14" t="s">
        <v>498</v>
      </c>
    </row>
    <row r="116" ht="153">
      <c r="E116" s="14" t="s">
        <v>466</v>
      </c>
    </row>
    <row r="117" spans="1:16" ht="12.75">
      <c r="A117" s="7">
        <v>33</v>
      </c>
      <c r="B117" s="7" t="s">
        <v>46</v>
      </c>
      <c r="C117" s="7" t="s">
        <v>501</v>
      </c>
      <c r="D117" s="7" t="s">
        <v>48</v>
      </c>
      <c r="E117" s="7" t="s">
        <v>502</v>
      </c>
      <c r="F117" s="7" t="s">
        <v>435</v>
      </c>
      <c r="G117" s="9">
        <v>1110</v>
      </c>
      <c r="H117" s="13"/>
      <c r="I117" s="12">
        <f>ROUND((H117*G117),2)</f>
      </c>
      <c r="O117">
        <f>rekapitulace!H8</f>
      </c>
      <c r="P117">
        <f>O117/100*I117</f>
      </c>
    </row>
    <row r="118" ht="165.75">
      <c r="E118" s="14" t="s">
        <v>503</v>
      </c>
    </row>
    <row r="119" ht="191.25">
      <c r="E119" s="14" t="s">
        <v>470</v>
      </c>
    </row>
    <row r="120" spans="1:16" ht="12.75" customHeight="1">
      <c r="A120" s="15"/>
      <c r="B120" s="15"/>
      <c r="C120" s="15" t="s">
        <v>43</v>
      </c>
      <c r="D120" s="15"/>
      <c r="E120" s="15" t="s">
        <v>136</v>
      </c>
      <c r="F120" s="15"/>
      <c r="G120" s="15"/>
      <c r="H120" s="15"/>
      <c r="I120" s="15">
        <f>SUM(I36:I119)</f>
      </c>
      <c r="P120">
        <f>ROUND(SUM(P36:P119),2)</f>
      </c>
    </row>
    <row r="122" spans="1:16" ht="12.75" customHeight="1">
      <c r="A122" s="15"/>
      <c r="B122" s="15"/>
      <c r="C122" s="15"/>
      <c r="D122" s="15"/>
      <c r="E122" s="15" t="s">
        <v>73</v>
      </c>
      <c r="F122" s="15"/>
      <c r="G122" s="15"/>
      <c r="H122" s="15"/>
      <c r="I122" s="15">
        <f>+I15+I24+I33+I120</f>
      </c>
      <c r="P122">
        <f>+P15+P24+P33+P120</f>
      </c>
    </row>
    <row r="124" spans="1:9" ht="12.75" customHeight="1">
      <c r="A124" s="8" t="s">
        <v>74</v>
      </c>
      <c r="B124" s="8"/>
      <c r="C124" s="8"/>
      <c r="D124" s="8"/>
      <c r="E124" s="8"/>
      <c r="F124" s="8"/>
      <c r="G124" s="8"/>
      <c r="H124" s="8"/>
      <c r="I124" s="8"/>
    </row>
    <row r="125" spans="1:9" ht="12.75" customHeight="1">
      <c r="A125" s="8"/>
      <c r="B125" s="8"/>
      <c r="C125" s="8"/>
      <c r="D125" s="8"/>
      <c r="E125" s="8" t="s">
        <v>75</v>
      </c>
      <c r="F125" s="8"/>
      <c r="G125" s="8"/>
      <c r="H125" s="8"/>
      <c r="I125" s="8"/>
    </row>
    <row r="126" spans="1:16" ht="12.75" customHeight="1">
      <c r="A126" s="15"/>
      <c r="B126" s="15"/>
      <c r="C126" s="15"/>
      <c r="D126" s="15"/>
      <c r="E126" s="15" t="s">
        <v>76</v>
      </c>
      <c r="F126" s="15"/>
      <c r="G126" s="15"/>
      <c r="H126" s="15"/>
      <c r="I126" s="15">
        <v>0</v>
      </c>
      <c r="P126">
        <v>0</v>
      </c>
    </row>
    <row r="127" spans="1:9" ht="12.75" customHeight="1">
      <c r="A127" s="15"/>
      <c r="B127" s="15"/>
      <c r="C127" s="15"/>
      <c r="D127" s="15"/>
      <c r="E127" s="15" t="s">
        <v>77</v>
      </c>
      <c r="F127" s="15"/>
      <c r="G127" s="15"/>
      <c r="H127" s="15"/>
      <c r="I127" s="15"/>
    </row>
    <row r="128" spans="1:16" ht="12.75" customHeight="1">
      <c r="A128" s="15"/>
      <c r="B128" s="15"/>
      <c r="C128" s="15"/>
      <c r="D128" s="15"/>
      <c r="E128" s="15" t="s">
        <v>78</v>
      </c>
      <c r="F128" s="15"/>
      <c r="G128" s="15"/>
      <c r="H128" s="15"/>
      <c r="I128" s="15">
        <v>0</v>
      </c>
      <c r="P128">
        <v>0</v>
      </c>
    </row>
    <row r="129" spans="1:16" ht="12.75" customHeight="1">
      <c r="A129" s="15"/>
      <c r="B129" s="15"/>
      <c r="C129" s="15"/>
      <c r="D129" s="15"/>
      <c r="E129" s="15" t="s">
        <v>79</v>
      </c>
      <c r="F129" s="15"/>
      <c r="G129" s="15"/>
      <c r="H129" s="15"/>
      <c r="I129" s="15">
        <f>I126+I128</f>
      </c>
      <c r="P129">
        <f>P126+P128</f>
      </c>
    </row>
    <row r="131" spans="1:16" ht="12.75" customHeight="1">
      <c r="A131" s="15"/>
      <c r="B131" s="15"/>
      <c r="C131" s="15"/>
      <c r="D131" s="15"/>
      <c r="E131" s="15" t="s">
        <v>79</v>
      </c>
      <c r="F131" s="15"/>
      <c r="G131" s="15"/>
      <c r="H131" s="15"/>
      <c r="I131" s="15">
        <f>I122+I129</f>
      </c>
      <c r="P131">
        <f>P122+P129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