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bookViews>
    <workbookView xWindow="4500" yWindow="1050" windowWidth="21600" windowHeight="12750" activeTab="1"/>
  </bookViews>
  <sheets>
    <sheet name="Rekapitulace" sheetId="1" r:id="rId1"/>
    <sheet name="SO 101" sheetId="2" r:id="rId2"/>
    <sheet name="SO 181" sheetId="3" r:id="rId3"/>
  </sheets>
  <definedNames/>
  <calcPr calcId="191029"/>
</workbook>
</file>

<file path=xl/sharedStrings.xml><?xml version="1.0" encoding="utf-8"?>
<sst xmlns="http://schemas.openxmlformats.org/spreadsheetml/2006/main" count="803" uniqueCount="294">
  <si>
    <t>Stavba: III/11515 - Dolní Roblín, nestabilní skalní masiv</t>
  </si>
  <si>
    <t>Varianta: IV - Importovaná varianta</t>
  </si>
  <si>
    <t>Celková cena bez DPH:</t>
  </si>
  <si>
    <t>Celková cena s DPH:</t>
  </si>
  <si>
    <t>Objekt</t>
  </si>
  <si>
    <t>Popis</t>
  </si>
  <si>
    <t>Cena bez DPH</t>
  </si>
  <si>
    <t>DPH</t>
  </si>
  <si>
    <t>Cena s DPH</t>
  </si>
  <si>
    <t>ASPE10</t>
  </si>
  <si>
    <t>S</t>
  </si>
  <si>
    <t xml:space="preserve">Stavba: </t>
  </si>
  <si>
    <t>III/11515</t>
  </si>
  <si>
    <t>Dolní Roblín, nestabilní skalní masiv</t>
  </si>
  <si>
    <t>O</t>
  </si>
  <si>
    <t>Rozpočet:</t>
  </si>
  <si>
    <t>0,00</t>
  </si>
  <si>
    <t>15,00</t>
  </si>
  <si>
    <t>21,00</t>
  </si>
  <si>
    <t>3</t>
  </si>
  <si>
    <t>2</t>
  </si>
  <si>
    <t>SO 101</t>
  </si>
  <si>
    <t>Komunikace, sanace skalního svahu</t>
  </si>
  <si>
    <t>Typ</t>
  </si>
  <si>
    <t>0</t>
  </si>
  <si>
    <t>Poř. číslo</t>
  </si>
  <si>
    <t>1</t>
  </si>
  <si>
    <t>Kód položky</t>
  </si>
  <si>
    <t>Varianta</t>
  </si>
  <si>
    <t>Název položky</t>
  </si>
  <si>
    <t>4</t>
  </si>
  <si>
    <t>MJ</t>
  </si>
  <si>
    <t>5</t>
  </si>
  <si>
    <t>Množství</t>
  </si>
  <si>
    <t>6</t>
  </si>
  <si>
    <t>Jednotková cena</t>
  </si>
  <si>
    <t>Jednotková</t>
  </si>
  <si>
    <t>9</t>
  </si>
  <si>
    <t>Celkem</t>
  </si>
  <si>
    <t>10</t>
  </si>
  <si>
    <t>SD</t>
  </si>
  <si>
    <t>Všeobecné konstrukce a práce</t>
  </si>
  <si>
    <t>P</t>
  </si>
  <si>
    <t>014102</t>
  </si>
  <si>
    <t>POPLATKY ZA SKLÁDKU</t>
  </si>
  <si>
    <t>T</t>
  </si>
  <si>
    <t>PP</t>
  </si>
  <si>
    <t>17 05 04: Vytěžené zeminy a horniny, odpady nekontaminované</t>
  </si>
  <si>
    <t>VV</t>
  </si>
  <si>
    <t>(položka 12273-R * 1,9 t/m3) + (položka 12891-R * 2 t/m3): 57 + 35 = 92,000 t [A]</t>
  </si>
  <si>
    <t>TS</t>
  </si>
  <si>
    <t>zahrnuje veškeré poplatky provozovateli skládky související s uložením odpadu na skládce.</t>
  </si>
  <si>
    <t>02 01 03: Smýcené stromy a keře, odpady nekontaminované</t>
  </si>
  <si>
    <t>Položka 11120-R * 0,0075 t/m2: 194 * 0,0075 = 1,455 t [A]</t>
  </si>
  <si>
    <t>02911</t>
  </si>
  <si>
    <t>OSTATNÍ POŽADAVKY - GEODETICKÉ ZAMĚŘENÍ</t>
  </si>
  <si>
    <t>KPL</t>
  </si>
  <si>
    <t>Geodetická činnost v průběhu provádění stavebních prací (geodet zhotovitele stavby), včetně vytyčení stavby a skutečného zjištění průběhu inženýrských sítí.      
Součástí je vybudování potřebné vytyčovací sítě.</t>
  </si>
  <si>
    <t>1 = 1,000 [A]</t>
  </si>
  <si>
    <t>zahrnuje veškeré náklady spojené s objednatelem požadovanými pracemi</t>
  </si>
  <si>
    <t>Geodetické práce po výstavbě, zaměření skutečného provedení stavby.</t>
  </si>
  <si>
    <t>02944</t>
  </si>
  <si>
    <t/>
  </si>
  <si>
    <t>OSTAT POŽADAVKY - DOKUMENTACE SKUTEČ PROVEDENÍ V DIGIT FORMĚ</t>
  </si>
  <si>
    <t>Vypracování dokumentace skutečného provedení stavby v rozsahu dle přílohy č. 3 k vyhlášce č. 499/2006 Sb. ve smyslu § 125 odst. 6 stavebního zákona a dle vyhlášky 146/2008 Sb. Součástí je potřebné geodetické zaměření a zhotovení potřebných provozních a havarijních řádů. Součástí je předání dokumentace v tištěné podobě v počtu 3 paré.</t>
  </si>
  <si>
    <t>029611</t>
  </si>
  <si>
    <t>OSTATNÍ POŽADAVKY - ODBORNÝ DOZOR</t>
  </si>
  <si>
    <t>HOD</t>
  </si>
  <si>
    <t>Nezávislý geotechnický dozor stavby, kontrola provádění prací a přímá koordinace postupu prací.</t>
  </si>
  <si>
    <t>Předpoklad 7 dní * 5 h = 35,000 h [A]</t>
  </si>
  <si>
    <t>7</t>
  </si>
  <si>
    <t>03100</t>
  </si>
  <si>
    <t>ZAŘÍZENÍ STAVENIŠTĚ - ZŘÍZENÍ, PROVOZ, DEMONTÁŽ</t>
  </si>
  <si>
    <t>Kompletní zařízení staveniště pro celou stavbu, včetně zajištění potřebných povolení a rozhodnutí. Položka zahrnuje náklady spojené s oplocením staveniště, vstupem a vjezdem na staveniště, kancelářské plochy pro potřeby zhotovitele a zástupce investora, sociální zařízení, zajištění skladovacích ploch a prostor pro potřeby stavby. Komplexní ostrahu a zabezpečení staveniště. Monitoring vlivu stavby na okolní prostředí (hluk, prašnost, doprava). Zajištění údržby veřejných komunikací a komunikací pro pěší v průběhu celé stavby.</t>
  </si>
  <si>
    <t>zahrnuje objednatelem povolené náklady na pořízení (event. pronájem), provozování, udržování a likvidaci zhotovitelova zařízení</t>
  </si>
  <si>
    <t>Zemní práce</t>
  </si>
  <si>
    <t>8</t>
  </si>
  <si>
    <t>11120</t>
  </si>
  <si>
    <t>R</t>
  </si>
  <si>
    <t>ODSTRANĚNÍ KŘOVIN, HOROLEZECKOU TECHNIKOU</t>
  </si>
  <si>
    <t>M2</t>
  </si>
  <si>
    <t>Plošné odstranění náletových dřevin horolezeckou technikou. Během realizace bude dřevní hmota na místě zpracována štěpkováním anebo rozřezáním na manipulační díly s naložením a odvozem na skládku (poplatek za skládku viz položka 014102-1).</t>
  </si>
  <si>
    <t>30 % z (půdorysná pl. 229,5 m2 * koef. sklonu 2,56 * koef. členitosti 1,1) = 194,000 m2 [A]; zaokr. na celé m2</t>
  </si>
  <si>
    <t>odstranění křovin a stromů do průměru 100 mm     
doprava dřevin na předepsanou vzdálenost     
spálení na hromadách nebo štěpkování</t>
  </si>
  <si>
    <t>12273</t>
  </si>
  <si>
    <t>ODKOPÁVKY A PROKOPÁVKY OBECNÉ TŘ. I</t>
  </si>
  <si>
    <t>M3</t>
  </si>
  <si>
    <t>Obnova akumulačního prostoru s naložením a odvozem na skládku (poplatek za skládku viz položka 014102).</t>
  </si>
  <si>
    <t>Součtová půdorysná pl. (60,4 + 38 m2) * prům. mocnost 0,7 m * 0,5 osypového kužele = 30,000 m3 [A]; zaokr. na celé 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</si>
  <si>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</si>
  <si>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12891</t>
  </si>
  <si>
    <t>DOLAMOVÁNÍ ODKOPÁVEK TŘ. III, HOROLEZECKOU TECHNIKOU</t>
  </si>
  <si>
    <t>Očištění skalních ploch od volných bloků a odtěžení nestabilních skalních ůtvarů, horolezeckou technikou s použitím ručního pneumatického nářadí s naložením a odvozem na skládku (poplatek za skládku viz položka 014102).</t>
  </si>
  <si>
    <t>(20 % z (součtová půdorysná pl. (145,2+49,7 m2) * koef. sklonu 2,56 * koef. členitosti 1,1 * prům. hl. čištění 0,1 m) + (odborný odhad na základě návštěvy lokality pro odtěžení: 2,8 + 1,8 + 1,9 m3) = 17,500 m3 [A]; zaokr. na celý 0,1 m3</t>
  </si>
  <si>
    <t>- dolamování označuje těžení výkopu bez použití trhavin.     
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</si>
  <si>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11</t>
  </si>
  <si>
    <t>17120</t>
  </si>
  <si>
    <t>ULOŽENÍ SYPANINY DO NÁSYPŮ A NA SKLÁDKY BEZ ZHUTNĚNÍ</t>
  </si>
  <si>
    <t>Uložení vytěžené zeminy a horniny na skládku bez zhutnění.</t>
  </si>
  <si>
    <t>Položka 12273-R + 12891-R: 30 + 17,5 m3 = 47,500 m3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</si>
  <si>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</si>
  <si>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12</t>
  </si>
  <si>
    <t>18481</t>
  </si>
  <si>
    <t>OCHRANA STROMŮ BEDNĚNÍM, HOROLEZECKOU TECHNIKOU</t>
  </si>
  <si>
    <t>V průběhu stavby nesmí dojít k poškození stávajících stromů. Proti mechanickému poškození budou chráněny dřevěným bedněním. Tyto kritické stromy na místě určí geotechnik stavby nebo projektant v koordinaci se zástupcem CHKO Český kras. Zřízení, včetně odstranění po dokončení stavby. Výška bednění 2 m.</t>
  </si>
  <si>
    <t>16 ks stromů * plocha bednění 3 m2/ks * 1,2 ztratné na prořezy = 58,000 m2 [A]; zaokr. na celý m2</t>
  </si>
  <si>
    <t>položka zahrnuje veškerý materiál, výrobky a polotovary, včetně mimostaveništní a vnitrostaveništní dopravy (rovněž přesuny), včetně naložení a složení, případně s uložením</t>
  </si>
  <si>
    <t>Základy</t>
  </si>
  <si>
    <t>13</t>
  </si>
  <si>
    <t>272365</t>
  </si>
  <si>
    <t>VÝZTUŽ ZÁKLADŮ Z OCELI 10505, B500B</t>
  </si>
  <si>
    <t>Výztuž do ŽB patek z betonářské oceli B500B.</t>
  </si>
  <si>
    <t>Počet všech ŽB patek 22 ks * hmotnost výztuže jedné ŽB patky 0,0277 t = 0,609 t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</si>
  <si>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</si>
  <si>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14</t>
  </si>
  <si>
    <t>286313</t>
  </si>
  <si>
    <t>KOTVY SAMOZÁVRTNÉ NA POVRCHU DL DO 3M ÚNOS DO 150KN</t>
  </si>
  <si>
    <t>KUS</t>
  </si>
  <si>
    <t>Založení sloupu palisády pomocí 4 ks zavrtávacích inj. tyčí z oceli 28Mn6 (280 kN), min. pr. 32 mm, dl. min. 2 m. Ve vrtu min. pr. 76 mm fixováno cement. inj. směsí. Ty samé kotevní prvky budou použity pro zajištění záchytných bariér ve svahu. Opatřeno antikorozním nátěrem v barevném odstínu RAL 6013 (viz položka 78311). A sloupky pro instalaci dočasné záchytné konstrukce, osazeny do bet. svodidel, á 2 m (bez PKO).</t>
  </si>
  <si>
    <t>(Počet všech sl. palisády 22 ks * 4 ks kotevních prvků) + (počet záchytných bariér 9 ks * 2 ks kotevních prvků) + (dl. zajišťovaného úseku 104 m / á 2 m + 1 ks krajní) = 88 + 18 + 53 = 159,000 ks [A]</t>
  </si>
  <si>
    <t>Zahrnuje kompletní dodávku kotvy délky do 3,0m a únosnosti do 150kN včetně příslušenství (podložky, matice, vrtací korunky a pod.), podle požadavků a popisu uvedených v dokumentci pro zadání stavby;     
- součástí je kompletní osazení kotvy na povrchu, které zahrnuje všechny operace podle technologického předpisu výrobce nutné pro řádné osazení a aktivaci včetně všech pomocných mechanizmů, přípravků a hmot;     
- součástí ceny je také vrtání svorníku včetně potřebné mechanizace;     
- průkazné a kontrolní zkoušky kotev;     
- druh, délku, rozmístění a rozsah zkoušek určuje zadávací dokumentace.</t>
  </si>
  <si>
    <t>15</t>
  </si>
  <si>
    <t>289941</t>
  </si>
  <si>
    <t>ZPEVNĚNÍ SKALNÍCH PLOCH Z OCEL. SÍTÍ, HOROLEZECKÝM ZPŮSOBEM</t>
  </si>
  <si>
    <t>Dvouzákrutová ocel. ZnAl síť 80 x 100 mm z drátu min. pr. 2,7 mm a s výrobně vpleteným podélnym lanem min. pr. 8 mm, á 1,0 m. Kotveno v rastru 2 x 2 m, pomocí celozávitových kotevních tyčí z oceli B550B (550 MPa), min. pr. 25 mm, dl. min. 2 m, v celkovém počtu 165 ks. Ve vrtu min. pr. 40 mm fixováno cement. inj. směsí. Kotevní prvky ocel. sítě, vč. podložek, matek a spojníků, budou ošetřeny antikoroz. nátěrem černé barvy, ještě před instalací do vrtu. Bude provedena také statická zatěžovací zkouška kotevních prvků v počtu 1 ks.</t>
  </si>
  <si>
    <t>Půdorysná pl. 145,2 m2 * koef. sklonu 2,56 * koef. členitosti 1,1 * 1,2 ztratné na prořezy, překryvy a zpětné ohnutí = 491,000 m2 [A]; zaokr. na celý m2</t>
  </si>
  <si>
    <t>Položka zahrnuje:      
- dodávku předepsaných sítí      
- úpravu, očištění a ochranu podkladu      
- ukotvení sítě na skalní stěně horolezci      
- vrty pro kotvy      
- dodání a osazení kotev předepsané délky v předepsaném rastru      
- nutné přesahy      
- mimostaveništní a vnitrostaveništní dopravu</t>
  </si>
  <si>
    <t>Svislé konstrukce</t>
  </si>
  <si>
    <t>16</t>
  </si>
  <si>
    <t>33894A</t>
  </si>
  <si>
    <t>SLOUPKY OHRADNÍ A PLOTOVÉ KOVOVÉ KOTVENÉ DO PATEK NEBO BERANĚNÉ</t>
  </si>
  <si>
    <t>Sloupy palisády z profilu HEA 160 z oceli S235JR, osově á 2 m, dl. 1,5 m (30,4 kg/m). Každý sloup bude po celém obvodu profilu navařený na ocelové podložce    
400 x 550 x 20 mm, oboustranným kout. svarem a cca 50 mm nad ocel. podložkou bude do profilu vevařený tyčový profil min. pr. 20 mm pro osazení první dřevěné kulatiny. Opatřeno antikorozním nátěrem v barevném odstínu RAL 6013. Sloupy budou usazené na základové ŽB patce 600 x 700 x 600 mm z betonu tř. C30/37 XA2, XC2 (výztuž ŽB patek viz položka 272365).</t>
  </si>
  <si>
    <t>(Počet sl. 22 ks * dl. sl. 1,5 m * hmotnost profilu 0,0304 t/m) + (počet podložek 22 ks * hmotnost jedné podložky 0,0346 t/ks) = 1,764 t [A]</t>
  </si>
  <si>
    <t>- dodání a osazení předepsaného sloupku včetně PKO      
- případnou betonovou patku z předepsané třídy betonu      
- nutné zemní práce</t>
  </si>
  <si>
    <t>17</t>
  </si>
  <si>
    <t>348952</t>
  </si>
  <si>
    <t>ZÁBRADLÍ ZE DŘEVA TVRDÉHO</t>
  </si>
  <si>
    <t>Pro výplň palisády bude použita dřevěná soustružena kulatina pr. 120 mm, výrobně tlakově impregnována a v místě stavby pak ošetřena fungicidním a lazur. nátěrem. Kulatina bude podélně distancována podložkami tl. cca 50 mm. První kulatina bude osazena na tyčový profil min. pr. 20 mm, vevařený do profilu    
sloupu cca 50 mm nad ocel. podložkou. Výška palisády bude 1,5 m, celková dl. 42 m.</t>
  </si>
  <si>
    <t>Počet polí palisády 21 ks * počet prvků v jednom poli 9 ks * obj. jedné kulatiny 0,02262 m3 * 1,2 ztratné na prořezy = 5,200 m3 [A]; zaokr. na celý 0,1 m3</t>
  </si>
  <si>
    <t>- dílenská dokumentace, včetně technologického předpisu spojování,      
-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 výplň, těsnění a tmelení spar a spojů,      
- všechny druhy ocelového kotvení,      
- dílenskou přejímku a montážní prohlídku, včetně požadovaných dokladů,      
- zřízení kotevních otvorů nebo jam, nejsou-li částí jiné konstrukce,      
- osazení kotvení nebo přímo částí konstrukce do podpůrné konstrukce nebo do zeminy,      
- výplň kotevních otvorů  (příp.  podlití  patních  desek) maltou,  betonem  nebo  jinou speciální hmotou, vyplnění jam zeminou,      
- veškeré úpravy dřeva pro zlepšení jeho užitných vlastností (impregnace, zpevňování a pod.),      
- zvláštní spojovací prostředky, rozebíratelnost konstrukce,</t>
  </si>
  <si>
    <t>18</t>
  </si>
  <si>
    <t>2R</t>
  </si>
  <si>
    <t>ZÁCHYTNÉ BARIÉRY VE SVAHU ZE DŘEVA TVRDÉHO</t>
  </si>
  <si>
    <t>Záchytné bariéry ve svahu budou z dubových kmenů pr. 0,3 m, dl. 5 m a budou neodkorněné, nahrubo očištěné od větších větví s ponecháním malých pahýlů. Každý kmen bude zajištěný 2 ks zavrtávacích inj. tyčí z oceli 28Mn6 (280 kN), min. pr. 32 mm, dl. min. 2 m, do vrtu min. pr. 76 mm (viz položka 286313). Přesnou polohu kmenů určí přímo na místě geotechnik stavby nebo projektant v koordinaci se zástupcem CHKO Český kras, ještě před jejich konečným zajištěním.</t>
  </si>
  <si>
    <t>Počet všech kmenů 9 ks * obj. jedného 5 m dl. kmene 0,35343 m3 * 1,2 ztratné na prořezy = 3,900 m3 [A]; zaokr. na celý 0,1 m3</t>
  </si>
  <si>
    <t>Přidružená stavební výroba</t>
  </si>
  <si>
    <t>19</t>
  </si>
  <si>
    <t>75H621</t>
  </si>
  <si>
    <t>ZÁVĚSNÉ OCELOVÉ LANO</t>
  </si>
  <si>
    <t>M</t>
  </si>
  <si>
    <t>Obvodové lano dvouzákrutové ocel. ZnAl sítě 80 x 100 mm. Ocelové pZn lano min. pr. 10 mm (6 x 19 + WSC), tř. pevnosti 1 770 Mpa, jmenovitá únosnost min. 64 MPa.</t>
  </si>
  <si>
    <t>Součtový 3D obvod sítě (37 + 37 + 11 + 11 m) * 1,2 ztratné na prořezy, překryvy a zpětné ohnutí = 116,000 [A]; zaokr. na celý m</t>
  </si>
  <si>
    <t>1. Položka obsahuje:      
– dodávku specifikované kabelizace včetně potřebného drobného montážního materiálu      
– dopravu a skladování      
– práce spojené s montáží specifikované kabelizace specifikovaným způsobem      
– veškeré potřebné mechanizmy, včetně obsluhy, náklady na mzdy a přibližné (průměrné) náklady na pořízení potřebných materiálů      
2. Položka neobsahuje:      
X      
3. Způsob měření:      
Dodávka  a montáž specifikované kabelizace se měří v délce udané v metrech.</t>
  </si>
  <si>
    <t>20</t>
  </si>
  <si>
    <t>Lano pro vzájemné spojování pásů dvouzákrutové ocel. ZnAl sítě 80 x 100 mm a lano pro vyvěšení dočasné záchytné konstrukce (viz položka 94490). Ocelové pZn lano min. pr. 8 mm (6 x 19 + WSC), tř. pevnosti 1 770 Mpa, jmenovitá únosnost min. 41 MPa.</t>
  </si>
  <si>
    <t>(Součtová 3D síťovaná pl. 409 m2 * koef. 0,33 m/m2 sítě + lano pro vyvěšení dočasné záchytné konstrukce 104 m) * 1,2 ztratné na prořezy, překryvy a zpětné ohnutí = 287,000 m [A]; zaokr. na celý m</t>
  </si>
  <si>
    <t>21</t>
  </si>
  <si>
    <t>78311</t>
  </si>
  <si>
    <t>PROTIKOROZ OCHRANA OCEL KONSTR NÁTĚREM JEDNOVRST</t>
  </si>
  <si>
    <t>Nátěr kotevních prvků kompozitní pryskyřicí na bázi polymerů, hustota 1,1421 g/cm3, obsah celkového org. uhlíku 0,336 kg/kg. Zavrtávací inj. tyče budou opatřeny nátěrem v barevném odstínu RAL 6013 (kotvení sl. palisády a záchytných bariér ve svahu) a celozávitové kotevní tyče nátěrem černé barvy (kotvení dvouzákrutové ocel. ZnAl sítě 80 x 100 mm).</t>
  </si>
  <si>
    <t>(0,10214 m2/m zavrtávací inj. tyče * koef. zohledňující závit 1,3 * dl. tyče 2 m * celkový počet (88 + 18 ks)) + (0,07952 m2/m celozávitové kotevní tyče * koef. zohledňující závit 1,3 * dl. tyče 2 m * celkový počet 165 ks) = 63,000 m2 [A]; zaokr. na celý m2</t>
  </si>
  <si>
    <t>- položky nátěrů zahrnují kompletní povlaky (i různobarevné), včetně úpravy podkladu (odmaštění, odrezivění, odstranění starých nátěrů a nečistot) a jeho vyspravení, provedení nátěru předepsaným postupem a splnění všech požadavků daných technologickým předpisem.</t>
  </si>
  <si>
    <t>Ostatní konstrukce a práce</t>
  </si>
  <si>
    <t>22</t>
  </si>
  <si>
    <t>911DA2</t>
  </si>
  <si>
    <t>SVODIDLO BETON, ÚROVEŇ ZADRŽ N2 VÝŠ 1,0M - MONTÁŽ S PŘESUNEM (BEZ DODÁVKY)</t>
  </si>
  <si>
    <t>Betonové oboustranné svodidlo typu New Jersey 1 x 0,64 x 4 m (v x š x dl), kompletní dovoz a osazení v místě stavby.</t>
  </si>
  <si>
    <t>Dl. zajišťovaného úseku je 104 m = 104 m [A]</t>
  </si>
  <si>
    <t>"položka zahrnuje:      
- dopravu demontovaného zařízení z dočasné skládky      
- jeho montáž a osazení na určeném místě      
- nutnou opravu poškozených částí      
- případnou náhradu zničených částí      
nezahrnuje podkladní vrstvu"</t>
  </si>
  <si>
    <t>23</t>
  </si>
  <si>
    <t>911DA3</t>
  </si>
  <si>
    <t>SVODIDLO BETON, ÚROVEŇ ZADRŽ N2 VÝŠ 1,0M - DEMONTÁŽ S PŘESUNEM</t>
  </si>
  <si>
    <t>Demontáž a odvoz dočasného betonového svodidla.</t>
  </si>
  <si>
    <t>"položka zahrnuje:      
- demontáž a odstranění zařízení      
- jeho odvoz na předepsané místo"</t>
  </si>
  <si>
    <t>24</t>
  </si>
  <si>
    <t>911DA9</t>
  </si>
  <si>
    <t>SVODIDLO BETON, ÚROVEŇ ZADRŽ N2 VÝŠ 1,0M - NÁJEM</t>
  </si>
  <si>
    <t>MDEN</t>
  </si>
  <si>
    <t>Pronájem dočasného betonového svodidla po dobu 46 dní.</t>
  </si>
  <si>
    <t>Dl. zajišťovaného úseku 104 m * 46 dní = 4 784,000 mden [A]</t>
  </si>
  <si>
    <t>"položka zahrnuje denní sazbu za pronájem zařízení      
počet měrných jednotek se určí jako součin délky zařízení a počtu dnů použití"</t>
  </si>
  <si>
    <t>25</t>
  </si>
  <si>
    <t>911GA</t>
  </si>
  <si>
    <t>SVODIDLO DŘEVOOCELOVÉ,  ÚROVEŇ ZADRŽ N2</t>
  </si>
  <si>
    <t>V části nezpevněné krajnice bude před novou palisádou osazeno dřevoocelové jednostranné svodidlo T18 4MS2. To bude provedeno dle aktuálně platných TP 140 a v celkové délce 48 m, včetně náběhových částí 2 x 4 m. Jedná se o silniční záchytný systém minimální úrovně zadržení N2, který musí odpovídat ČSN EN 1317-1, ČSN EN 1317-2 a ČSN EN 1317-5+A2.</t>
  </si>
  <si>
    <t>Dl. zajišťovaného úseku je 48 m = 48 m [A]</t>
  </si>
  <si>
    <t>"položka zahrnuje: 
- kompletní dodávku všech dílů dřevoocelového svodidla s předepsanou povrchovou úpravou  
kovových částí a impregnačních nátěrů dřevěných částí,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nezahrnuje odrazky nebo retroreflexní fólie"</t>
  </si>
  <si>
    <t>26</t>
  </si>
  <si>
    <t>91267</t>
  </si>
  <si>
    <t>ODRAZKY NA SVODIDLA</t>
  </si>
  <si>
    <t>V závěru budou na svodidlo přes konzolky nainstalovány odrazky á 2 m.</t>
  </si>
  <si>
    <t>Celková dl. dřevoocelového svodidla 48 m / os. vzd. odrazek 2 m = 24 ks [A]</t>
  </si>
  <si>
    <t>- kompletní dodávka se všemi pomocnými a doplňujícími pracemi a součástmi</t>
  </si>
  <si>
    <t>27</t>
  </si>
  <si>
    <t>94490</t>
  </si>
  <si>
    <t>OCHRANNÁ KONSTRUKCE</t>
  </si>
  <si>
    <t>Dočasná záchytná konstrukce z polyamidové uzlové sítě s rozměrem ok 80 x 80 mm ze šňůrky min. pr. 3,5 mm, která bude doplněna o netkanou polypropylenovou geotextílii s plošnou hmotností 200 g/m2, výšky 2 m (nad bet. svodidlem). Kompozitní síť bude vyvěšena přes ocel. pZn lano min. pr. 8 mm (viz položka 75H621-1) na zavrtávací inj. tyče z oceli 28Mn6 (280 kN), min. pr. 32 mm (viz položka 286313-R), které budou osově po 2 m osazeny do bet. svodidel typu New Jersey, výšky min. 1 m (viz položka 911DC2). Každá tyč bude vybavena šroubovacím ocel. okem, přes které bude nosné lano vedeno a kompozitní síť bude navázána ke každé tyči. Celková výška dočasné záchytné konstrukce bude min. 3 m.</t>
  </si>
  <si>
    <t>Dl. zajišťovaného úseku 104 m * počet plošních záchytných prvků 2 * šířka pásu 2 m * 1,2 na prořezy, překryvy a zpětné ohnutí = 500,000 m2 [A]; zaokr. na celý m2</t>
  </si>
  <si>
    <t>Položka zahrnuje dovoz, montáž, údržbu, opotřebení (nájemné), demontáž, konzervaci, odvoz.</t>
  </si>
  <si>
    <t>28</t>
  </si>
  <si>
    <t>94818</t>
  </si>
  <si>
    <t>DOČASNÉ KONSTRUKCE GUMOVÉ VČET ODSTRAN</t>
  </si>
  <si>
    <t>V průběhu stavby nesmí dojít k poškození asfaltového povrchu silnice. V době a v místě provádění sanačních prací (čištění a odtěžování skalního masivu) bude povrch silnice před mechanickým poškozením při pádu horniny, chráněný gumovými pláty.</t>
  </si>
  <si>
    <t>Součtová délka úseku (35 + 20 m) * 1 m šířka gumového plátu * 1,2 na prořezy a překryvy = 66,000 m2 [A]</t>
  </si>
  <si>
    <t>SO 181</t>
  </si>
  <si>
    <t>Dočasné dopravní zařízení - DIO</t>
  </si>
  <si>
    <t>02720</t>
  </si>
  <si>
    <t>POMOC PRÁCE ZŘÍZ NEBO ZAJIŠŤ REGULACI A OCHRANU DOPRAVY</t>
  </si>
  <si>
    <t>Projednání a odsouhlasení DIO po dobu realizace stavby, zabezpečení a řízení dopravy pro pohyb chodců, cyklistů a vozů nutných služeb (sanitky, hasiči apod.) vč. potřebných přesunů značení vyplývající z požadavků BOZP na staveništi.</t>
  </si>
  <si>
    <t>zahrnuje veškeré náklady spojené s objednatelem požadovanými zařízeními</t>
  </si>
  <si>
    <t>V době čištění a odtěžování skalního masivu (odhad cca 16 dní, viz návrh HMG) bude provoz řízen minimálně dvoučlennou hlídkou (pracovníky dodavatele), která bude řádně poučena a vybavena reflexním výstražným oděvem, prostředky k dorozumívání (rádiová vysílačka) a prostředky k zastavování vozidel (červeno-bílý zastavovací terč). Doprava bude po provedení dílčího zásahu opět zprovozněna.</t>
  </si>
  <si>
    <t>914132</t>
  </si>
  <si>
    <t>DOPRAVNÍ ZNAČKY ZÁKLADNÍ VELIKOSTI OCELOVÉ FÓLIE TŘ 2 - MONTÁŽ S PŘEMÍSTĚNÍM</t>
  </si>
  <si>
    <t>SDZ dočasné</t>
  </si>
  <si>
    <t>Počet SDZ = 13,000 ks [A]; odměřeno v ACAD</t>
  </si>
  <si>
    <t>položka zahrnuje:      
- dopravu demontované značky z dočasné skládky      
- osazení a montáž značky na místě určeném projektem      
- nutnou opravu poškozených částí      
nezahrnuje dodávku značky</t>
  </si>
  <si>
    <t>914133</t>
  </si>
  <si>
    <t>DOPRAVNÍ ZNAČKY ZÁKLADNÍ VELIKOSTI OCELOVÉ FÓLIE TŘ 2 - DEMONTÁŽ</t>
  </si>
  <si>
    <t>Položka 914132: 13,000 ks [A]</t>
  </si>
  <si>
    <t>Položka zahrnuje odstranění, demontáž a odklizení materiálu s odvozem na předepsané místo</t>
  </si>
  <si>
    <t>914139</t>
  </si>
  <si>
    <t>DOPRAV ZNAČKY ZÁKLAD VEL OCEL FÓLIE TŘ 2 - NÁJEMNÉ</t>
  </si>
  <si>
    <t>KSDEN</t>
  </si>
  <si>
    <t>Položka 914132 * 46 dní: 13 * 46 = 598,000 ksden [A]</t>
  </si>
  <si>
    <t>položka zahrnuje sazbu za pronájem dopravních značek a zařízení, počet jednotek je určen jako součin počtu značek a počtu dní použití</t>
  </si>
  <si>
    <t>915321</t>
  </si>
  <si>
    <t>VODOR DOPRAV ZNAČ Z FÓLIE DOČAS ODSTRANITEL - DOD A POKLÁDKA</t>
  </si>
  <si>
    <t>VDZ dočasné</t>
  </si>
  <si>
    <t>Šířka uzavřené části silnice 2,5 m * šířka fólie 0,25 m * 2 ks = 1,250 m2 [A]</t>
  </si>
  <si>
    <t>položka zahrnuje:      
- dodání a pokládku předepsané fólie      
- zahrnuje předznačení</t>
  </si>
  <si>
    <t>915322</t>
  </si>
  <si>
    <t>VODOR DOPRAV ZNAČ Z FÓLIE DOČAS ODSTRANITEL - ODSTRANĚNÍ</t>
  </si>
  <si>
    <t>Položka 915321: 1,250 m2 [A]</t>
  </si>
  <si>
    <t>zahrnuje odstranění značení bez ohledu na způsob provedení (zatření, zbroušení) a odklizení vzniklé suti</t>
  </si>
  <si>
    <t>916112</t>
  </si>
  <si>
    <t>DOPRAV SVĚTLO VÝSTRAŽ SAMOSTATNÉ - MONTÁŽ S PŘESUNEM</t>
  </si>
  <si>
    <t>Počet SDZ = 5,000 ks [A]; odměřeno v ACAD</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</si>
  <si>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</si>
  <si>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916113</t>
  </si>
  <si>
    <t>DOPRAV SVĚTLO VÝSTRAŽ SAMOSTATNÉ - DEMONTÁŽ</t>
  </si>
  <si>
    <t>Položka 916112: 5,000 ks [A]</t>
  </si>
  <si>
    <t>Položka zahrnuje odstranění, demontáž a odklizení zařízení s odvozem na předepsané místo</t>
  </si>
  <si>
    <t>916119</t>
  </si>
  <si>
    <t>DOPRAV SVĚTLO VÝSTRAŽ SAMOSTATNÉ - NÁJEMNÉ</t>
  </si>
  <si>
    <t>Položka 916112 * 46 dní: 5 * 46 = 230,000 ksden [A]</t>
  </si>
  <si>
    <t>položka zahrnuje sazbu za pronájem zařízení. Počet měrných jednotek se určí jako součin počtu zařízení a počtu dní použití.</t>
  </si>
  <si>
    <t>916152</t>
  </si>
  <si>
    <t>SEMAFOROVÁ PŘENOSNÁ SOUPRAVA - MONTÁŽ S PŘESUNEM</t>
  </si>
  <si>
    <t>Počet SDZ = 2,000 ks [A]; odměřeno v ACAD</t>
  </si>
  <si>
    <t>916153</t>
  </si>
  <si>
    <t>SEMAFOROVÁ PŘENOSNÁ SOUPRAVA - DEMONTÁŽ</t>
  </si>
  <si>
    <t>Položka 916152: 2,000 ks [A]</t>
  </si>
  <si>
    <t>916159</t>
  </si>
  <si>
    <t>SEMAFOROVÁ PŘENOSNÁ SOUPRAVA - NÁJEMNÉ</t>
  </si>
  <si>
    <t>Položka 916152 * 46 dní: 2 * 46 = 92,000 ksden [A]</t>
  </si>
  <si>
    <t>916322</t>
  </si>
  <si>
    <t>DOPRAVNÍ ZÁBRANY Z2 S FÓLIÍ TŘ 2 - MONTÁŽ S PŘESUNEM</t>
  </si>
  <si>
    <t>Počet SDZ = 1,000 ks [A]; odměřeno v ACAD</t>
  </si>
  <si>
    <t>položka zahrnuje:      
- přemístění zařízení z dočasné skládky a jeho osazení a montáž na místě určeném projektem      
- údržbu po celou dobu trvání funkce, náhradu zničených nebo ztracených kusů, nutnou opravu poškozených částí</t>
  </si>
  <si>
    <t>916323</t>
  </si>
  <si>
    <t>DOPRAVNÍ ZÁBRANY Z2 S FÓLIÍ TŘ 2 - DEMONTÁŽ</t>
  </si>
  <si>
    <t>Položka 916322: 1,000 ks [A]</t>
  </si>
  <si>
    <t>916329</t>
  </si>
  <si>
    <t>DOPRAVNÍ ZÁBRANY Z2 S FÓLIÍ TŘ 2 - NÁJEMNÉ</t>
  </si>
  <si>
    <t>Položka 916322 * 46 dní: 1 * 46 = 46,000 ksden [A]</t>
  </si>
  <si>
    <t>916362</t>
  </si>
  <si>
    <t>SMĚROVACÍ DESKY Z4 OBOUSTR S FÓLIÍ TŘ 2 - MONTÁŽ S PŘESUNEM</t>
  </si>
  <si>
    <t>Počet SDZ = 16,000 ks [A]; odměřeno v ACAD</t>
  </si>
  <si>
    <t>916363</t>
  </si>
  <si>
    <t>SMĚROVACÍ DESKY Z4 OBOUSTR S FÓLIÍ TŘ 2 - DEMONTÁŽ</t>
  </si>
  <si>
    <t>Položka 916362: 16,000 ks [A]</t>
  </si>
  <si>
    <t>916369</t>
  </si>
  <si>
    <t>SMĚROVACÍ DESKY Z4 OBOUSTR S FÓLIÍ TŘ 2 - NÁJEMNÉ</t>
  </si>
  <si>
    <t>Položka 916362 * 46 dní: 16 * 46 = 736,000 ksden [A]</t>
  </si>
  <si>
    <t>916712</t>
  </si>
  <si>
    <t>UPEVŇOVACÍ KONSTR - PODKLADNÍ DESKA POD 28KG - MONTÁŽ S PŘESUNEM</t>
  </si>
  <si>
    <t>Položka 914132 + 916152 + (916322 * 2 ks) + 916362: 13 + 2 + (1 * 2) + 16 = 33,000 ks [A]</t>
  </si>
  <si>
    <t>916713</t>
  </si>
  <si>
    <t>UPEVŇOVACÍ KONSTR - PODKLADNÍ DESKA POD 28KG - DEMONTÁŽ</t>
  </si>
  <si>
    <t>Položka 916712: 33,000 ks [A]</t>
  </si>
  <si>
    <t>916719</t>
  </si>
  <si>
    <t>UPEVŇOVACÍ KONSTR - PODKLAD DESKA POD 28KG - NÁJEMNÉ</t>
  </si>
  <si>
    <t>Položka 916712 * 46 dní: 33 * 46 = 1 518,000 ksden [A]</t>
  </si>
  <si>
    <t>916732</t>
  </si>
  <si>
    <t>UPEVŇOVACÍ KONSTR - OCEL STOJAN - MONTÁŽ S PŘESUNEM</t>
  </si>
  <si>
    <t>Položka 914132 + 916152 + (916322 * 2 ks): 13 + 2 + (1 * 2) = 17,000 ks [A]</t>
  </si>
  <si>
    <t>916733</t>
  </si>
  <si>
    <t>UPEVŇOVACÍ KONSTR - OCEL STOJAN - DEMONTÁŽ</t>
  </si>
  <si>
    <t>Položka 916732: 17,000 ks [A]</t>
  </si>
  <si>
    <t>916739</t>
  </si>
  <si>
    <t>UPEVŇOVACÍ KONSTR - OCEL STOJAN - NÁJEMNÉ</t>
  </si>
  <si>
    <t>Položka 916732 * 46 dní: 17 * 46 = 782,000 ksden [A]</t>
  </si>
  <si>
    <t>C.5 Soupis prací s VV</t>
  </si>
  <si>
    <t>C.5 Soupis prací s VV - Rekapitulace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</si>
</sst>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000"/>
  </numFmts>
  <fonts count="7">
    <font>
      <sz val="10"/>
      <name val="Arial"/>
      <family val="2"/>
    </font>
    <font>
      <b/>
      <sz val="16"/>
      <color rgb="FF000000"/>
      <name val="Arial"/>
      <family val="2"/>
    </font>
    <font>
      <b/>
      <sz val="16"/>
      <name val="Arial"/>
      <family val="2"/>
    </font>
    <font>
      <b/>
      <sz val="10"/>
      <name val="Arial"/>
      <family val="2"/>
    </font>
    <font>
      <sz val="10"/>
      <color rgb="FFFFFFFF"/>
      <name val="Arial"/>
      <family val="2"/>
    </font>
    <font>
      <b/>
      <sz val="11"/>
      <name val="Arial"/>
      <family val="2"/>
    </font>
    <font>
      <i/>
      <sz val="10"/>
      <name val="Arial"/>
      <family val="2"/>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6">
    <border>
      <left/>
      <right/>
      <top/>
      <bottom/>
      <diagonal/>
    </border>
    <border>
      <left style="thin"/>
      <right style="thin"/>
      <top style="thin"/>
      <bottom style="thin"/>
    </border>
    <border>
      <left/>
      <right/>
      <top/>
      <bottom style="thin"/>
    </border>
    <border>
      <left/>
      <right style="thin"/>
      <top/>
      <bottom/>
    </border>
    <border>
      <left/>
      <right/>
      <top style="thin"/>
      <bottom style="thin"/>
    </border>
    <border>
      <left/>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0">
    <xf numFmtId="0" fontId="0" fillId="0" borderId="0" xfId="0"/>
    <xf numFmtId="0" fontId="0" fillId="2" borderId="0" xfId="0" applyFont="1" applyFill="1"/>
    <xf numFmtId="0" fontId="1" fillId="2" borderId="0" xfId="0" applyFont="1" applyFill="1" applyAlignment="1">
      <alignment horizontal="center" vertical="center"/>
    </xf>
    <xf numFmtId="0" fontId="3" fillId="2" borderId="0" xfId="0" applyFont="1" applyFill="1" applyAlignment="1">
      <alignment horizontal="right"/>
    </xf>
    <xf numFmtId="0" fontId="4" fillId="3" borderId="1" xfId="0" applyFont="1" applyFill="1" applyBorder="1" applyAlignment="1">
      <alignment horizontal="center"/>
    </xf>
    <xf numFmtId="0" fontId="0" fillId="2" borderId="2" xfId="0" applyFont="1" applyFill="1" applyBorder="1"/>
    <xf numFmtId="4" fontId="3" fillId="2" borderId="0" xfId="0" applyNumberFormat="1" applyFont="1" applyFill="1" applyAlignment="1">
      <alignment horizontal="right"/>
    </xf>
    <xf numFmtId="0" fontId="0" fillId="2" borderId="1" xfId="0" applyFont="1" applyFill="1" applyBorder="1" applyAlignment="1">
      <alignment horizontal="center"/>
    </xf>
    <xf numFmtId="0" fontId="0" fillId="2" borderId="3" xfId="0" applyFont="1" applyFill="1" applyBorder="1"/>
    <xf numFmtId="0" fontId="5" fillId="2" borderId="0" xfId="0" applyFont="1" applyFill="1"/>
    <xf numFmtId="0" fontId="5" fillId="2" borderId="0" xfId="0" applyFont="1" applyFill="1" applyAlignment="1">
      <alignment horizontal="left"/>
    </xf>
    <xf numFmtId="0" fontId="4" fillId="3" borderId="1" xfId="0" applyFont="1" applyFill="1" applyBorder="1" applyAlignment="1">
      <alignment horizontal="center" vertical="center" wrapText="1"/>
    </xf>
    <xf numFmtId="0" fontId="5" fillId="2" borderId="2" xfId="0" applyFont="1" applyFill="1" applyBorder="1"/>
    <xf numFmtId="0" fontId="5" fillId="2" borderId="2" xfId="0" applyFont="1" applyFill="1" applyBorder="1" applyAlignment="1">
      <alignment horizontal="left"/>
    </xf>
    <xf numFmtId="0" fontId="0" fillId="2" borderId="4" xfId="0" applyFont="1" applyFill="1" applyBorder="1"/>
    <xf numFmtId="0" fontId="3" fillId="0" borderId="1" xfId="0" applyFont="1" applyBorder="1" applyAlignment="1">
      <alignment horizontal="left"/>
    </xf>
    <xf numFmtId="4" fontId="3" fillId="0" borderId="1" xfId="0" applyNumberFormat="1" applyFont="1" applyBorder="1" applyAlignment="1">
      <alignment horizontal="right"/>
    </xf>
    <xf numFmtId="0" fontId="0" fillId="0" borderId="1" xfId="0" applyFont="1" applyBorder="1"/>
    <xf numFmtId="0" fontId="3" fillId="2" borderId="4" xfId="0" applyFont="1" applyFill="1" applyBorder="1" applyAlignment="1">
      <alignment horizontal="right"/>
    </xf>
    <xf numFmtId="0" fontId="3" fillId="2" borderId="4" xfId="0" applyFont="1" applyFill="1" applyBorder="1" applyAlignment="1">
      <alignment wrapText="1"/>
    </xf>
    <xf numFmtId="4" fontId="3" fillId="2" borderId="4" xfId="0" applyNumberFormat="1" applyFont="1" applyFill="1" applyBorder="1" applyAlignment="1">
      <alignment horizontal="center"/>
    </xf>
    <xf numFmtId="0" fontId="0" fillId="0" borderId="1" xfId="0" applyFont="1" applyBorder="1" applyAlignment="1">
      <alignment horizontal="right"/>
    </xf>
    <xf numFmtId="0" fontId="0" fillId="0" borderId="1" xfId="0" applyFont="1" applyBorder="1" applyAlignment="1">
      <alignment wrapText="1"/>
    </xf>
    <xf numFmtId="0" fontId="0" fillId="0" borderId="1" xfId="0" applyFont="1" applyBorder="1" applyAlignment="1">
      <alignment horizontal="center"/>
    </xf>
    <xf numFmtId="164" fontId="0" fillId="0" borderId="1" xfId="0" applyNumberFormat="1" applyFont="1" applyBorder="1" applyAlignment="1">
      <alignment horizontal="center"/>
    </xf>
    <xf numFmtId="4" fontId="0" fillId="0" borderId="1" xfId="0" applyNumberFormat="1" applyFont="1" applyBorder="1" applyAlignment="1">
      <alignment horizontal="center"/>
    </xf>
    <xf numFmtId="0" fontId="0" fillId="0" borderId="5" xfId="0" applyFont="1" applyBorder="1" applyAlignment="1">
      <alignment vertical="top"/>
    </xf>
    <xf numFmtId="0" fontId="0" fillId="0" borderId="1" xfId="0" applyFont="1" applyBorder="1" applyAlignment="1">
      <alignment horizontal="left" vertical="center" wrapText="1"/>
    </xf>
    <xf numFmtId="0" fontId="0" fillId="0" borderId="0" xfId="0" applyFont="1" applyAlignment="1">
      <alignment vertical="top"/>
    </xf>
    <xf numFmtId="0" fontId="6" fillId="0" borderId="1" xfId="0" applyFont="1" applyBorder="1" applyAlignment="1">
      <alignment horizontal="left" vertical="center" wrapText="1"/>
    </xf>
    <xf numFmtId="0" fontId="3" fillId="2" borderId="2" xfId="0" applyFont="1" applyFill="1" applyBorder="1" applyAlignment="1">
      <alignment horizontal="right"/>
    </xf>
    <xf numFmtId="4" fontId="3" fillId="2" borderId="2" xfId="0" applyNumberFormat="1" applyFont="1" applyFill="1" applyBorder="1" applyAlignment="1">
      <alignment horizontal="center"/>
    </xf>
    <xf numFmtId="4" fontId="0" fillId="2" borderId="1" xfId="0" applyNumberFormat="1" applyFont="1" applyFill="1" applyBorder="1" applyAlignment="1">
      <alignment horizontal="center"/>
    </xf>
    <xf numFmtId="0" fontId="0" fillId="2" borderId="0" xfId="0" applyFont="1" applyFill="1"/>
    <xf numFmtId="0" fontId="1" fillId="2" borderId="0" xfId="0" applyFont="1" applyFill="1" applyAlignment="1">
      <alignment horizontal="center" vertical="center"/>
    </xf>
    <xf numFmtId="0" fontId="2" fillId="2" borderId="0" xfId="0" applyFont="1" applyFill="1"/>
    <xf numFmtId="0" fontId="4" fillId="3" borderId="1" xfId="0" applyFont="1" applyFill="1" applyBorder="1" applyAlignment="1">
      <alignment horizontal="center" vertical="center" wrapText="1"/>
    </xf>
    <xf numFmtId="0" fontId="5" fillId="2" borderId="0" xfId="0" applyFont="1" applyFill="1" applyAlignment="1">
      <alignment horizontal="right"/>
    </xf>
    <xf numFmtId="0" fontId="5" fillId="2" borderId="2" xfId="0" applyFont="1" applyFill="1" applyBorder="1" applyAlignment="1">
      <alignment horizontal="right"/>
    </xf>
    <xf numFmtId="0" fontId="0" fillId="2" borderId="2"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2"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1"/>
  <sheetViews>
    <sheetView zoomScale="80" zoomScaleNormal="80" workbookViewId="0" topLeftCell="A1">
      <selection activeCell="B2" sqref="B2:B3"/>
    </sheetView>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33"/>
      <c r="B1" s="1"/>
      <c r="C1" s="1"/>
      <c r="D1" s="1"/>
      <c r="E1" s="1"/>
    </row>
    <row r="2" spans="1:5" ht="12.75" customHeight="1">
      <c r="A2" s="33"/>
      <c r="B2" s="34" t="s">
        <v>293</v>
      </c>
      <c r="C2" s="1"/>
      <c r="D2" s="1"/>
      <c r="E2" s="1"/>
    </row>
    <row r="3" spans="1:5" ht="20.1" customHeight="1">
      <c r="A3" s="33"/>
      <c r="B3" s="33"/>
      <c r="C3" s="1"/>
      <c r="D3" s="1"/>
      <c r="E3" s="1"/>
    </row>
    <row r="4" spans="1:5" ht="20.1" customHeight="1">
      <c r="A4" s="1"/>
      <c r="B4" s="35" t="s">
        <v>0</v>
      </c>
      <c r="C4" s="33"/>
      <c r="D4" s="33"/>
      <c r="E4" s="1"/>
    </row>
    <row r="5" spans="1:5" ht="12.75" customHeight="1">
      <c r="A5" s="1"/>
      <c r="B5" s="33" t="s">
        <v>1</v>
      </c>
      <c r="C5" s="33"/>
      <c r="D5" s="33"/>
      <c r="E5" s="1"/>
    </row>
    <row r="6" spans="1:5" ht="12.75" customHeight="1">
      <c r="A6" s="1"/>
      <c r="B6" s="3" t="s">
        <v>2</v>
      </c>
      <c r="C6" s="6">
        <f>SUM(C10:C11)</f>
        <v>0</v>
      </c>
      <c r="D6" s="1"/>
      <c r="E6" s="1"/>
    </row>
    <row r="7" spans="1:5" ht="12.75" customHeight="1">
      <c r="A7" s="1"/>
      <c r="B7" s="3" t="s">
        <v>3</v>
      </c>
      <c r="C7" s="6">
        <f>SUM(E10:E11)</f>
        <v>0</v>
      </c>
      <c r="D7" s="1"/>
      <c r="E7" s="1"/>
    </row>
    <row r="8" spans="1:5" ht="12.75" customHeight="1">
      <c r="A8" s="5"/>
      <c r="B8" s="5"/>
      <c r="C8" s="5"/>
      <c r="D8" s="5"/>
      <c r="E8" s="5"/>
    </row>
    <row r="9" spans="1:5" ht="12.75" customHeight="1">
      <c r="A9" s="4" t="s">
        <v>4</v>
      </c>
      <c r="B9" s="4" t="s">
        <v>5</v>
      </c>
      <c r="C9" s="4" t="s">
        <v>6</v>
      </c>
      <c r="D9" s="4" t="s">
        <v>7</v>
      </c>
      <c r="E9" s="4" t="s">
        <v>8</v>
      </c>
    </row>
    <row r="10" spans="1:5" ht="12.75" customHeight="1">
      <c r="A10" s="15" t="s">
        <v>21</v>
      </c>
      <c r="B10" s="15" t="s">
        <v>22</v>
      </c>
      <c r="C10" s="16">
        <f>'SO 101'!I3</f>
        <v>0</v>
      </c>
      <c r="D10" s="16">
        <f>'SO 101'!O2</f>
        <v>0</v>
      </c>
      <c r="E10" s="16">
        <f>C10+D10</f>
        <v>0</v>
      </c>
    </row>
    <row r="11" spans="1:5" ht="12.75" customHeight="1">
      <c r="A11" s="15" t="s">
        <v>204</v>
      </c>
      <c r="B11" s="15" t="s">
        <v>205</v>
      </c>
      <c r="C11" s="16">
        <f>'SO 181'!I3</f>
        <v>0</v>
      </c>
      <c r="D11" s="16">
        <f>'SO 181'!O2</f>
        <v>0</v>
      </c>
      <c r="E11" s="16">
        <f>C11+D11</f>
        <v>0</v>
      </c>
    </row>
  </sheetData>
  <mergeCells count="4">
    <mergeCell ref="A1:A3"/>
    <mergeCell ref="B2:B3"/>
    <mergeCell ref="B4:D4"/>
    <mergeCell ref="B5:D5"/>
  </mergeCells>
  <printOptions horizontalCentered="1"/>
  <pageMargins left="0.3937007874015748" right="0.3937007874015748" top="0.5905511811023623" bottom="0.5905511811023623" header="0.5118110236220472" footer="0.5118110236220472"/>
  <pageSetup fitToHeight="0" fitToWidth="1" horizontalDpi="300" verticalDpi="300" orientation="portrait" paperSize="9" scale="63"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25"/>
  <sheetViews>
    <sheetView tabSelected="1" zoomScale="80" zoomScaleNormal="80" workbookViewId="0" topLeftCell="A1">
      <pane ySplit="7" topLeftCell="A8" activePane="bottomLeft" state="frozen"/>
      <selection pane="bottomLeft" activeCell="G9" sqref="G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9</v>
      </c>
      <c r="B1" s="1"/>
      <c r="C1" s="1"/>
      <c r="D1" s="1"/>
      <c r="E1" s="1"/>
      <c r="F1" s="1"/>
      <c r="G1" s="1"/>
      <c r="H1" s="1"/>
      <c r="I1" s="1"/>
      <c r="P1" t="s">
        <v>19</v>
      </c>
    </row>
    <row r="2" spans="2:16" ht="24.95" customHeight="1">
      <c r="B2" s="1"/>
      <c r="C2" s="1"/>
      <c r="D2" s="1"/>
      <c r="E2" s="2" t="s">
        <v>292</v>
      </c>
      <c r="F2" s="1"/>
      <c r="G2" s="1"/>
      <c r="H2" s="5"/>
      <c r="I2" s="5"/>
      <c r="O2">
        <f>0+O8+O37+O58+O71+O84+O97</f>
        <v>0</v>
      </c>
      <c r="P2" t="s">
        <v>19</v>
      </c>
    </row>
    <row r="3" spans="1:16" ht="15" customHeight="1">
      <c r="A3" t="s">
        <v>10</v>
      </c>
      <c r="B3" s="9" t="s">
        <v>11</v>
      </c>
      <c r="C3" s="37" t="s">
        <v>12</v>
      </c>
      <c r="D3" s="33"/>
      <c r="E3" s="10" t="s">
        <v>13</v>
      </c>
      <c r="F3" s="1"/>
      <c r="G3" s="8"/>
      <c r="H3" s="7" t="s">
        <v>21</v>
      </c>
      <c r="I3" s="32">
        <f>0+I8+I37+I58+I71+I84+I97</f>
        <v>0</v>
      </c>
      <c r="O3" t="s">
        <v>16</v>
      </c>
      <c r="P3" t="s">
        <v>20</v>
      </c>
    </row>
    <row r="4" spans="1:16" ht="15" customHeight="1">
      <c r="A4" t="s">
        <v>14</v>
      </c>
      <c r="B4" s="12" t="s">
        <v>15</v>
      </c>
      <c r="C4" s="38" t="s">
        <v>21</v>
      </c>
      <c r="D4" s="39"/>
      <c r="E4" s="13" t="s">
        <v>22</v>
      </c>
      <c r="F4" s="5"/>
      <c r="G4" s="5"/>
      <c r="H4" s="14"/>
      <c r="I4" s="14"/>
      <c r="O4" t="s">
        <v>17</v>
      </c>
      <c r="P4" t="s">
        <v>20</v>
      </c>
    </row>
    <row r="5" spans="1:16" ht="12.75" customHeight="1">
      <c r="A5" s="36" t="s">
        <v>23</v>
      </c>
      <c r="B5" s="36" t="s">
        <v>25</v>
      </c>
      <c r="C5" s="36" t="s">
        <v>27</v>
      </c>
      <c r="D5" s="36" t="s">
        <v>28</v>
      </c>
      <c r="E5" s="36" t="s">
        <v>29</v>
      </c>
      <c r="F5" s="36" t="s">
        <v>31</v>
      </c>
      <c r="G5" s="36" t="s">
        <v>33</v>
      </c>
      <c r="H5" s="36" t="s">
        <v>35</v>
      </c>
      <c r="I5" s="36"/>
      <c r="O5" t="s">
        <v>18</v>
      </c>
      <c r="P5" t="s">
        <v>20</v>
      </c>
    </row>
    <row r="6" spans="1:9" ht="12.75" customHeight="1">
      <c r="A6" s="36"/>
      <c r="B6" s="36"/>
      <c r="C6" s="36"/>
      <c r="D6" s="36"/>
      <c r="E6" s="36"/>
      <c r="F6" s="36"/>
      <c r="G6" s="36"/>
      <c r="H6" s="11" t="s">
        <v>36</v>
      </c>
      <c r="I6" s="11" t="s">
        <v>38</v>
      </c>
    </row>
    <row r="7" spans="1:9" ht="12.75" customHeight="1">
      <c r="A7" s="11" t="s">
        <v>24</v>
      </c>
      <c r="B7" s="11" t="s">
        <v>26</v>
      </c>
      <c r="C7" s="11" t="s">
        <v>20</v>
      </c>
      <c r="D7" s="11" t="s">
        <v>19</v>
      </c>
      <c r="E7" s="11" t="s">
        <v>30</v>
      </c>
      <c r="F7" s="11" t="s">
        <v>32</v>
      </c>
      <c r="G7" s="11" t="s">
        <v>34</v>
      </c>
      <c r="H7" s="11" t="s">
        <v>37</v>
      </c>
      <c r="I7" s="11" t="s">
        <v>39</v>
      </c>
    </row>
    <row r="8" spans="1:18" ht="12.75" customHeight="1">
      <c r="A8" s="14" t="s">
        <v>40</v>
      </c>
      <c r="B8" s="14"/>
      <c r="C8" s="18" t="s">
        <v>24</v>
      </c>
      <c r="D8" s="14"/>
      <c r="E8" s="19" t="s">
        <v>41</v>
      </c>
      <c r="F8" s="14"/>
      <c r="G8" s="14"/>
      <c r="H8" s="14"/>
      <c r="I8" s="20"/>
      <c r="O8">
        <f>0+R8</f>
        <v>0</v>
      </c>
      <c r="Q8">
        <f>0+I9+I13+I17+I21+I25+I29+I33</f>
        <v>0</v>
      </c>
      <c r="R8">
        <f>0+O9+O13+O17+O21+O25+O29+O33</f>
        <v>0</v>
      </c>
    </row>
    <row r="9" spans="1:16" ht="12.75">
      <c r="A9" s="17" t="s">
        <v>42</v>
      </c>
      <c r="B9" s="21" t="s">
        <v>26</v>
      </c>
      <c r="C9" s="21" t="s">
        <v>43</v>
      </c>
      <c r="D9" s="17" t="s">
        <v>26</v>
      </c>
      <c r="E9" s="22" t="s">
        <v>44</v>
      </c>
      <c r="F9" s="23" t="s">
        <v>45</v>
      </c>
      <c r="G9" s="24">
        <v>92</v>
      </c>
      <c r="H9" s="25"/>
      <c r="I9" s="25"/>
      <c r="O9">
        <f>(I9*21)/100</f>
        <v>0</v>
      </c>
      <c r="P9" t="s">
        <v>20</v>
      </c>
    </row>
    <row r="10" spans="1:5" ht="12.75">
      <c r="A10" s="26" t="s">
        <v>46</v>
      </c>
      <c r="E10" s="27" t="s">
        <v>47</v>
      </c>
    </row>
    <row r="11" spans="1:5" ht="25.5">
      <c r="A11" s="28" t="s">
        <v>48</v>
      </c>
      <c r="E11" s="29" t="s">
        <v>49</v>
      </c>
    </row>
    <row r="12" spans="1:5" ht="25.5">
      <c r="A12" t="s">
        <v>50</v>
      </c>
      <c r="E12" s="27" t="s">
        <v>51</v>
      </c>
    </row>
    <row r="13" spans="1:16" ht="12.75">
      <c r="A13" s="17" t="s">
        <v>42</v>
      </c>
      <c r="B13" s="21" t="s">
        <v>20</v>
      </c>
      <c r="C13" s="21" t="s">
        <v>43</v>
      </c>
      <c r="D13" s="17" t="s">
        <v>20</v>
      </c>
      <c r="E13" s="22" t="s">
        <v>44</v>
      </c>
      <c r="F13" s="23" t="s">
        <v>45</v>
      </c>
      <c r="G13" s="24">
        <v>1.455</v>
      </c>
      <c r="H13" s="25"/>
      <c r="I13" s="25"/>
      <c r="O13">
        <f>(I13*21)/100</f>
        <v>0</v>
      </c>
      <c r="P13" t="s">
        <v>20</v>
      </c>
    </row>
    <row r="14" spans="1:5" ht="12.75">
      <c r="A14" s="26" t="s">
        <v>46</v>
      </c>
      <c r="E14" s="27" t="s">
        <v>52</v>
      </c>
    </row>
    <row r="15" spans="1:5" ht="12.75">
      <c r="A15" s="28" t="s">
        <v>48</v>
      </c>
      <c r="E15" s="29" t="s">
        <v>53</v>
      </c>
    </row>
    <row r="16" spans="1:5" ht="25.5">
      <c r="A16" t="s">
        <v>50</v>
      </c>
      <c r="E16" s="27" t="s">
        <v>51</v>
      </c>
    </row>
    <row r="17" spans="1:16" ht="12.75">
      <c r="A17" s="17" t="s">
        <v>42</v>
      </c>
      <c r="B17" s="21" t="s">
        <v>19</v>
      </c>
      <c r="C17" s="21" t="s">
        <v>54</v>
      </c>
      <c r="D17" s="17" t="s">
        <v>26</v>
      </c>
      <c r="E17" s="22" t="s">
        <v>55</v>
      </c>
      <c r="F17" s="23" t="s">
        <v>56</v>
      </c>
      <c r="G17" s="24">
        <v>1</v>
      </c>
      <c r="H17" s="25"/>
      <c r="I17" s="25"/>
      <c r="O17">
        <f>(I17*21)/100</f>
        <v>0</v>
      </c>
      <c r="P17" t="s">
        <v>20</v>
      </c>
    </row>
    <row r="18" spans="1:5" ht="38.25">
      <c r="A18" s="26" t="s">
        <v>46</v>
      </c>
      <c r="E18" s="27" t="s">
        <v>57</v>
      </c>
    </row>
    <row r="19" spans="1:5" ht="12.75">
      <c r="A19" s="28" t="s">
        <v>48</v>
      </c>
      <c r="E19" s="29" t="s">
        <v>58</v>
      </c>
    </row>
    <row r="20" spans="1:5" ht="12.75">
      <c r="A20" t="s">
        <v>50</v>
      </c>
      <c r="E20" s="27" t="s">
        <v>59</v>
      </c>
    </row>
    <row r="21" spans="1:16" ht="12.75">
      <c r="A21" s="17" t="s">
        <v>42</v>
      </c>
      <c r="B21" s="21" t="s">
        <v>30</v>
      </c>
      <c r="C21" s="21" t="s">
        <v>54</v>
      </c>
      <c r="D21" s="17" t="s">
        <v>20</v>
      </c>
      <c r="E21" s="22" t="s">
        <v>55</v>
      </c>
      <c r="F21" s="23" t="s">
        <v>56</v>
      </c>
      <c r="G21" s="24">
        <v>1</v>
      </c>
      <c r="H21" s="25"/>
      <c r="I21" s="25"/>
      <c r="O21">
        <f>(I21*21)/100</f>
        <v>0</v>
      </c>
      <c r="P21" t="s">
        <v>20</v>
      </c>
    </row>
    <row r="22" spans="1:5" ht="12.75">
      <c r="A22" s="26" t="s">
        <v>46</v>
      </c>
      <c r="E22" s="27" t="s">
        <v>60</v>
      </c>
    </row>
    <row r="23" spans="1:5" ht="12.75">
      <c r="A23" s="28" t="s">
        <v>48</v>
      </c>
      <c r="E23" s="29" t="s">
        <v>58</v>
      </c>
    </row>
    <row r="24" spans="1:5" ht="12.75">
      <c r="A24" t="s">
        <v>50</v>
      </c>
      <c r="E24" s="27" t="s">
        <v>59</v>
      </c>
    </row>
    <row r="25" spans="1:16" ht="12.75">
      <c r="A25" s="17" t="s">
        <v>42</v>
      </c>
      <c r="B25" s="21" t="s">
        <v>32</v>
      </c>
      <c r="C25" s="21" t="s">
        <v>61</v>
      </c>
      <c r="D25" s="17" t="s">
        <v>62</v>
      </c>
      <c r="E25" s="22" t="s">
        <v>63</v>
      </c>
      <c r="F25" s="23" t="s">
        <v>56</v>
      </c>
      <c r="G25" s="24">
        <v>1</v>
      </c>
      <c r="H25" s="25"/>
      <c r="I25" s="25"/>
      <c r="O25">
        <f>(I25*21)/100</f>
        <v>0</v>
      </c>
      <c r="P25" t="s">
        <v>20</v>
      </c>
    </row>
    <row r="26" spans="1:5" ht="63.75">
      <c r="A26" s="26" t="s">
        <v>46</v>
      </c>
      <c r="E26" s="27" t="s">
        <v>64</v>
      </c>
    </row>
    <row r="27" spans="1:5" ht="12.75">
      <c r="A27" s="28" t="s">
        <v>48</v>
      </c>
      <c r="E27" s="29" t="s">
        <v>58</v>
      </c>
    </row>
    <row r="28" spans="1:5" ht="12.75">
      <c r="A28" t="s">
        <v>50</v>
      </c>
      <c r="E28" s="27" t="s">
        <v>59</v>
      </c>
    </row>
    <row r="29" spans="1:16" ht="12.75">
      <c r="A29" s="17" t="s">
        <v>42</v>
      </c>
      <c r="B29" s="21" t="s">
        <v>34</v>
      </c>
      <c r="C29" s="21" t="s">
        <v>65</v>
      </c>
      <c r="D29" s="17" t="s">
        <v>62</v>
      </c>
      <c r="E29" s="22" t="s">
        <v>66</v>
      </c>
      <c r="F29" s="23" t="s">
        <v>67</v>
      </c>
      <c r="G29" s="24">
        <v>35</v>
      </c>
      <c r="H29" s="25"/>
      <c r="I29" s="25"/>
      <c r="O29">
        <f>(I29*21)/100</f>
        <v>0</v>
      </c>
      <c r="P29" t="s">
        <v>20</v>
      </c>
    </row>
    <row r="30" spans="1:5" ht="25.5">
      <c r="A30" s="26" t="s">
        <v>46</v>
      </c>
      <c r="E30" s="27" t="s">
        <v>68</v>
      </c>
    </row>
    <row r="31" spans="1:5" ht="12.75">
      <c r="A31" s="28" t="s">
        <v>48</v>
      </c>
      <c r="E31" s="29" t="s">
        <v>69</v>
      </c>
    </row>
    <row r="32" spans="1:5" ht="12.75">
      <c r="A32" t="s">
        <v>50</v>
      </c>
      <c r="E32" s="27" t="s">
        <v>59</v>
      </c>
    </row>
    <row r="33" spans="1:16" ht="12.75">
      <c r="A33" s="17" t="s">
        <v>42</v>
      </c>
      <c r="B33" s="21" t="s">
        <v>70</v>
      </c>
      <c r="C33" s="21" t="s">
        <v>71</v>
      </c>
      <c r="D33" s="17" t="s">
        <v>62</v>
      </c>
      <c r="E33" s="22" t="s">
        <v>72</v>
      </c>
      <c r="F33" s="23" t="s">
        <v>56</v>
      </c>
      <c r="G33" s="24">
        <v>1</v>
      </c>
      <c r="H33" s="25"/>
      <c r="I33" s="25"/>
      <c r="O33">
        <f>(I33*21)/100</f>
        <v>0</v>
      </c>
      <c r="P33" t="s">
        <v>20</v>
      </c>
    </row>
    <row r="34" spans="1:5" ht="89.25">
      <c r="A34" s="26" t="s">
        <v>46</v>
      </c>
      <c r="E34" s="27" t="s">
        <v>73</v>
      </c>
    </row>
    <row r="35" spans="1:5" ht="12.75">
      <c r="A35" s="28" t="s">
        <v>48</v>
      </c>
      <c r="E35" s="29" t="s">
        <v>58</v>
      </c>
    </row>
    <row r="36" spans="1:5" ht="25.5">
      <c r="A36" t="s">
        <v>50</v>
      </c>
      <c r="E36" s="27" t="s">
        <v>74</v>
      </c>
    </row>
    <row r="37" spans="1:18" ht="12.75" customHeight="1">
      <c r="A37" s="5" t="s">
        <v>40</v>
      </c>
      <c r="B37" s="5"/>
      <c r="C37" s="30" t="s">
        <v>26</v>
      </c>
      <c r="D37" s="5"/>
      <c r="E37" s="19" t="s">
        <v>75</v>
      </c>
      <c r="F37" s="5"/>
      <c r="G37" s="5"/>
      <c r="H37" s="5"/>
      <c r="I37" s="31"/>
      <c r="O37">
        <f>0+R37</f>
        <v>0</v>
      </c>
      <c r="Q37">
        <f>0+I38+I42+I46+I50+I54</f>
        <v>0</v>
      </c>
      <c r="R37">
        <f>0+O38+O42+O46+O50+O54</f>
        <v>0</v>
      </c>
    </row>
    <row r="38" spans="1:16" ht="12.75">
      <c r="A38" s="17" t="s">
        <v>42</v>
      </c>
      <c r="B38" s="21" t="s">
        <v>76</v>
      </c>
      <c r="C38" s="21" t="s">
        <v>77</v>
      </c>
      <c r="D38" s="17" t="s">
        <v>78</v>
      </c>
      <c r="E38" s="22" t="s">
        <v>79</v>
      </c>
      <c r="F38" s="23" t="s">
        <v>80</v>
      </c>
      <c r="G38" s="24">
        <v>194</v>
      </c>
      <c r="H38" s="25"/>
      <c r="I38" s="25"/>
      <c r="O38">
        <f>(I38*21)/100</f>
        <v>0</v>
      </c>
      <c r="P38" t="s">
        <v>20</v>
      </c>
    </row>
    <row r="39" spans="1:5" ht="51">
      <c r="A39" s="26" t="s">
        <v>46</v>
      </c>
      <c r="E39" s="27" t="s">
        <v>81</v>
      </c>
    </row>
    <row r="40" spans="1:5" ht="25.5">
      <c r="A40" s="28" t="s">
        <v>48</v>
      </c>
      <c r="E40" s="29" t="s">
        <v>82</v>
      </c>
    </row>
    <row r="41" spans="1:5" ht="38.25">
      <c r="A41" t="s">
        <v>50</v>
      </c>
      <c r="E41" s="27" t="s">
        <v>83</v>
      </c>
    </row>
    <row r="42" spans="1:16" ht="12.75">
      <c r="A42" s="17" t="s">
        <v>42</v>
      </c>
      <c r="B42" s="21" t="s">
        <v>37</v>
      </c>
      <c r="C42" s="21" t="s">
        <v>84</v>
      </c>
      <c r="D42" s="17" t="s">
        <v>78</v>
      </c>
      <c r="E42" s="22" t="s">
        <v>85</v>
      </c>
      <c r="F42" s="23" t="s">
        <v>86</v>
      </c>
      <c r="G42" s="24">
        <v>30</v>
      </c>
      <c r="H42" s="25"/>
      <c r="I42" s="25"/>
      <c r="O42">
        <f>(I42*21)/100</f>
        <v>0</v>
      </c>
      <c r="P42" t="s">
        <v>20</v>
      </c>
    </row>
    <row r="43" spans="1:5" ht="25.5">
      <c r="A43" s="26" t="s">
        <v>46</v>
      </c>
      <c r="E43" s="27" t="s">
        <v>87</v>
      </c>
    </row>
    <row r="44" spans="1:5" ht="25.5">
      <c r="A44" s="28" t="s">
        <v>48</v>
      </c>
      <c r="E44" s="29" t="s">
        <v>88</v>
      </c>
    </row>
    <row r="45" spans="1:5" ht="369.75">
      <c r="A45" t="s">
        <v>50</v>
      </c>
      <c r="E45" s="27" t="s">
        <v>89</v>
      </c>
    </row>
    <row r="46" spans="1:16" ht="12.75">
      <c r="A46" s="17" t="s">
        <v>42</v>
      </c>
      <c r="B46" s="21" t="s">
        <v>39</v>
      </c>
      <c r="C46" s="21" t="s">
        <v>90</v>
      </c>
      <c r="D46" s="17" t="s">
        <v>78</v>
      </c>
      <c r="E46" s="22" t="s">
        <v>91</v>
      </c>
      <c r="F46" s="23" t="s">
        <v>86</v>
      </c>
      <c r="G46" s="24">
        <v>17.5</v>
      </c>
      <c r="H46" s="25"/>
      <c r="I46" s="25"/>
      <c r="O46">
        <f>(I46*21)/100</f>
        <v>0</v>
      </c>
      <c r="P46" t="s">
        <v>20</v>
      </c>
    </row>
    <row r="47" spans="1:5" ht="38.25">
      <c r="A47" s="26" t="s">
        <v>46</v>
      </c>
      <c r="E47" s="27" t="s">
        <v>92</v>
      </c>
    </row>
    <row r="48" spans="1:5" ht="38.25">
      <c r="A48" s="28" t="s">
        <v>48</v>
      </c>
      <c r="E48" s="29" t="s">
        <v>93</v>
      </c>
    </row>
    <row r="49" spans="1:5" ht="344.25">
      <c r="A49" t="s">
        <v>50</v>
      </c>
      <c r="E49" s="27" t="s">
        <v>94</v>
      </c>
    </row>
    <row r="50" spans="1:16" ht="12.75">
      <c r="A50" s="17" t="s">
        <v>42</v>
      </c>
      <c r="B50" s="21" t="s">
        <v>95</v>
      </c>
      <c r="C50" s="21" t="s">
        <v>96</v>
      </c>
      <c r="D50" s="17" t="s">
        <v>62</v>
      </c>
      <c r="E50" s="22" t="s">
        <v>97</v>
      </c>
      <c r="F50" s="23" t="s">
        <v>86</v>
      </c>
      <c r="G50" s="24">
        <v>47.5</v>
      </c>
      <c r="H50" s="25"/>
      <c r="I50" s="25"/>
      <c r="O50">
        <f>(I50*21)/100</f>
        <v>0</v>
      </c>
      <c r="P50" t="s">
        <v>20</v>
      </c>
    </row>
    <row r="51" spans="1:5" ht="12.75">
      <c r="A51" s="26" t="s">
        <v>46</v>
      </c>
      <c r="E51" s="27" t="s">
        <v>98</v>
      </c>
    </row>
    <row r="52" spans="1:5" ht="12.75">
      <c r="A52" s="28" t="s">
        <v>48</v>
      </c>
      <c r="E52" s="29" t="s">
        <v>99</v>
      </c>
    </row>
    <row r="53" spans="1:5" ht="191.25">
      <c r="A53" t="s">
        <v>50</v>
      </c>
      <c r="E53" s="27" t="s">
        <v>100</v>
      </c>
    </row>
    <row r="54" spans="1:16" ht="12.75">
      <c r="A54" s="17" t="s">
        <v>42</v>
      </c>
      <c r="B54" s="21" t="s">
        <v>101</v>
      </c>
      <c r="C54" s="21" t="s">
        <v>102</v>
      </c>
      <c r="D54" s="17" t="s">
        <v>78</v>
      </c>
      <c r="E54" s="22" t="s">
        <v>103</v>
      </c>
      <c r="F54" s="23" t="s">
        <v>80</v>
      </c>
      <c r="G54" s="24">
        <v>58</v>
      </c>
      <c r="H54" s="25"/>
      <c r="I54" s="25"/>
      <c r="O54">
        <f>(I54*21)/100</f>
        <v>0</v>
      </c>
      <c r="P54" t="s">
        <v>20</v>
      </c>
    </row>
    <row r="55" spans="1:5" ht="63.75">
      <c r="A55" s="26" t="s">
        <v>46</v>
      </c>
      <c r="E55" s="27" t="s">
        <v>104</v>
      </c>
    </row>
    <row r="56" spans="1:5" ht="25.5">
      <c r="A56" s="28" t="s">
        <v>48</v>
      </c>
      <c r="E56" s="29" t="s">
        <v>105</v>
      </c>
    </row>
    <row r="57" spans="1:5" ht="38.25">
      <c r="A57" t="s">
        <v>50</v>
      </c>
      <c r="E57" s="27" t="s">
        <v>106</v>
      </c>
    </row>
    <row r="58" spans="1:18" ht="12.75" customHeight="1">
      <c r="A58" s="5" t="s">
        <v>40</v>
      </c>
      <c r="B58" s="5"/>
      <c r="C58" s="30" t="s">
        <v>20</v>
      </c>
      <c r="D58" s="5"/>
      <c r="E58" s="19" t="s">
        <v>107</v>
      </c>
      <c r="F58" s="5"/>
      <c r="G58" s="5"/>
      <c r="H58" s="5"/>
      <c r="I58" s="31"/>
      <c r="O58">
        <f>0+R58</f>
        <v>0</v>
      </c>
      <c r="Q58">
        <f>0+I59+I63+I67</f>
        <v>0</v>
      </c>
      <c r="R58">
        <f>0+O59+O63+O67</f>
        <v>0</v>
      </c>
    </row>
    <row r="59" spans="1:16" ht="12.75">
      <c r="A59" s="17" t="s">
        <v>42</v>
      </c>
      <c r="B59" s="21" t="s">
        <v>108</v>
      </c>
      <c r="C59" s="21" t="s">
        <v>109</v>
      </c>
      <c r="D59" s="17" t="s">
        <v>62</v>
      </c>
      <c r="E59" s="22" t="s">
        <v>110</v>
      </c>
      <c r="F59" s="23" t="s">
        <v>45</v>
      </c>
      <c r="G59" s="24">
        <v>0.609</v>
      </c>
      <c r="H59" s="25"/>
      <c r="I59" s="25"/>
      <c r="O59">
        <f>(I59*21)/100</f>
        <v>0</v>
      </c>
      <c r="P59" t="s">
        <v>20</v>
      </c>
    </row>
    <row r="60" spans="1:5" ht="12.75">
      <c r="A60" s="26" t="s">
        <v>46</v>
      </c>
      <c r="E60" s="27" t="s">
        <v>111</v>
      </c>
    </row>
    <row r="61" spans="1:5" ht="25.5">
      <c r="A61" s="28" t="s">
        <v>48</v>
      </c>
      <c r="E61" s="29" t="s">
        <v>112</v>
      </c>
    </row>
    <row r="62" spans="1:5" ht="267.75">
      <c r="A62" t="s">
        <v>50</v>
      </c>
      <c r="E62" s="27" t="s">
        <v>113</v>
      </c>
    </row>
    <row r="63" spans="1:16" ht="12.75">
      <c r="A63" s="17" t="s">
        <v>42</v>
      </c>
      <c r="B63" s="21" t="s">
        <v>114</v>
      </c>
      <c r="C63" s="21" t="s">
        <v>115</v>
      </c>
      <c r="D63" s="17" t="s">
        <v>78</v>
      </c>
      <c r="E63" s="22" t="s">
        <v>116</v>
      </c>
      <c r="F63" s="23" t="s">
        <v>117</v>
      </c>
      <c r="G63" s="24">
        <v>159</v>
      </c>
      <c r="H63" s="25"/>
      <c r="I63" s="25"/>
      <c r="O63">
        <f>(I63*21)/100</f>
        <v>0</v>
      </c>
      <c r="P63" t="s">
        <v>20</v>
      </c>
    </row>
    <row r="64" spans="1:5" ht="76.5">
      <c r="A64" s="26" t="s">
        <v>46</v>
      </c>
      <c r="E64" s="27" t="s">
        <v>118</v>
      </c>
    </row>
    <row r="65" spans="1:5" ht="38.25">
      <c r="A65" s="28" t="s">
        <v>48</v>
      </c>
      <c r="E65" s="29" t="s">
        <v>119</v>
      </c>
    </row>
    <row r="66" spans="1:5" ht="114.75">
      <c r="A66" t="s">
        <v>50</v>
      </c>
      <c r="E66" s="27" t="s">
        <v>120</v>
      </c>
    </row>
    <row r="67" spans="1:16" ht="12.75">
      <c r="A67" s="17" t="s">
        <v>42</v>
      </c>
      <c r="B67" s="21" t="s">
        <v>121</v>
      </c>
      <c r="C67" s="21" t="s">
        <v>122</v>
      </c>
      <c r="D67" s="17" t="s">
        <v>62</v>
      </c>
      <c r="E67" s="22" t="s">
        <v>123</v>
      </c>
      <c r="F67" s="23" t="s">
        <v>80</v>
      </c>
      <c r="G67" s="24">
        <v>491</v>
      </c>
      <c r="H67" s="25"/>
      <c r="I67" s="25"/>
      <c r="O67">
        <f>(I67*21)/100</f>
        <v>0</v>
      </c>
      <c r="P67" t="s">
        <v>20</v>
      </c>
    </row>
    <row r="68" spans="1:5" ht="89.25">
      <c r="A68" s="26" t="s">
        <v>46</v>
      </c>
      <c r="E68" s="27" t="s">
        <v>124</v>
      </c>
    </row>
    <row r="69" spans="1:5" ht="25.5">
      <c r="A69" s="28" t="s">
        <v>48</v>
      </c>
      <c r="E69" s="29" t="s">
        <v>125</v>
      </c>
    </row>
    <row r="70" spans="1:5" ht="102">
      <c r="A70" t="s">
        <v>50</v>
      </c>
      <c r="E70" s="27" t="s">
        <v>126</v>
      </c>
    </row>
    <row r="71" spans="1:18" ht="12.75" customHeight="1">
      <c r="A71" s="5" t="s">
        <v>40</v>
      </c>
      <c r="B71" s="5"/>
      <c r="C71" s="30" t="s">
        <v>19</v>
      </c>
      <c r="D71" s="5"/>
      <c r="E71" s="19" t="s">
        <v>127</v>
      </c>
      <c r="F71" s="5"/>
      <c r="G71" s="5"/>
      <c r="H71" s="5"/>
      <c r="I71" s="31"/>
      <c r="O71">
        <f>0+R71</f>
        <v>0</v>
      </c>
      <c r="Q71">
        <f>0+I72+I76+I80</f>
        <v>0</v>
      </c>
      <c r="R71">
        <f>0+O72+O76+O80</f>
        <v>0</v>
      </c>
    </row>
    <row r="72" spans="1:16" ht="25.5">
      <c r="A72" s="17" t="s">
        <v>42</v>
      </c>
      <c r="B72" s="21" t="s">
        <v>128</v>
      </c>
      <c r="C72" s="21" t="s">
        <v>129</v>
      </c>
      <c r="D72" s="17" t="s">
        <v>62</v>
      </c>
      <c r="E72" s="22" t="s">
        <v>130</v>
      </c>
      <c r="F72" s="23" t="s">
        <v>45</v>
      </c>
      <c r="G72" s="24">
        <v>1.764</v>
      </c>
      <c r="H72" s="25"/>
      <c r="I72" s="25"/>
      <c r="O72">
        <f>(I72*21)/100</f>
        <v>0</v>
      </c>
      <c r="P72" t="s">
        <v>20</v>
      </c>
    </row>
    <row r="73" spans="1:5" ht="89.25">
      <c r="A73" s="26" t="s">
        <v>46</v>
      </c>
      <c r="E73" s="27" t="s">
        <v>131</v>
      </c>
    </row>
    <row r="74" spans="1:5" ht="25.5">
      <c r="A74" s="28" t="s">
        <v>48</v>
      </c>
      <c r="E74" s="29" t="s">
        <v>132</v>
      </c>
    </row>
    <row r="75" spans="1:5" ht="38.25">
      <c r="A75" t="s">
        <v>50</v>
      </c>
      <c r="E75" s="27" t="s">
        <v>133</v>
      </c>
    </row>
    <row r="76" spans="1:16" ht="12.75">
      <c r="A76" s="17" t="s">
        <v>42</v>
      </c>
      <c r="B76" s="21" t="s">
        <v>134</v>
      </c>
      <c r="C76" s="21" t="s">
        <v>135</v>
      </c>
      <c r="D76" s="17" t="s">
        <v>26</v>
      </c>
      <c r="E76" s="22" t="s">
        <v>136</v>
      </c>
      <c r="F76" s="23" t="s">
        <v>86</v>
      </c>
      <c r="G76" s="24">
        <v>5.2</v>
      </c>
      <c r="H76" s="25"/>
      <c r="I76" s="25"/>
      <c r="O76">
        <f>(I76*21)/100</f>
        <v>0</v>
      </c>
      <c r="P76" t="s">
        <v>20</v>
      </c>
    </row>
    <row r="77" spans="1:5" ht="76.5">
      <c r="A77" s="26" t="s">
        <v>46</v>
      </c>
      <c r="E77" s="27" t="s">
        <v>137</v>
      </c>
    </row>
    <row r="78" spans="1:5" ht="25.5">
      <c r="A78" s="28" t="s">
        <v>48</v>
      </c>
      <c r="E78" s="29" t="s">
        <v>138</v>
      </c>
    </row>
    <row r="79" spans="1:5" ht="280.5">
      <c r="A79" t="s">
        <v>50</v>
      </c>
      <c r="E79" s="27" t="s">
        <v>139</v>
      </c>
    </row>
    <row r="80" spans="1:16" ht="12.75">
      <c r="A80" s="17" t="s">
        <v>42</v>
      </c>
      <c r="B80" s="21" t="s">
        <v>140</v>
      </c>
      <c r="C80" s="21" t="s">
        <v>135</v>
      </c>
      <c r="D80" s="17" t="s">
        <v>141</v>
      </c>
      <c r="E80" s="22" t="s">
        <v>142</v>
      </c>
      <c r="F80" s="23" t="s">
        <v>86</v>
      </c>
      <c r="G80" s="24">
        <v>3.9</v>
      </c>
      <c r="H80" s="25"/>
      <c r="I80" s="25"/>
      <c r="O80">
        <f>(I80*21)/100</f>
        <v>0</v>
      </c>
      <c r="P80" t="s">
        <v>20</v>
      </c>
    </row>
    <row r="81" spans="1:5" ht="89.25">
      <c r="A81" s="26" t="s">
        <v>46</v>
      </c>
      <c r="E81" s="27" t="s">
        <v>143</v>
      </c>
    </row>
    <row r="82" spans="1:5" ht="25.5">
      <c r="A82" s="28" t="s">
        <v>48</v>
      </c>
      <c r="E82" s="29" t="s">
        <v>144</v>
      </c>
    </row>
    <row r="83" spans="1:5" ht="280.5">
      <c r="A83" t="s">
        <v>50</v>
      </c>
      <c r="E83" s="27" t="s">
        <v>139</v>
      </c>
    </row>
    <row r="84" spans="1:18" ht="12.75" customHeight="1">
      <c r="A84" s="5" t="s">
        <v>40</v>
      </c>
      <c r="B84" s="5"/>
      <c r="C84" s="30" t="s">
        <v>70</v>
      </c>
      <c r="D84" s="5"/>
      <c r="E84" s="19" t="s">
        <v>145</v>
      </c>
      <c r="F84" s="5"/>
      <c r="G84" s="5"/>
      <c r="H84" s="5"/>
      <c r="I84" s="31"/>
      <c r="O84">
        <f>0+R84</f>
        <v>0</v>
      </c>
      <c r="Q84">
        <f>0+I85+I89+I93</f>
        <v>0</v>
      </c>
      <c r="R84">
        <f>0+O85+O89+O93</f>
        <v>0</v>
      </c>
    </row>
    <row r="85" spans="1:16" ht="12.75">
      <c r="A85" s="17" t="s">
        <v>42</v>
      </c>
      <c r="B85" s="21" t="s">
        <v>146</v>
      </c>
      <c r="C85" s="21" t="s">
        <v>147</v>
      </c>
      <c r="D85" s="17" t="s">
        <v>26</v>
      </c>
      <c r="E85" s="22" t="s">
        <v>148</v>
      </c>
      <c r="F85" s="23" t="s">
        <v>149</v>
      </c>
      <c r="G85" s="24">
        <v>116</v>
      </c>
      <c r="H85" s="25"/>
      <c r="I85" s="25"/>
      <c r="O85">
        <f>(I85*21)/100</f>
        <v>0</v>
      </c>
      <c r="P85" t="s">
        <v>20</v>
      </c>
    </row>
    <row r="86" spans="1:5" ht="38.25">
      <c r="A86" s="26" t="s">
        <v>46</v>
      </c>
      <c r="E86" s="27" t="s">
        <v>150</v>
      </c>
    </row>
    <row r="87" spans="1:5" ht="25.5">
      <c r="A87" s="28" t="s">
        <v>48</v>
      </c>
      <c r="E87" s="29" t="s">
        <v>151</v>
      </c>
    </row>
    <row r="88" spans="1:5" ht="140.25">
      <c r="A88" t="s">
        <v>50</v>
      </c>
      <c r="E88" s="27" t="s">
        <v>152</v>
      </c>
    </row>
    <row r="89" spans="1:16" ht="12.75">
      <c r="A89" s="17" t="s">
        <v>42</v>
      </c>
      <c r="B89" s="21" t="s">
        <v>153</v>
      </c>
      <c r="C89" s="21" t="s">
        <v>147</v>
      </c>
      <c r="D89" s="17" t="s">
        <v>20</v>
      </c>
      <c r="E89" s="22" t="s">
        <v>148</v>
      </c>
      <c r="F89" s="23" t="s">
        <v>149</v>
      </c>
      <c r="G89" s="24">
        <v>287</v>
      </c>
      <c r="H89" s="25"/>
      <c r="I89" s="25"/>
      <c r="O89">
        <f>(I89*21)/100</f>
        <v>0</v>
      </c>
      <c r="P89" t="s">
        <v>20</v>
      </c>
    </row>
    <row r="90" spans="1:5" ht="51">
      <c r="A90" s="26" t="s">
        <v>46</v>
      </c>
      <c r="E90" s="27" t="s">
        <v>154</v>
      </c>
    </row>
    <row r="91" spans="1:5" ht="38.25">
      <c r="A91" s="28" t="s">
        <v>48</v>
      </c>
      <c r="E91" s="29" t="s">
        <v>155</v>
      </c>
    </row>
    <row r="92" spans="1:5" ht="140.25">
      <c r="A92" t="s">
        <v>50</v>
      </c>
      <c r="E92" s="27" t="s">
        <v>152</v>
      </c>
    </row>
    <row r="93" spans="1:16" ht="12.75">
      <c r="A93" s="17" t="s">
        <v>42</v>
      </c>
      <c r="B93" s="21" t="s">
        <v>156</v>
      </c>
      <c r="C93" s="21" t="s">
        <v>157</v>
      </c>
      <c r="D93" s="17" t="s">
        <v>62</v>
      </c>
      <c r="E93" s="22" t="s">
        <v>158</v>
      </c>
      <c r="F93" s="23" t="s">
        <v>80</v>
      </c>
      <c r="G93" s="24">
        <v>63</v>
      </c>
      <c r="H93" s="25"/>
      <c r="I93" s="25"/>
      <c r="O93">
        <f>(I93*21)/100</f>
        <v>0</v>
      </c>
      <c r="P93" t="s">
        <v>20</v>
      </c>
    </row>
    <row r="94" spans="1:5" ht="63.75">
      <c r="A94" s="26" t="s">
        <v>46</v>
      </c>
      <c r="E94" s="27" t="s">
        <v>159</v>
      </c>
    </row>
    <row r="95" spans="1:5" ht="51">
      <c r="A95" s="28" t="s">
        <v>48</v>
      </c>
      <c r="E95" s="29" t="s">
        <v>160</v>
      </c>
    </row>
    <row r="96" spans="1:5" ht="51">
      <c r="A96" t="s">
        <v>50</v>
      </c>
      <c r="E96" s="27" t="s">
        <v>161</v>
      </c>
    </row>
    <row r="97" spans="1:18" ht="12.75" customHeight="1">
      <c r="A97" s="5" t="s">
        <v>40</v>
      </c>
      <c r="B97" s="5"/>
      <c r="C97" s="30" t="s">
        <v>37</v>
      </c>
      <c r="D97" s="5"/>
      <c r="E97" s="19" t="s">
        <v>162</v>
      </c>
      <c r="F97" s="5"/>
      <c r="G97" s="5"/>
      <c r="H97" s="5"/>
      <c r="I97" s="31"/>
      <c r="O97">
        <f>0+R97</f>
        <v>0</v>
      </c>
      <c r="Q97">
        <f>0+I98+I102+I106+I110+I114+I118+I122</f>
        <v>0</v>
      </c>
      <c r="R97">
        <f>0+O98+O102+O106+O110+O114+O118+O122</f>
        <v>0</v>
      </c>
    </row>
    <row r="98" spans="1:16" ht="25.5">
      <c r="A98" s="17" t="s">
        <v>42</v>
      </c>
      <c r="B98" s="21" t="s">
        <v>163</v>
      </c>
      <c r="C98" s="21" t="s">
        <v>164</v>
      </c>
      <c r="D98" s="17" t="s">
        <v>62</v>
      </c>
      <c r="E98" s="22" t="s">
        <v>165</v>
      </c>
      <c r="F98" s="23" t="s">
        <v>149</v>
      </c>
      <c r="G98" s="24">
        <v>104</v>
      </c>
      <c r="H98" s="25"/>
      <c r="I98" s="25"/>
      <c r="O98">
        <f>(I98*21)/100</f>
        <v>0</v>
      </c>
      <c r="P98" t="s">
        <v>20</v>
      </c>
    </row>
    <row r="99" spans="1:5" ht="25.5">
      <c r="A99" s="26" t="s">
        <v>46</v>
      </c>
      <c r="E99" s="27" t="s">
        <v>166</v>
      </c>
    </row>
    <row r="100" spans="1:5" ht="12.75">
      <c r="A100" s="28" t="s">
        <v>48</v>
      </c>
      <c r="E100" s="29" t="s">
        <v>167</v>
      </c>
    </row>
    <row r="101" spans="1:5" ht="76.5">
      <c r="A101" t="s">
        <v>50</v>
      </c>
      <c r="E101" s="27" t="s">
        <v>168</v>
      </c>
    </row>
    <row r="102" spans="1:16" ht="25.5">
      <c r="A102" s="17" t="s">
        <v>42</v>
      </c>
      <c r="B102" s="21" t="s">
        <v>169</v>
      </c>
      <c r="C102" s="21" t="s">
        <v>170</v>
      </c>
      <c r="D102" s="17" t="s">
        <v>62</v>
      </c>
      <c r="E102" s="22" t="s">
        <v>171</v>
      </c>
      <c r="F102" s="23" t="s">
        <v>149</v>
      </c>
      <c r="G102" s="24">
        <v>104</v>
      </c>
      <c r="H102" s="25"/>
      <c r="I102" s="25"/>
      <c r="O102">
        <f>(I102*21)/100</f>
        <v>0</v>
      </c>
      <c r="P102" t="s">
        <v>20</v>
      </c>
    </row>
    <row r="103" spans="1:5" ht="12.75">
      <c r="A103" s="26" t="s">
        <v>46</v>
      </c>
      <c r="E103" s="27" t="s">
        <v>172</v>
      </c>
    </row>
    <row r="104" spans="1:5" ht="12.75">
      <c r="A104" s="28" t="s">
        <v>48</v>
      </c>
      <c r="E104" s="29" t="s">
        <v>167</v>
      </c>
    </row>
    <row r="105" spans="1:5" ht="38.25">
      <c r="A105" t="s">
        <v>50</v>
      </c>
      <c r="E105" s="27" t="s">
        <v>173</v>
      </c>
    </row>
    <row r="106" spans="1:16" ht="12.75">
      <c r="A106" s="17" t="s">
        <v>42</v>
      </c>
      <c r="B106" s="21" t="s">
        <v>174</v>
      </c>
      <c r="C106" s="21" t="s">
        <v>175</v>
      </c>
      <c r="D106" s="17" t="s">
        <v>62</v>
      </c>
      <c r="E106" s="22" t="s">
        <v>176</v>
      </c>
      <c r="F106" s="23" t="s">
        <v>177</v>
      </c>
      <c r="G106" s="24">
        <v>4784</v>
      </c>
      <c r="H106" s="25"/>
      <c r="I106" s="25"/>
      <c r="O106">
        <f>(I106*21)/100</f>
        <v>0</v>
      </c>
      <c r="P106" t="s">
        <v>20</v>
      </c>
    </row>
    <row r="107" spans="1:5" ht="12.75">
      <c r="A107" s="26" t="s">
        <v>46</v>
      </c>
      <c r="E107" s="27" t="s">
        <v>178</v>
      </c>
    </row>
    <row r="108" spans="1:5" ht="12.75">
      <c r="A108" s="28" t="s">
        <v>48</v>
      </c>
      <c r="E108" s="29" t="s">
        <v>179</v>
      </c>
    </row>
    <row r="109" spans="1:5" ht="25.5">
      <c r="A109" t="s">
        <v>50</v>
      </c>
      <c r="E109" s="27" t="s">
        <v>180</v>
      </c>
    </row>
    <row r="110" spans="1:16" ht="12.75">
      <c r="A110" s="17" t="s">
        <v>42</v>
      </c>
      <c r="B110" s="21" t="s">
        <v>181</v>
      </c>
      <c r="C110" s="21" t="s">
        <v>182</v>
      </c>
      <c r="D110" s="17" t="s">
        <v>62</v>
      </c>
      <c r="E110" s="22" t="s">
        <v>183</v>
      </c>
      <c r="F110" s="23" t="s">
        <v>149</v>
      </c>
      <c r="G110" s="24">
        <v>48</v>
      </c>
      <c r="H110" s="25"/>
      <c r="I110" s="25"/>
      <c r="O110">
        <f>(I110*21)/100</f>
        <v>0</v>
      </c>
      <c r="P110" t="s">
        <v>20</v>
      </c>
    </row>
    <row r="111" spans="1:5" ht="63.75">
      <c r="A111" s="26" t="s">
        <v>46</v>
      </c>
      <c r="E111" s="27" t="s">
        <v>184</v>
      </c>
    </row>
    <row r="112" spans="1:5" ht="12.75">
      <c r="A112" s="28" t="s">
        <v>48</v>
      </c>
      <c r="E112" s="29" t="s">
        <v>185</v>
      </c>
    </row>
    <row r="113" spans="1:5" ht="153">
      <c r="A113" t="s">
        <v>50</v>
      </c>
      <c r="E113" s="27" t="s">
        <v>186</v>
      </c>
    </row>
    <row r="114" spans="1:16" ht="12.75">
      <c r="A114" s="17" t="s">
        <v>42</v>
      </c>
      <c r="B114" s="21" t="s">
        <v>187</v>
      </c>
      <c r="C114" s="21" t="s">
        <v>188</v>
      </c>
      <c r="D114" s="17" t="s">
        <v>62</v>
      </c>
      <c r="E114" s="22" t="s">
        <v>189</v>
      </c>
      <c r="F114" s="23" t="s">
        <v>117</v>
      </c>
      <c r="G114" s="24">
        <v>24</v>
      </c>
      <c r="H114" s="25"/>
      <c r="I114" s="25"/>
      <c r="O114">
        <f>(I114*21)/100</f>
        <v>0</v>
      </c>
      <c r="P114" t="s">
        <v>20</v>
      </c>
    </row>
    <row r="115" spans="1:5" ht="12.75">
      <c r="A115" s="26" t="s">
        <v>46</v>
      </c>
      <c r="E115" s="27" t="s">
        <v>190</v>
      </c>
    </row>
    <row r="116" spans="1:5" ht="12.75">
      <c r="A116" s="28" t="s">
        <v>48</v>
      </c>
      <c r="E116" s="29" t="s">
        <v>191</v>
      </c>
    </row>
    <row r="117" spans="1:5" ht="12.75">
      <c r="A117" t="s">
        <v>50</v>
      </c>
      <c r="E117" s="27" t="s">
        <v>192</v>
      </c>
    </row>
    <row r="118" spans="1:16" ht="12.75">
      <c r="A118" s="17" t="s">
        <v>42</v>
      </c>
      <c r="B118" s="21" t="s">
        <v>193</v>
      </c>
      <c r="C118" s="21" t="s">
        <v>194</v>
      </c>
      <c r="D118" s="17" t="s">
        <v>62</v>
      </c>
      <c r="E118" s="22" t="s">
        <v>195</v>
      </c>
      <c r="F118" s="23" t="s">
        <v>80</v>
      </c>
      <c r="G118" s="24">
        <v>500</v>
      </c>
      <c r="H118" s="25"/>
      <c r="I118" s="25"/>
      <c r="O118">
        <f>(I118*21)/100</f>
        <v>0</v>
      </c>
      <c r="P118" t="s">
        <v>20</v>
      </c>
    </row>
    <row r="119" spans="1:5" ht="127.5">
      <c r="A119" s="26" t="s">
        <v>46</v>
      </c>
      <c r="E119" s="27" t="s">
        <v>196</v>
      </c>
    </row>
    <row r="120" spans="1:5" ht="38.25">
      <c r="A120" s="28" t="s">
        <v>48</v>
      </c>
      <c r="E120" s="29" t="s">
        <v>197</v>
      </c>
    </row>
    <row r="121" spans="1:5" ht="25.5">
      <c r="A121" t="s">
        <v>50</v>
      </c>
      <c r="E121" s="27" t="s">
        <v>198</v>
      </c>
    </row>
    <row r="122" spans="1:16" ht="12.75">
      <c r="A122" s="17" t="s">
        <v>42</v>
      </c>
      <c r="B122" s="21" t="s">
        <v>199</v>
      </c>
      <c r="C122" s="21" t="s">
        <v>200</v>
      </c>
      <c r="D122" s="17" t="s">
        <v>78</v>
      </c>
      <c r="E122" s="22" t="s">
        <v>201</v>
      </c>
      <c r="F122" s="23" t="s">
        <v>80</v>
      </c>
      <c r="G122" s="24">
        <v>66</v>
      </c>
      <c r="H122" s="25"/>
      <c r="I122" s="25"/>
      <c r="O122">
        <f>(I122*21)/100</f>
        <v>0</v>
      </c>
      <c r="P122" t="s">
        <v>20</v>
      </c>
    </row>
    <row r="123" spans="1:5" ht="51">
      <c r="A123" s="26" t="s">
        <v>46</v>
      </c>
      <c r="E123" s="27" t="s">
        <v>202</v>
      </c>
    </row>
    <row r="124" spans="1:5" ht="25.5">
      <c r="A124" s="28" t="s">
        <v>48</v>
      </c>
      <c r="E124" s="29" t="s">
        <v>203</v>
      </c>
    </row>
    <row r="125" spans="1:5" ht="25.5">
      <c r="A125" t="s">
        <v>50</v>
      </c>
      <c r="E125" s="27" t="s">
        <v>198</v>
      </c>
    </row>
  </sheetData>
  <mergeCells count="10">
    <mergeCell ref="A5:A6"/>
    <mergeCell ref="B5:B6"/>
    <mergeCell ref="C5:C6"/>
    <mergeCell ref="D5:D6"/>
    <mergeCell ref="E5:E6"/>
    <mergeCell ref="F5:F6"/>
    <mergeCell ref="G5:G6"/>
    <mergeCell ref="H5:I5"/>
    <mergeCell ref="C3:D3"/>
    <mergeCell ref="C4:D4"/>
  </mergeCells>
  <printOptions horizontalCentered="1"/>
  <pageMargins left="0.3937007874015748" right="0.3937007874015748" top="0.5905511811023623" bottom="0.5905511811023623" header="0.5118110236220472" footer="0.5118110236220472"/>
  <pageSetup fitToHeight="0" fitToWidth="1" horizontalDpi="300" verticalDpi="300" orientation="portrait" paperSize="9" scale="5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09"/>
  <sheetViews>
    <sheetView zoomScale="80" zoomScaleNormal="80" workbookViewId="0" topLeftCell="A1">
      <pane ySplit="7" topLeftCell="A8" activePane="bottomLeft" state="frozen"/>
      <selection pane="bottomLeft" activeCell="G9" sqref="G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9</v>
      </c>
      <c r="B1" s="1"/>
      <c r="C1" s="1"/>
      <c r="D1" s="1"/>
      <c r="E1" s="1"/>
      <c r="F1" s="1"/>
      <c r="G1" s="1"/>
      <c r="H1" s="1"/>
      <c r="I1" s="1"/>
      <c r="P1" t="s">
        <v>19</v>
      </c>
    </row>
    <row r="2" spans="2:16" ht="24.95" customHeight="1">
      <c r="B2" s="1"/>
      <c r="C2" s="1"/>
      <c r="D2" s="1"/>
      <c r="E2" s="2" t="s">
        <v>292</v>
      </c>
      <c r="F2" s="1"/>
      <c r="G2" s="1"/>
      <c r="H2" s="5"/>
      <c r="I2" s="5"/>
      <c r="O2">
        <f>0+O8+O17</f>
        <v>0</v>
      </c>
      <c r="P2" t="s">
        <v>19</v>
      </c>
    </row>
    <row r="3" spans="1:16" ht="15" customHeight="1">
      <c r="A3" t="s">
        <v>10</v>
      </c>
      <c r="B3" s="9" t="s">
        <v>11</v>
      </c>
      <c r="C3" s="37" t="s">
        <v>12</v>
      </c>
      <c r="D3" s="33"/>
      <c r="E3" s="10" t="s">
        <v>13</v>
      </c>
      <c r="F3" s="1"/>
      <c r="G3" s="8"/>
      <c r="H3" s="7" t="s">
        <v>204</v>
      </c>
      <c r="I3" s="32">
        <f>0+I8+I17</f>
        <v>0</v>
      </c>
      <c r="O3" t="s">
        <v>16</v>
      </c>
      <c r="P3" t="s">
        <v>20</v>
      </c>
    </row>
    <row r="4" spans="1:16" ht="15" customHeight="1">
      <c r="A4" t="s">
        <v>14</v>
      </c>
      <c r="B4" s="12" t="s">
        <v>15</v>
      </c>
      <c r="C4" s="38" t="s">
        <v>204</v>
      </c>
      <c r="D4" s="39"/>
      <c r="E4" s="13" t="s">
        <v>205</v>
      </c>
      <c r="F4" s="5"/>
      <c r="G4" s="5"/>
      <c r="H4" s="14"/>
      <c r="I4" s="14"/>
      <c r="O4" t="s">
        <v>17</v>
      </c>
      <c r="P4" t="s">
        <v>20</v>
      </c>
    </row>
    <row r="5" spans="1:16" ht="12.75" customHeight="1">
      <c r="A5" s="36" t="s">
        <v>23</v>
      </c>
      <c r="B5" s="36" t="s">
        <v>25</v>
      </c>
      <c r="C5" s="36" t="s">
        <v>27</v>
      </c>
      <c r="D5" s="36" t="s">
        <v>28</v>
      </c>
      <c r="E5" s="36" t="s">
        <v>29</v>
      </c>
      <c r="F5" s="36" t="s">
        <v>31</v>
      </c>
      <c r="G5" s="36" t="s">
        <v>33</v>
      </c>
      <c r="H5" s="36" t="s">
        <v>35</v>
      </c>
      <c r="I5" s="36"/>
      <c r="O5" t="s">
        <v>18</v>
      </c>
      <c r="P5" t="s">
        <v>20</v>
      </c>
    </row>
    <row r="6" spans="1:9" ht="12.75" customHeight="1">
      <c r="A6" s="36"/>
      <c r="B6" s="36"/>
      <c r="C6" s="36"/>
      <c r="D6" s="36"/>
      <c r="E6" s="36"/>
      <c r="F6" s="36"/>
      <c r="G6" s="36"/>
      <c r="H6" s="11" t="s">
        <v>36</v>
      </c>
      <c r="I6" s="11" t="s">
        <v>38</v>
      </c>
    </row>
    <row r="7" spans="1:9" ht="12.75" customHeight="1">
      <c r="A7" s="11" t="s">
        <v>24</v>
      </c>
      <c r="B7" s="11" t="s">
        <v>26</v>
      </c>
      <c r="C7" s="11" t="s">
        <v>20</v>
      </c>
      <c r="D7" s="11" t="s">
        <v>19</v>
      </c>
      <c r="E7" s="11" t="s">
        <v>30</v>
      </c>
      <c r="F7" s="11" t="s">
        <v>32</v>
      </c>
      <c r="G7" s="11" t="s">
        <v>34</v>
      </c>
      <c r="H7" s="11" t="s">
        <v>37</v>
      </c>
      <c r="I7" s="11" t="s">
        <v>39</v>
      </c>
    </row>
    <row r="8" spans="1:18" ht="12.75" customHeight="1">
      <c r="A8" s="14" t="s">
        <v>40</v>
      </c>
      <c r="B8" s="14"/>
      <c r="C8" s="18" t="s">
        <v>24</v>
      </c>
      <c r="D8" s="14"/>
      <c r="E8" s="19" t="s">
        <v>41</v>
      </c>
      <c r="F8" s="14"/>
      <c r="G8" s="14"/>
      <c r="H8" s="14"/>
      <c r="I8" s="20"/>
      <c r="O8">
        <f>0+R8</f>
        <v>0</v>
      </c>
      <c r="Q8">
        <f>0+I9+I13</f>
        <v>0</v>
      </c>
      <c r="R8">
        <f>0+O9+O13</f>
        <v>0</v>
      </c>
    </row>
    <row r="9" spans="1:16" ht="12.75">
      <c r="A9" s="17" t="s">
        <v>42</v>
      </c>
      <c r="B9" s="21" t="s">
        <v>26</v>
      </c>
      <c r="C9" s="21" t="s">
        <v>206</v>
      </c>
      <c r="D9" s="17" t="s">
        <v>26</v>
      </c>
      <c r="E9" s="22" t="s">
        <v>207</v>
      </c>
      <c r="F9" s="23" t="s">
        <v>56</v>
      </c>
      <c r="G9" s="24">
        <v>1</v>
      </c>
      <c r="H9" s="25"/>
      <c r="I9" s="25"/>
      <c r="O9">
        <f>(I9*21)/100</f>
        <v>0</v>
      </c>
      <c r="P9" t="s">
        <v>20</v>
      </c>
    </row>
    <row r="10" spans="1:5" ht="38.25">
      <c r="A10" s="26" t="s">
        <v>46</v>
      </c>
      <c r="E10" s="27" t="s">
        <v>208</v>
      </c>
    </row>
    <row r="11" spans="1:5" ht="12.75">
      <c r="A11" s="28" t="s">
        <v>48</v>
      </c>
      <c r="E11" s="29" t="s">
        <v>58</v>
      </c>
    </row>
    <row r="12" spans="1:5" ht="12.75">
      <c r="A12" t="s">
        <v>50</v>
      </c>
      <c r="E12" s="27" t="s">
        <v>209</v>
      </c>
    </row>
    <row r="13" spans="1:16" ht="12.75">
      <c r="A13" s="17" t="s">
        <v>42</v>
      </c>
      <c r="B13" s="21" t="s">
        <v>20</v>
      </c>
      <c r="C13" s="21" t="s">
        <v>206</v>
      </c>
      <c r="D13" s="17" t="s">
        <v>20</v>
      </c>
      <c r="E13" s="22" t="s">
        <v>207</v>
      </c>
      <c r="F13" s="23" t="s">
        <v>56</v>
      </c>
      <c r="G13" s="24">
        <v>1</v>
      </c>
      <c r="H13" s="25"/>
      <c r="I13" s="25"/>
      <c r="O13">
        <f>(I13*21)/100</f>
        <v>0</v>
      </c>
      <c r="P13" t="s">
        <v>20</v>
      </c>
    </row>
    <row r="14" spans="1:5" ht="63.75">
      <c r="A14" s="26" t="s">
        <v>46</v>
      </c>
      <c r="E14" s="27" t="s">
        <v>210</v>
      </c>
    </row>
    <row r="15" spans="1:5" ht="12.75">
      <c r="A15" s="28" t="s">
        <v>48</v>
      </c>
      <c r="E15" s="29" t="s">
        <v>58</v>
      </c>
    </row>
    <row r="16" spans="1:5" ht="12.75">
      <c r="A16" t="s">
        <v>50</v>
      </c>
      <c r="E16" s="27" t="s">
        <v>209</v>
      </c>
    </row>
    <row r="17" spans="1:18" ht="12.75" customHeight="1">
      <c r="A17" s="5" t="s">
        <v>40</v>
      </c>
      <c r="B17" s="5"/>
      <c r="C17" s="30" t="s">
        <v>37</v>
      </c>
      <c r="D17" s="5"/>
      <c r="E17" s="19" t="s">
        <v>162</v>
      </c>
      <c r="F17" s="5"/>
      <c r="G17" s="5"/>
      <c r="H17" s="5"/>
      <c r="I17" s="31"/>
      <c r="O17">
        <f>0+R17</f>
        <v>0</v>
      </c>
      <c r="Q17">
        <f>0+I18+I22+I26+I30+I34+I38+I42+I46+I50+I54+I58+I62+I66+I70+I74+I78+I82+I86+I90+I94+I98+I102+I106</f>
        <v>0</v>
      </c>
      <c r="R17">
        <f>0+O18+O22+O26+O30+O34+O38+O42+O46+O50+O54+O58+O62+O66+O70+O74+O78+O82+O86+O90+O94+O98+O102+O106</f>
        <v>0</v>
      </c>
    </row>
    <row r="18" spans="1:16" ht="25.5">
      <c r="A18" s="17" t="s">
        <v>42</v>
      </c>
      <c r="B18" s="21" t="s">
        <v>19</v>
      </c>
      <c r="C18" s="21" t="s">
        <v>211</v>
      </c>
      <c r="D18" s="17" t="s">
        <v>62</v>
      </c>
      <c r="E18" s="22" t="s">
        <v>212</v>
      </c>
      <c r="F18" s="23" t="s">
        <v>117</v>
      </c>
      <c r="G18" s="24">
        <v>13</v>
      </c>
      <c r="H18" s="25"/>
      <c r="I18" s="25"/>
      <c r="O18">
        <f>(I18*21)/100</f>
        <v>0</v>
      </c>
      <c r="P18" t="s">
        <v>20</v>
      </c>
    </row>
    <row r="19" spans="1:5" ht="12.75">
      <c r="A19" s="26" t="s">
        <v>46</v>
      </c>
      <c r="E19" s="27" t="s">
        <v>213</v>
      </c>
    </row>
    <row r="20" spans="1:5" ht="12.75">
      <c r="A20" s="28" t="s">
        <v>48</v>
      </c>
      <c r="E20" s="29" t="s">
        <v>214</v>
      </c>
    </row>
    <row r="21" spans="1:5" ht="63.75">
      <c r="A21" t="s">
        <v>50</v>
      </c>
      <c r="E21" s="27" t="s">
        <v>215</v>
      </c>
    </row>
    <row r="22" spans="1:16" ht="25.5">
      <c r="A22" s="17" t="s">
        <v>42</v>
      </c>
      <c r="B22" s="21" t="s">
        <v>30</v>
      </c>
      <c r="C22" s="21" t="s">
        <v>216</v>
      </c>
      <c r="D22" s="17" t="s">
        <v>62</v>
      </c>
      <c r="E22" s="22" t="s">
        <v>217</v>
      </c>
      <c r="F22" s="23" t="s">
        <v>117</v>
      </c>
      <c r="G22" s="24">
        <v>13</v>
      </c>
      <c r="H22" s="25"/>
      <c r="I22" s="25"/>
      <c r="O22">
        <f>(I22*21)/100</f>
        <v>0</v>
      </c>
      <c r="P22" t="s">
        <v>20</v>
      </c>
    </row>
    <row r="23" spans="1:5" ht="12.75">
      <c r="A23" s="26" t="s">
        <v>46</v>
      </c>
      <c r="E23" s="27" t="s">
        <v>213</v>
      </c>
    </row>
    <row r="24" spans="1:5" ht="12.75">
      <c r="A24" s="28" t="s">
        <v>48</v>
      </c>
      <c r="E24" s="29" t="s">
        <v>218</v>
      </c>
    </row>
    <row r="25" spans="1:5" ht="25.5">
      <c r="A25" t="s">
        <v>50</v>
      </c>
      <c r="E25" s="27" t="s">
        <v>219</v>
      </c>
    </row>
    <row r="26" spans="1:16" ht="12.75">
      <c r="A26" s="17" t="s">
        <v>42</v>
      </c>
      <c r="B26" s="21" t="s">
        <v>32</v>
      </c>
      <c r="C26" s="21" t="s">
        <v>220</v>
      </c>
      <c r="D26" s="17" t="s">
        <v>62</v>
      </c>
      <c r="E26" s="22" t="s">
        <v>221</v>
      </c>
      <c r="F26" s="23" t="s">
        <v>222</v>
      </c>
      <c r="G26" s="24">
        <v>598</v>
      </c>
      <c r="H26" s="25"/>
      <c r="I26" s="25"/>
      <c r="O26">
        <f>(I26*21)/100</f>
        <v>0</v>
      </c>
      <c r="P26" t="s">
        <v>20</v>
      </c>
    </row>
    <row r="27" spans="1:5" ht="12.75">
      <c r="A27" s="26" t="s">
        <v>46</v>
      </c>
      <c r="E27" s="27" t="s">
        <v>213</v>
      </c>
    </row>
    <row r="28" spans="1:5" ht="12.75">
      <c r="A28" s="28" t="s">
        <v>48</v>
      </c>
      <c r="E28" s="29" t="s">
        <v>223</v>
      </c>
    </row>
    <row r="29" spans="1:5" ht="25.5">
      <c r="A29" t="s">
        <v>50</v>
      </c>
      <c r="E29" s="27" t="s">
        <v>224</v>
      </c>
    </row>
    <row r="30" spans="1:16" ht="12.75">
      <c r="A30" s="17" t="s">
        <v>42</v>
      </c>
      <c r="B30" s="21" t="s">
        <v>34</v>
      </c>
      <c r="C30" s="21" t="s">
        <v>225</v>
      </c>
      <c r="D30" s="17" t="s">
        <v>62</v>
      </c>
      <c r="E30" s="22" t="s">
        <v>226</v>
      </c>
      <c r="F30" s="23" t="s">
        <v>80</v>
      </c>
      <c r="G30" s="24">
        <v>1.25</v>
      </c>
      <c r="H30" s="25"/>
      <c r="I30" s="25"/>
      <c r="O30">
        <f>(I30*21)/100</f>
        <v>0</v>
      </c>
      <c r="P30" t="s">
        <v>20</v>
      </c>
    </row>
    <row r="31" spans="1:5" ht="12.75">
      <c r="A31" s="26" t="s">
        <v>46</v>
      </c>
      <c r="E31" s="27" t="s">
        <v>227</v>
      </c>
    </row>
    <row r="32" spans="1:5" ht="12.75">
      <c r="A32" s="28" t="s">
        <v>48</v>
      </c>
      <c r="E32" s="29" t="s">
        <v>228</v>
      </c>
    </row>
    <row r="33" spans="1:5" ht="38.25">
      <c r="A33" t="s">
        <v>50</v>
      </c>
      <c r="E33" s="27" t="s">
        <v>229</v>
      </c>
    </row>
    <row r="34" spans="1:16" ht="12.75">
      <c r="A34" s="17" t="s">
        <v>42</v>
      </c>
      <c r="B34" s="21" t="s">
        <v>70</v>
      </c>
      <c r="C34" s="21" t="s">
        <v>230</v>
      </c>
      <c r="D34" s="17" t="s">
        <v>62</v>
      </c>
      <c r="E34" s="22" t="s">
        <v>231</v>
      </c>
      <c r="F34" s="23" t="s">
        <v>80</v>
      </c>
      <c r="G34" s="24">
        <v>1.25</v>
      </c>
      <c r="H34" s="25"/>
      <c r="I34" s="25"/>
      <c r="O34">
        <f>(I34*21)/100</f>
        <v>0</v>
      </c>
      <c r="P34" t="s">
        <v>20</v>
      </c>
    </row>
    <row r="35" spans="1:5" ht="12.75">
      <c r="A35" s="26" t="s">
        <v>46</v>
      </c>
      <c r="E35" s="27" t="s">
        <v>227</v>
      </c>
    </row>
    <row r="36" spans="1:5" ht="12.75">
      <c r="A36" s="28" t="s">
        <v>48</v>
      </c>
      <c r="E36" s="29" t="s">
        <v>232</v>
      </c>
    </row>
    <row r="37" spans="1:5" ht="25.5">
      <c r="A37" t="s">
        <v>50</v>
      </c>
      <c r="E37" s="27" t="s">
        <v>233</v>
      </c>
    </row>
    <row r="38" spans="1:16" ht="12.75">
      <c r="A38" s="17" t="s">
        <v>42</v>
      </c>
      <c r="B38" s="21" t="s">
        <v>76</v>
      </c>
      <c r="C38" s="21" t="s">
        <v>234</v>
      </c>
      <c r="D38" s="17" t="s">
        <v>62</v>
      </c>
      <c r="E38" s="22" t="s">
        <v>235</v>
      </c>
      <c r="F38" s="23" t="s">
        <v>117</v>
      </c>
      <c r="G38" s="24">
        <v>5</v>
      </c>
      <c r="H38" s="25"/>
      <c r="I38" s="25"/>
      <c r="O38">
        <f>(I38*21)/100</f>
        <v>0</v>
      </c>
      <c r="P38" t="s">
        <v>20</v>
      </c>
    </row>
    <row r="39" spans="1:5" ht="12.75">
      <c r="A39" s="26" t="s">
        <v>46</v>
      </c>
      <c r="E39" s="27" t="s">
        <v>213</v>
      </c>
    </row>
    <row r="40" spans="1:5" ht="12.75">
      <c r="A40" s="28" t="s">
        <v>48</v>
      </c>
      <c r="E40" s="29" t="s">
        <v>236</v>
      </c>
    </row>
    <row r="41" spans="1:5" ht="76.5">
      <c r="A41" t="s">
        <v>50</v>
      </c>
      <c r="E41" s="27" t="s">
        <v>237</v>
      </c>
    </row>
    <row r="42" spans="1:16" ht="12.75">
      <c r="A42" s="17" t="s">
        <v>42</v>
      </c>
      <c r="B42" s="21" t="s">
        <v>37</v>
      </c>
      <c r="C42" s="21" t="s">
        <v>238</v>
      </c>
      <c r="D42" s="17" t="s">
        <v>62</v>
      </c>
      <c r="E42" s="22" t="s">
        <v>239</v>
      </c>
      <c r="F42" s="23" t="s">
        <v>117</v>
      </c>
      <c r="G42" s="24">
        <v>5</v>
      </c>
      <c r="H42" s="25"/>
      <c r="I42" s="25"/>
      <c r="O42">
        <f>(I42*21)/100</f>
        <v>0</v>
      </c>
      <c r="P42" t="s">
        <v>20</v>
      </c>
    </row>
    <row r="43" spans="1:5" ht="12.75">
      <c r="A43" s="26" t="s">
        <v>46</v>
      </c>
      <c r="E43" s="27" t="s">
        <v>213</v>
      </c>
    </row>
    <row r="44" spans="1:5" ht="12.75">
      <c r="A44" s="28" t="s">
        <v>48</v>
      </c>
      <c r="E44" s="29" t="s">
        <v>240</v>
      </c>
    </row>
    <row r="45" spans="1:5" ht="25.5">
      <c r="A45" t="s">
        <v>50</v>
      </c>
      <c r="E45" s="27" t="s">
        <v>241</v>
      </c>
    </row>
    <row r="46" spans="1:16" ht="12.75">
      <c r="A46" s="17" t="s">
        <v>42</v>
      </c>
      <c r="B46" s="21" t="s">
        <v>39</v>
      </c>
      <c r="C46" s="21" t="s">
        <v>242</v>
      </c>
      <c r="D46" s="17" t="s">
        <v>62</v>
      </c>
      <c r="E46" s="22" t="s">
        <v>243</v>
      </c>
      <c r="F46" s="23" t="s">
        <v>222</v>
      </c>
      <c r="G46" s="24">
        <v>230</v>
      </c>
      <c r="H46" s="25"/>
      <c r="I46" s="25"/>
      <c r="O46">
        <f>(I46*21)/100</f>
        <v>0</v>
      </c>
      <c r="P46" t="s">
        <v>20</v>
      </c>
    </row>
    <row r="47" spans="1:5" ht="12.75">
      <c r="A47" s="26" t="s">
        <v>46</v>
      </c>
      <c r="E47" s="27" t="s">
        <v>213</v>
      </c>
    </row>
    <row r="48" spans="1:5" ht="12.75">
      <c r="A48" s="28" t="s">
        <v>48</v>
      </c>
      <c r="E48" s="29" t="s">
        <v>244</v>
      </c>
    </row>
    <row r="49" spans="1:5" ht="25.5">
      <c r="A49" t="s">
        <v>50</v>
      </c>
      <c r="E49" s="27" t="s">
        <v>245</v>
      </c>
    </row>
    <row r="50" spans="1:16" ht="12.75">
      <c r="A50" s="17" t="s">
        <v>42</v>
      </c>
      <c r="B50" s="21" t="s">
        <v>95</v>
      </c>
      <c r="C50" s="21" t="s">
        <v>246</v>
      </c>
      <c r="D50" s="17" t="s">
        <v>62</v>
      </c>
      <c r="E50" s="22" t="s">
        <v>247</v>
      </c>
      <c r="F50" s="23" t="s">
        <v>117</v>
      </c>
      <c r="G50" s="24">
        <v>2</v>
      </c>
      <c r="H50" s="25"/>
      <c r="I50" s="25"/>
      <c r="O50">
        <f>(I50*21)/100</f>
        <v>0</v>
      </c>
      <c r="P50" t="s">
        <v>20</v>
      </c>
    </row>
    <row r="51" spans="1:5" ht="12.75">
      <c r="A51" s="26" t="s">
        <v>46</v>
      </c>
      <c r="E51" s="27" t="s">
        <v>213</v>
      </c>
    </row>
    <row r="52" spans="1:5" ht="12.75">
      <c r="A52" s="28" t="s">
        <v>48</v>
      </c>
      <c r="E52" s="29" t="s">
        <v>248</v>
      </c>
    </row>
    <row r="53" spans="1:5" ht="76.5">
      <c r="A53" t="s">
        <v>50</v>
      </c>
      <c r="E53" s="27" t="s">
        <v>237</v>
      </c>
    </row>
    <row r="54" spans="1:16" ht="12.75">
      <c r="A54" s="17" t="s">
        <v>42</v>
      </c>
      <c r="B54" s="21" t="s">
        <v>101</v>
      </c>
      <c r="C54" s="21" t="s">
        <v>249</v>
      </c>
      <c r="D54" s="17" t="s">
        <v>62</v>
      </c>
      <c r="E54" s="22" t="s">
        <v>250</v>
      </c>
      <c r="F54" s="23" t="s">
        <v>117</v>
      </c>
      <c r="G54" s="24">
        <v>2</v>
      </c>
      <c r="H54" s="25"/>
      <c r="I54" s="25"/>
      <c r="O54">
        <f>(I54*21)/100</f>
        <v>0</v>
      </c>
      <c r="P54" t="s">
        <v>20</v>
      </c>
    </row>
    <row r="55" spans="1:5" ht="12.75">
      <c r="A55" s="26" t="s">
        <v>46</v>
      </c>
      <c r="E55" s="27" t="s">
        <v>213</v>
      </c>
    </row>
    <row r="56" spans="1:5" ht="12.75">
      <c r="A56" s="28" t="s">
        <v>48</v>
      </c>
      <c r="E56" s="29" t="s">
        <v>251</v>
      </c>
    </row>
    <row r="57" spans="1:5" ht="25.5">
      <c r="A57" t="s">
        <v>50</v>
      </c>
      <c r="E57" s="27" t="s">
        <v>241</v>
      </c>
    </row>
    <row r="58" spans="1:16" ht="12.75">
      <c r="A58" s="17" t="s">
        <v>42</v>
      </c>
      <c r="B58" s="21" t="s">
        <v>108</v>
      </c>
      <c r="C58" s="21" t="s">
        <v>252</v>
      </c>
      <c r="D58" s="17" t="s">
        <v>62</v>
      </c>
      <c r="E58" s="22" t="s">
        <v>253</v>
      </c>
      <c r="F58" s="23" t="s">
        <v>222</v>
      </c>
      <c r="G58" s="24">
        <v>92</v>
      </c>
      <c r="H58" s="25"/>
      <c r="I58" s="25"/>
      <c r="O58">
        <f>(I58*21)/100</f>
        <v>0</v>
      </c>
      <c r="P58" t="s">
        <v>20</v>
      </c>
    </row>
    <row r="59" spans="1:5" ht="12.75">
      <c r="A59" s="26" t="s">
        <v>46</v>
      </c>
      <c r="E59" s="27" t="s">
        <v>213</v>
      </c>
    </row>
    <row r="60" spans="1:5" ht="12.75">
      <c r="A60" s="28" t="s">
        <v>48</v>
      </c>
      <c r="E60" s="29" t="s">
        <v>254</v>
      </c>
    </row>
    <row r="61" spans="1:5" ht="25.5">
      <c r="A61" t="s">
        <v>50</v>
      </c>
      <c r="E61" s="27" t="s">
        <v>245</v>
      </c>
    </row>
    <row r="62" spans="1:16" ht="12.75">
      <c r="A62" s="17" t="s">
        <v>42</v>
      </c>
      <c r="B62" s="21" t="s">
        <v>114</v>
      </c>
      <c r="C62" s="21" t="s">
        <v>255</v>
      </c>
      <c r="D62" s="17" t="s">
        <v>62</v>
      </c>
      <c r="E62" s="22" t="s">
        <v>256</v>
      </c>
      <c r="F62" s="23" t="s">
        <v>117</v>
      </c>
      <c r="G62" s="24">
        <v>1</v>
      </c>
      <c r="H62" s="25"/>
      <c r="I62" s="25"/>
      <c r="O62">
        <f>(I62*21)/100</f>
        <v>0</v>
      </c>
      <c r="P62" t="s">
        <v>20</v>
      </c>
    </row>
    <row r="63" spans="1:5" ht="12.75">
      <c r="A63" s="26" t="s">
        <v>46</v>
      </c>
      <c r="E63" s="27" t="s">
        <v>213</v>
      </c>
    </row>
    <row r="64" spans="1:5" ht="12.75">
      <c r="A64" s="28" t="s">
        <v>48</v>
      </c>
      <c r="E64" s="29" t="s">
        <v>257</v>
      </c>
    </row>
    <row r="65" spans="1:5" ht="63.75">
      <c r="A65" t="s">
        <v>50</v>
      </c>
      <c r="E65" s="27" t="s">
        <v>258</v>
      </c>
    </row>
    <row r="66" spans="1:16" ht="12.75">
      <c r="A66" s="17" t="s">
        <v>42</v>
      </c>
      <c r="B66" s="21" t="s">
        <v>121</v>
      </c>
      <c r="C66" s="21" t="s">
        <v>259</v>
      </c>
      <c r="D66" s="17" t="s">
        <v>62</v>
      </c>
      <c r="E66" s="22" t="s">
        <v>260</v>
      </c>
      <c r="F66" s="23" t="s">
        <v>117</v>
      </c>
      <c r="G66" s="24">
        <v>1</v>
      </c>
      <c r="H66" s="25"/>
      <c r="I66" s="25"/>
      <c r="O66">
        <f>(I66*21)/100</f>
        <v>0</v>
      </c>
      <c r="P66" t="s">
        <v>20</v>
      </c>
    </row>
    <row r="67" spans="1:5" ht="12.75">
      <c r="A67" s="26" t="s">
        <v>46</v>
      </c>
      <c r="E67" s="27" t="s">
        <v>213</v>
      </c>
    </row>
    <row r="68" spans="1:5" ht="12.75">
      <c r="A68" s="28" t="s">
        <v>48</v>
      </c>
      <c r="E68" s="29" t="s">
        <v>261</v>
      </c>
    </row>
    <row r="69" spans="1:5" ht="25.5">
      <c r="A69" t="s">
        <v>50</v>
      </c>
      <c r="E69" s="27" t="s">
        <v>241</v>
      </c>
    </row>
    <row r="70" spans="1:16" ht="12.75">
      <c r="A70" s="17" t="s">
        <v>42</v>
      </c>
      <c r="B70" s="21" t="s">
        <v>128</v>
      </c>
      <c r="C70" s="21" t="s">
        <v>262</v>
      </c>
      <c r="D70" s="17" t="s">
        <v>62</v>
      </c>
      <c r="E70" s="22" t="s">
        <v>263</v>
      </c>
      <c r="F70" s="23" t="s">
        <v>222</v>
      </c>
      <c r="G70" s="24">
        <v>46</v>
      </c>
      <c r="H70" s="25"/>
      <c r="I70" s="25"/>
      <c r="O70">
        <f>(I70*21)/100</f>
        <v>0</v>
      </c>
      <c r="P70" t="s">
        <v>20</v>
      </c>
    </row>
    <row r="71" spans="1:5" ht="12.75">
      <c r="A71" s="26" t="s">
        <v>46</v>
      </c>
      <c r="E71" s="27" t="s">
        <v>213</v>
      </c>
    </row>
    <row r="72" spans="1:5" ht="12.75">
      <c r="A72" s="28" t="s">
        <v>48</v>
      </c>
      <c r="E72" s="29" t="s">
        <v>264</v>
      </c>
    </row>
    <row r="73" spans="1:5" ht="25.5">
      <c r="A73" t="s">
        <v>50</v>
      </c>
      <c r="E73" s="27" t="s">
        <v>245</v>
      </c>
    </row>
    <row r="74" spans="1:16" ht="12.75">
      <c r="A74" s="17" t="s">
        <v>42</v>
      </c>
      <c r="B74" s="21" t="s">
        <v>134</v>
      </c>
      <c r="C74" s="21" t="s">
        <v>265</v>
      </c>
      <c r="D74" s="17" t="s">
        <v>62</v>
      </c>
      <c r="E74" s="22" t="s">
        <v>266</v>
      </c>
      <c r="F74" s="23" t="s">
        <v>117</v>
      </c>
      <c r="G74" s="24">
        <v>16</v>
      </c>
      <c r="H74" s="25"/>
      <c r="I74" s="25"/>
      <c r="O74">
        <f>(I74*21)/100</f>
        <v>0</v>
      </c>
      <c r="P74" t="s">
        <v>20</v>
      </c>
    </row>
    <row r="75" spans="1:5" ht="12.75">
      <c r="A75" s="26" t="s">
        <v>46</v>
      </c>
      <c r="E75" s="27" t="s">
        <v>213</v>
      </c>
    </row>
    <row r="76" spans="1:5" ht="12.75">
      <c r="A76" s="28" t="s">
        <v>48</v>
      </c>
      <c r="E76" s="29" t="s">
        <v>267</v>
      </c>
    </row>
    <row r="77" spans="1:5" ht="63.75">
      <c r="A77" t="s">
        <v>50</v>
      </c>
      <c r="E77" s="27" t="s">
        <v>258</v>
      </c>
    </row>
    <row r="78" spans="1:16" ht="12.75">
      <c r="A78" s="17" t="s">
        <v>42</v>
      </c>
      <c r="B78" s="21" t="s">
        <v>140</v>
      </c>
      <c r="C78" s="21" t="s">
        <v>268</v>
      </c>
      <c r="D78" s="17" t="s">
        <v>62</v>
      </c>
      <c r="E78" s="22" t="s">
        <v>269</v>
      </c>
      <c r="F78" s="23" t="s">
        <v>117</v>
      </c>
      <c r="G78" s="24">
        <v>16</v>
      </c>
      <c r="H78" s="25"/>
      <c r="I78" s="25"/>
      <c r="O78">
        <f>(I78*21)/100</f>
        <v>0</v>
      </c>
      <c r="P78" t="s">
        <v>20</v>
      </c>
    </row>
    <row r="79" spans="1:5" ht="12.75">
      <c r="A79" s="26" t="s">
        <v>46</v>
      </c>
      <c r="E79" s="27" t="s">
        <v>213</v>
      </c>
    </row>
    <row r="80" spans="1:5" ht="12.75">
      <c r="A80" s="28" t="s">
        <v>48</v>
      </c>
      <c r="E80" s="29" t="s">
        <v>270</v>
      </c>
    </row>
    <row r="81" spans="1:5" ht="25.5">
      <c r="A81" t="s">
        <v>50</v>
      </c>
      <c r="E81" s="27" t="s">
        <v>241</v>
      </c>
    </row>
    <row r="82" spans="1:16" ht="12.75">
      <c r="A82" s="17" t="s">
        <v>42</v>
      </c>
      <c r="B82" s="21" t="s">
        <v>146</v>
      </c>
      <c r="C82" s="21" t="s">
        <v>271</v>
      </c>
      <c r="D82" s="17" t="s">
        <v>62</v>
      </c>
      <c r="E82" s="22" t="s">
        <v>272</v>
      </c>
      <c r="F82" s="23" t="s">
        <v>222</v>
      </c>
      <c r="G82" s="24">
        <v>736</v>
      </c>
      <c r="H82" s="25"/>
      <c r="I82" s="25"/>
      <c r="O82">
        <f>(I82*21)/100</f>
        <v>0</v>
      </c>
      <c r="P82" t="s">
        <v>20</v>
      </c>
    </row>
    <row r="83" spans="1:5" ht="12.75">
      <c r="A83" s="26" t="s">
        <v>46</v>
      </c>
      <c r="E83" s="27" t="s">
        <v>213</v>
      </c>
    </row>
    <row r="84" spans="1:5" ht="12.75">
      <c r="A84" s="28" t="s">
        <v>48</v>
      </c>
      <c r="E84" s="29" t="s">
        <v>273</v>
      </c>
    </row>
    <row r="85" spans="1:5" ht="25.5">
      <c r="A85" t="s">
        <v>50</v>
      </c>
      <c r="E85" s="27" t="s">
        <v>245</v>
      </c>
    </row>
    <row r="86" spans="1:16" ht="25.5">
      <c r="A86" s="17" t="s">
        <v>42</v>
      </c>
      <c r="B86" s="21" t="s">
        <v>153</v>
      </c>
      <c r="C86" s="21" t="s">
        <v>274</v>
      </c>
      <c r="D86" s="17" t="s">
        <v>62</v>
      </c>
      <c r="E86" s="22" t="s">
        <v>275</v>
      </c>
      <c r="F86" s="23" t="s">
        <v>117</v>
      </c>
      <c r="G86" s="24">
        <v>33</v>
      </c>
      <c r="H86" s="25"/>
      <c r="I86" s="25"/>
      <c r="O86">
        <f>(I86*21)/100</f>
        <v>0</v>
      </c>
      <c r="P86" t="s">
        <v>20</v>
      </c>
    </row>
    <row r="87" spans="1:5" ht="12.75">
      <c r="A87" s="26" t="s">
        <v>46</v>
      </c>
      <c r="E87" s="27" t="s">
        <v>213</v>
      </c>
    </row>
    <row r="88" spans="1:5" ht="25.5">
      <c r="A88" s="28" t="s">
        <v>48</v>
      </c>
      <c r="E88" s="29" t="s">
        <v>276</v>
      </c>
    </row>
    <row r="89" spans="1:5" ht="63.75">
      <c r="A89" t="s">
        <v>50</v>
      </c>
      <c r="E89" s="27" t="s">
        <v>258</v>
      </c>
    </row>
    <row r="90" spans="1:16" ht="12.75">
      <c r="A90" s="17" t="s">
        <v>42</v>
      </c>
      <c r="B90" s="21" t="s">
        <v>156</v>
      </c>
      <c r="C90" s="21" t="s">
        <v>277</v>
      </c>
      <c r="D90" s="17" t="s">
        <v>62</v>
      </c>
      <c r="E90" s="22" t="s">
        <v>278</v>
      </c>
      <c r="F90" s="23" t="s">
        <v>117</v>
      </c>
      <c r="G90" s="24">
        <v>33</v>
      </c>
      <c r="H90" s="25"/>
      <c r="I90" s="25"/>
      <c r="O90">
        <f>(I90*21)/100</f>
        <v>0</v>
      </c>
      <c r="P90" t="s">
        <v>20</v>
      </c>
    </row>
    <row r="91" spans="1:5" ht="12.75">
      <c r="A91" s="26" t="s">
        <v>46</v>
      </c>
      <c r="E91" s="27" t="s">
        <v>213</v>
      </c>
    </row>
    <row r="92" spans="1:5" ht="12.75">
      <c r="A92" s="28" t="s">
        <v>48</v>
      </c>
      <c r="E92" s="29" t="s">
        <v>279</v>
      </c>
    </row>
    <row r="93" spans="1:5" ht="25.5">
      <c r="A93" t="s">
        <v>50</v>
      </c>
      <c r="E93" s="27" t="s">
        <v>241</v>
      </c>
    </row>
    <row r="94" spans="1:16" ht="12.75">
      <c r="A94" s="17" t="s">
        <v>42</v>
      </c>
      <c r="B94" s="21" t="s">
        <v>163</v>
      </c>
      <c r="C94" s="21" t="s">
        <v>280</v>
      </c>
      <c r="D94" s="17" t="s">
        <v>62</v>
      </c>
      <c r="E94" s="22" t="s">
        <v>281</v>
      </c>
      <c r="F94" s="23" t="s">
        <v>222</v>
      </c>
      <c r="G94" s="24">
        <v>1518</v>
      </c>
      <c r="H94" s="25"/>
      <c r="I94" s="25"/>
      <c r="O94">
        <f>(I94*21)/100</f>
        <v>0</v>
      </c>
      <c r="P94" t="s">
        <v>20</v>
      </c>
    </row>
    <row r="95" spans="1:5" ht="12.75">
      <c r="A95" s="26" t="s">
        <v>46</v>
      </c>
      <c r="E95" s="27" t="s">
        <v>213</v>
      </c>
    </row>
    <row r="96" spans="1:5" ht="12.75">
      <c r="A96" s="28" t="s">
        <v>48</v>
      </c>
      <c r="E96" s="29" t="s">
        <v>282</v>
      </c>
    </row>
    <row r="97" spans="1:5" ht="25.5">
      <c r="A97" t="s">
        <v>50</v>
      </c>
      <c r="E97" s="27" t="s">
        <v>245</v>
      </c>
    </row>
    <row r="98" spans="1:16" ht="12.75">
      <c r="A98" s="17" t="s">
        <v>42</v>
      </c>
      <c r="B98" s="21" t="s">
        <v>169</v>
      </c>
      <c r="C98" s="21" t="s">
        <v>283</v>
      </c>
      <c r="D98" s="17" t="s">
        <v>62</v>
      </c>
      <c r="E98" s="22" t="s">
        <v>284</v>
      </c>
      <c r="F98" s="23" t="s">
        <v>117</v>
      </c>
      <c r="G98" s="24">
        <v>17</v>
      </c>
      <c r="H98" s="25"/>
      <c r="I98" s="25"/>
      <c r="O98">
        <f>(I98*21)/100</f>
        <v>0</v>
      </c>
      <c r="P98" t="s">
        <v>20</v>
      </c>
    </row>
    <row r="99" spans="1:5" ht="12.75">
      <c r="A99" s="26" t="s">
        <v>46</v>
      </c>
      <c r="E99" s="27" t="s">
        <v>213</v>
      </c>
    </row>
    <row r="100" spans="1:5" ht="12.75">
      <c r="A100" s="28" t="s">
        <v>48</v>
      </c>
      <c r="E100" s="29" t="s">
        <v>285</v>
      </c>
    </row>
    <row r="101" spans="1:5" ht="63.75">
      <c r="A101" t="s">
        <v>50</v>
      </c>
      <c r="E101" s="27" t="s">
        <v>258</v>
      </c>
    </row>
    <row r="102" spans="1:16" ht="12.75">
      <c r="A102" s="17" t="s">
        <v>42</v>
      </c>
      <c r="B102" s="21" t="s">
        <v>174</v>
      </c>
      <c r="C102" s="21" t="s">
        <v>286</v>
      </c>
      <c r="D102" s="17" t="s">
        <v>62</v>
      </c>
      <c r="E102" s="22" t="s">
        <v>287</v>
      </c>
      <c r="F102" s="23" t="s">
        <v>117</v>
      </c>
      <c r="G102" s="24">
        <v>17</v>
      </c>
      <c r="H102" s="25"/>
      <c r="I102" s="25"/>
      <c r="O102">
        <f>(I102*21)/100</f>
        <v>0</v>
      </c>
      <c r="P102" t="s">
        <v>20</v>
      </c>
    </row>
    <row r="103" spans="1:5" ht="12.75">
      <c r="A103" s="26" t="s">
        <v>46</v>
      </c>
      <c r="E103" s="27" t="s">
        <v>213</v>
      </c>
    </row>
    <row r="104" spans="1:5" ht="12.75">
      <c r="A104" s="28" t="s">
        <v>48</v>
      </c>
      <c r="E104" s="29" t="s">
        <v>288</v>
      </c>
    </row>
    <row r="105" spans="1:5" ht="25.5">
      <c r="A105" t="s">
        <v>50</v>
      </c>
      <c r="E105" s="27" t="s">
        <v>241</v>
      </c>
    </row>
    <row r="106" spans="1:16" ht="12.75">
      <c r="A106" s="17" t="s">
        <v>42</v>
      </c>
      <c r="B106" s="21" t="s">
        <v>181</v>
      </c>
      <c r="C106" s="21" t="s">
        <v>289</v>
      </c>
      <c r="D106" s="17" t="s">
        <v>62</v>
      </c>
      <c r="E106" s="22" t="s">
        <v>290</v>
      </c>
      <c r="F106" s="23" t="s">
        <v>222</v>
      </c>
      <c r="G106" s="24">
        <v>782</v>
      </c>
      <c r="H106" s="25"/>
      <c r="I106" s="25"/>
      <c r="O106">
        <f>(I106*21)/100</f>
        <v>0</v>
      </c>
      <c r="P106" t="s">
        <v>20</v>
      </c>
    </row>
    <row r="107" spans="1:5" ht="12.75">
      <c r="A107" s="26" t="s">
        <v>46</v>
      </c>
      <c r="E107" s="27" t="s">
        <v>213</v>
      </c>
    </row>
    <row r="108" spans="1:5" ht="12.75">
      <c r="A108" s="28" t="s">
        <v>48</v>
      </c>
      <c r="E108" s="29" t="s">
        <v>291</v>
      </c>
    </row>
    <row r="109" spans="1:5" ht="25.5">
      <c r="A109" t="s">
        <v>50</v>
      </c>
      <c r="E109" s="27" t="s">
        <v>245</v>
      </c>
    </row>
  </sheetData>
  <mergeCells count="10">
    <mergeCell ref="A5:A6"/>
    <mergeCell ref="B5:B6"/>
    <mergeCell ref="C5:C6"/>
    <mergeCell ref="D5:D6"/>
    <mergeCell ref="E5:E6"/>
    <mergeCell ref="F5:F6"/>
    <mergeCell ref="G5:G6"/>
    <mergeCell ref="H5:I5"/>
    <mergeCell ref="C3:D3"/>
    <mergeCell ref="C4:D4"/>
  </mergeCells>
  <printOptions horizontalCentered="1"/>
  <pageMargins left="0.3937007874015748" right="0.3937007874015748" top="0.5905511811023623" bottom="0.5905511811023623" header="0.5118110236220472" footer="0.5118110236220472"/>
  <pageSetup fitToHeight="0" fitToWidth="1" horizontalDpi="300" verticalDpi="300" orientation="portrait"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qwert</cp:lastModifiedBy>
  <cp:lastPrinted>2021-07-27T09:08:14Z</cp:lastPrinted>
  <dcterms:modified xsi:type="dcterms:W3CDTF">2021-07-27T09:15:06Z</dcterms:modified>
  <cp:category/>
  <cp:version/>
  <cp:contentType/>
  <cp:contentStatus/>
</cp:coreProperties>
</file>