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9032" windowHeight="7680" activeTab="1"/>
  </bookViews>
  <sheets>
    <sheet name="Rekapitulace stavby" sheetId="1" r:id="rId1"/>
    <sheet name="80 - EPS" sheetId="2" r:id="rId2"/>
  </sheets>
  <definedNames>
    <definedName name="_xlnm.Print_Area" localSheetId="1">'80 - EPS'!$A$1:$M$133</definedName>
    <definedName name="_xlnm.Print_Area" localSheetId="0">'Rekapitulace stavby'!$A$1:$AQ$54</definedName>
  </definedNames>
  <calcPr fullCalcOnLoad="1"/>
</workbook>
</file>

<file path=xl/sharedStrings.xml><?xml version="1.0" encoding="utf-8"?>
<sst xmlns="http://schemas.openxmlformats.org/spreadsheetml/2006/main" count="284" uniqueCount="145">
  <si>
    <t>List obsahuje:</t>
  </si>
  <si>
    <t>1) Krycí list soupisu</t>
  </si>
  <si>
    <t>2) Rekapitulace</t>
  </si>
  <si>
    <t>3) Soupis prací</t>
  </si>
  <si>
    <t>Zpět na list:</t>
  </si>
  <si>
    <t>2</t>
  </si>
  <si>
    <t>KRYCÍ LIST SOUPISU</t>
  </si>
  <si>
    <t>False</t>
  </si>
  <si>
    <t>Stavba:</t>
  </si>
  <si>
    <t>Objekt:</t>
  </si>
  <si>
    <t>KSO:</t>
  </si>
  <si>
    <t/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</si>
  <si>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</si>
  <si>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</si>
  <si>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</si>
  <si>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</si>
  <si>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</si>
  <si>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</si>
  <si>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</si>
  <si>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</si>
  <si>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</si>
  <si>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</si>
  <si>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</si>
  <si>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</si>
  <si>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</si>
  <si>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</si>
  <si>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</si>
  <si>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</si>
  <si>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</si>
  <si>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</si>
  <si>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</si>
  <si>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</si>
  <si>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</si>
  <si>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</si>
  <si>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</si>
  <si>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</si>
  <si>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</si>
  <si>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</si>
  <si>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SOUPIS PRACÍ</t>
  </si>
  <si>
    <t>PČ</t>
  </si>
  <si>
    <t>Typ</t>
  </si>
  <si>
    <t>Kód</t>
  </si>
  <si>
    <t>Popis</t>
  </si>
  <si>
    <t>MJ</t>
  </si>
  <si>
    <t>Množství</t>
  </si>
  <si>
    <t>Cenová soustava</t>
  </si>
  <si>
    <t>D</t>
  </si>
  <si>
    <t>1</t>
  </si>
  <si>
    <t>0</t>
  </si>
  <si>
    <t>ks</t>
  </si>
  <si>
    <t>m</t>
  </si>
  <si>
    <t>kpl</t>
  </si>
  <si>
    <t>Elektrická požární signalizace</t>
  </si>
  <si>
    <t>Export VZ</t>
  </si>
  <si>
    <t>1) Rekapitulace stavby</t>
  </si>
  <si>
    <t>2) Rekapitulace objektů stavby a soupisů prací</t>
  </si>
  <si>
    <t>{29a8587a-a5ff-4358-9bed-c63f188ece93}</t>
  </si>
  <si>
    <t>0,01</t>
  </si>
  <si>
    <t>21</t>
  </si>
  <si>
    <t>15</t>
  </si>
  <si>
    <t>REKAPITULACE STAVBY</t>
  </si>
  <si>
    <t>0,001</t>
  </si>
  <si>
    <t>Kód:</t>
  </si>
  <si>
    <t>801 11 33</t>
  </si>
  <si>
    <t>True</t>
  </si>
  <si>
    <t xml:space="preserve">Navržená zařízení jsou referenční a určují minimální technický standard, resp. základní technické vlastnosti. Volba konkrétních zařízení při realizaci včetně odpovědnosti za jejich shodnost s českými normami a jinými zákonnými ustanoveními je na dodavateli a podléhá schválení investora.
Pokud jsou v této dokumentaci uvedeny konkrétní typy výrobků, jedná se pouze o příklady sloužící pro specifikaci vlastností -– technických a uživatelských standardů. Zhotovitel dokumentace výslovně uvádí, že tyto výrobky lze nahradit jinými výrobky stejných technických vlastností – standardů a shodné, nebo vyšší kvality. Stejným způsobem jsou (mohou být) v dokumentaci uvedeni jako příklad informativně i možní v úvahu přicházející výrobci, nebo dodavatelé.
V případě nahrazení jednotlivých částí, nebo celých funkčních celků, musí být dodavatelskou firmou zajištěna plná funkčnost jak systému, který je měněn (ať jeho část, tak jako celek), tak musí být zajištěna i plná funkčnost systémů navazujících na nahrazený systém.
</t>
  </si>
  <si>
    <t>REKAPITULACE OBJEKTŮ STAVBY A SOUPISŮ PRACÍ</t>
  </si>
  <si>
    <t>Objekt, Soupis prací</t>
  </si>
  <si>
    <t>Cena bez DPH [CZK]</t>
  </si>
  <si>
    <t>Cena s DPH [CZK]</t>
  </si>
  <si>
    <t>Náklady stavby celkem</t>
  </si>
  <si>
    <t>###NOIMPORT###</t>
  </si>
  <si>
    <t>IMPORT</t>
  </si>
  <si>
    <t>{00000000-0000-0000-0000-000000000000}</t>
  </si>
  <si>
    <t>/</t>
  </si>
  <si>
    <t>STA</t>
  </si>
  <si>
    <t>{cdf976c3-5e35-4129-9f5e-68daa209782f}</t>
  </si>
  <si>
    <t>285 04 Uhlířské Janovice</t>
  </si>
  <si>
    <t>Domov Na Hrádku, poskytovatel sociálních služeb</t>
  </si>
  <si>
    <t>00873624</t>
  </si>
  <si>
    <t>Červený Hrádek 45,285 04 Uhlířské Janovice</t>
  </si>
  <si>
    <t>12/2021</t>
  </si>
  <si>
    <t>080 - Elektrická požární signalizace - EPS</t>
  </si>
  <si>
    <t>Elektrická požární signalizace - EPS</t>
  </si>
  <si>
    <t>Ústředna EPS pro 4 kruhové linky - kompetní se zdojem, čelním panelem</t>
  </si>
  <si>
    <t>Akku 12 V / 24 Ah</t>
  </si>
  <si>
    <t>GSM brána</t>
  </si>
  <si>
    <t xml:space="preserve">Multisenzorový hlásič požáru </t>
  </si>
  <si>
    <t>Patice hlásiče</t>
  </si>
  <si>
    <t xml:space="preserve">Tlačítkový hlásič požáru vnitřní </t>
  </si>
  <si>
    <t>Siréna EPS</t>
  </si>
  <si>
    <t>Vstupně/výstupní prvek 2xvstup/2xvýstup</t>
  </si>
  <si>
    <t>Krabice pro v/v moduly + víčko</t>
  </si>
  <si>
    <t>Spínaný zálohovaný zdroj v krytu24V10A, CPD certifikát</t>
  </si>
  <si>
    <t xml:space="preserve">Kabel ohniodolný E30 1x2x0,8 s Cu žílami dle vyhl.č.23/2008Sb. </t>
  </si>
  <si>
    <t xml:space="preserve">Kabel ohniodolný E30 2x2x0,8 s Cu žílami dle vyhl.č.23/2008Sb. </t>
  </si>
  <si>
    <t xml:space="preserve">Vodič uzemňovací CY10 </t>
  </si>
  <si>
    <t>Vodič uzemňovací CY 4</t>
  </si>
  <si>
    <t>Svorkovnice, šrouby, hmoždinky,drobný mat.</t>
  </si>
  <si>
    <t>Trubka instalační pevná bezhalogen s příchytkami a ostatním příslušenstvím</t>
  </si>
  <si>
    <t>Příchyka pro ohniodolný kabel + hmoždinka + šroub</t>
  </si>
  <si>
    <t>Dvojitá příchytka s požární odolností</t>
  </si>
  <si>
    <t xml:space="preserve">Požární ucpávky </t>
  </si>
  <si>
    <t>Měření po úsecích</t>
  </si>
  <si>
    <t>Koordinace na stavbě s ostatními profesemi</t>
  </si>
  <si>
    <t>Zákaznický text</t>
  </si>
  <si>
    <t>Programování, testování, zprovoznění systému</t>
  </si>
  <si>
    <t>Ostatní drobný instalační materiál</t>
  </si>
  <si>
    <t>Provozní kniha EPS</t>
  </si>
  <si>
    <t>Sekání otvoru ve zdivu pr.60mm do 1200mm</t>
  </si>
  <si>
    <t>Jádrové vrty diamantovými korunkami do stavebních materiálů (železobetonu, betonu, cihel, obkladů, dlažeb, kamene) průměru přes 90 do 100 mm</t>
  </si>
  <si>
    <t>Drobný montážní materiál  3% z mat.</t>
  </si>
  <si>
    <t>Pomocné práce PPV 6% z materiálu a montáží vyjma dodávek</t>
  </si>
  <si>
    <t xml:space="preserve">Odvoz vybouraných hmot na skládku </t>
  </si>
  <si>
    <t>Projekt skutečného provedení</t>
  </si>
  <si>
    <t>hod</t>
  </si>
  <si>
    <t>t</t>
  </si>
  <si>
    <t>J.cena dodávka [CZK]</t>
  </si>
  <si>
    <t>J.cena montáž [CZK]</t>
  </si>
  <si>
    <t>Celkem cena dodávka [CZK]</t>
  </si>
  <si>
    <t>Celkem cena montáž [CZK]</t>
  </si>
  <si>
    <t>Výchozí kontrola EPS</t>
  </si>
  <si>
    <t>Výchozí revizní zpráva elektro</t>
  </si>
  <si>
    <t>Kabel 1x2x0,8 bezhalogenový, komunikační kabel s omezenu tvorbou kouře a šířením ohně, s klasifikací B2cas1d1dle CPR, ČSN EN 50575: 2014 + A1: 2016</t>
  </si>
  <si>
    <t>Krabice s odolnostíí a keramickou svorkovnicí</t>
  </si>
  <si>
    <t>Provedení koordinační funkční zkoušky systému EPS a návazných zařízení, vyhotovení protokolu - nutná součinnsot investora, dodavatelů ostatních ovládaných zařízení</t>
  </si>
  <si>
    <t>Rozebírání rastrového a skládánání rastrového podhledu + montáž</t>
  </si>
  <si>
    <t>Drážka ve stěně 40x60-ručně sekat</t>
  </si>
  <si>
    <t>Drážka ve stěně nebo stropě 20x20-ručně sekat</t>
  </si>
  <si>
    <t>Trubka ohebná pod omítku průměr 29</t>
  </si>
  <si>
    <t>Trubka ohebná pod omítku průměr 16</t>
  </si>
  <si>
    <t>Krabicce protahovací 150x150x77</t>
  </si>
  <si>
    <t>Krabicce univerzální KU68</t>
  </si>
  <si>
    <t>Průvrt 120cm průměr 30mm</t>
  </si>
  <si>
    <t>Montážní dvířka do SDK 500x500 s rámečkem</t>
  </si>
  <si>
    <t>Opravy zazdění, štukování a malování  po montáži</t>
  </si>
  <si>
    <t xml:space="preserve">Doprava dodávek 3,2% </t>
  </si>
  <si>
    <t>Dílenská dokumentace dodavatele</t>
  </si>
  <si>
    <t>Ostatní práce neobsažené v ceníku celkem (viz záhlaví)</t>
  </si>
  <si>
    <t>Jistič 10A/B</t>
  </si>
  <si>
    <t>Kabel s požární odolností 3Jx2,5</t>
  </si>
  <si>
    <t>Úprava silnoproudého rozvaděče</t>
  </si>
  <si>
    <t>Ing. Václav Bouda</t>
  </si>
  <si>
    <t>CZ5801242513</t>
  </si>
  <si>
    <t xml:space="preserve">….... Uchazeč doplní název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</si>
</sst>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\.mm\.yyyy"/>
    <numFmt numFmtId="167" formatCode="#,##0.00%"/>
    <numFmt numFmtId="168" formatCode="#,##0.00000"/>
    <numFmt numFmtId="169" formatCode="#,##0.000"/>
    <numFmt numFmtId="170" formatCode="#,##0.0000"/>
    <numFmt numFmtId="171" formatCode="#,##0.0"/>
    <numFmt numFmtId="172" formatCode="[$-405]dddd\ d\.\ mmmm\ yyyy"/>
    <numFmt numFmtId="173" formatCode="0.0"/>
  </numFmts>
  <fonts count="57">
    <font>
      <sz val="10"/>
      <name val="Arial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indexed="16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56"/>
      <name val="Trebuchet MS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8"/>
      <color indexed="43"/>
      <name val="Trebuchet MS"/>
      <family val="2"/>
    </font>
    <font>
      <u val="single"/>
      <sz val="10"/>
      <color indexed="12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8"/>
      <color indexed="55"/>
      <name val="Trebuchet MS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9"/>
      <color rgb="FF969696"/>
      <name val="Trebuchet MS"/>
      <family val="2"/>
    </font>
    <font>
      <sz val="8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8"/>
      <color rgb="FF969696"/>
      <name val="Trebuchet M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3E3E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17" borderId="0" xfId="0" applyFill="1" applyAlignment="1">
      <alignment/>
    </xf>
    <xf numFmtId="0" fontId="1" fillId="17" borderId="0" xfId="0" applyFont="1" applyFill="1" applyAlignment="1">
      <alignment vertical="center"/>
    </xf>
    <xf numFmtId="0" fontId="2" fillId="17" borderId="0" xfId="0" applyFont="1" applyFill="1" applyAlignment="1">
      <alignment horizontal="left" vertical="center"/>
    </xf>
    <xf numFmtId="0" fontId="3" fillId="17" borderId="0" xfId="36" applyFont="1" applyFill="1" applyAlignment="1">
      <alignment vertical="center"/>
    </xf>
    <xf numFmtId="0" fontId="1" fillId="17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166" fontId="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167" fontId="11" fillId="0" borderId="0" xfId="0" applyNumberFormat="1" applyFont="1" applyBorder="1" applyAlignment="1" applyProtection="1">
      <alignment horizontal="right" vertical="center"/>
      <protection locked="0"/>
    </xf>
    <xf numFmtId="0" fontId="0" fillId="19" borderId="0" xfId="0" applyFont="1" applyFill="1" applyBorder="1" applyAlignment="1" applyProtection="1">
      <alignment vertical="center"/>
      <protection/>
    </xf>
    <xf numFmtId="0" fontId="7" fillId="19" borderId="17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 locked="0"/>
    </xf>
    <xf numFmtId="4" fontId="7" fillId="19" borderId="18" xfId="0" applyNumberFormat="1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8" fillId="19" borderId="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center"/>
      <protection locked="0"/>
    </xf>
    <xf numFmtId="0" fontId="8" fillId="19" borderId="0" xfId="0" applyFont="1" applyFill="1" applyBorder="1" applyAlignment="1" applyProtection="1">
      <alignment horizontal="right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13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8" fillId="19" borderId="24" xfId="0" applyFont="1" applyFill="1" applyBorder="1" applyAlignment="1" applyProtection="1">
      <alignment horizontal="center" vertical="center" wrapText="1"/>
      <protection/>
    </xf>
    <xf numFmtId="0" fontId="8" fillId="19" borderId="25" xfId="0" applyFont="1" applyFill="1" applyBorder="1" applyAlignment="1" applyProtection="1">
      <alignment horizontal="center" vertical="center" wrapText="1"/>
      <protection/>
    </xf>
    <xf numFmtId="0" fontId="13" fillId="19" borderId="2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8" fillId="19" borderId="28" xfId="0" applyFont="1" applyFill="1" applyBorder="1" applyAlignment="1" applyProtection="1">
      <alignment horizontal="center" vertical="center" wrapText="1"/>
      <protection/>
    </xf>
    <xf numFmtId="169" fontId="0" fillId="0" borderId="26" xfId="0" applyNumberFormat="1" applyFont="1" applyBorder="1" applyAlignment="1" applyProtection="1">
      <alignment vertical="center"/>
      <protection/>
    </xf>
    <xf numFmtId="0" fontId="12" fillId="0" borderId="0" xfId="48" applyFont="1" applyBorder="1" applyAlignment="1" applyProtection="1">
      <alignment horizontal="left"/>
      <protection/>
    </xf>
    <xf numFmtId="4" fontId="0" fillId="0" borderId="26" xfId="48" applyNumberFormat="1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4" fontId="0" fillId="0" borderId="31" xfId="0" applyNumberFormat="1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47" fillId="24" borderId="0" xfId="49" applyFont="1" applyFill="1" applyAlignment="1">
      <alignment horizontal="left" vertical="center"/>
      <protection/>
    </xf>
    <xf numFmtId="0" fontId="1" fillId="24" borderId="0" xfId="49" applyFont="1" applyFill="1" applyAlignment="1">
      <alignment vertical="center"/>
      <protection/>
    </xf>
    <xf numFmtId="0" fontId="48" fillId="24" borderId="0" xfId="49" applyFont="1" applyFill="1" applyAlignment="1">
      <alignment horizontal="left" vertical="center"/>
      <protection/>
    </xf>
    <xf numFmtId="0" fontId="49" fillId="24" borderId="0" xfId="37" applyFont="1" applyFill="1" applyAlignment="1" applyProtection="1">
      <alignment vertical="center"/>
      <protection/>
    </xf>
    <xf numFmtId="0" fontId="45" fillId="24" borderId="0" xfId="37" applyFill="1" applyAlignment="1">
      <alignment/>
    </xf>
    <xf numFmtId="0" fontId="46" fillId="24" borderId="0" xfId="49" applyFill="1">
      <alignment/>
      <protection/>
    </xf>
    <xf numFmtId="0" fontId="46" fillId="0" borderId="0" xfId="49">
      <alignment/>
      <protection/>
    </xf>
    <xf numFmtId="0" fontId="47" fillId="0" borderId="0" xfId="49" applyFont="1" applyAlignment="1">
      <alignment horizontal="left" vertical="center"/>
      <protection/>
    </xf>
    <xf numFmtId="0" fontId="46" fillId="0" borderId="0" xfId="49" applyAlignment="1">
      <alignment horizontal="left" vertical="center"/>
      <protection/>
    </xf>
    <xf numFmtId="0" fontId="46" fillId="0" borderId="32" xfId="49" applyBorder="1">
      <alignment/>
      <protection/>
    </xf>
    <xf numFmtId="0" fontId="46" fillId="0" borderId="33" xfId="49" applyBorder="1">
      <alignment/>
      <protection/>
    </xf>
    <xf numFmtId="0" fontId="46" fillId="0" borderId="34" xfId="49" applyBorder="1">
      <alignment/>
      <protection/>
    </xf>
    <xf numFmtId="0" fontId="46" fillId="0" borderId="29" xfId="49" applyBorder="1">
      <alignment/>
      <protection/>
    </xf>
    <xf numFmtId="0" fontId="5" fillId="0" borderId="0" xfId="49" applyFont="1" applyAlignment="1">
      <alignment horizontal="left" vertical="center"/>
      <protection/>
    </xf>
    <xf numFmtId="0" fontId="46" fillId="0" borderId="27" xfId="49" applyBorder="1">
      <alignment/>
      <protection/>
    </xf>
    <xf numFmtId="0" fontId="50" fillId="0" borderId="0" xfId="49" applyFont="1" applyAlignment="1">
      <alignment horizontal="left" vertical="top"/>
      <protection/>
    </xf>
    <xf numFmtId="0" fontId="8" fillId="0" borderId="0" xfId="49" applyFont="1" applyAlignment="1">
      <alignment horizontal="left" vertical="center"/>
      <protection/>
    </xf>
    <xf numFmtId="0" fontId="7" fillId="0" borderId="0" xfId="49" applyFont="1" applyAlignment="1">
      <alignment horizontal="left" vertical="top"/>
      <protection/>
    </xf>
    <xf numFmtId="0" fontId="50" fillId="0" borderId="0" xfId="49" applyFont="1" applyAlignment="1">
      <alignment horizontal="left" vertical="center"/>
      <protection/>
    </xf>
    <xf numFmtId="0" fontId="46" fillId="0" borderId="35" xfId="49" applyBorder="1">
      <alignment/>
      <protection/>
    </xf>
    <xf numFmtId="0" fontId="46" fillId="0" borderId="29" xfId="49" applyBorder="1" applyAlignment="1">
      <alignment vertical="center"/>
      <protection/>
    </xf>
    <xf numFmtId="0" fontId="46" fillId="0" borderId="0" xfId="49" applyAlignment="1">
      <alignment vertical="center"/>
      <protection/>
    </xf>
    <xf numFmtId="0" fontId="9" fillId="0" borderId="36" xfId="49" applyFont="1" applyBorder="1" applyAlignment="1">
      <alignment horizontal="left" vertical="center"/>
      <protection/>
    </xf>
    <xf numFmtId="0" fontId="46" fillId="0" borderId="36" xfId="49" applyBorder="1" applyAlignment="1">
      <alignment vertical="center"/>
      <protection/>
    </xf>
    <xf numFmtId="0" fontId="46" fillId="0" borderId="27" xfId="49" applyBorder="1" applyAlignment="1">
      <alignment vertical="center"/>
      <protection/>
    </xf>
    <xf numFmtId="0" fontId="51" fillId="0" borderId="29" xfId="49" applyFont="1" applyBorder="1" applyAlignment="1">
      <alignment vertical="center"/>
      <protection/>
    </xf>
    <xf numFmtId="0" fontId="51" fillId="0" borderId="0" xfId="49" applyFont="1" applyAlignment="1">
      <alignment vertical="center"/>
      <protection/>
    </xf>
    <xf numFmtId="0" fontId="51" fillId="0" borderId="0" xfId="49" applyFont="1" applyAlignment="1">
      <alignment horizontal="left" vertical="center"/>
      <protection/>
    </xf>
    <xf numFmtId="0" fontId="51" fillId="0" borderId="27" xfId="49" applyFont="1" applyBorder="1" applyAlignment="1">
      <alignment vertical="center"/>
      <protection/>
    </xf>
    <xf numFmtId="0" fontId="46" fillId="25" borderId="0" xfId="49" applyFill="1" applyAlignment="1">
      <alignment vertical="center"/>
      <protection/>
    </xf>
    <xf numFmtId="0" fontId="7" fillId="25" borderId="37" xfId="49" applyFont="1" applyFill="1" applyBorder="1" applyAlignment="1">
      <alignment horizontal="left" vertical="center"/>
      <protection/>
    </xf>
    <xf numFmtId="0" fontId="46" fillId="25" borderId="38" xfId="49" applyFill="1" applyBorder="1" applyAlignment="1">
      <alignment vertical="center"/>
      <protection/>
    </xf>
    <xf numFmtId="0" fontId="7" fillId="25" borderId="38" xfId="49" applyFont="1" applyFill="1" applyBorder="1" applyAlignment="1">
      <alignment horizontal="center" vertical="center"/>
      <protection/>
    </xf>
    <xf numFmtId="0" fontId="46" fillId="25" borderId="27" xfId="49" applyFill="1" applyBorder="1" applyAlignment="1">
      <alignment vertical="center"/>
      <protection/>
    </xf>
    <xf numFmtId="0" fontId="46" fillId="0" borderId="30" xfId="49" applyBorder="1" applyAlignment="1">
      <alignment vertical="center"/>
      <protection/>
    </xf>
    <xf numFmtId="0" fontId="46" fillId="0" borderId="31" xfId="49" applyBorder="1" applyAlignment="1">
      <alignment vertical="center"/>
      <protection/>
    </xf>
    <xf numFmtId="0" fontId="46" fillId="0" borderId="39" xfId="49" applyBorder="1" applyAlignment="1">
      <alignment vertical="center"/>
      <protection/>
    </xf>
    <xf numFmtId="0" fontId="46" fillId="0" borderId="32" xfId="49" applyBorder="1" applyAlignment="1">
      <alignment vertical="center"/>
      <protection/>
    </xf>
    <xf numFmtId="0" fontId="46" fillId="0" borderId="33" xfId="49" applyBorder="1" applyAlignment="1">
      <alignment vertical="center"/>
      <protection/>
    </xf>
    <xf numFmtId="0" fontId="46" fillId="0" borderId="34" xfId="49" applyBorder="1" applyAlignment="1">
      <alignment vertical="center"/>
      <protection/>
    </xf>
    <xf numFmtId="0" fontId="8" fillId="0" borderId="29" xfId="49" applyFont="1" applyBorder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8" fillId="0" borderId="27" xfId="49" applyFont="1" applyBorder="1" applyAlignment="1">
      <alignment vertical="center"/>
      <protection/>
    </xf>
    <xf numFmtId="0" fontId="7" fillId="0" borderId="29" xfId="49" applyFont="1" applyBorder="1" applyAlignment="1">
      <alignment vertical="center"/>
      <protection/>
    </xf>
    <xf numFmtId="0" fontId="7" fillId="0" borderId="0" xfId="49" applyFont="1" applyAlignment="1">
      <alignment horizontal="left" vertical="center"/>
      <protection/>
    </xf>
    <xf numFmtId="0" fontId="7" fillId="0" borderId="0" xfId="49" applyFont="1" applyAlignment="1">
      <alignment vertical="center"/>
      <protection/>
    </xf>
    <xf numFmtId="0" fontId="7" fillId="0" borderId="27" xfId="49" applyFont="1" applyBorder="1" applyAlignment="1">
      <alignment vertical="center"/>
      <protection/>
    </xf>
    <xf numFmtId="0" fontId="35" fillId="0" borderId="0" xfId="49" applyFont="1" applyAlignment="1">
      <alignment vertical="center"/>
      <protection/>
    </xf>
    <xf numFmtId="0" fontId="46" fillId="26" borderId="38" xfId="49" applyFill="1" applyBorder="1" applyAlignment="1">
      <alignment vertical="center"/>
      <protection/>
    </xf>
    <xf numFmtId="0" fontId="8" fillId="26" borderId="40" xfId="49" applyFont="1" applyFill="1" applyBorder="1" applyAlignment="1">
      <alignment horizontal="center" vertical="center"/>
      <protection/>
    </xf>
    <xf numFmtId="0" fontId="52" fillId="0" borderId="0" xfId="49" applyFont="1" applyAlignment="1">
      <alignment horizontal="left" vertical="center"/>
      <protection/>
    </xf>
    <xf numFmtId="0" fontId="52" fillId="0" borderId="0" xfId="49" applyFont="1" applyAlignment="1">
      <alignment vertical="center"/>
      <protection/>
    </xf>
    <xf numFmtId="0" fontId="7" fillId="0" borderId="27" xfId="49" applyFont="1" applyBorder="1" applyAlignment="1">
      <alignment horizontal="center" vertical="center"/>
      <protection/>
    </xf>
    <xf numFmtId="0" fontId="36" fillId="0" borderId="0" xfId="49" applyFont="1" applyAlignment="1">
      <alignment horizontal="left" vertical="center"/>
      <protection/>
    </xf>
    <xf numFmtId="0" fontId="53" fillId="0" borderId="0" xfId="37" applyFont="1" applyAlignment="1">
      <alignment horizontal="center" vertical="center"/>
    </xf>
    <xf numFmtId="0" fontId="37" fillId="0" borderId="29" xfId="49" applyFont="1" applyBorder="1" applyAlignment="1">
      <alignment vertical="center"/>
      <protection/>
    </xf>
    <xf numFmtId="0" fontId="54" fillId="0" borderId="0" xfId="49" applyFont="1" applyAlignment="1">
      <alignment vertical="center"/>
      <protection/>
    </xf>
    <xf numFmtId="0" fontId="55" fillId="0" borderId="0" xfId="49" applyFont="1" applyAlignment="1">
      <alignment vertical="center"/>
      <protection/>
    </xf>
    <xf numFmtId="0" fontId="38" fillId="0" borderId="27" xfId="49" applyFont="1" applyBorder="1" applyAlignment="1">
      <alignment horizontal="center" vertical="center"/>
      <protection/>
    </xf>
    <xf numFmtId="0" fontId="37" fillId="0" borderId="0" xfId="49" applyFont="1" applyAlignment="1">
      <alignment vertical="center"/>
      <protection/>
    </xf>
    <xf numFmtId="0" fontId="37" fillId="0" borderId="0" xfId="49" applyFont="1" applyAlignment="1">
      <alignment horizontal="left" vertical="center"/>
      <protection/>
    </xf>
    <xf numFmtId="49" fontId="8" fillId="0" borderId="0" xfId="49" applyNumberFormat="1" applyFont="1" applyAlignment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/>
    </xf>
    <xf numFmtId="4" fontId="0" fillId="0" borderId="26" xfId="48" applyNumberFormat="1" applyFont="1" applyFill="1" applyBorder="1" applyAlignment="1" applyProtection="1">
      <alignment vertical="center"/>
      <protection locked="0"/>
    </xf>
    <xf numFmtId="169" fontId="0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4" fontId="0" fillId="0" borderId="26" xfId="48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left" vertical="center" wrapText="1"/>
    </xf>
    <xf numFmtId="0" fontId="0" fillId="27" borderId="26" xfId="0" applyFont="1" applyFill="1" applyBorder="1" applyAlignment="1" applyProtection="1">
      <alignment horizontal="center" vertical="center" wrapText="1"/>
      <protection locked="0"/>
    </xf>
    <xf numFmtId="49" fontId="8" fillId="0" borderId="0" xfId="49" applyNumberFormat="1" applyFont="1" applyFill="1" applyAlignment="1" applyProtection="1">
      <alignment horizontal="left" vertical="center"/>
      <protection locked="0"/>
    </xf>
    <xf numFmtId="0" fontId="8" fillId="0" borderId="0" xfId="49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49" fontId="8" fillId="0" borderId="0" xfId="49" applyNumberFormat="1" applyFont="1" applyAlignment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8" fillId="28" borderId="0" xfId="49" applyNumberFormat="1" applyFont="1" applyFill="1" applyAlignment="1" applyProtection="1">
      <alignment horizontal="left" vertical="center"/>
      <protection locked="0"/>
    </xf>
    <xf numFmtId="49" fontId="8" fillId="28" borderId="27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/>
    </xf>
    <xf numFmtId="0" fontId="54" fillId="0" borderId="0" xfId="49" applyFont="1" applyAlignment="1">
      <alignment horizontal="left" vertical="center" wrapText="1"/>
      <protection/>
    </xf>
    <xf numFmtId="4" fontId="55" fillId="0" borderId="0" xfId="49" applyNumberFormat="1" applyFont="1" applyAlignment="1">
      <alignment vertical="center"/>
      <protection/>
    </xf>
    <xf numFmtId="0" fontId="55" fillId="0" borderId="0" xfId="49" applyFont="1" applyAlignment="1">
      <alignment vertical="center"/>
      <protection/>
    </xf>
    <xf numFmtId="4" fontId="52" fillId="0" borderId="0" xfId="49" applyNumberFormat="1" applyFont="1" applyAlignment="1">
      <alignment horizontal="right" vertical="center"/>
      <protection/>
    </xf>
    <xf numFmtId="4" fontId="52" fillId="0" borderId="0" xfId="49" applyNumberFormat="1" applyFont="1" applyAlignment="1">
      <alignment vertical="center"/>
      <protection/>
    </xf>
    <xf numFmtId="166" fontId="8" fillId="0" borderId="0" xfId="49" applyNumberFormat="1" applyFont="1" applyAlignment="1">
      <alignment horizontal="left" vertical="center"/>
      <protection/>
    </xf>
    <xf numFmtId="0" fontId="8" fillId="0" borderId="0" xfId="49" applyFont="1" applyAlignment="1">
      <alignment vertical="center"/>
      <protection/>
    </xf>
    <xf numFmtId="0" fontId="8" fillId="26" borderId="37" xfId="49" applyFont="1" applyFill="1" applyBorder="1" applyAlignment="1">
      <alignment horizontal="center" vertical="center"/>
      <protection/>
    </xf>
    <xf numFmtId="0" fontId="8" fillId="26" borderId="38" xfId="49" applyFont="1" applyFill="1" applyBorder="1" applyAlignment="1">
      <alignment horizontal="left" vertical="center"/>
      <protection/>
    </xf>
    <xf numFmtId="0" fontId="8" fillId="26" borderId="38" xfId="49" applyFont="1" applyFill="1" applyBorder="1" applyAlignment="1">
      <alignment horizontal="center" vertical="center"/>
      <protection/>
    </xf>
    <xf numFmtId="0" fontId="8" fillId="26" borderId="38" xfId="49" applyFont="1" applyFill="1" applyBorder="1" applyAlignment="1">
      <alignment horizontal="right" vertical="center"/>
      <protection/>
    </xf>
    <xf numFmtId="167" fontId="51" fillId="0" borderId="0" xfId="49" applyNumberFormat="1" applyFont="1" applyAlignment="1">
      <alignment horizontal="center" vertical="center"/>
      <protection/>
    </xf>
    <xf numFmtId="0" fontId="51" fillId="0" borderId="0" xfId="49" applyFont="1" applyAlignment="1">
      <alignment vertical="center"/>
      <protection/>
    </xf>
    <xf numFmtId="4" fontId="56" fillId="0" borderId="0" xfId="49" applyNumberFormat="1" applyFont="1" applyAlignment="1">
      <alignment vertical="center"/>
      <protection/>
    </xf>
    <xf numFmtId="0" fontId="7" fillId="25" borderId="38" xfId="49" applyFont="1" applyFill="1" applyBorder="1" applyAlignment="1">
      <alignment horizontal="left" vertical="center"/>
      <protection/>
    </xf>
    <xf numFmtId="0" fontId="46" fillId="25" borderId="38" xfId="49" applyFill="1" applyBorder="1" applyAlignment="1">
      <alignment vertical="center"/>
      <protection/>
    </xf>
    <xf numFmtId="4" fontId="7" fillId="25" borderId="38" xfId="49" applyNumberFormat="1" applyFont="1" applyFill="1" applyBorder="1" applyAlignment="1">
      <alignment vertical="center"/>
      <protection/>
    </xf>
    <xf numFmtId="0" fontId="46" fillId="25" borderId="41" xfId="49" applyFill="1" applyBorder="1" applyAlignment="1">
      <alignment vertical="center"/>
      <protection/>
    </xf>
    <xf numFmtId="0" fontId="7" fillId="0" borderId="0" xfId="49" applyFont="1" applyAlignment="1">
      <alignment horizontal="left" vertical="center" wrapText="1"/>
      <protection/>
    </xf>
    <xf numFmtId="0" fontId="7" fillId="0" borderId="0" xfId="49" applyFont="1" applyAlignment="1">
      <alignment vertical="center"/>
      <protection/>
    </xf>
    <xf numFmtId="0" fontId="8" fillId="0" borderId="0" xfId="49" applyFont="1" applyAlignment="1">
      <alignment horizontal="left" vertical="center"/>
      <protection/>
    </xf>
    <xf numFmtId="0" fontId="46" fillId="0" borderId="0" xfId="49">
      <alignment/>
      <protection/>
    </xf>
    <xf numFmtId="0" fontId="7" fillId="0" borderId="0" xfId="49" applyFont="1" applyAlignment="1">
      <alignment horizontal="left" vertical="top" wrapText="1"/>
      <protection/>
    </xf>
    <xf numFmtId="49" fontId="8" fillId="28" borderId="0" xfId="49" applyNumberFormat="1" applyFont="1" applyFill="1" applyAlignment="1" applyProtection="1">
      <alignment horizontal="left" vertical="center"/>
      <protection locked="0"/>
    </xf>
    <xf numFmtId="49" fontId="8" fillId="28" borderId="0" xfId="49" applyNumberFormat="1" applyFont="1" applyFill="1" applyAlignment="1">
      <alignment horizontal="left" vertical="center"/>
      <protection/>
    </xf>
    <xf numFmtId="0" fontId="8" fillId="0" borderId="0" xfId="49" applyFont="1" applyAlignment="1">
      <alignment horizontal="left" vertical="center" wrapText="1"/>
      <protection/>
    </xf>
    <xf numFmtId="4" fontId="9" fillId="0" borderId="36" xfId="49" applyNumberFormat="1" applyFont="1" applyBorder="1" applyAlignment="1">
      <alignment vertical="center"/>
      <protection/>
    </xf>
    <xf numFmtId="0" fontId="46" fillId="0" borderId="36" xfId="49" applyBorder="1" applyAlignment="1">
      <alignment vertical="center"/>
      <protection/>
    </xf>
    <xf numFmtId="0" fontId="51" fillId="0" borderId="0" xfId="49" applyFont="1" applyAlignment="1">
      <alignment horizontal="righ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17" borderId="0" xfId="36" applyFont="1" applyFill="1" applyAlignment="1">
      <alignment vertical="center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140625" style="98" customWidth="1"/>
    <col min="2" max="2" width="1.421875" style="98" customWidth="1"/>
    <col min="3" max="3" width="3.57421875" style="98" customWidth="1"/>
    <col min="4" max="33" width="2.28125" style="98" customWidth="1"/>
    <col min="34" max="34" width="2.8515625" style="98" customWidth="1"/>
    <col min="35" max="35" width="27.140625" style="98" customWidth="1"/>
    <col min="36" max="37" width="2.140625" style="98" customWidth="1"/>
    <col min="38" max="38" width="7.140625" style="98" customWidth="1"/>
    <col min="39" max="39" width="2.8515625" style="98" customWidth="1"/>
    <col min="40" max="40" width="11.421875" style="98" customWidth="1"/>
    <col min="41" max="41" width="6.421875" style="98" customWidth="1"/>
    <col min="42" max="42" width="3.57421875" style="98" customWidth="1"/>
    <col min="43" max="43" width="13.421875" style="98" customWidth="1"/>
    <col min="44" max="47" width="9.140625" style="98" customWidth="1"/>
    <col min="48" max="68" width="8.00390625" style="98" hidden="1" customWidth="1"/>
    <col min="69" max="16384" width="9.140625" style="98" customWidth="1"/>
  </cols>
  <sheetData>
    <row r="1" spans="1:51" ht="21" customHeight="1">
      <c r="A1" s="92" t="s">
        <v>53</v>
      </c>
      <c r="B1" s="93"/>
      <c r="C1" s="93"/>
      <c r="D1" s="94" t="s">
        <v>0</v>
      </c>
      <c r="E1" s="93"/>
      <c r="F1" s="93"/>
      <c r="G1" s="93"/>
      <c r="H1" s="93"/>
      <c r="I1" s="93"/>
      <c r="J1" s="93"/>
      <c r="K1" s="95" t="s">
        <v>54</v>
      </c>
      <c r="L1" s="95"/>
      <c r="M1" s="95"/>
      <c r="N1" s="95"/>
      <c r="O1" s="95"/>
      <c r="P1" s="95"/>
      <c r="Q1" s="95"/>
      <c r="R1" s="95"/>
      <c r="S1" s="95"/>
      <c r="T1" s="93"/>
      <c r="U1" s="93"/>
      <c r="V1" s="93"/>
      <c r="W1" s="95" t="s">
        <v>55</v>
      </c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6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W1" s="99" t="s">
        <v>7</v>
      </c>
      <c r="AX1" s="99" t="s">
        <v>7</v>
      </c>
      <c r="AY1" s="99" t="s">
        <v>56</v>
      </c>
    </row>
    <row r="2" spans="3:49" ht="36.75" customHeight="1">
      <c r="AV2" s="100" t="s">
        <v>57</v>
      </c>
      <c r="AW2" s="100" t="s">
        <v>58</v>
      </c>
    </row>
    <row r="3" spans="2:49" ht="6.7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V3" s="100" t="s">
        <v>57</v>
      </c>
      <c r="AW3" s="100" t="s">
        <v>59</v>
      </c>
    </row>
    <row r="4" spans="2:48" ht="36.75" customHeight="1">
      <c r="B4" s="104"/>
      <c r="D4" s="105" t="s">
        <v>60</v>
      </c>
      <c r="AQ4" s="106"/>
      <c r="AV4" s="100" t="s">
        <v>61</v>
      </c>
    </row>
    <row r="5" spans="2:48" ht="14.25" customHeight="1">
      <c r="B5" s="104"/>
      <c r="D5" s="107" t="s">
        <v>62</v>
      </c>
      <c r="K5" s="201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Q5" s="106"/>
      <c r="AV5" s="100" t="s">
        <v>57</v>
      </c>
    </row>
    <row r="6" spans="2:48" ht="36.75" customHeight="1">
      <c r="B6" s="104"/>
      <c r="D6" s="109" t="s">
        <v>8</v>
      </c>
      <c r="K6" s="203" t="s">
        <v>80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Q6" s="106"/>
      <c r="AV6" s="100" t="s">
        <v>57</v>
      </c>
    </row>
    <row r="7" spans="2:48" ht="14.25" customHeight="1">
      <c r="B7" s="104"/>
      <c r="D7" s="110" t="s">
        <v>10</v>
      </c>
      <c r="K7" s="108"/>
      <c r="AK7" s="110" t="s">
        <v>12</v>
      </c>
      <c r="AN7" s="108" t="s">
        <v>11</v>
      </c>
      <c r="AQ7" s="106"/>
      <c r="AV7" s="100" t="s">
        <v>57</v>
      </c>
    </row>
    <row r="8" spans="2:48" ht="14.25" customHeight="1">
      <c r="B8" s="104"/>
      <c r="D8" s="110" t="s">
        <v>13</v>
      </c>
      <c r="K8" s="108" t="s">
        <v>77</v>
      </c>
      <c r="AK8" s="110" t="s">
        <v>14</v>
      </c>
      <c r="AN8" s="173" t="s">
        <v>81</v>
      </c>
      <c r="AQ8" s="106"/>
      <c r="AV8" s="100" t="s">
        <v>57</v>
      </c>
    </row>
    <row r="9" spans="2:48" ht="14.25" customHeight="1">
      <c r="B9" s="104"/>
      <c r="AQ9" s="106"/>
      <c r="AV9" s="100" t="s">
        <v>57</v>
      </c>
    </row>
    <row r="10" spans="2:48" ht="14.25" customHeight="1">
      <c r="B10" s="104"/>
      <c r="D10" s="110" t="s">
        <v>15</v>
      </c>
      <c r="AK10" s="110" t="s">
        <v>16</v>
      </c>
      <c r="AN10" s="153" t="s">
        <v>79</v>
      </c>
      <c r="AQ10" s="106"/>
      <c r="AV10" s="100" t="s">
        <v>57</v>
      </c>
    </row>
    <row r="11" spans="2:48" ht="18" customHeight="1">
      <c r="B11" s="104"/>
      <c r="E11" s="108" t="s">
        <v>78</v>
      </c>
      <c r="AK11" s="110" t="s">
        <v>17</v>
      </c>
      <c r="AN11" s="108" t="s">
        <v>11</v>
      </c>
      <c r="AQ11" s="106"/>
      <c r="AV11" s="100" t="s">
        <v>57</v>
      </c>
    </row>
    <row r="12" spans="2:48" ht="6.75" customHeight="1">
      <c r="B12" s="104"/>
      <c r="AQ12" s="106"/>
      <c r="AV12" s="100" t="s">
        <v>57</v>
      </c>
    </row>
    <row r="13" spans="2:48" ht="14.25" customHeight="1">
      <c r="B13" s="104"/>
      <c r="D13" s="110" t="s">
        <v>18</v>
      </c>
      <c r="AK13" s="110" t="s">
        <v>16</v>
      </c>
      <c r="AN13" s="178"/>
      <c r="AQ13" s="106"/>
      <c r="AV13" s="100" t="s">
        <v>57</v>
      </c>
    </row>
    <row r="14" spans="2:48" ht="14.25">
      <c r="B14" s="104"/>
      <c r="E14" s="204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110" t="s">
        <v>17</v>
      </c>
      <c r="AN14" s="178"/>
      <c r="AQ14" s="106"/>
      <c r="AV14" s="100" t="s">
        <v>57</v>
      </c>
    </row>
    <row r="15" spans="2:48" ht="6.75" customHeight="1">
      <c r="B15" s="104"/>
      <c r="AQ15" s="106"/>
      <c r="AV15" s="100" t="s">
        <v>7</v>
      </c>
    </row>
    <row r="16" spans="2:48" ht="14.25" customHeight="1">
      <c r="B16" s="104"/>
      <c r="D16" s="110" t="s">
        <v>19</v>
      </c>
      <c r="AK16" s="110" t="s">
        <v>16</v>
      </c>
      <c r="AN16" s="175">
        <v>15106691</v>
      </c>
      <c r="AQ16" s="106"/>
      <c r="AV16" s="100" t="s">
        <v>7</v>
      </c>
    </row>
    <row r="17" spans="2:48" ht="18" customHeight="1">
      <c r="B17" s="104"/>
      <c r="E17" s="174" t="s">
        <v>142</v>
      </c>
      <c r="AK17" s="110" t="s">
        <v>17</v>
      </c>
      <c r="AN17" s="175" t="s">
        <v>143</v>
      </c>
      <c r="AQ17" s="106"/>
      <c r="AV17" s="100" t="s">
        <v>64</v>
      </c>
    </row>
    <row r="18" spans="2:48" ht="6.75" customHeight="1">
      <c r="B18" s="104"/>
      <c r="AQ18" s="106"/>
      <c r="AV18" s="100" t="s">
        <v>57</v>
      </c>
    </row>
    <row r="19" spans="2:48" ht="14.25" customHeight="1">
      <c r="B19" s="104"/>
      <c r="D19" s="110" t="s">
        <v>20</v>
      </c>
      <c r="AQ19" s="106"/>
      <c r="AV19" s="100" t="s">
        <v>57</v>
      </c>
    </row>
    <row r="20" spans="2:48" ht="156.75" customHeight="1">
      <c r="B20" s="104"/>
      <c r="E20" s="206" t="s">
        <v>65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Q20" s="106"/>
      <c r="AV20" s="100" t="s">
        <v>7</v>
      </c>
    </row>
    <row r="21" spans="2:43" ht="6.75" customHeight="1">
      <c r="B21" s="104"/>
      <c r="AQ21" s="106"/>
    </row>
    <row r="22" spans="2:43" ht="6.75" customHeight="1">
      <c r="B22" s="10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Q22" s="106"/>
    </row>
    <row r="23" spans="2:43" s="113" customFormat="1" ht="25.5" customHeight="1">
      <c r="B23" s="112"/>
      <c r="D23" s="114" t="s">
        <v>21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207">
        <f>AG51</f>
        <v>0</v>
      </c>
      <c r="AL23" s="208"/>
      <c r="AM23" s="208"/>
      <c r="AN23" s="208"/>
      <c r="AO23" s="208"/>
      <c r="AQ23" s="116"/>
    </row>
    <row r="24" spans="2:43" s="113" customFormat="1" ht="6.75" customHeight="1">
      <c r="B24" s="112"/>
      <c r="AQ24" s="116"/>
    </row>
    <row r="25" spans="2:43" s="113" customFormat="1" ht="14.25">
      <c r="B25" s="112"/>
      <c r="L25" s="209" t="s">
        <v>23</v>
      </c>
      <c r="M25" s="209"/>
      <c r="N25" s="209"/>
      <c r="O25" s="209"/>
      <c r="W25" s="209" t="s">
        <v>22</v>
      </c>
      <c r="X25" s="209"/>
      <c r="Y25" s="209"/>
      <c r="Z25" s="209"/>
      <c r="AA25" s="209"/>
      <c r="AB25" s="209"/>
      <c r="AC25" s="209"/>
      <c r="AD25" s="209"/>
      <c r="AE25" s="209"/>
      <c r="AK25" s="209" t="s">
        <v>24</v>
      </c>
      <c r="AL25" s="209"/>
      <c r="AM25" s="209"/>
      <c r="AN25" s="209"/>
      <c r="AO25" s="209"/>
      <c r="AQ25" s="116"/>
    </row>
    <row r="26" spans="2:43" s="118" customFormat="1" ht="14.25" customHeight="1">
      <c r="B26" s="117"/>
      <c r="D26" s="119" t="s">
        <v>25</v>
      </c>
      <c r="F26" s="119" t="s">
        <v>26</v>
      </c>
      <c r="L26" s="192">
        <v>0.21</v>
      </c>
      <c r="M26" s="193"/>
      <c r="N26" s="193"/>
      <c r="O26" s="193"/>
      <c r="W26" s="194">
        <v>0</v>
      </c>
      <c r="X26" s="193"/>
      <c r="Y26" s="193"/>
      <c r="Z26" s="193"/>
      <c r="AA26" s="193"/>
      <c r="AB26" s="193"/>
      <c r="AC26" s="193"/>
      <c r="AD26" s="193"/>
      <c r="AE26" s="193"/>
      <c r="AK26" s="194">
        <v>0</v>
      </c>
      <c r="AL26" s="193"/>
      <c r="AM26" s="193"/>
      <c r="AN26" s="193"/>
      <c r="AO26" s="193"/>
      <c r="AQ26" s="120"/>
    </row>
    <row r="27" spans="2:43" s="118" customFormat="1" ht="14.25" customHeight="1">
      <c r="B27" s="117"/>
      <c r="F27" s="119" t="s">
        <v>27</v>
      </c>
      <c r="L27" s="192">
        <v>0.15</v>
      </c>
      <c r="M27" s="193"/>
      <c r="N27" s="193"/>
      <c r="O27" s="193"/>
      <c r="W27" s="194">
        <f>AK23</f>
        <v>0</v>
      </c>
      <c r="X27" s="193"/>
      <c r="Y27" s="193"/>
      <c r="Z27" s="193"/>
      <c r="AA27" s="193"/>
      <c r="AB27" s="193"/>
      <c r="AC27" s="193"/>
      <c r="AD27" s="193"/>
      <c r="AE27" s="193"/>
      <c r="AK27" s="194">
        <f>W27*0.15</f>
        <v>0</v>
      </c>
      <c r="AL27" s="193"/>
      <c r="AM27" s="193"/>
      <c r="AN27" s="193"/>
      <c r="AO27" s="193"/>
      <c r="AQ27" s="120"/>
    </row>
    <row r="28" spans="2:43" s="118" customFormat="1" ht="14.25" customHeight="1" hidden="1">
      <c r="B28" s="117"/>
      <c r="F28" s="119" t="s">
        <v>28</v>
      </c>
      <c r="L28" s="192">
        <v>0.21</v>
      </c>
      <c r="M28" s="193"/>
      <c r="N28" s="193"/>
      <c r="O28" s="193"/>
      <c r="W28" s="194" t="e">
        <v>#REF!</v>
      </c>
      <c r="X28" s="193"/>
      <c r="Y28" s="193"/>
      <c r="Z28" s="193"/>
      <c r="AA28" s="193"/>
      <c r="AB28" s="193"/>
      <c r="AC28" s="193"/>
      <c r="AD28" s="193"/>
      <c r="AE28" s="193"/>
      <c r="AK28" s="194">
        <v>0</v>
      </c>
      <c r="AL28" s="193"/>
      <c r="AM28" s="193"/>
      <c r="AN28" s="193"/>
      <c r="AO28" s="193"/>
      <c r="AQ28" s="120"/>
    </row>
    <row r="29" spans="2:43" s="118" customFormat="1" ht="14.25" customHeight="1" hidden="1">
      <c r="B29" s="117"/>
      <c r="F29" s="119" t="s">
        <v>29</v>
      </c>
      <c r="L29" s="192">
        <v>0.15</v>
      </c>
      <c r="M29" s="193"/>
      <c r="N29" s="193"/>
      <c r="O29" s="193"/>
      <c r="W29" s="194" t="e">
        <v>#REF!</v>
      </c>
      <c r="X29" s="193"/>
      <c r="Y29" s="193"/>
      <c r="Z29" s="193"/>
      <c r="AA29" s="193"/>
      <c r="AB29" s="193"/>
      <c r="AC29" s="193"/>
      <c r="AD29" s="193"/>
      <c r="AE29" s="193"/>
      <c r="AK29" s="194">
        <v>0</v>
      </c>
      <c r="AL29" s="193"/>
      <c r="AM29" s="193"/>
      <c r="AN29" s="193"/>
      <c r="AO29" s="193"/>
      <c r="AQ29" s="120"/>
    </row>
    <row r="30" spans="2:43" s="118" customFormat="1" ht="14.25" customHeight="1" hidden="1">
      <c r="B30" s="117"/>
      <c r="F30" s="119" t="s">
        <v>30</v>
      </c>
      <c r="L30" s="192">
        <v>0</v>
      </c>
      <c r="M30" s="193"/>
      <c r="N30" s="193"/>
      <c r="O30" s="193"/>
      <c r="W30" s="194" t="e">
        <v>#REF!</v>
      </c>
      <c r="X30" s="193"/>
      <c r="Y30" s="193"/>
      <c r="Z30" s="193"/>
      <c r="AA30" s="193"/>
      <c r="AB30" s="193"/>
      <c r="AC30" s="193"/>
      <c r="AD30" s="193"/>
      <c r="AE30" s="193"/>
      <c r="AK30" s="194">
        <v>0</v>
      </c>
      <c r="AL30" s="193"/>
      <c r="AM30" s="193"/>
      <c r="AN30" s="193"/>
      <c r="AO30" s="193"/>
      <c r="AQ30" s="120"/>
    </row>
    <row r="31" spans="2:43" s="113" customFormat="1" ht="6.75" customHeight="1">
      <c r="B31" s="112"/>
      <c r="AQ31" s="116"/>
    </row>
    <row r="32" spans="2:43" s="113" customFormat="1" ht="25.5" customHeight="1">
      <c r="B32" s="112"/>
      <c r="C32" s="121"/>
      <c r="D32" s="122" t="s">
        <v>31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 t="s">
        <v>32</v>
      </c>
      <c r="U32" s="123"/>
      <c r="V32" s="123"/>
      <c r="W32" s="123"/>
      <c r="X32" s="195" t="s">
        <v>33</v>
      </c>
      <c r="Y32" s="196"/>
      <c r="Z32" s="196"/>
      <c r="AA32" s="196"/>
      <c r="AB32" s="196"/>
      <c r="AC32" s="123"/>
      <c r="AD32" s="123"/>
      <c r="AE32" s="123"/>
      <c r="AF32" s="123"/>
      <c r="AG32" s="123"/>
      <c r="AH32" s="123"/>
      <c r="AI32" s="123"/>
      <c r="AJ32" s="123"/>
      <c r="AK32" s="197">
        <f>AK23+AK26+AK27</f>
        <v>0</v>
      </c>
      <c r="AL32" s="196"/>
      <c r="AM32" s="196"/>
      <c r="AN32" s="196"/>
      <c r="AO32" s="198"/>
      <c r="AP32" s="121"/>
      <c r="AQ32" s="125"/>
    </row>
    <row r="33" spans="2:43" s="113" customFormat="1" ht="6.75" customHeight="1">
      <c r="B33" s="112"/>
      <c r="AQ33" s="116"/>
    </row>
    <row r="34" spans="2:43" s="113" customFormat="1" ht="6.75" customHeight="1"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8"/>
    </row>
    <row r="38" spans="2:43" s="113" customFormat="1" ht="6.75" customHeight="1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1"/>
    </row>
    <row r="39" spans="2:43" s="113" customFormat="1" ht="36.75" customHeight="1">
      <c r="B39" s="112"/>
      <c r="C39" s="105" t="s">
        <v>66</v>
      </c>
      <c r="AQ39" s="116"/>
    </row>
    <row r="40" spans="2:43" s="113" customFormat="1" ht="6.75" customHeight="1">
      <c r="B40" s="112"/>
      <c r="AQ40" s="116"/>
    </row>
    <row r="41" spans="2:43" s="133" customFormat="1" ht="14.25" customHeight="1">
      <c r="B41" s="132"/>
      <c r="C41" s="110" t="s">
        <v>62</v>
      </c>
      <c r="AQ41" s="134"/>
    </row>
    <row r="42" spans="2:43" s="137" customFormat="1" ht="36.75" customHeight="1">
      <c r="B42" s="135"/>
      <c r="C42" s="136" t="s">
        <v>8</v>
      </c>
      <c r="L42" s="199" t="str">
        <f>K6</f>
        <v>Červený Hrádek 45,285 04 Uhlířské Janovice</v>
      </c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Q42" s="138"/>
    </row>
    <row r="43" spans="2:43" s="113" customFormat="1" ht="6.75" customHeight="1">
      <c r="B43" s="112"/>
      <c r="AQ43" s="116"/>
    </row>
    <row r="44" spans="2:43" s="113" customFormat="1" ht="14.25">
      <c r="B44" s="112"/>
      <c r="C44" s="110" t="s">
        <v>13</v>
      </c>
      <c r="L44" s="139" t="str">
        <f>K8</f>
        <v>285 04 Uhlířské Janovice</v>
      </c>
      <c r="AI44" s="110" t="s">
        <v>14</v>
      </c>
      <c r="AM44" s="186" t="str">
        <f>AN8</f>
        <v>12/2021</v>
      </c>
      <c r="AN44" s="186"/>
      <c r="AQ44" s="116"/>
    </row>
    <row r="45" spans="2:43" s="113" customFormat="1" ht="6.75" customHeight="1">
      <c r="B45" s="112"/>
      <c r="AQ45" s="116"/>
    </row>
    <row r="46" spans="2:43" s="113" customFormat="1" ht="15" customHeight="1">
      <c r="B46" s="112"/>
      <c r="C46" s="110" t="s">
        <v>15</v>
      </c>
      <c r="L46" s="133" t="str">
        <f>E11</f>
        <v>Domov Na Hrádku, poskytovatel sociálních služeb</v>
      </c>
      <c r="AI46" s="110" t="s">
        <v>19</v>
      </c>
      <c r="AM46" s="187" t="str">
        <f>E17</f>
        <v>Ing. Václav Bouda</v>
      </c>
      <c r="AN46" s="187"/>
      <c r="AO46" s="187"/>
      <c r="AP46" s="187"/>
      <c r="AQ46" s="116"/>
    </row>
    <row r="47" spans="2:43" s="113" customFormat="1" ht="14.25">
      <c r="B47" s="112"/>
      <c r="C47" s="110" t="s">
        <v>18</v>
      </c>
      <c r="L47" s="176">
        <f>E14</f>
        <v>0</v>
      </c>
      <c r="AQ47" s="116"/>
    </row>
    <row r="48" spans="2:43" s="113" customFormat="1" ht="10.5" customHeight="1">
      <c r="B48" s="112"/>
      <c r="AQ48" s="116"/>
    </row>
    <row r="49" spans="2:43" s="113" customFormat="1" ht="29.25" customHeight="1">
      <c r="B49" s="112"/>
      <c r="C49" s="188" t="s">
        <v>41</v>
      </c>
      <c r="D49" s="189"/>
      <c r="E49" s="189"/>
      <c r="F49" s="189"/>
      <c r="G49" s="189"/>
      <c r="H49" s="140"/>
      <c r="I49" s="190" t="s">
        <v>67</v>
      </c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91" t="s">
        <v>68</v>
      </c>
      <c r="AH49" s="189"/>
      <c r="AI49" s="189"/>
      <c r="AJ49" s="189"/>
      <c r="AK49" s="189"/>
      <c r="AL49" s="189"/>
      <c r="AM49" s="189"/>
      <c r="AN49" s="190" t="s">
        <v>69</v>
      </c>
      <c r="AO49" s="189"/>
      <c r="AP49" s="189"/>
      <c r="AQ49" s="141" t="s">
        <v>40</v>
      </c>
    </row>
    <row r="50" spans="2:43" s="113" customFormat="1" ht="10.5" customHeight="1">
      <c r="B50" s="112"/>
      <c r="AQ50" s="116"/>
    </row>
    <row r="51" spans="2:67" s="137" customFormat="1" ht="32.25" customHeight="1">
      <c r="B51" s="135"/>
      <c r="C51" s="142" t="s">
        <v>70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84">
        <f>AG52</f>
        <v>0</v>
      </c>
      <c r="AH51" s="184"/>
      <c r="AI51" s="184"/>
      <c r="AJ51" s="184"/>
      <c r="AK51" s="184"/>
      <c r="AL51" s="184"/>
      <c r="AM51" s="184"/>
      <c r="AN51" s="185">
        <f>AN52</f>
        <v>0</v>
      </c>
      <c r="AO51" s="185"/>
      <c r="AP51" s="185"/>
      <c r="AQ51" s="144" t="s">
        <v>11</v>
      </c>
      <c r="AV51" s="136" t="s">
        <v>46</v>
      </c>
      <c r="AW51" s="136" t="s">
        <v>48</v>
      </c>
      <c r="AX51" s="145" t="s">
        <v>71</v>
      </c>
      <c r="AY51" s="136" t="s">
        <v>72</v>
      </c>
      <c r="AZ51" s="136" t="s">
        <v>56</v>
      </c>
      <c r="BA51" s="136" t="s">
        <v>73</v>
      </c>
      <c r="BO51" s="136" t="s">
        <v>63</v>
      </c>
    </row>
    <row r="52" spans="1:68" s="151" customFormat="1" ht="16.5" customHeight="1">
      <c r="A52" s="146" t="s">
        <v>74</v>
      </c>
      <c r="B52" s="147"/>
      <c r="C52" s="148"/>
      <c r="D52" s="181">
        <v>80</v>
      </c>
      <c r="E52" s="181"/>
      <c r="F52" s="181"/>
      <c r="G52" s="181"/>
      <c r="H52" s="181"/>
      <c r="I52" s="149"/>
      <c r="J52" s="181" t="s">
        <v>52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2">
        <f>'80 - EPS'!L27</f>
        <v>0</v>
      </c>
      <c r="AH52" s="183"/>
      <c r="AI52" s="183"/>
      <c r="AJ52" s="183"/>
      <c r="AK52" s="183"/>
      <c r="AL52" s="183"/>
      <c r="AM52" s="183"/>
      <c r="AN52" s="182">
        <f>'80 - EPS'!L36</f>
        <v>0</v>
      </c>
      <c r="AO52" s="183"/>
      <c r="AP52" s="183"/>
      <c r="AQ52" s="150" t="s">
        <v>75</v>
      </c>
      <c r="AW52" s="152" t="s">
        <v>47</v>
      </c>
      <c r="AY52" s="152" t="s">
        <v>72</v>
      </c>
      <c r="AZ52" s="152" t="s">
        <v>76</v>
      </c>
      <c r="BA52" s="152" t="s">
        <v>56</v>
      </c>
      <c r="BO52" s="152" t="s">
        <v>11</v>
      </c>
      <c r="BP52" s="152" t="s">
        <v>5</v>
      </c>
    </row>
    <row r="53" spans="2:43" s="113" customFormat="1" ht="30" customHeight="1">
      <c r="B53" s="112"/>
      <c r="AQ53" s="116"/>
    </row>
    <row r="54" spans="2:43" s="113" customFormat="1" ht="6.75" customHeight="1"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8"/>
    </row>
  </sheetData>
  <sheetProtection password="CC47" sheet="1" objects="1" scenarios="1"/>
  <mergeCells count="38"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C49:G49"/>
    <mergeCell ref="I49:AF49"/>
    <mergeCell ref="AG49:AM49"/>
    <mergeCell ref="AN49:AP49"/>
    <mergeCell ref="D52:H52"/>
    <mergeCell ref="J52:AF52"/>
    <mergeCell ref="AG52:AM52"/>
    <mergeCell ref="AN52:AP52"/>
    <mergeCell ref="AG51:AM51"/>
    <mergeCell ref="AN51:AP51"/>
  </mergeCells>
  <hyperlinks>
    <hyperlink ref="K1:S1" location="C2" display="1) Rekapitulace stavby"/>
    <hyperlink ref="W1:AI1" location="C51" display="2) Rekapitulace objektů stavby a soupisů prací"/>
    <hyperlink ref="A52" location="'700.1 - Slaboproudé rozvody'!C2" display="/"/>
  </hyperlinks>
  <printOptions/>
  <pageMargins left="0.55" right="0.7086614173228347" top="0.64" bottom="0.7874015748031497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140625" style="0" bestFit="1" customWidth="1"/>
    <col min="9" max="9" width="12.57421875" style="0" customWidth="1"/>
    <col min="10" max="10" width="12.00390625" style="0" customWidth="1"/>
    <col min="11" max="11" width="14.140625" style="6" customWidth="1"/>
    <col min="12" max="12" width="20.140625" style="0" customWidth="1"/>
    <col min="13" max="13" width="13.28125" style="0" customWidth="1"/>
    <col min="14" max="14" width="8.00390625" style="0" customWidth="1"/>
  </cols>
  <sheetData>
    <row r="1" spans="1:19" ht="21.75" customHeight="1">
      <c r="A1" s="1"/>
      <c r="B1" s="2"/>
      <c r="C1" s="2"/>
      <c r="D1" s="3" t="s">
        <v>0</v>
      </c>
      <c r="E1" s="2"/>
      <c r="F1" s="4" t="s">
        <v>1</v>
      </c>
      <c r="G1" s="212" t="s">
        <v>2</v>
      </c>
      <c r="H1" s="212"/>
      <c r="I1" s="212"/>
      <c r="J1" s="212"/>
      <c r="K1" s="5"/>
      <c r="L1" s="4" t="s">
        <v>3</v>
      </c>
      <c r="M1" s="3" t="s">
        <v>4</v>
      </c>
      <c r="N1" s="1"/>
      <c r="O1" s="1"/>
      <c r="P1" s="1"/>
      <c r="Q1" s="1"/>
      <c r="R1" s="1"/>
      <c r="S1" s="1"/>
    </row>
    <row r="2" ht="36.75" customHeight="1"/>
    <row r="3" spans="2:13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L3" s="8"/>
      <c r="M3" s="10"/>
    </row>
    <row r="4" spans="2:13" ht="36.75" customHeight="1">
      <c r="B4" s="11"/>
      <c r="C4" s="12"/>
      <c r="D4" s="13" t="s">
        <v>6</v>
      </c>
      <c r="E4" s="12"/>
      <c r="F4" s="12"/>
      <c r="G4" s="12"/>
      <c r="H4" s="12"/>
      <c r="I4" s="12"/>
      <c r="J4" s="12"/>
      <c r="K4" s="14"/>
      <c r="L4" s="12"/>
      <c r="M4" s="15"/>
    </row>
    <row r="5" spans="2:13" ht="6.75" customHeight="1">
      <c r="B5" s="11"/>
      <c r="C5" s="12"/>
      <c r="D5" s="12"/>
      <c r="E5" s="12"/>
      <c r="F5" s="12"/>
      <c r="G5" s="12"/>
      <c r="H5" s="12"/>
      <c r="I5" s="12"/>
      <c r="J5" s="12"/>
      <c r="K5" s="14"/>
      <c r="L5" s="12"/>
      <c r="M5" s="15"/>
    </row>
    <row r="6" spans="2:13" ht="12.75">
      <c r="B6" s="11"/>
      <c r="C6" s="12"/>
      <c r="D6" s="16" t="s">
        <v>8</v>
      </c>
      <c r="E6" s="12"/>
      <c r="F6" s="12"/>
      <c r="G6" s="12"/>
      <c r="H6" s="12"/>
      <c r="I6" s="12"/>
      <c r="J6" s="12"/>
      <c r="K6" s="14"/>
      <c r="L6" s="12"/>
      <c r="M6" s="15"/>
    </row>
    <row r="7" spans="2:13" ht="40.5" customHeight="1">
      <c r="B7" s="11"/>
      <c r="C7" s="12"/>
      <c r="D7" s="12"/>
      <c r="E7" s="154" t="s">
        <v>80</v>
      </c>
      <c r="F7" s="22"/>
      <c r="G7" s="22"/>
      <c r="H7" s="22"/>
      <c r="I7" s="22"/>
      <c r="J7" s="22"/>
      <c r="K7" s="14"/>
      <c r="L7" s="12"/>
      <c r="M7" s="15"/>
    </row>
    <row r="8" spans="2:13" s="17" customFormat="1" ht="12.75">
      <c r="B8" s="18"/>
      <c r="C8" s="19"/>
      <c r="D8" s="16" t="s">
        <v>9</v>
      </c>
      <c r="E8" s="19"/>
      <c r="F8" s="19"/>
      <c r="G8" s="19"/>
      <c r="H8" s="19"/>
      <c r="I8" s="19"/>
      <c r="J8" s="19"/>
      <c r="K8" s="20"/>
      <c r="L8" s="19"/>
      <c r="M8" s="21"/>
    </row>
    <row r="9" spans="2:13" s="17" customFormat="1" ht="36.75" customHeight="1">
      <c r="B9" s="18"/>
      <c r="C9" s="19"/>
      <c r="D9" s="19"/>
      <c r="E9" s="215" t="s">
        <v>82</v>
      </c>
      <c r="F9" s="211"/>
      <c r="G9" s="211"/>
      <c r="H9" s="211"/>
      <c r="I9" s="211"/>
      <c r="J9" s="211"/>
      <c r="K9" s="20"/>
      <c r="L9" s="19"/>
      <c r="M9" s="21"/>
    </row>
    <row r="10" spans="2:13" s="17" customFormat="1" ht="12.75">
      <c r="B10" s="18"/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21"/>
    </row>
    <row r="11" spans="2:13" s="17" customFormat="1" ht="14.25" customHeight="1">
      <c r="B11" s="18"/>
      <c r="C11" s="19"/>
      <c r="D11" s="16" t="s">
        <v>10</v>
      </c>
      <c r="E11" s="19"/>
      <c r="F11" s="22" t="s">
        <v>11</v>
      </c>
      <c r="G11" s="19"/>
      <c r="H11" s="19"/>
      <c r="I11" s="19"/>
      <c r="J11" s="19"/>
      <c r="K11" s="23" t="s">
        <v>12</v>
      </c>
      <c r="L11" s="22" t="s">
        <v>11</v>
      </c>
      <c r="M11" s="21"/>
    </row>
    <row r="12" spans="2:13" s="17" customFormat="1" ht="14.25" customHeight="1">
      <c r="B12" s="18"/>
      <c r="C12" s="19"/>
      <c r="D12" s="16" t="s">
        <v>13</v>
      </c>
      <c r="E12" s="19"/>
      <c r="F12" s="22" t="str">
        <f>'Rekapitulace stavby'!K8</f>
        <v>285 04 Uhlířské Janovice</v>
      </c>
      <c r="G12" s="19"/>
      <c r="H12" s="19"/>
      <c r="I12" s="19"/>
      <c r="J12" s="19"/>
      <c r="K12" s="23" t="s">
        <v>14</v>
      </c>
      <c r="L12" s="24" t="str">
        <f>'Rekapitulace stavby'!AN8</f>
        <v>12/2021</v>
      </c>
      <c r="M12" s="21"/>
    </row>
    <row r="13" spans="2:13" s="17" customFormat="1" ht="10.5" customHeight="1">
      <c r="B13" s="18"/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21"/>
    </row>
    <row r="14" spans="2:13" s="17" customFormat="1" ht="14.25" customHeight="1">
      <c r="B14" s="18"/>
      <c r="C14" s="19"/>
      <c r="D14" s="16" t="s">
        <v>15</v>
      </c>
      <c r="E14" s="19"/>
      <c r="F14" s="19"/>
      <c r="G14" s="19"/>
      <c r="H14" s="19"/>
      <c r="I14" s="19"/>
      <c r="J14" s="19"/>
      <c r="K14" s="23" t="s">
        <v>16</v>
      </c>
      <c r="L14" s="155" t="str">
        <f>'Rekapitulace stavby'!AN10</f>
        <v>00873624</v>
      </c>
      <c r="M14" s="21"/>
    </row>
    <row r="15" spans="2:13" s="17" customFormat="1" ht="18" customHeight="1">
      <c r="B15" s="18"/>
      <c r="C15" s="19"/>
      <c r="D15" s="19"/>
      <c r="E15" s="22" t="str">
        <f>'Rekapitulace stavby'!E11</f>
        <v>Domov Na Hrádku, poskytovatel sociálních služeb</v>
      </c>
      <c r="F15" s="19"/>
      <c r="G15" s="19"/>
      <c r="H15" s="19"/>
      <c r="I15" s="19"/>
      <c r="J15" s="19"/>
      <c r="K15" s="23" t="s">
        <v>17</v>
      </c>
      <c r="L15" s="22" t="s">
        <v>11</v>
      </c>
      <c r="M15" s="21"/>
    </row>
    <row r="16" spans="2:13" s="17" customFormat="1" ht="6.75" customHeight="1"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19"/>
      <c r="M16" s="21"/>
    </row>
    <row r="17" spans="2:13" s="17" customFormat="1" ht="14.25" customHeight="1">
      <c r="B17" s="18"/>
      <c r="C17" s="19"/>
      <c r="D17" s="16" t="s">
        <v>18</v>
      </c>
      <c r="E17" s="19"/>
      <c r="F17" s="179" t="s">
        <v>144</v>
      </c>
      <c r="G17" s="19"/>
      <c r="H17" s="19"/>
      <c r="I17" s="19"/>
      <c r="J17" s="19"/>
      <c r="K17" s="23" t="s">
        <v>16</v>
      </c>
      <c r="L17" s="179"/>
      <c r="M17" s="21"/>
    </row>
    <row r="18" spans="2:13" s="17" customFormat="1" ht="18" customHeight="1">
      <c r="B18" s="18"/>
      <c r="C18" s="19"/>
      <c r="D18" s="19"/>
      <c r="E18" s="22" t="s">
        <v>11</v>
      </c>
      <c r="F18" s="180"/>
      <c r="G18" s="19"/>
      <c r="H18" s="19"/>
      <c r="I18" s="19"/>
      <c r="J18" s="19"/>
      <c r="K18" s="23" t="s">
        <v>17</v>
      </c>
      <c r="L18" s="179"/>
      <c r="M18" s="21"/>
    </row>
    <row r="19" spans="2:13" s="17" customFormat="1" ht="6.75" customHeight="1">
      <c r="B19" s="18"/>
      <c r="C19" s="19"/>
      <c r="D19" s="19"/>
      <c r="E19" s="19"/>
      <c r="F19" s="19"/>
      <c r="G19" s="19"/>
      <c r="H19" s="19"/>
      <c r="I19" s="19"/>
      <c r="J19" s="19"/>
      <c r="K19" s="20"/>
      <c r="L19" s="19"/>
      <c r="M19" s="21"/>
    </row>
    <row r="20" spans="2:13" s="17" customFormat="1" ht="14.25" customHeight="1">
      <c r="B20" s="18"/>
      <c r="C20" s="19"/>
      <c r="D20" s="16" t="s">
        <v>19</v>
      </c>
      <c r="E20" s="19"/>
      <c r="F20" s="177" t="s">
        <v>142</v>
      </c>
      <c r="G20" s="19"/>
      <c r="H20" s="19"/>
      <c r="I20" s="19"/>
      <c r="J20" s="19"/>
      <c r="K20" s="23" t="s">
        <v>16</v>
      </c>
      <c r="L20" s="175">
        <v>15106691</v>
      </c>
      <c r="M20" s="21"/>
    </row>
    <row r="21" spans="2:13" s="17" customFormat="1" ht="18" customHeight="1">
      <c r="B21" s="18"/>
      <c r="C21" s="19"/>
      <c r="D21" s="19"/>
      <c r="E21" s="22"/>
      <c r="F21" s="19"/>
      <c r="G21" s="19"/>
      <c r="H21" s="19"/>
      <c r="I21" s="19"/>
      <c r="J21" s="19"/>
      <c r="K21" s="23" t="s">
        <v>17</v>
      </c>
      <c r="L21" s="175" t="s">
        <v>143</v>
      </c>
      <c r="M21" s="21"/>
    </row>
    <row r="22" spans="2:13" s="17" customFormat="1" ht="6.75" customHeight="1">
      <c r="B22" s="18"/>
      <c r="C22" s="19"/>
      <c r="D22" s="19"/>
      <c r="E22" s="19"/>
      <c r="F22" s="19"/>
      <c r="G22" s="19"/>
      <c r="H22" s="19"/>
      <c r="I22" s="19"/>
      <c r="J22" s="19"/>
      <c r="K22" s="20"/>
      <c r="L22" s="19"/>
      <c r="M22" s="21"/>
    </row>
    <row r="23" spans="2:13" s="17" customFormat="1" ht="14.25" customHeight="1">
      <c r="B23" s="18"/>
      <c r="C23" s="19"/>
      <c r="D23" s="16" t="s">
        <v>20</v>
      </c>
      <c r="E23" s="19"/>
      <c r="F23" s="19"/>
      <c r="G23" s="19"/>
      <c r="H23" s="19"/>
      <c r="I23" s="19"/>
      <c r="J23" s="19"/>
      <c r="K23" s="20"/>
      <c r="L23" s="19"/>
      <c r="M23" s="21"/>
    </row>
    <row r="24" spans="2:13" s="25" customFormat="1" ht="22.5" customHeight="1">
      <c r="B24" s="26"/>
      <c r="C24" s="27"/>
      <c r="D24" s="27"/>
      <c r="E24" s="216" t="s">
        <v>11</v>
      </c>
      <c r="F24" s="216"/>
      <c r="G24" s="216"/>
      <c r="H24" s="216"/>
      <c r="I24" s="216"/>
      <c r="J24" s="216"/>
      <c r="K24" s="28"/>
      <c r="L24" s="27"/>
      <c r="M24" s="29"/>
    </row>
    <row r="25" spans="2:13" s="17" customFormat="1" ht="6.75" customHeight="1">
      <c r="B25" s="18"/>
      <c r="C25" s="19"/>
      <c r="D25" s="19"/>
      <c r="E25" s="19"/>
      <c r="F25" s="19"/>
      <c r="G25" s="19"/>
      <c r="H25" s="19"/>
      <c r="I25" s="19"/>
      <c r="J25" s="19"/>
      <c r="K25" s="20"/>
      <c r="L25" s="19"/>
      <c r="M25" s="21"/>
    </row>
    <row r="26" spans="2:13" s="17" customFormat="1" ht="6.75" customHeight="1">
      <c r="B26" s="18"/>
      <c r="C26" s="19"/>
      <c r="D26" s="30"/>
      <c r="E26" s="30"/>
      <c r="F26" s="30"/>
      <c r="G26" s="30"/>
      <c r="H26" s="30"/>
      <c r="I26" s="30"/>
      <c r="J26" s="30"/>
      <c r="K26" s="31"/>
      <c r="L26" s="30"/>
      <c r="M26" s="32"/>
    </row>
    <row r="27" spans="2:13" s="17" customFormat="1" ht="24.75" customHeight="1">
      <c r="B27" s="18"/>
      <c r="C27" s="19"/>
      <c r="D27" s="33" t="s">
        <v>21</v>
      </c>
      <c r="E27" s="19"/>
      <c r="F27" s="19"/>
      <c r="G27" s="19"/>
      <c r="H27" s="19"/>
      <c r="I27" s="19"/>
      <c r="J27" s="19"/>
      <c r="K27" s="20"/>
      <c r="L27" s="34">
        <f>L56</f>
        <v>0</v>
      </c>
      <c r="M27" s="21"/>
    </row>
    <row r="28" spans="2:13" s="17" customFormat="1" ht="6.75" customHeight="1">
      <c r="B28" s="18"/>
      <c r="C28" s="19"/>
      <c r="D28" s="30"/>
      <c r="E28" s="30"/>
      <c r="F28" s="30"/>
      <c r="G28" s="30"/>
      <c r="H28" s="30"/>
      <c r="I28" s="30"/>
      <c r="J28" s="30"/>
      <c r="K28" s="31"/>
      <c r="L28" s="30"/>
      <c r="M28" s="32"/>
    </row>
    <row r="29" spans="2:13" s="17" customFormat="1" ht="14.25" customHeight="1">
      <c r="B29" s="18"/>
      <c r="C29" s="19"/>
      <c r="D29" s="19"/>
      <c r="E29" s="19"/>
      <c r="F29" s="35" t="s">
        <v>22</v>
      </c>
      <c r="G29" s="19"/>
      <c r="H29" s="19"/>
      <c r="I29" s="19"/>
      <c r="J29" s="19"/>
      <c r="K29" s="36" t="s">
        <v>23</v>
      </c>
      <c r="L29" s="35" t="s">
        <v>24</v>
      </c>
      <c r="M29" s="21"/>
    </row>
    <row r="30" spans="2:13" s="17" customFormat="1" ht="14.25" customHeight="1">
      <c r="B30" s="18"/>
      <c r="C30" s="19"/>
      <c r="D30" s="37" t="s">
        <v>25</v>
      </c>
      <c r="E30" s="37" t="s">
        <v>26</v>
      </c>
      <c r="F30" s="38">
        <v>0</v>
      </c>
      <c r="G30" s="19"/>
      <c r="H30" s="19"/>
      <c r="I30" s="19"/>
      <c r="J30" s="19"/>
      <c r="K30" s="39">
        <v>0.21</v>
      </c>
      <c r="L30" s="38">
        <v>0</v>
      </c>
      <c r="M30" s="21"/>
    </row>
    <row r="31" spans="2:13" s="17" customFormat="1" ht="14.25" customHeight="1">
      <c r="B31" s="18"/>
      <c r="C31" s="19"/>
      <c r="D31" s="19"/>
      <c r="E31" s="37" t="s">
        <v>27</v>
      </c>
      <c r="F31" s="38">
        <f>L27</f>
        <v>0</v>
      </c>
      <c r="G31" s="19"/>
      <c r="H31" s="19"/>
      <c r="I31" s="19"/>
      <c r="J31" s="19"/>
      <c r="K31" s="39">
        <v>0.15</v>
      </c>
      <c r="L31" s="38">
        <f>F31*0.15</f>
        <v>0</v>
      </c>
      <c r="M31" s="21"/>
    </row>
    <row r="32" spans="2:13" s="17" customFormat="1" ht="14.25" customHeight="1" hidden="1">
      <c r="B32" s="18"/>
      <c r="C32" s="19"/>
      <c r="D32" s="19"/>
      <c r="E32" s="37" t="s">
        <v>28</v>
      </c>
      <c r="F32" s="38">
        <v>0</v>
      </c>
      <c r="G32" s="19"/>
      <c r="H32" s="19"/>
      <c r="I32" s="19"/>
      <c r="J32" s="19"/>
      <c r="K32" s="39">
        <v>0.21</v>
      </c>
      <c r="L32" s="38">
        <v>0</v>
      </c>
      <c r="M32" s="21"/>
    </row>
    <row r="33" spans="2:13" s="17" customFormat="1" ht="14.25" customHeight="1" hidden="1">
      <c r="B33" s="18"/>
      <c r="C33" s="19"/>
      <c r="D33" s="19"/>
      <c r="E33" s="37" t="s">
        <v>29</v>
      </c>
      <c r="F33" s="38">
        <v>0</v>
      </c>
      <c r="G33" s="19"/>
      <c r="H33" s="19"/>
      <c r="I33" s="19"/>
      <c r="J33" s="19"/>
      <c r="K33" s="39">
        <v>0.15</v>
      </c>
      <c r="L33" s="38">
        <v>0</v>
      </c>
      <c r="M33" s="21"/>
    </row>
    <row r="34" spans="2:13" s="17" customFormat="1" ht="14.25" customHeight="1" hidden="1">
      <c r="B34" s="18"/>
      <c r="C34" s="19"/>
      <c r="D34" s="19"/>
      <c r="E34" s="37" t="s">
        <v>30</v>
      </c>
      <c r="F34" s="38">
        <v>0</v>
      </c>
      <c r="G34" s="19"/>
      <c r="H34" s="19"/>
      <c r="I34" s="19"/>
      <c r="J34" s="19"/>
      <c r="K34" s="39">
        <v>0</v>
      </c>
      <c r="L34" s="38">
        <v>0</v>
      </c>
      <c r="M34" s="21"/>
    </row>
    <row r="35" spans="2:13" s="17" customFormat="1" ht="6.75" customHeight="1">
      <c r="B35" s="18"/>
      <c r="C35" s="19"/>
      <c r="D35" s="19"/>
      <c r="E35" s="19"/>
      <c r="F35" s="19"/>
      <c r="G35" s="19"/>
      <c r="H35" s="19"/>
      <c r="I35" s="19"/>
      <c r="J35" s="19"/>
      <c r="K35" s="20"/>
      <c r="L35" s="19"/>
      <c r="M35" s="21"/>
    </row>
    <row r="36" spans="2:13" s="17" customFormat="1" ht="24.75" customHeight="1">
      <c r="B36" s="18"/>
      <c r="C36" s="40"/>
      <c r="D36" s="41" t="s">
        <v>31</v>
      </c>
      <c r="E36" s="42"/>
      <c r="F36" s="42"/>
      <c r="G36" s="43" t="s">
        <v>32</v>
      </c>
      <c r="H36" s="43"/>
      <c r="I36" s="43"/>
      <c r="J36" s="44" t="s">
        <v>33</v>
      </c>
      <c r="K36" s="45"/>
      <c r="L36" s="46">
        <f>L27+L30+L31</f>
        <v>0</v>
      </c>
      <c r="M36" s="47"/>
    </row>
    <row r="37" spans="2:13" s="17" customFormat="1" ht="14.25" customHeight="1">
      <c r="B37" s="48"/>
      <c r="C37" s="49"/>
      <c r="D37" s="49"/>
      <c r="E37" s="49"/>
      <c r="F37" s="49"/>
      <c r="G37" s="49"/>
      <c r="H37" s="49"/>
      <c r="I37" s="49"/>
      <c r="J37" s="49"/>
      <c r="K37" s="50"/>
      <c r="L37" s="49"/>
      <c r="M37" s="51"/>
    </row>
    <row r="41" spans="2:13" s="17" customFormat="1" ht="6.75" customHeight="1">
      <c r="B41" s="52"/>
      <c r="C41" s="53"/>
      <c r="D41" s="53"/>
      <c r="E41" s="53"/>
      <c r="F41" s="53"/>
      <c r="G41" s="53"/>
      <c r="H41" s="53"/>
      <c r="I41" s="53"/>
      <c r="J41" s="53"/>
      <c r="K41" s="54"/>
      <c r="L41" s="53"/>
      <c r="M41" s="55"/>
    </row>
    <row r="42" spans="2:13" s="17" customFormat="1" ht="36.75" customHeight="1">
      <c r="B42" s="18"/>
      <c r="C42" s="13" t="s">
        <v>34</v>
      </c>
      <c r="D42" s="19"/>
      <c r="E42" s="19"/>
      <c r="F42" s="19"/>
      <c r="G42" s="19"/>
      <c r="H42" s="19"/>
      <c r="I42" s="19"/>
      <c r="J42" s="19"/>
      <c r="K42" s="20"/>
      <c r="L42" s="19"/>
      <c r="M42" s="21"/>
    </row>
    <row r="43" spans="2:13" s="17" customFormat="1" ht="6.75" customHeight="1">
      <c r="B43" s="18"/>
      <c r="C43" s="19"/>
      <c r="D43" s="19"/>
      <c r="E43" s="19"/>
      <c r="F43" s="19"/>
      <c r="G43" s="19"/>
      <c r="H43" s="19"/>
      <c r="I43" s="19"/>
      <c r="J43" s="19"/>
      <c r="K43" s="20"/>
      <c r="L43" s="19"/>
      <c r="M43" s="21"/>
    </row>
    <row r="44" spans="2:13" s="17" customFormat="1" ht="14.25" customHeight="1">
      <c r="B44" s="18"/>
      <c r="C44" s="16" t="s">
        <v>8</v>
      </c>
      <c r="D44" s="19"/>
      <c r="E44" s="19"/>
      <c r="F44" s="19"/>
      <c r="G44" s="19"/>
      <c r="H44" s="19"/>
      <c r="I44" s="19"/>
      <c r="J44" s="19"/>
      <c r="K44" s="20"/>
      <c r="L44" s="19"/>
      <c r="M44" s="21"/>
    </row>
    <row r="45" spans="2:13" s="17" customFormat="1" ht="35.25" customHeight="1">
      <c r="B45" s="18"/>
      <c r="C45" s="19"/>
      <c r="D45" s="19"/>
      <c r="E45" s="213" t="str">
        <f>E7</f>
        <v>Červený Hrádek 45,285 04 Uhlířské Janovice</v>
      </c>
      <c r="F45" s="214"/>
      <c r="G45" s="214"/>
      <c r="H45" s="214"/>
      <c r="I45" s="214"/>
      <c r="J45" s="214"/>
      <c r="K45" s="20"/>
      <c r="L45" s="19"/>
      <c r="M45" s="21"/>
    </row>
    <row r="46" spans="2:13" s="17" customFormat="1" ht="23.25" customHeight="1">
      <c r="B46" s="18"/>
      <c r="C46" s="16" t="s">
        <v>9</v>
      </c>
      <c r="D46" s="19"/>
      <c r="E46" s="19"/>
      <c r="F46" s="19"/>
      <c r="G46" s="19"/>
      <c r="H46" s="19"/>
      <c r="I46" s="19"/>
      <c r="J46" s="19"/>
      <c r="K46" s="20"/>
      <c r="L46" s="19"/>
      <c r="M46" s="21"/>
    </row>
    <row r="47" spans="2:13" s="17" customFormat="1" ht="23.25" customHeight="1">
      <c r="B47" s="18"/>
      <c r="C47" s="19"/>
      <c r="D47" s="19"/>
      <c r="E47" s="210" t="str">
        <f>E9</f>
        <v>080 - Elektrická požární signalizace - EPS</v>
      </c>
      <c r="F47" s="211"/>
      <c r="G47" s="211"/>
      <c r="H47" s="211"/>
      <c r="I47" s="211"/>
      <c r="J47" s="211"/>
      <c r="K47" s="20"/>
      <c r="L47" s="19"/>
      <c r="M47" s="21"/>
    </row>
    <row r="48" spans="2:13" s="17" customFormat="1" ht="6.75" customHeight="1">
      <c r="B48" s="18"/>
      <c r="C48" s="19"/>
      <c r="D48" s="19"/>
      <c r="E48" s="19"/>
      <c r="F48" s="19"/>
      <c r="G48" s="19"/>
      <c r="H48" s="19"/>
      <c r="I48" s="19"/>
      <c r="J48" s="19"/>
      <c r="K48" s="20"/>
      <c r="L48" s="19"/>
      <c r="M48" s="21"/>
    </row>
    <row r="49" spans="2:13" s="17" customFormat="1" ht="18" customHeight="1">
      <c r="B49" s="18"/>
      <c r="C49" s="16" t="s">
        <v>13</v>
      </c>
      <c r="D49" s="19"/>
      <c r="E49" s="19"/>
      <c r="F49" s="22" t="str">
        <f>F12</f>
        <v>285 04 Uhlířské Janovice</v>
      </c>
      <c r="G49" s="19"/>
      <c r="H49" s="19"/>
      <c r="I49" s="19"/>
      <c r="J49" s="19"/>
      <c r="K49" s="23" t="s">
        <v>14</v>
      </c>
      <c r="L49" s="24" t="str">
        <f>L12</f>
        <v>12/2021</v>
      </c>
      <c r="M49" s="21"/>
    </row>
    <row r="50" spans="2:13" s="17" customFormat="1" ht="6.75" customHeight="1"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19"/>
      <c r="M50" s="21"/>
    </row>
    <row r="51" spans="2:13" s="17" customFormat="1" ht="12.75">
      <c r="B51" s="18"/>
      <c r="C51" s="16" t="s">
        <v>15</v>
      </c>
      <c r="D51" s="19"/>
      <c r="E51" s="19"/>
      <c r="F51" s="22" t="str">
        <f>E15</f>
        <v>Domov Na Hrádku, poskytovatel sociálních služeb</v>
      </c>
      <c r="G51" s="19"/>
      <c r="H51" s="19"/>
      <c r="I51" s="19"/>
      <c r="J51" s="19"/>
      <c r="K51" s="23" t="s">
        <v>19</v>
      </c>
      <c r="L51" s="22" t="str">
        <f>F20</f>
        <v>Ing. Václav Bouda</v>
      </c>
      <c r="M51" s="21"/>
    </row>
    <row r="52" spans="2:13" s="17" customFormat="1" ht="14.25" customHeight="1">
      <c r="B52" s="18"/>
      <c r="C52" s="16" t="s">
        <v>18</v>
      </c>
      <c r="D52" s="19"/>
      <c r="E52" s="19"/>
      <c r="F52" s="22" t="str">
        <f>F17</f>
        <v>….... Uchazeč doplní název </v>
      </c>
      <c r="G52" s="19"/>
      <c r="H52" s="19"/>
      <c r="I52" s="19"/>
      <c r="J52" s="19"/>
      <c r="K52" s="20"/>
      <c r="L52" s="19"/>
      <c r="M52" s="21"/>
    </row>
    <row r="53" spans="2:13" s="17" customFormat="1" ht="9.75" customHeight="1">
      <c r="B53" s="18"/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21"/>
    </row>
    <row r="54" spans="2:13" s="17" customFormat="1" ht="29.25" customHeight="1">
      <c r="B54" s="18"/>
      <c r="C54" s="56" t="s">
        <v>35</v>
      </c>
      <c r="D54" s="40"/>
      <c r="E54" s="40"/>
      <c r="F54" s="40"/>
      <c r="G54" s="40"/>
      <c r="H54" s="40"/>
      <c r="I54" s="40"/>
      <c r="J54" s="40"/>
      <c r="K54" s="57"/>
      <c r="L54" s="58" t="s">
        <v>36</v>
      </c>
      <c r="M54" s="59"/>
    </row>
    <row r="55" spans="2:13" s="17" customFormat="1" ht="9.75" customHeight="1">
      <c r="B55" s="18"/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21"/>
    </row>
    <row r="56" spans="2:13" s="17" customFormat="1" ht="29.25" customHeight="1">
      <c r="B56" s="18"/>
      <c r="C56" s="60" t="s">
        <v>37</v>
      </c>
      <c r="D56" s="19"/>
      <c r="E56" s="19"/>
      <c r="F56" s="19"/>
      <c r="G56" s="19"/>
      <c r="H56" s="19"/>
      <c r="I56" s="19"/>
      <c r="J56" s="19"/>
      <c r="K56" s="20"/>
      <c r="L56" s="34">
        <f>L57</f>
        <v>0</v>
      </c>
      <c r="M56" s="21"/>
    </row>
    <row r="57" spans="2:13" s="61" customFormat="1" ht="24.75" customHeight="1">
      <c r="B57" s="62"/>
      <c r="C57" s="63">
        <v>1</v>
      </c>
      <c r="D57" s="64" t="s">
        <v>52</v>
      </c>
      <c r="E57" s="65"/>
      <c r="F57" s="65"/>
      <c r="G57" s="65"/>
      <c r="H57" s="65"/>
      <c r="I57" s="65"/>
      <c r="J57" s="65"/>
      <c r="K57" s="66"/>
      <c r="L57" s="67">
        <f>L77</f>
        <v>0</v>
      </c>
      <c r="M57" s="68"/>
    </row>
    <row r="58" spans="2:13" s="61" customFormat="1" ht="24.75" customHeight="1">
      <c r="B58" s="62"/>
      <c r="C58" s="63"/>
      <c r="D58" s="85"/>
      <c r="E58" s="63"/>
      <c r="F58" s="63"/>
      <c r="G58" s="63"/>
      <c r="H58" s="63"/>
      <c r="I58" s="63"/>
      <c r="J58" s="63"/>
      <c r="K58" s="86"/>
      <c r="L58" s="87"/>
      <c r="M58" s="68"/>
    </row>
    <row r="59" spans="2:13" s="17" customFormat="1" ht="6.75" customHeight="1">
      <c r="B59" s="48"/>
      <c r="C59" s="49"/>
      <c r="D59" s="49"/>
      <c r="E59" s="49"/>
      <c r="F59" s="49"/>
      <c r="G59" s="49"/>
      <c r="H59" s="49"/>
      <c r="I59" s="49"/>
      <c r="J59" s="49"/>
      <c r="K59" s="50"/>
      <c r="L59" s="49"/>
      <c r="M59" s="51"/>
    </row>
    <row r="63" spans="2:13" s="17" customFormat="1" ht="6.75" customHeight="1">
      <c r="B63" s="156"/>
      <c r="C63" s="157"/>
      <c r="D63" s="157"/>
      <c r="E63" s="157"/>
      <c r="F63" s="157"/>
      <c r="G63" s="157"/>
      <c r="H63" s="157"/>
      <c r="I63" s="157"/>
      <c r="J63" s="157"/>
      <c r="K63" s="158"/>
      <c r="L63" s="157"/>
      <c r="M63" s="159"/>
    </row>
    <row r="64" spans="2:13" s="17" customFormat="1" ht="36.75" customHeight="1">
      <c r="B64" s="88"/>
      <c r="C64" s="13" t="s">
        <v>38</v>
      </c>
      <c r="D64" s="19"/>
      <c r="E64" s="19"/>
      <c r="F64" s="19"/>
      <c r="G64" s="19"/>
      <c r="H64" s="19"/>
      <c r="I64" s="19"/>
      <c r="J64" s="19"/>
      <c r="K64" s="20"/>
      <c r="L64" s="19"/>
      <c r="M64" s="78"/>
    </row>
    <row r="65" spans="2:13" s="17" customFormat="1" ht="6.75" customHeight="1">
      <c r="B65" s="88"/>
      <c r="C65" s="19"/>
      <c r="D65" s="19"/>
      <c r="E65" s="19"/>
      <c r="F65" s="19"/>
      <c r="G65" s="19"/>
      <c r="H65" s="19"/>
      <c r="I65" s="19"/>
      <c r="J65" s="19"/>
      <c r="K65" s="20"/>
      <c r="L65" s="19"/>
      <c r="M65" s="78"/>
    </row>
    <row r="66" spans="2:13" s="17" customFormat="1" ht="14.25" customHeight="1">
      <c r="B66" s="88"/>
      <c r="C66" s="16" t="s">
        <v>8</v>
      </c>
      <c r="D66" s="19"/>
      <c r="E66" s="19"/>
      <c r="F66" s="19"/>
      <c r="G66" s="19"/>
      <c r="H66" s="19"/>
      <c r="I66" s="19"/>
      <c r="J66" s="19"/>
      <c r="K66" s="20"/>
      <c r="L66" s="19"/>
      <c r="M66" s="78"/>
    </row>
    <row r="67" spans="2:13" s="17" customFormat="1" ht="33.75" customHeight="1">
      <c r="B67" s="88"/>
      <c r="C67" s="19"/>
      <c r="D67" s="19"/>
      <c r="E67" s="213" t="str">
        <f>E45</f>
        <v>Červený Hrádek 45,285 04 Uhlířské Janovice</v>
      </c>
      <c r="F67" s="214"/>
      <c r="G67" s="214"/>
      <c r="H67" s="214"/>
      <c r="I67" s="214"/>
      <c r="J67" s="214"/>
      <c r="K67" s="20"/>
      <c r="L67" s="19"/>
      <c r="M67" s="78"/>
    </row>
    <row r="68" spans="2:13" s="17" customFormat="1" ht="14.25" customHeight="1">
      <c r="B68" s="88"/>
      <c r="C68" s="16" t="s">
        <v>9</v>
      </c>
      <c r="D68" s="19"/>
      <c r="E68" s="19"/>
      <c r="F68" s="19"/>
      <c r="G68" s="19"/>
      <c r="H68" s="19"/>
      <c r="I68" s="19"/>
      <c r="J68" s="19"/>
      <c r="K68" s="20"/>
      <c r="L68" s="19"/>
      <c r="M68" s="78"/>
    </row>
    <row r="69" spans="2:13" s="17" customFormat="1" ht="23.25" customHeight="1">
      <c r="B69" s="88"/>
      <c r="C69" s="19"/>
      <c r="D69" s="19"/>
      <c r="E69" s="210" t="str">
        <f>E47</f>
        <v>080 - Elektrická požární signalizace - EPS</v>
      </c>
      <c r="F69" s="211"/>
      <c r="G69" s="211"/>
      <c r="H69" s="211"/>
      <c r="I69" s="211"/>
      <c r="J69" s="211"/>
      <c r="K69" s="20"/>
      <c r="L69" s="19"/>
      <c r="M69" s="78"/>
    </row>
    <row r="70" spans="2:13" s="17" customFormat="1" ht="6.75" customHeight="1">
      <c r="B70" s="88"/>
      <c r="C70" s="19"/>
      <c r="D70" s="19"/>
      <c r="E70" s="19"/>
      <c r="F70" s="19"/>
      <c r="G70" s="19"/>
      <c r="H70" s="19"/>
      <c r="I70" s="19"/>
      <c r="J70" s="19"/>
      <c r="K70" s="20"/>
      <c r="L70" s="19"/>
      <c r="M70" s="78"/>
    </row>
    <row r="71" spans="2:13" s="17" customFormat="1" ht="18" customHeight="1">
      <c r="B71" s="88"/>
      <c r="C71" s="16" t="s">
        <v>13</v>
      </c>
      <c r="D71" s="19"/>
      <c r="E71" s="19"/>
      <c r="F71" s="22" t="str">
        <f>F49</f>
        <v>285 04 Uhlířské Janovice</v>
      </c>
      <c r="G71" s="19"/>
      <c r="H71" s="19"/>
      <c r="I71" s="19"/>
      <c r="J71" s="19"/>
      <c r="K71" s="23" t="s">
        <v>14</v>
      </c>
      <c r="L71" s="24" t="str">
        <f>L49</f>
        <v>12/2021</v>
      </c>
      <c r="M71" s="78"/>
    </row>
    <row r="72" spans="2:13" s="17" customFormat="1" ht="6.75" customHeight="1">
      <c r="B72" s="88"/>
      <c r="C72" s="19"/>
      <c r="D72" s="19"/>
      <c r="E72" s="19"/>
      <c r="F72" s="19"/>
      <c r="G72" s="19"/>
      <c r="H72" s="19"/>
      <c r="I72" s="19"/>
      <c r="J72" s="19"/>
      <c r="K72" s="20"/>
      <c r="L72" s="19"/>
      <c r="M72" s="78"/>
    </row>
    <row r="73" spans="2:13" s="17" customFormat="1" ht="12.75">
      <c r="B73" s="88"/>
      <c r="C73" s="16" t="s">
        <v>15</v>
      </c>
      <c r="D73" s="19"/>
      <c r="E73" s="19"/>
      <c r="F73" s="22" t="str">
        <f>F51</f>
        <v>Domov Na Hrádku, poskytovatel sociálních služeb</v>
      </c>
      <c r="G73" s="19"/>
      <c r="H73" s="19"/>
      <c r="I73" s="19"/>
      <c r="J73" s="19"/>
      <c r="K73" s="23" t="s">
        <v>19</v>
      </c>
      <c r="L73" s="22" t="str">
        <f>L51</f>
        <v>Ing. Václav Bouda</v>
      </c>
      <c r="M73" s="78"/>
    </row>
    <row r="74" spans="2:13" s="17" customFormat="1" ht="14.25" customHeight="1">
      <c r="B74" s="88"/>
      <c r="C74" s="16" t="s">
        <v>18</v>
      </c>
      <c r="D74" s="19"/>
      <c r="E74" s="19"/>
      <c r="F74" s="22" t="str">
        <f>F52</f>
        <v>….... Uchazeč doplní název </v>
      </c>
      <c r="G74" s="19"/>
      <c r="H74" s="19"/>
      <c r="I74" s="19"/>
      <c r="J74" s="19"/>
      <c r="K74" s="20"/>
      <c r="L74" s="19"/>
      <c r="M74" s="78"/>
    </row>
    <row r="75" spans="2:13" s="17" customFormat="1" ht="9.75" customHeight="1">
      <c r="B75" s="88"/>
      <c r="C75" s="19"/>
      <c r="D75" s="19"/>
      <c r="E75" s="19"/>
      <c r="F75" s="19"/>
      <c r="G75" s="19"/>
      <c r="H75" s="19"/>
      <c r="I75" s="19"/>
      <c r="J75" s="19"/>
      <c r="K75" s="20"/>
      <c r="L75" s="19"/>
      <c r="M75" s="78"/>
    </row>
    <row r="76" spans="2:13" s="69" customFormat="1" ht="29.25" customHeight="1">
      <c r="B76" s="160"/>
      <c r="C76" s="70" t="s">
        <v>39</v>
      </c>
      <c r="D76" s="71" t="s">
        <v>40</v>
      </c>
      <c r="E76" s="71" t="s">
        <v>41</v>
      </c>
      <c r="F76" s="71" t="s">
        <v>42</v>
      </c>
      <c r="G76" s="71" t="s">
        <v>43</v>
      </c>
      <c r="H76" s="71" t="s">
        <v>44</v>
      </c>
      <c r="I76" s="72" t="s">
        <v>117</v>
      </c>
      <c r="J76" s="72" t="s">
        <v>118</v>
      </c>
      <c r="K76" s="72" t="s">
        <v>119</v>
      </c>
      <c r="L76" s="72" t="s">
        <v>120</v>
      </c>
      <c r="M76" s="79" t="s">
        <v>45</v>
      </c>
    </row>
    <row r="77" spans="2:13" s="17" customFormat="1" ht="29.25" customHeight="1">
      <c r="B77" s="88"/>
      <c r="C77" s="60" t="s">
        <v>37</v>
      </c>
      <c r="D77" s="19"/>
      <c r="E77" s="19"/>
      <c r="F77" s="19"/>
      <c r="G77" s="19"/>
      <c r="H77" s="19"/>
      <c r="I77" s="19"/>
      <c r="J77" s="19"/>
      <c r="K77" s="20"/>
      <c r="L77" s="161">
        <f>K78+L78</f>
        <v>0</v>
      </c>
      <c r="M77" s="78"/>
    </row>
    <row r="78" spans="2:13" s="73" customFormat="1" ht="15.75">
      <c r="B78" s="162"/>
      <c r="C78" s="76"/>
      <c r="D78" s="74" t="s">
        <v>46</v>
      </c>
      <c r="E78" s="75">
        <v>1</v>
      </c>
      <c r="F78" s="81" t="s">
        <v>83</v>
      </c>
      <c r="G78" s="76"/>
      <c r="H78" s="76"/>
      <c r="I78" s="76"/>
      <c r="J78" s="76"/>
      <c r="K78" s="83">
        <f>SUM(K79:K132)</f>
        <v>0</v>
      </c>
      <c r="L78" s="83">
        <f>SUM(L79:L132)</f>
        <v>0</v>
      </c>
      <c r="M78" s="163"/>
    </row>
    <row r="79" spans="2:13" s="73" customFormat="1" ht="12.75">
      <c r="B79" s="162"/>
      <c r="C79" s="91"/>
      <c r="D79" s="74"/>
      <c r="E79" s="84"/>
      <c r="F79" s="171" t="s">
        <v>84</v>
      </c>
      <c r="G79" s="77" t="s">
        <v>49</v>
      </c>
      <c r="H79" s="80">
        <v>1</v>
      </c>
      <c r="I79" s="172"/>
      <c r="J79" s="172"/>
      <c r="K79" s="170">
        <f>I79*H79</f>
        <v>0</v>
      </c>
      <c r="L79" s="82">
        <f>J79*H79</f>
        <v>0</v>
      </c>
      <c r="M79" s="163"/>
    </row>
    <row r="80" spans="2:13" s="73" customFormat="1" ht="12.75">
      <c r="B80" s="162"/>
      <c r="C80" s="91"/>
      <c r="D80" s="74"/>
      <c r="E80" s="84"/>
      <c r="F80" s="171" t="s">
        <v>85</v>
      </c>
      <c r="G80" s="77" t="s">
        <v>49</v>
      </c>
      <c r="H80" s="80">
        <v>2</v>
      </c>
      <c r="I80" s="172"/>
      <c r="J80" s="172"/>
      <c r="K80" s="170">
        <f aca="true" t="shared" si="0" ref="K80:K120">I80*H80</f>
        <v>0</v>
      </c>
      <c r="L80" s="82">
        <f aca="true" t="shared" si="1" ref="L80:L120">J80*H80</f>
        <v>0</v>
      </c>
      <c r="M80" s="163"/>
    </row>
    <row r="81" spans="2:13" s="73" customFormat="1" ht="12.75">
      <c r="B81" s="162"/>
      <c r="C81" s="91"/>
      <c r="D81" s="74"/>
      <c r="E81" s="84"/>
      <c r="F81" s="171" t="s">
        <v>86</v>
      </c>
      <c r="G81" s="77" t="s">
        <v>49</v>
      </c>
      <c r="H81" s="80">
        <v>1</v>
      </c>
      <c r="I81" s="172"/>
      <c r="J81" s="172"/>
      <c r="K81" s="170">
        <f t="shared" si="0"/>
        <v>0</v>
      </c>
      <c r="L81" s="82">
        <f t="shared" si="1"/>
        <v>0</v>
      </c>
      <c r="M81" s="163"/>
    </row>
    <row r="82" spans="2:13" s="73" customFormat="1" ht="12.75">
      <c r="B82" s="162"/>
      <c r="C82" s="91"/>
      <c r="D82" s="74"/>
      <c r="E82" s="84"/>
      <c r="F82" s="171" t="s">
        <v>87</v>
      </c>
      <c r="G82" s="77" t="s">
        <v>49</v>
      </c>
      <c r="H82" s="80">
        <v>122</v>
      </c>
      <c r="I82" s="172"/>
      <c r="J82" s="172"/>
      <c r="K82" s="170">
        <f t="shared" si="0"/>
        <v>0</v>
      </c>
      <c r="L82" s="82">
        <f t="shared" si="1"/>
        <v>0</v>
      </c>
      <c r="M82" s="163"/>
    </row>
    <row r="83" spans="2:13" s="73" customFormat="1" ht="12.75">
      <c r="B83" s="162"/>
      <c r="C83" s="91"/>
      <c r="D83" s="74"/>
      <c r="E83" s="84"/>
      <c r="F83" s="171" t="s">
        <v>88</v>
      </c>
      <c r="G83" s="77" t="s">
        <v>49</v>
      </c>
      <c r="H83" s="80">
        <v>122</v>
      </c>
      <c r="I83" s="172"/>
      <c r="J83" s="172"/>
      <c r="K83" s="170">
        <f t="shared" si="0"/>
        <v>0</v>
      </c>
      <c r="L83" s="82">
        <f t="shared" si="1"/>
        <v>0</v>
      </c>
      <c r="M83" s="163"/>
    </row>
    <row r="84" spans="2:13" s="73" customFormat="1" ht="12.75">
      <c r="B84" s="162"/>
      <c r="C84" s="91"/>
      <c r="D84" s="74"/>
      <c r="E84" s="84"/>
      <c r="F84" s="171" t="s">
        <v>89</v>
      </c>
      <c r="G84" s="77" t="s">
        <v>49</v>
      </c>
      <c r="H84" s="80">
        <v>11</v>
      </c>
      <c r="I84" s="172"/>
      <c r="J84" s="172"/>
      <c r="K84" s="170">
        <f t="shared" si="0"/>
        <v>0</v>
      </c>
      <c r="L84" s="82">
        <f t="shared" si="1"/>
        <v>0</v>
      </c>
      <c r="M84" s="163"/>
    </row>
    <row r="85" spans="2:13" s="73" customFormat="1" ht="12.75">
      <c r="B85" s="162"/>
      <c r="C85" s="91"/>
      <c r="D85" s="74"/>
      <c r="E85" s="84"/>
      <c r="F85" s="171" t="s">
        <v>90</v>
      </c>
      <c r="G85" s="77" t="s">
        <v>49</v>
      </c>
      <c r="H85" s="80">
        <v>21</v>
      </c>
      <c r="I85" s="172"/>
      <c r="J85" s="172"/>
      <c r="K85" s="170">
        <f t="shared" si="0"/>
        <v>0</v>
      </c>
      <c r="L85" s="82">
        <f t="shared" si="1"/>
        <v>0</v>
      </c>
      <c r="M85" s="163"/>
    </row>
    <row r="86" spans="2:13" s="73" customFormat="1" ht="12.75">
      <c r="B86" s="162"/>
      <c r="C86" s="91"/>
      <c r="D86" s="74"/>
      <c r="E86" s="84"/>
      <c r="F86" s="171" t="s">
        <v>91</v>
      </c>
      <c r="G86" s="77" t="s">
        <v>49</v>
      </c>
      <c r="H86" s="80">
        <v>4</v>
      </c>
      <c r="I86" s="172"/>
      <c r="J86" s="172"/>
      <c r="K86" s="170">
        <f t="shared" si="0"/>
        <v>0</v>
      </c>
      <c r="L86" s="82">
        <f t="shared" si="1"/>
        <v>0</v>
      </c>
      <c r="M86" s="163"/>
    </row>
    <row r="87" spans="2:13" s="73" customFormat="1" ht="12.75">
      <c r="B87" s="162"/>
      <c r="C87" s="91"/>
      <c r="D87" s="74"/>
      <c r="E87" s="84"/>
      <c r="F87" s="171" t="s">
        <v>92</v>
      </c>
      <c r="G87" s="77" t="s">
        <v>49</v>
      </c>
      <c r="H87" s="80">
        <v>4</v>
      </c>
      <c r="I87" s="172"/>
      <c r="J87" s="172"/>
      <c r="K87" s="170">
        <f t="shared" si="0"/>
        <v>0</v>
      </c>
      <c r="L87" s="82">
        <f t="shared" si="1"/>
        <v>0</v>
      </c>
      <c r="M87" s="163"/>
    </row>
    <row r="88" spans="2:13" s="73" customFormat="1" ht="12.75">
      <c r="B88" s="162"/>
      <c r="C88" s="91"/>
      <c r="D88" s="74"/>
      <c r="E88" s="84"/>
      <c r="F88" s="171" t="s">
        <v>93</v>
      </c>
      <c r="G88" s="77" t="s">
        <v>49</v>
      </c>
      <c r="H88" s="80">
        <v>1</v>
      </c>
      <c r="I88" s="172"/>
      <c r="J88" s="172"/>
      <c r="K88" s="170">
        <f t="shared" si="0"/>
        <v>0</v>
      </c>
      <c r="L88" s="82">
        <f t="shared" si="1"/>
        <v>0</v>
      </c>
      <c r="M88" s="163"/>
    </row>
    <row r="89" spans="2:13" s="73" customFormat="1" ht="12.75">
      <c r="B89" s="162"/>
      <c r="C89" s="91"/>
      <c r="D89" s="74"/>
      <c r="E89" s="84"/>
      <c r="F89" s="171" t="s">
        <v>85</v>
      </c>
      <c r="G89" s="77" t="s">
        <v>49</v>
      </c>
      <c r="H89" s="80">
        <v>2</v>
      </c>
      <c r="I89" s="172"/>
      <c r="J89" s="172"/>
      <c r="K89" s="170">
        <f t="shared" si="0"/>
        <v>0</v>
      </c>
      <c r="L89" s="82">
        <f t="shared" si="1"/>
        <v>0</v>
      </c>
      <c r="M89" s="163"/>
    </row>
    <row r="90" spans="2:13" s="73" customFormat="1" ht="39">
      <c r="B90" s="162"/>
      <c r="C90" s="91"/>
      <c r="D90" s="74"/>
      <c r="E90" s="84"/>
      <c r="F90" s="171" t="s">
        <v>123</v>
      </c>
      <c r="G90" s="77" t="s">
        <v>50</v>
      </c>
      <c r="H90" s="80">
        <v>2100</v>
      </c>
      <c r="I90" s="172"/>
      <c r="J90" s="172"/>
      <c r="K90" s="170">
        <f t="shared" si="0"/>
        <v>0</v>
      </c>
      <c r="L90" s="82">
        <f t="shared" si="1"/>
        <v>0</v>
      </c>
      <c r="M90" s="163"/>
    </row>
    <row r="91" spans="2:13" s="73" customFormat="1" ht="12.75">
      <c r="B91" s="162"/>
      <c r="C91" s="91"/>
      <c r="D91" s="74"/>
      <c r="E91" s="84"/>
      <c r="F91" s="171" t="s">
        <v>94</v>
      </c>
      <c r="G91" s="77" t="s">
        <v>50</v>
      </c>
      <c r="H91" s="80">
        <v>450</v>
      </c>
      <c r="I91" s="172"/>
      <c r="J91" s="172"/>
      <c r="K91" s="170">
        <f t="shared" si="0"/>
        <v>0</v>
      </c>
      <c r="L91" s="82">
        <f t="shared" si="1"/>
        <v>0</v>
      </c>
      <c r="M91" s="163"/>
    </row>
    <row r="92" spans="2:13" s="73" customFormat="1" ht="12.75">
      <c r="B92" s="162"/>
      <c r="C92" s="91"/>
      <c r="D92" s="74"/>
      <c r="E92" s="84"/>
      <c r="F92" s="171" t="s">
        <v>95</v>
      </c>
      <c r="G92" s="77" t="s">
        <v>50</v>
      </c>
      <c r="H92" s="80">
        <v>300</v>
      </c>
      <c r="I92" s="172"/>
      <c r="J92" s="172"/>
      <c r="K92" s="170">
        <f t="shared" si="0"/>
        <v>0</v>
      </c>
      <c r="L92" s="82">
        <f t="shared" si="1"/>
        <v>0</v>
      </c>
      <c r="M92" s="163"/>
    </row>
    <row r="93" spans="2:13" s="73" customFormat="1" ht="12.75">
      <c r="B93" s="162"/>
      <c r="C93" s="91"/>
      <c r="D93" s="74"/>
      <c r="E93" s="84"/>
      <c r="F93" s="171" t="s">
        <v>96</v>
      </c>
      <c r="G93" s="77" t="s">
        <v>50</v>
      </c>
      <c r="H93" s="80">
        <v>20</v>
      </c>
      <c r="I93" s="172"/>
      <c r="J93" s="172"/>
      <c r="K93" s="170">
        <f t="shared" si="0"/>
        <v>0</v>
      </c>
      <c r="L93" s="82">
        <f t="shared" si="1"/>
        <v>0</v>
      </c>
      <c r="M93" s="163"/>
    </row>
    <row r="94" spans="2:13" s="73" customFormat="1" ht="12.75">
      <c r="B94" s="162"/>
      <c r="C94" s="91"/>
      <c r="D94" s="74"/>
      <c r="E94" s="84"/>
      <c r="F94" s="171" t="s">
        <v>97</v>
      </c>
      <c r="G94" s="77" t="s">
        <v>50</v>
      </c>
      <c r="H94" s="80">
        <v>20</v>
      </c>
      <c r="I94" s="172"/>
      <c r="J94" s="172"/>
      <c r="K94" s="170">
        <f t="shared" si="0"/>
        <v>0</v>
      </c>
      <c r="L94" s="82">
        <f t="shared" si="1"/>
        <v>0</v>
      </c>
      <c r="M94" s="163"/>
    </row>
    <row r="95" spans="2:13" s="73" customFormat="1" ht="12.75">
      <c r="B95" s="162"/>
      <c r="C95" s="91"/>
      <c r="D95" s="74"/>
      <c r="E95" s="84"/>
      <c r="F95" s="171" t="s">
        <v>124</v>
      </c>
      <c r="G95" s="77" t="s">
        <v>49</v>
      </c>
      <c r="H95" s="80">
        <v>7</v>
      </c>
      <c r="I95" s="172"/>
      <c r="J95" s="172"/>
      <c r="K95" s="170">
        <f t="shared" si="0"/>
        <v>0</v>
      </c>
      <c r="L95" s="82">
        <f t="shared" si="1"/>
        <v>0</v>
      </c>
      <c r="M95" s="163"/>
    </row>
    <row r="96" spans="2:13" s="73" customFormat="1" ht="12.75">
      <c r="B96" s="162"/>
      <c r="C96" s="91"/>
      <c r="D96" s="74"/>
      <c r="E96" s="84"/>
      <c r="F96" s="171" t="s">
        <v>98</v>
      </c>
      <c r="G96" s="77" t="s">
        <v>51</v>
      </c>
      <c r="H96" s="80">
        <v>1</v>
      </c>
      <c r="I96" s="172"/>
      <c r="J96" s="172"/>
      <c r="K96" s="170">
        <f t="shared" si="0"/>
        <v>0</v>
      </c>
      <c r="L96" s="82">
        <f t="shared" si="1"/>
        <v>0</v>
      </c>
      <c r="M96" s="163"/>
    </row>
    <row r="97" spans="2:13" s="73" customFormat="1" ht="12.75">
      <c r="B97" s="162"/>
      <c r="C97" s="91"/>
      <c r="D97" s="74"/>
      <c r="E97" s="84"/>
      <c r="F97" s="171" t="s">
        <v>99</v>
      </c>
      <c r="G97" s="77" t="s">
        <v>50</v>
      </c>
      <c r="H97" s="80">
        <v>150</v>
      </c>
      <c r="I97" s="172"/>
      <c r="J97" s="172"/>
      <c r="K97" s="170">
        <f t="shared" si="0"/>
        <v>0</v>
      </c>
      <c r="L97" s="82">
        <f t="shared" si="1"/>
        <v>0</v>
      </c>
      <c r="M97" s="163"/>
    </row>
    <row r="98" spans="2:13" s="73" customFormat="1" ht="12.75">
      <c r="B98" s="162"/>
      <c r="C98" s="91"/>
      <c r="D98" s="74"/>
      <c r="E98" s="84"/>
      <c r="F98" s="171" t="s">
        <v>100</v>
      </c>
      <c r="G98" s="77" t="s">
        <v>49</v>
      </c>
      <c r="H98" s="80">
        <v>400</v>
      </c>
      <c r="I98" s="172"/>
      <c r="J98" s="172"/>
      <c r="K98" s="170">
        <f t="shared" si="0"/>
        <v>0</v>
      </c>
      <c r="L98" s="82">
        <f t="shared" si="1"/>
        <v>0</v>
      </c>
      <c r="M98" s="163"/>
    </row>
    <row r="99" spans="2:13" s="73" customFormat="1" ht="12.75">
      <c r="B99" s="162"/>
      <c r="C99" s="91"/>
      <c r="D99" s="74"/>
      <c r="E99" s="84"/>
      <c r="F99" s="171" t="s">
        <v>101</v>
      </c>
      <c r="G99" s="77" t="s">
        <v>49</v>
      </c>
      <c r="H99" s="80">
        <v>500</v>
      </c>
      <c r="I99" s="172"/>
      <c r="J99" s="172"/>
      <c r="K99" s="170">
        <f t="shared" si="0"/>
        <v>0</v>
      </c>
      <c r="L99" s="82">
        <f t="shared" si="1"/>
        <v>0</v>
      </c>
      <c r="M99" s="163"/>
    </row>
    <row r="100" spans="2:13" s="73" customFormat="1" ht="12.75">
      <c r="B100" s="162"/>
      <c r="C100" s="91"/>
      <c r="D100" s="74"/>
      <c r="E100" s="84"/>
      <c r="F100" s="171" t="s">
        <v>102</v>
      </c>
      <c r="G100" s="77" t="s">
        <v>51</v>
      </c>
      <c r="H100" s="80">
        <v>1</v>
      </c>
      <c r="I100" s="172"/>
      <c r="J100" s="172"/>
      <c r="K100" s="170">
        <f t="shared" si="0"/>
        <v>0</v>
      </c>
      <c r="L100" s="82">
        <f t="shared" si="1"/>
        <v>0</v>
      </c>
      <c r="M100" s="163"/>
    </row>
    <row r="101" spans="2:13" s="73" customFormat="1" ht="12.75">
      <c r="B101" s="162"/>
      <c r="C101" s="91"/>
      <c r="D101" s="74"/>
      <c r="E101" s="84"/>
      <c r="F101" s="171" t="s">
        <v>103</v>
      </c>
      <c r="G101" s="77" t="s">
        <v>49</v>
      </c>
      <c r="H101" s="80">
        <v>3</v>
      </c>
      <c r="I101" s="172"/>
      <c r="J101" s="172"/>
      <c r="K101" s="170">
        <f t="shared" si="0"/>
        <v>0</v>
      </c>
      <c r="L101" s="82">
        <f t="shared" si="1"/>
        <v>0</v>
      </c>
      <c r="M101" s="163"/>
    </row>
    <row r="102" spans="2:13" s="73" customFormat="1" ht="12.75">
      <c r="B102" s="162"/>
      <c r="C102" s="91"/>
      <c r="D102" s="74"/>
      <c r="E102" s="84"/>
      <c r="F102" s="171" t="s">
        <v>104</v>
      </c>
      <c r="G102" s="77" t="s">
        <v>115</v>
      </c>
      <c r="H102" s="80">
        <v>40</v>
      </c>
      <c r="I102" s="172"/>
      <c r="J102" s="172"/>
      <c r="K102" s="170">
        <f t="shared" si="0"/>
        <v>0</v>
      </c>
      <c r="L102" s="82">
        <f t="shared" si="1"/>
        <v>0</v>
      </c>
      <c r="M102" s="163"/>
    </row>
    <row r="103" spans="2:13" s="73" customFormat="1" ht="12.75">
      <c r="B103" s="162"/>
      <c r="C103" s="91"/>
      <c r="D103" s="74"/>
      <c r="E103" s="84"/>
      <c r="F103" s="171" t="s">
        <v>105</v>
      </c>
      <c r="G103" s="77" t="s">
        <v>49</v>
      </c>
      <c r="H103" s="80">
        <v>120</v>
      </c>
      <c r="I103" s="172"/>
      <c r="J103" s="172"/>
      <c r="K103" s="170">
        <f t="shared" si="0"/>
        <v>0</v>
      </c>
      <c r="L103" s="82">
        <f t="shared" si="1"/>
        <v>0</v>
      </c>
      <c r="M103" s="163"/>
    </row>
    <row r="104" spans="2:13" s="73" customFormat="1" ht="12.75">
      <c r="B104" s="162"/>
      <c r="C104" s="91"/>
      <c r="D104" s="74"/>
      <c r="E104" s="84"/>
      <c r="F104" s="171" t="s">
        <v>106</v>
      </c>
      <c r="G104" s="77" t="s">
        <v>51</v>
      </c>
      <c r="H104" s="80">
        <v>1</v>
      </c>
      <c r="I104" s="172"/>
      <c r="J104" s="172"/>
      <c r="K104" s="170">
        <f t="shared" si="0"/>
        <v>0</v>
      </c>
      <c r="L104" s="82">
        <f t="shared" si="1"/>
        <v>0</v>
      </c>
      <c r="M104" s="163"/>
    </row>
    <row r="105" spans="2:13" s="73" customFormat="1" ht="12.75">
      <c r="B105" s="162"/>
      <c r="C105" s="91"/>
      <c r="D105" s="74"/>
      <c r="E105" s="84"/>
      <c r="F105" s="171" t="s">
        <v>107</v>
      </c>
      <c r="G105" s="77" t="s">
        <v>51</v>
      </c>
      <c r="H105" s="80">
        <v>1</v>
      </c>
      <c r="I105" s="172"/>
      <c r="J105" s="172"/>
      <c r="K105" s="170">
        <f t="shared" si="0"/>
        <v>0</v>
      </c>
      <c r="L105" s="82">
        <f t="shared" si="1"/>
        <v>0</v>
      </c>
      <c r="M105" s="163"/>
    </row>
    <row r="106" spans="2:13" s="73" customFormat="1" ht="12.75">
      <c r="B106" s="162"/>
      <c r="C106" s="91"/>
      <c r="D106" s="74"/>
      <c r="E106" s="84"/>
      <c r="F106" s="171" t="s">
        <v>121</v>
      </c>
      <c r="G106" s="77" t="s">
        <v>51</v>
      </c>
      <c r="H106" s="80">
        <v>1</v>
      </c>
      <c r="I106" s="172"/>
      <c r="J106" s="172"/>
      <c r="K106" s="170">
        <f t="shared" si="0"/>
        <v>0</v>
      </c>
      <c r="L106" s="82">
        <f t="shared" si="1"/>
        <v>0</v>
      </c>
      <c r="M106" s="163"/>
    </row>
    <row r="107" spans="2:13" s="73" customFormat="1" ht="12.75">
      <c r="B107" s="162"/>
      <c r="C107" s="91"/>
      <c r="D107" s="74"/>
      <c r="E107" s="84"/>
      <c r="F107" s="171" t="s">
        <v>108</v>
      </c>
      <c r="G107" s="77" t="s">
        <v>49</v>
      </c>
      <c r="H107" s="80">
        <v>1</v>
      </c>
      <c r="I107" s="172"/>
      <c r="J107" s="172"/>
      <c r="K107" s="170">
        <f t="shared" si="0"/>
        <v>0</v>
      </c>
      <c r="L107" s="82">
        <f t="shared" si="1"/>
        <v>0</v>
      </c>
      <c r="M107" s="163"/>
    </row>
    <row r="108" spans="2:13" s="73" customFormat="1" ht="39">
      <c r="B108" s="162"/>
      <c r="C108" s="91"/>
      <c r="D108" s="74"/>
      <c r="E108" s="84"/>
      <c r="F108" s="171" t="s">
        <v>125</v>
      </c>
      <c r="G108" s="77" t="s">
        <v>51</v>
      </c>
      <c r="H108" s="80">
        <v>1</v>
      </c>
      <c r="I108" s="172"/>
      <c r="J108" s="172"/>
      <c r="K108" s="170">
        <f t="shared" si="0"/>
        <v>0</v>
      </c>
      <c r="L108" s="82">
        <f t="shared" si="1"/>
        <v>0</v>
      </c>
      <c r="M108" s="163"/>
    </row>
    <row r="109" spans="2:13" s="73" customFormat="1" ht="12.75">
      <c r="B109" s="162"/>
      <c r="C109" s="91"/>
      <c r="D109" s="74"/>
      <c r="E109" s="84"/>
      <c r="F109" s="171" t="s">
        <v>126</v>
      </c>
      <c r="G109" s="77" t="s">
        <v>50</v>
      </c>
      <c r="H109" s="80">
        <v>10</v>
      </c>
      <c r="I109" s="172"/>
      <c r="J109" s="172"/>
      <c r="K109" s="170">
        <f t="shared" si="0"/>
        <v>0</v>
      </c>
      <c r="L109" s="82">
        <f t="shared" si="1"/>
        <v>0</v>
      </c>
      <c r="M109" s="163"/>
    </row>
    <row r="110" spans="2:13" s="73" customFormat="1" ht="12.75">
      <c r="B110" s="162"/>
      <c r="C110" s="91"/>
      <c r="D110" s="74"/>
      <c r="E110" s="84"/>
      <c r="F110" s="171" t="s">
        <v>127</v>
      </c>
      <c r="G110" s="77" t="s">
        <v>50</v>
      </c>
      <c r="H110" s="80">
        <v>120</v>
      </c>
      <c r="I110" s="172"/>
      <c r="J110" s="172"/>
      <c r="K110" s="170">
        <f t="shared" si="0"/>
        <v>0</v>
      </c>
      <c r="L110" s="82">
        <f t="shared" si="1"/>
        <v>0</v>
      </c>
      <c r="M110" s="163"/>
    </row>
    <row r="111" spans="2:13" s="73" customFormat="1" ht="12.75">
      <c r="B111" s="162"/>
      <c r="C111" s="91"/>
      <c r="D111" s="74"/>
      <c r="E111" s="84"/>
      <c r="F111" s="171" t="s">
        <v>128</v>
      </c>
      <c r="G111" s="77" t="s">
        <v>50</v>
      </c>
      <c r="H111" s="80">
        <v>1000</v>
      </c>
      <c r="I111" s="172"/>
      <c r="J111" s="172"/>
      <c r="K111" s="170">
        <f t="shared" si="0"/>
        <v>0</v>
      </c>
      <c r="L111" s="82">
        <f t="shared" si="1"/>
        <v>0</v>
      </c>
      <c r="M111" s="163"/>
    </row>
    <row r="112" spans="2:13" s="73" customFormat="1" ht="12.75">
      <c r="B112" s="162"/>
      <c r="C112" s="91"/>
      <c r="D112" s="74"/>
      <c r="E112" s="84"/>
      <c r="F112" s="171" t="s">
        <v>129</v>
      </c>
      <c r="G112" s="77" t="s">
        <v>50</v>
      </c>
      <c r="H112" s="80">
        <v>240</v>
      </c>
      <c r="I112" s="172"/>
      <c r="J112" s="172"/>
      <c r="K112" s="170">
        <f t="shared" si="0"/>
        <v>0</v>
      </c>
      <c r="L112" s="82">
        <f t="shared" si="1"/>
        <v>0</v>
      </c>
      <c r="M112" s="163"/>
    </row>
    <row r="113" spans="2:13" s="73" customFormat="1" ht="12.75">
      <c r="B113" s="162"/>
      <c r="C113" s="91"/>
      <c r="D113" s="74"/>
      <c r="E113" s="84"/>
      <c r="F113" s="171" t="s">
        <v>130</v>
      </c>
      <c r="G113" s="77" t="s">
        <v>50</v>
      </c>
      <c r="H113" s="80">
        <v>1240</v>
      </c>
      <c r="I113" s="172"/>
      <c r="J113" s="172"/>
      <c r="K113" s="170">
        <f t="shared" si="0"/>
        <v>0</v>
      </c>
      <c r="L113" s="82">
        <f t="shared" si="1"/>
        <v>0</v>
      </c>
      <c r="M113" s="163"/>
    </row>
    <row r="114" spans="2:13" s="73" customFormat="1" ht="12.75">
      <c r="B114" s="162"/>
      <c r="C114" s="91"/>
      <c r="D114" s="74"/>
      <c r="E114" s="84"/>
      <c r="F114" s="171" t="s">
        <v>131</v>
      </c>
      <c r="G114" s="77" t="s">
        <v>49</v>
      </c>
      <c r="H114" s="80">
        <v>30</v>
      </c>
      <c r="I114" s="172"/>
      <c r="J114" s="172"/>
      <c r="K114" s="170">
        <f t="shared" si="0"/>
        <v>0</v>
      </c>
      <c r="L114" s="82">
        <f t="shared" si="1"/>
        <v>0</v>
      </c>
      <c r="M114" s="163"/>
    </row>
    <row r="115" spans="2:13" s="73" customFormat="1" ht="12.75">
      <c r="B115" s="162"/>
      <c r="C115" s="91"/>
      <c r="D115" s="74"/>
      <c r="E115" s="84"/>
      <c r="F115" s="171" t="s">
        <v>132</v>
      </c>
      <c r="G115" s="77" t="s">
        <v>49</v>
      </c>
      <c r="H115" s="80">
        <v>300</v>
      </c>
      <c r="I115" s="172"/>
      <c r="J115" s="172"/>
      <c r="K115" s="170">
        <f t="shared" si="0"/>
        <v>0</v>
      </c>
      <c r="L115" s="82">
        <f t="shared" si="1"/>
        <v>0</v>
      </c>
      <c r="M115" s="163"/>
    </row>
    <row r="116" spans="2:13" s="73" customFormat="1" ht="12.75">
      <c r="B116" s="162"/>
      <c r="C116" s="91"/>
      <c r="D116" s="74"/>
      <c r="E116" s="84"/>
      <c r="F116" s="171" t="s">
        <v>109</v>
      </c>
      <c r="G116" s="77" t="s">
        <v>49</v>
      </c>
      <c r="H116" s="80">
        <v>8</v>
      </c>
      <c r="I116" s="172"/>
      <c r="J116" s="172"/>
      <c r="K116" s="170">
        <f t="shared" si="0"/>
        <v>0</v>
      </c>
      <c r="L116" s="82">
        <f t="shared" si="1"/>
        <v>0</v>
      </c>
      <c r="M116" s="163"/>
    </row>
    <row r="117" spans="2:13" s="73" customFormat="1" ht="12.75">
      <c r="B117" s="162"/>
      <c r="C117" s="91"/>
      <c r="D117" s="74"/>
      <c r="E117" s="84"/>
      <c r="F117" s="171" t="s">
        <v>133</v>
      </c>
      <c r="G117" s="77" t="s">
        <v>49</v>
      </c>
      <c r="H117" s="80">
        <v>100</v>
      </c>
      <c r="I117" s="172"/>
      <c r="J117" s="172"/>
      <c r="K117" s="170">
        <f t="shared" si="0"/>
        <v>0</v>
      </c>
      <c r="L117" s="82">
        <f t="shared" si="1"/>
        <v>0</v>
      </c>
      <c r="M117" s="163"/>
    </row>
    <row r="118" spans="2:13" s="73" customFormat="1" ht="39">
      <c r="B118" s="162"/>
      <c r="C118" s="91"/>
      <c r="D118" s="74"/>
      <c r="E118" s="84"/>
      <c r="F118" s="171" t="s">
        <v>110</v>
      </c>
      <c r="G118" s="77" t="s">
        <v>49</v>
      </c>
      <c r="H118" s="80">
        <v>4</v>
      </c>
      <c r="I118" s="172"/>
      <c r="J118" s="172"/>
      <c r="K118" s="170">
        <f t="shared" si="0"/>
        <v>0</v>
      </c>
      <c r="L118" s="82">
        <f t="shared" si="1"/>
        <v>0</v>
      </c>
      <c r="M118" s="163"/>
    </row>
    <row r="119" spans="2:13" s="73" customFormat="1" ht="12.75">
      <c r="B119" s="162"/>
      <c r="C119" s="91"/>
      <c r="D119" s="74"/>
      <c r="E119" s="84"/>
      <c r="F119" s="171" t="s">
        <v>134</v>
      </c>
      <c r="G119" s="77" t="s">
        <v>49</v>
      </c>
      <c r="H119" s="80">
        <v>4</v>
      </c>
      <c r="I119" s="172"/>
      <c r="J119" s="172"/>
      <c r="K119" s="170">
        <f t="shared" si="0"/>
        <v>0</v>
      </c>
      <c r="L119" s="82">
        <f t="shared" si="1"/>
        <v>0</v>
      </c>
      <c r="M119" s="163"/>
    </row>
    <row r="120" spans="2:13" s="73" customFormat="1" ht="12.75">
      <c r="B120" s="162"/>
      <c r="C120" s="91"/>
      <c r="D120" s="74"/>
      <c r="E120" s="84"/>
      <c r="F120" s="171" t="s">
        <v>135</v>
      </c>
      <c r="G120" s="77" t="s">
        <v>50</v>
      </c>
      <c r="H120" s="80">
        <v>1000</v>
      </c>
      <c r="I120" s="172"/>
      <c r="J120" s="172"/>
      <c r="K120" s="170">
        <f t="shared" si="0"/>
        <v>0</v>
      </c>
      <c r="L120" s="82">
        <f t="shared" si="1"/>
        <v>0</v>
      </c>
      <c r="M120" s="163"/>
    </row>
    <row r="121" spans="2:13" s="73" customFormat="1" ht="12.75">
      <c r="B121" s="162"/>
      <c r="C121" s="91"/>
      <c r="D121" s="74"/>
      <c r="E121" s="84"/>
      <c r="F121" s="171" t="s">
        <v>136</v>
      </c>
      <c r="G121" s="77" t="s">
        <v>51</v>
      </c>
      <c r="H121" s="80">
        <v>1</v>
      </c>
      <c r="I121" s="169">
        <f>SUM(K79:K120)*0.032</f>
        <v>0</v>
      </c>
      <c r="J121" s="168"/>
      <c r="K121" s="170">
        <f aca="true" t="shared" si="2" ref="K121:K127">I121*H121</f>
        <v>0</v>
      </c>
      <c r="L121" s="82">
        <f aca="true" t="shared" si="3" ref="L121:L127">J121*H121</f>
        <v>0</v>
      </c>
      <c r="M121" s="163"/>
    </row>
    <row r="122" spans="2:13" s="73" customFormat="1" ht="12.75">
      <c r="B122" s="162"/>
      <c r="C122" s="91"/>
      <c r="D122" s="74"/>
      <c r="E122" s="84"/>
      <c r="F122" s="171" t="s">
        <v>111</v>
      </c>
      <c r="G122" s="77" t="s">
        <v>51</v>
      </c>
      <c r="H122" s="80">
        <v>1</v>
      </c>
      <c r="I122" s="169">
        <f>SUM(K79:K120)*0.03</f>
        <v>0</v>
      </c>
      <c r="J122" s="168"/>
      <c r="K122" s="170">
        <f t="shared" si="2"/>
        <v>0</v>
      </c>
      <c r="L122" s="82">
        <f t="shared" si="3"/>
        <v>0</v>
      </c>
      <c r="M122" s="163"/>
    </row>
    <row r="123" spans="2:13" s="73" customFormat="1" ht="12.75">
      <c r="B123" s="162"/>
      <c r="C123" s="91"/>
      <c r="D123" s="74"/>
      <c r="E123" s="84"/>
      <c r="F123" s="171" t="s">
        <v>112</v>
      </c>
      <c r="G123" s="77" t="s">
        <v>51</v>
      </c>
      <c r="H123" s="80">
        <v>1</v>
      </c>
      <c r="I123" s="169"/>
      <c r="J123" s="169">
        <f>SUM(L79:L120)*0.06</f>
        <v>0</v>
      </c>
      <c r="K123" s="170">
        <f t="shared" si="2"/>
        <v>0</v>
      </c>
      <c r="L123" s="82">
        <f t="shared" si="3"/>
        <v>0</v>
      </c>
      <c r="M123" s="163"/>
    </row>
    <row r="124" spans="2:13" s="73" customFormat="1" ht="12.75">
      <c r="B124" s="162"/>
      <c r="C124" s="91"/>
      <c r="D124" s="74"/>
      <c r="E124" s="84"/>
      <c r="F124" s="171" t="s">
        <v>113</v>
      </c>
      <c r="G124" s="77" t="s">
        <v>116</v>
      </c>
      <c r="H124" s="80">
        <v>0.4</v>
      </c>
      <c r="I124" s="172"/>
      <c r="J124" s="172"/>
      <c r="K124" s="170">
        <f t="shared" si="2"/>
        <v>0</v>
      </c>
      <c r="L124" s="82">
        <f t="shared" si="3"/>
        <v>0</v>
      </c>
      <c r="M124" s="163"/>
    </row>
    <row r="125" spans="2:13" s="73" customFormat="1" ht="12.75">
      <c r="B125" s="162"/>
      <c r="C125" s="91"/>
      <c r="D125" s="74"/>
      <c r="E125" s="84"/>
      <c r="F125" s="171" t="s">
        <v>137</v>
      </c>
      <c r="G125" s="77" t="s">
        <v>51</v>
      </c>
      <c r="H125" s="80">
        <v>1</v>
      </c>
      <c r="I125" s="172"/>
      <c r="J125" s="172"/>
      <c r="K125" s="170">
        <f t="shared" si="2"/>
        <v>0</v>
      </c>
      <c r="L125" s="82">
        <f t="shared" si="3"/>
        <v>0</v>
      </c>
      <c r="M125" s="163"/>
    </row>
    <row r="126" spans="2:13" s="73" customFormat="1" ht="12.75">
      <c r="B126" s="162"/>
      <c r="C126" s="91"/>
      <c r="D126" s="74"/>
      <c r="E126" s="84"/>
      <c r="F126" s="171" t="s">
        <v>114</v>
      </c>
      <c r="G126" s="77" t="s">
        <v>51</v>
      </c>
      <c r="H126" s="80">
        <v>1</v>
      </c>
      <c r="I126" s="172"/>
      <c r="J126" s="172"/>
      <c r="K126" s="170">
        <f t="shared" si="2"/>
        <v>0</v>
      </c>
      <c r="L126" s="82">
        <f t="shared" si="3"/>
        <v>0</v>
      </c>
      <c r="M126" s="163"/>
    </row>
    <row r="127" spans="2:13" s="73" customFormat="1" ht="12.75">
      <c r="B127" s="162"/>
      <c r="C127" s="91"/>
      <c r="D127" s="74"/>
      <c r="E127" s="84"/>
      <c r="F127" s="171" t="s">
        <v>138</v>
      </c>
      <c r="G127" s="77" t="s">
        <v>51</v>
      </c>
      <c r="H127" s="80">
        <v>1</v>
      </c>
      <c r="I127" s="172"/>
      <c r="J127" s="172"/>
      <c r="K127" s="170">
        <f t="shared" si="2"/>
        <v>0</v>
      </c>
      <c r="L127" s="82">
        <f t="shared" si="3"/>
        <v>0</v>
      </c>
      <c r="M127" s="163"/>
    </row>
    <row r="128" spans="2:13" s="73" customFormat="1" ht="15.75">
      <c r="B128" s="162"/>
      <c r="C128" s="76"/>
      <c r="D128" s="74"/>
      <c r="E128" s="75"/>
      <c r="F128" s="171"/>
      <c r="G128" s="77"/>
      <c r="H128" s="80"/>
      <c r="I128" s="172"/>
      <c r="J128" s="172"/>
      <c r="K128" s="167"/>
      <c r="L128" s="82"/>
      <c r="M128" s="163"/>
    </row>
    <row r="129" spans="2:13" s="73" customFormat="1" ht="15.75">
      <c r="B129" s="162"/>
      <c r="C129" s="76"/>
      <c r="D129" s="74"/>
      <c r="E129" s="75"/>
      <c r="F129" s="171" t="s">
        <v>139</v>
      </c>
      <c r="G129" s="77" t="s">
        <v>49</v>
      </c>
      <c r="H129" s="80">
        <v>2</v>
      </c>
      <c r="I129" s="172"/>
      <c r="J129" s="172"/>
      <c r="K129" s="170">
        <f>I129*H129</f>
        <v>0</v>
      </c>
      <c r="L129" s="82">
        <f>J129*H129</f>
        <v>0</v>
      </c>
      <c r="M129" s="163"/>
    </row>
    <row r="130" spans="2:13" s="73" customFormat="1" ht="15.75">
      <c r="B130" s="162"/>
      <c r="C130" s="76"/>
      <c r="D130" s="74"/>
      <c r="E130" s="75"/>
      <c r="F130" s="171" t="s">
        <v>140</v>
      </c>
      <c r="G130" s="77" t="s">
        <v>50</v>
      </c>
      <c r="H130" s="80">
        <v>60</v>
      </c>
      <c r="I130" s="172"/>
      <c r="J130" s="172"/>
      <c r="K130" s="170">
        <f>I130*H130</f>
        <v>0</v>
      </c>
      <c r="L130" s="82">
        <f>J130*H130</f>
        <v>0</v>
      </c>
      <c r="M130" s="163"/>
    </row>
    <row r="131" spans="2:13" s="73" customFormat="1" ht="15.75">
      <c r="B131" s="162"/>
      <c r="C131" s="76"/>
      <c r="D131" s="74"/>
      <c r="E131" s="75"/>
      <c r="F131" s="171" t="s">
        <v>141</v>
      </c>
      <c r="G131" s="77" t="s">
        <v>51</v>
      </c>
      <c r="H131" s="80">
        <v>1</v>
      </c>
      <c r="I131" s="172"/>
      <c r="J131" s="172"/>
      <c r="K131" s="170">
        <f>I131*H131</f>
        <v>0</v>
      </c>
      <c r="L131" s="82">
        <f>J131*H131</f>
        <v>0</v>
      </c>
      <c r="M131" s="163"/>
    </row>
    <row r="132" spans="2:13" s="73" customFormat="1" ht="15.75">
      <c r="B132" s="162"/>
      <c r="C132" s="76"/>
      <c r="D132" s="74"/>
      <c r="E132" s="75"/>
      <c r="F132" s="171" t="s">
        <v>122</v>
      </c>
      <c r="G132" s="77" t="s">
        <v>51</v>
      </c>
      <c r="H132" s="80">
        <v>1</v>
      </c>
      <c r="I132" s="172"/>
      <c r="J132" s="172"/>
      <c r="K132" s="170">
        <f>I132*H132</f>
        <v>0</v>
      </c>
      <c r="L132" s="82">
        <f>J132*H132</f>
        <v>0</v>
      </c>
      <c r="M132" s="163"/>
    </row>
    <row r="133" spans="2:13" s="17" customFormat="1" ht="12.75">
      <c r="B133" s="89"/>
      <c r="C133" s="164"/>
      <c r="D133" s="164"/>
      <c r="E133" s="164"/>
      <c r="F133" s="164"/>
      <c r="G133" s="164"/>
      <c r="H133" s="164"/>
      <c r="I133" s="164"/>
      <c r="J133" s="164"/>
      <c r="K133" s="165"/>
      <c r="L133" s="90"/>
      <c r="M133" s="166"/>
    </row>
  </sheetData>
  <sheetProtection password="CC47" sheet="1" selectLockedCells="1"/>
  <mergeCells count="7">
    <mergeCell ref="E69:J69"/>
    <mergeCell ref="G1:J1"/>
    <mergeCell ref="E45:J45"/>
    <mergeCell ref="E9:J9"/>
    <mergeCell ref="E24:J24"/>
    <mergeCell ref="E47:J47"/>
    <mergeCell ref="E67:J67"/>
  </mergeCells>
  <hyperlinks>
    <hyperlink ref="F1:G1" location="C2" display="1) Krycí list soupisu"/>
    <hyperlink ref="G1:J1" location="C54" display="2) Rekapitulace"/>
    <hyperlink ref="L1" location="C83" display="3) Soupis prací"/>
  </hyperlinks>
  <printOptions/>
  <pageMargins left="0.7" right="0.7" top="0.787401575" bottom="0.787401575" header="0.3" footer="0.3"/>
  <pageSetup horizontalDpi="600" verticalDpi="600" orientation="portrait" paperSize="9" scale="48" r:id="rId1"/>
  <rowBreaks count="2" manualBreakCount="2">
    <brk id="40" max="12" man="1"/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Herda</dc:creator>
  <cp:keywords/>
  <dc:description/>
  <cp:lastModifiedBy>Roman</cp:lastModifiedBy>
  <cp:lastPrinted>2018-04-06T08:02:51Z</cp:lastPrinted>
  <dcterms:created xsi:type="dcterms:W3CDTF">2017-08-01T11:38:11Z</dcterms:created>
  <dcterms:modified xsi:type="dcterms:W3CDTF">2022-08-18T12:02:54Z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