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487690" reservationPassword="0"/>
  <workbookPr/>
  <bookViews>
    <workbookView xWindow="240" yWindow="120" windowWidth="14940" windowHeight="9225" activeTab="0"/>
  </bookViews>
  <sheets>
    <sheet name="Rekapitulace" sheetId="1" r:id="rId1"/>
    <sheet name="00 VRN" sheetId="2" r:id="rId2"/>
    <sheet name="SO 120_SO 120" sheetId="3" r:id="rId3"/>
    <sheet name="SO 182_SO 182" sheetId="4" r:id="rId4"/>
    <sheet name="SO 186_SO 186" sheetId="5" r:id="rId5"/>
    <sheet name="SO 201" sheetId="6" r:id="rId6"/>
    <sheet name="ZZ" sheetId="7" r:id="rId7"/>
  </sheets>
  <definedNames/>
  <calcPr/>
  <webPublishing/>
</workbook>
</file>

<file path=xl/sharedStrings.xml><?xml version="1.0" encoding="utf-8"?>
<sst xmlns="http://schemas.openxmlformats.org/spreadsheetml/2006/main" count="2416" uniqueCount="745">
  <si>
    <t>Firma: AFRY CZ s.r.o.</t>
  </si>
  <si>
    <t>Rekapitulace ceny</t>
  </si>
  <si>
    <t>Stavba: 2020/0089 - II/150 Otradovice, most ev. č. 150-001 přes přepad rybníka za obcí Otradovice</t>
  </si>
  <si>
    <t>Varianta: ~ZR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</si>
  <si>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</si>
  <si>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</si>
  <si>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</si>
  <si>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</si>
  <si>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</si>
  <si>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</si>
  <si>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</si>
  <si>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</si>
  <si>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</si>
  <si>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</si>
  <si>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</si>
  <si>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2020/0089</t>
  </si>
  <si>
    <t>II/150 Otradovice, most ev. č. 150-001 přes přepad rybníka za obcí Otradovice</t>
  </si>
  <si>
    <t>O</t>
  </si>
  <si>
    <t>Rozpočet:</t>
  </si>
  <si>
    <t>0.00</t>
  </si>
  <si>
    <t>15.00</t>
  </si>
  <si>
    <t>21.00</t>
  </si>
  <si>
    <t>3</t>
  </si>
  <si>
    <t>2</t>
  </si>
  <si>
    <t>00 VRN</t>
  </si>
  <si>
    <t>Vedlejší rozpočtové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</si>
  <si>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</si>
  <si>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</si>
  <si>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</si>
  <si>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</si>
  <si>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</si>
  <si>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</si>
  <si>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</si>
  <si>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</si>
  <si>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</si>
  <si>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</si>
  <si>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</si>
  <si>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</si>
  <si>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</si>
  <si>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</si>
  <si>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</si>
  <si>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</si>
  <si>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</si>
  <si>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</si>
  <si>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</si>
  <si>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</si>
  <si>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</si>
  <si>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</si>
  <si>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029113</t>
  </si>
  <si>
    <t>c</t>
  </si>
  <si>
    <t>OSTATNÍ POŽADAVKY - GEODETICKÉ ZAMĚŘENÍ - CELKY</t>
  </si>
  <si>
    <t>KUS</t>
  </si>
  <si>
    <t>2022_OTSKP</t>
  </si>
  <si>
    <t>PP</t>
  </si>
  <si>
    <t>Zaměření skutečného provedení stavby</t>
  </si>
  <si>
    <t>VV</t>
  </si>
  <si>
    <t/>
  </si>
  <si>
    <t>TS</t>
  </si>
  <si>
    <t>zahrnuje veškeré náklady spojené s objednatelem požadovanými pracemi</t>
  </si>
  <si>
    <t>02945</t>
  </si>
  <si>
    <t>OSTAT POŽADAVKY - GEOMETRICKÝ PLÁN</t>
  </si>
  <si>
    <t>KPL</t>
  </si>
  <si>
    <t>Vypracování geometrického plánu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</si>
  <si>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</si>
  <si>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02946</t>
  </si>
  <si>
    <t>OSTAT POŽADAVKY - FOTODOKUMENTACE</t>
  </si>
  <si>
    <t>Pořizování fotodokumentace v průběhu stavby, předání fotodokumentace investorovi (součást Závěrečné zprávy)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</si>
  <si>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</si>
  <si>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Zemní práce</t>
  </si>
  <si>
    <t>111204</t>
  </si>
  <si>
    <t>ODSTRANĚNÍ KŘOVIN S ODVOZEM DO 5KM</t>
  </si>
  <si>
    <t>M2</t>
  </si>
  <si>
    <t>dle koordinační situace</t>
  </si>
  <si>
    <t>49=49.000 [A]</t>
  </si>
  <si>
    <t>odstranění křovin a stromů do průměru 100 mm 
doprava dřevin na předepsanou vzdálenost 
spálení na hromadách nebo štěpkování</t>
  </si>
  <si>
    <t>112024</t>
  </si>
  <si>
    <t>KÁCENÍ STROMŮ D KMENE DO 0,9M S ODSTRANĚNÍM PAŘEZŮ, ODVOZ DO 5KM</t>
  </si>
  <si>
    <t>kácení stromů dle koordinační situace</t>
  </si>
  <si>
    <t>3=3.000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</si>
  <si>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</si>
  <si>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12110</t>
  </si>
  <si>
    <t>SEJMUTÍ ORNICE NEBO LESNÍ PŮDY</t>
  </si>
  <si>
    <t>M3</t>
  </si>
  <si>
    <t>v prostoru dočasného záboru v tl. 150 mm, vč uložení v blízkosti stavby 
dle koordinační situace</t>
  </si>
  <si>
    <t>0,15*(354+81,3+33,4+53,2)=78.285 [A]</t>
  </si>
  <si>
    <t>položka zahrnuje sejmutí ornice bez ohledu na tloušťku vrstvy a její vodorovnou dopravu 
nezahrnuje uložení na trvalou skládku</t>
  </si>
  <si>
    <t>Objekt:</t>
  </si>
  <si>
    <t>SO 120</t>
  </si>
  <si>
    <t>Napojení komunikace II/150</t>
  </si>
  <si>
    <t>O1</t>
  </si>
  <si>
    <t>014211</t>
  </si>
  <si>
    <t>POPLATKY ZA ZEMNÍK - ORNICE</t>
  </si>
  <si>
    <t>Nákup a dovoz ornice na místo rozprostření   
K položce 18222</t>
  </si>
  <si>
    <t>zahrnuje veškeré poplatky majiteli zemníku související s nákupem zeminy (nikoliv s otvírkou zemníku)</t>
  </si>
  <si>
    <t>02620</t>
  </si>
  <si>
    <t>ZKOUŠENÍ KONSTRUKCÍ A PRACÍ NEZÁVISLOU ZKUŠEBNOU</t>
  </si>
  <si>
    <t>- vypracování KZP 
- zkoušení asfaltových a podkladních vrstev vozovky a zemní pláně 
- dále dle KZP</t>
  </si>
  <si>
    <t>zahrnuje veškeré náklady spojené s objednatelem požadovanými zkouškami</t>
  </si>
  <si>
    <t>11130</t>
  </si>
  <si>
    <t>SEJMUTÍ DRNU</t>
  </si>
  <si>
    <t>- včetně poplatku za skládku / recyklaci</t>
  </si>
  <si>
    <t>včetně vodorovné dopravy  a uložení na skládku</t>
  </si>
  <si>
    <t>11332</t>
  </si>
  <si>
    <t>ODSTRANĚNÍ PODKLADŮ ZPEVNĚNÝCH PLOCH Z KAMENIVA NESTMELENÉHO</t>
  </si>
  <si>
    <t>- včetně poplarku za skládku / recyklaci</t>
  </si>
  <si>
    <t>241,18*0,4=96.47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</si>
  <si>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</si>
  <si>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</si>
  <si>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</si>
  <si>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200,98*0,04+183,41*0.12=30.05 [A]</t>
  </si>
  <si>
    <t>12273</t>
  </si>
  <si>
    <t>ODKOPÁVKY A PROKOPÁVKY OBECNÉ TŘ. 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</si>
  <si>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</si>
  <si>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</si>
  <si>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12373</t>
  </si>
  <si>
    <t>ODKOP PRO SPOD STAVBU SILNIC A ŽELEZNIC TŘ. I</t>
  </si>
  <si>
    <t>Sanace aktivní zóny tl. 500mm  vč. odvozu, vč. poplatku za skládku/recyklaci  
Uložení výkopku na skládku v položce 17120  
Předpoklad 50% z celkové plochy   
Čerpáno dle skutečnosti na pokyn TDS</t>
  </si>
  <si>
    <t>200,98*0,5*0,5=50.25 [A]</t>
  </si>
  <si>
    <t>8</t>
  </si>
  <si>
    <t>12673</t>
  </si>
  <si>
    <t>ZŘÍZENÍ STUPŇŮ V PODLOŽÍ NÁSYPŮ TŘ. I</t>
  </si>
  <si>
    <t>- včetně poplatku za skládku/ recyklaci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</si>
  <si>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</si>
  <si>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</si>
  <si>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</si>
  <si>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k pol.12273: 200,98*0,5*0,5=50.25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</si>
  <si>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</si>
  <si>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</si>
  <si>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</si>
  <si>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</si>
  <si>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</si>
  <si>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</si>
  <si>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</si>
  <si>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</si>
  <si>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18110</t>
  </si>
  <si>
    <t>ÚPRAVA PLÁNĚ SE ZHUTNĚNÍM V HORNINĚ TŘ. I</t>
  </si>
  <si>
    <t>položka zahrnuje úpravu pláně včetně vyrovnání výškových rozdílů. Míru zhutnění určuje projekt.</t>
  </si>
  <si>
    <t>13</t>
  </si>
  <si>
    <t>18222</t>
  </si>
  <si>
    <t>ROZPROSTŘENÍ ORNICE VE SVAHU V TL DO 0,15M</t>
  </si>
  <si>
    <t>položka zahrnuje: 
nutné přemístění ornice z dočasných skládek vzdálených do 50m 
rozprostření ornice v předepsané tloušťce ve svahu přes 1:5</t>
  </si>
  <si>
    <t>14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</si>
  <si>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</si>
  <si>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</si>
  <si>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</si>
  <si>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</si>
  <si>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15</t>
  </si>
  <si>
    <t>21452</t>
  </si>
  <si>
    <t>SANAČNÍ VRSTVY Z KAMENIVA DRCENÉHO</t>
  </si>
  <si>
    <t>Sanace aktivní zóny tl. 500mm   
Předpoklad 50% z celkové plochy   
Čerpáno dle skutečnosti na pokyn TDS</t>
  </si>
  <si>
    <t>položka zahrnuje dodávku předepsaného kameniva, mimostaveništní a vnitrostaveništní dopravu a jeho uložení 
není-li v zadávací dokumentaci uvedeno jinak, jedná se o nakupovaný materiál</t>
  </si>
  <si>
    <t>16</t>
  </si>
  <si>
    <t>21461</t>
  </si>
  <si>
    <t>SEPARAČNÍ GEOTEXTILIE</t>
  </si>
  <si>
    <t>Separační geotextilie pod konstrukci vozovky v případě nevyhovujícího podloží. Mechanická odolnost proti protržení CBR min. 3,0 kN  
Čerpání dle skutečnosti se souhlasem TDS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</si>
  <si>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</si>
  <si>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17</t>
  </si>
  <si>
    <t>289972</t>
  </si>
  <si>
    <t>OPLÁŠTĚNÍ (ZPEVNĚNÍ) Z GEOMŘÍŽOVIN</t>
  </si>
  <si>
    <t>- geomřížovina dvouosá, uložení do zemin</t>
  </si>
  <si>
    <t>Položka zahrnuje: 
- dodávku předepsané geomřížoviny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</si>
  <si>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</si>
  <si>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18</t>
  </si>
  <si>
    <t>56210</t>
  </si>
  <si>
    <t>VOZOVKOVÉ VRSTVY Z MATERIÁLŮ STABIL CEMENTEM</t>
  </si>
  <si>
    <t>- SC 0/32 C3/4, tl. 160 mm</t>
  </si>
  <si>
    <t>190,0m2*0,16 tl.*1,05 koef.rozšíř.=31.92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</si>
  <si>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</si>
  <si>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19</t>
  </si>
  <si>
    <t>56330</t>
  </si>
  <si>
    <t>VOZOVKOVÉ VRSTVY ZE ŠTĚRKODRTI</t>
  </si>
  <si>
    <t>- ŠDA fr. 0/32 Ge, tl. min 250 mm</t>
  </si>
  <si>
    <t>219,45*0,25=54.86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</si>
  <si>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</si>
  <si>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20</t>
  </si>
  <si>
    <t>56963</t>
  </si>
  <si>
    <t>ZPEVNĚNÍ KRAJNIC Z RECYKLOVANÉHO MATERIÁLU TL DO 150MM</t>
  </si>
  <si>
    <t>- asfaltový recyklát 0/22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</si>
  <si>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</si>
  <si>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21</t>
  </si>
  <si>
    <t>572123</t>
  </si>
  <si>
    <t>INFILTRAČNÍ POSTŘIK Z EMULZE DO 1,0KG/M2</t>
  </si>
  <si>
    <t>- PI-C Infiltrační postřik z asf. emulze 0,60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</si>
  <si>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</si>
  <si>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22</t>
  </si>
  <si>
    <t>572213</t>
  </si>
  <si>
    <t>SPOJOVACÍ POSTŘIK Z EMULZE DO 0,5KG/M2</t>
  </si>
  <si>
    <t>- PS-C Spojovací postřik z asf. emulze 0,30 kg/m2</t>
  </si>
  <si>
    <t>23</t>
  </si>
  <si>
    <t>572214</t>
  </si>
  <si>
    <t>SPOJOVACÍ POSTŘIK Z MODIFIK EMULZE DO 0,5KG/M2</t>
  </si>
  <si>
    <t>24</t>
  </si>
  <si>
    <t>574C56</t>
  </si>
  <si>
    <t>ASFALTOVÝ BETON PRO LOŽNÍ VRSTVY ACL 16+, 16S TL. 60MM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</si>
  <si>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</si>
  <si>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25</t>
  </si>
  <si>
    <t>574E56</t>
  </si>
  <si>
    <t>ASFALTOVÝ BETON PRO PODKLADNÍ VRSTVY ACP 16+, 16S TL. 60MM</t>
  </si>
  <si>
    <t>ACP 16+ 50/70</t>
  </si>
  <si>
    <t>26</t>
  </si>
  <si>
    <t>574I54</t>
  </si>
  <si>
    <t>ASFALTOVÝ KOBEREC MASTIXOVÝ SMA 11+, 11S TL. 40MM</t>
  </si>
  <si>
    <t>- SMA 11+ PMB 45/80-65</t>
  </si>
  <si>
    <t>27</t>
  </si>
  <si>
    <t>57621</t>
  </si>
  <si>
    <t>POSYP KAMENIVEM DRCENÝM 5KG/M2</t>
  </si>
  <si>
    <t>- kamenivo 1,5 kg/m2/ frakce 2/4</t>
  </si>
  <si>
    <t>- dodání kameniva předepsané kvality a zrnitosti 
- posyp předepsaným množstvím</t>
  </si>
  <si>
    <t>28</t>
  </si>
  <si>
    <t>57641</t>
  </si>
  <si>
    <t>POSYP KAMENIVEM OBALOVANÝM 5KG/M2</t>
  </si>
  <si>
    <t>- posyp předobalovaným kamenivem fr.2/4, 1,5kg/m2</t>
  </si>
  <si>
    <t>- dodání obalovaného kameniva předepsané kvality a zrnitosti 
- posyp předepsaným množstvím</t>
  </si>
  <si>
    <t>29</t>
  </si>
  <si>
    <t>58910</t>
  </si>
  <si>
    <t>VÝPLŇ SPAR ASFALTEM</t>
  </si>
  <si>
    <t>M</t>
  </si>
  <si>
    <t>-Asfaltová zálivka mezi asf.krytem a stávající kom. za horka typ N2 dle ČSN EN 14188-1</t>
  </si>
  <si>
    <t>položka zahrnuje: 
- dodávku předepsaného materiálu 
- vyčištění a výplň spar tímto materiálem</t>
  </si>
  <si>
    <t>Ostatní konstrukce a práce</t>
  </si>
  <si>
    <t>30</t>
  </si>
  <si>
    <t>9113A3</t>
  </si>
  <si>
    <t>SVODIDLO OCEL SILNIČ JEDNOSTR, ÚROVEŇ ZADRŽ N1, N2 - DEMONTÁŽ S PŘESUNEM</t>
  </si>
  <si>
    <t>položka zahrnuje: 
- demontáž a odstranění zařízení 
- jeho odvoz na předepsané místo</t>
  </si>
  <si>
    <t>31</t>
  </si>
  <si>
    <t>9113B1</t>
  </si>
  <si>
    <t>SVODIDLO OCEL SILNIČ JEDNOSTR, ÚROVEŇ ZADRŽ H1 -DODÁVKA A MONTÁŽ</t>
  </si>
  <si>
    <t>- včetně dlouhých náběhů  
- včetně odrazek v prolisu svodnice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</si>
  <si>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</si>
  <si>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32</t>
  </si>
  <si>
    <t>91238</t>
  </si>
  <si>
    <t>SMĚROVÉ SLOUPKY Z PLAST HMOT - NÁSTAVCE NA SVODIDLA VČETNĚ ODRAZNÉHO PÁSKU</t>
  </si>
  <si>
    <t>- barva bílá a modrá</t>
  </si>
  <si>
    <t>položka zahrnuje: 
- dodání a osazení sloupku včetně nutných zemních prací 
- vnitrostaveništní a mimostaveništní doprava 
- odrazky plastové nebo z retroreflexní fólie</t>
  </si>
  <si>
    <t>33</t>
  </si>
  <si>
    <t>91267R</t>
  </si>
  <si>
    <t>REFLEXNÍ PÁSKY</t>
  </si>
  <si>
    <t>Reflexní pásky na svodidla do prolisu svodnice dle požadavku PČR. Retroreflexní fluorescenční fólie, pásky min. 100 mm široké, 1 ks délky 1 m, optická účinnost činné plochy RA3. Podklad reflexních pásků hliníkový plech min. tl. 1 mm.   
Čerpáno bude dle skutečnosti se souhlasem TDI.</t>
  </si>
  <si>
    <t>(207+205)/2=206.00 [A]</t>
  </si>
  <si>
    <t>- kompletní dodávka se všemi pomocnými a doplňujícími pracemi a součástmi</t>
  </si>
  <si>
    <t>34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</si>
  <si>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</si>
  <si>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</si>
  <si>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</si>
  <si>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35</t>
  </si>
  <si>
    <t>914923</t>
  </si>
  <si>
    <t>SLOUPKY A STOJKY DZ Z OCEL TRUBEK DO PATKY DEMONTÁŽ</t>
  </si>
  <si>
    <t>36</t>
  </si>
  <si>
    <t>915111</t>
  </si>
  <si>
    <t>VODOROVNÉ DOPRAVNÍ ZNAČENÍ BARVOU HLADKÉ - DODÁVKA A POKLÁDKA</t>
  </si>
  <si>
    <t>- tzv. předznačení V4(0,125)</t>
  </si>
  <si>
    <t>položka zahrnuje: 
- dodání a pokládku nátěrového materiálu (měří se pouze natíraná plocha) 
- předznačení a reflexní úpravu</t>
  </si>
  <si>
    <t>37</t>
  </si>
  <si>
    <t>915231</t>
  </si>
  <si>
    <t>VODOR DOPRAV ZNAČ PLASTEM PROFIL ZVUČÍCÍ - DOD A POKLÁDKA</t>
  </si>
  <si>
    <t>- V4 (0,125)</t>
  </si>
  <si>
    <t>38</t>
  </si>
  <si>
    <t>919112</t>
  </si>
  <si>
    <t>ŘEZÁNÍ ASFALTOVÉHO KRYTU VOZOVEK TL DO 100MM</t>
  </si>
  <si>
    <t>položka zahrnuje řezání vozovkové vrstvy v předepsané tloušťce, včetně spotřeby vody</t>
  </si>
  <si>
    <t>SO 182</t>
  </si>
  <si>
    <t>Přechodné dopravní značení</t>
  </si>
  <si>
    <t>02720</t>
  </si>
  <si>
    <t>POMOC PRÁCE ZŘÍZ NEBO ZAJIŠŤ REGULACI A OCHRANU DOPRAVY</t>
  </si>
  <si>
    <t>Položka zahrnuje dopravně inženýrská opatření v průběhu celé stavby (dle schváleného harmonogramu prací vybraného zhotovitele, DIO a vyjádření DI PČR), zahrnuje pronájem dopravního značení - tzn. osazení, přesuny a odvoz provizorního dopravního značení po dobu celé stavby. Zahrnuje dočasné svislé a vodorovné dopravní značení, dopravní zařízení, světelné výstražné zařízení, oplocení a všechny související práce po dobu trvání celé stavby. Součástí položky je i údržba a péče o dopravně inženýrská opatření v průběhu celé stavby, pravidelná úprava značení dle aktuálních potřeb a postupu prací. Včetně regulace a řízení provozu poučenými osobami v průběhu provádění prací. Součástí položky je zpracování DIR včetně jeho projednání. Realizace opatření bude v souladu s TP66. Respektování BOZP.</t>
  </si>
  <si>
    <t>zahrnuje veškeré náklady spojené s objednatelem požadovanými zařízeními</t>
  </si>
  <si>
    <t>SO 186</t>
  </si>
  <si>
    <t>Oprava objízdných tras</t>
  </si>
  <si>
    <t>11241</t>
  </si>
  <si>
    <t>ÚPRAVA STROMŮ D DO 0,5M ŘEZEM VĚTVÍ</t>
  </si>
  <si>
    <t>Předpoklad na základě projetí objízdné trasy cestmistrem. 
III/1114 Strženec hráz - duby - prořez obrostů a ve výškách.</t>
  </si>
  <si>
    <t>Zahrnuje odřezání větví 1 ks stromu přesahujících do komunikace bez ohledu na způsob a použitou mechanizaci (např. plošina), bez ohledu na počet větví  
zahrnuje všechna opatření související se silničním provozem (např. provizorní dopravní značení) 
zahrnuje odvoz a likvidaci vyzískaného materiálu dle pokynů zadávací dokumentace 
průměr stromů se měří ve výšce 1,3m nad terénem.</t>
  </si>
  <si>
    <t>113743</t>
  </si>
  <si>
    <t>FRÉZOVÁNÍ ZPEVNĚNÝCH PLOCH ASFALTOVÝCH TL. DO 50MM</t>
  </si>
  <si>
    <t>Předpoklad na základě projetí objízdné trasy cestmistrem.</t>
  </si>
  <si>
    <t>délka * šířka 
celkem lokálně: 760*5,5=4 180.000 [A] 
souvisle: 100*5.5=550.000 [B] 
Celkem: A+B=4 730.000 [C]</t>
  </si>
  <si>
    <t>12920</t>
  </si>
  <si>
    <t>ČIŠTĚNÍ KRAJNIC OD NÁNOSU</t>
  </si>
  <si>
    <t>Předpoklad na základě projetí objízdné trasy cestmistrem. 
- vč. poplatku za skládku/recyklaci</t>
  </si>
  <si>
    <t>délka * šířka * tloušťka * 2 strany 
2505*0,5*0,07*2=175.350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</si>
  <si>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</si>
  <si>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</si>
  <si>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</si>
  <si>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Předpoklad délky na základě projetí objízdné trasy cestmistrem. 
- vč. poplatku za skládku/recyklaci</t>
  </si>
  <si>
    <t>Délka: 500=500.000 [A]</t>
  </si>
  <si>
    <t>12996</t>
  </si>
  <si>
    <t>ČIŠTĚNÍ POTRUBÍ DN DO 800MM</t>
  </si>
  <si>
    <t>- předpoklad - odhad 5 ks do 9 m 
- vč, poplatku za skládku/recyklaci</t>
  </si>
  <si>
    <t>5*9=45.000 [A]</t>
  </si>
  <si>
    <t>173103</t>
  </si>
  <si>
    <t>ZEMNÍ KRAJNICE A DOSYPÁVKY SE ZHUT DO 100% PS</t>
  </si>
  <si>
    <t>Předpoklad dosypání svahů násypů v objízné trase v celkové předpokládáné délce 100 m.</t>
  </si>
  <si>
    <t>Předpoklad: délka trasy * délka svahu * tloušťka dosypávky * 2 strany 
100*3*0.5*2 =300.000 [A]</t>
  </si>
  <si>
    <t>567336</t>
  </si>
  <si>
    <t>VRSTVY PRO OBNOVU A OPRAVY Z RECYKL MATERIÁLU TL DO 150MM</t>
  </si>
  <si>
    <t>Předpoklad na základě projetí objízdné trasy cestmistrem. 
- předpoklad 2% z plochy</t>
  </si>
  <si>
    <t>16700*0,02*5,0=1 670.00 [A]</t>
  </si>
  <si>
    <t>56962</t>
  </si>
  <si>
    <t>ZPEVNĚNÍ KRAJNIC Z RECYKLOVANÉHO MATERIÁLU TL DO 100MM</t>
  </si>
  <si>
    <t>Předpoklad na základě projetí objízdné trasy cestmistrem. 
- předpoklad 40% z celkové délky objízdt.trasy</t>
  </si>
  <si>
    <t>2*(16700*0,5)*0,4=6 680.00 [A]</t>
  </si>
  <si>
    <t>- předpoklad 5% z plochy objízd tras</t>
  </si>
  <si>
    <t>16700*5,0*0,05=4 175.00 [A]</t>
  </si>
  <si>
    <t>- obnova a oprava   
- předpoklad 2%</t>
  </si>
  <si>
    <t>16700*5,0*0,02*2=3 340.00 [A]</t>
  </si>
  <si>
    <t>574A04</t>
  </si>
  <si>
    <t>ASFALTOVÝ BETON PRO OBRUSNÉ VRSTVY ACO 11+, 11S</t>
  </si>
  <si>
    <t>Předpoklad na základě projetí objízdné trasy cestmistrem. 
- předpoklad 5% výměry</t>
  </si>
  <si>
    <t>Délka obj. trasy * prům. šířka * předpoklad * tloušťka 
celkem lokálně: 16700*5.0*0.05*0.05=208.750 [A] 
souvisle: 100*5.0*0.05=25.000 [B] 
Celkem: A+B=233.750 [C]</t>
  </si>
  <si>
    <t>5774AE</t>
  </si>
  <si>
    <t>VRSTVY PRO OBNOVU A OPRAVY Z ASF BETONU ACO 11+, 11S</t>
  </si>
  <si>
    <t>Předpoklad na základě projetí objízdné trasy cestmistrem. 
- předpoklad 2%</t>
  </si>
  <si>
    <t>Délka obj. trasy * prům. šířka * předpoklad * tloušťka 
celkem lokálně: 16700*5,0*0,02*0,05=83.500 [A] 
souvisle: 100*5.0*0.05=25.000 [B] 
Celkem: A+B=108.500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</si>
  <si>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</si>
  <si>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5774EG</t>
  </si>
  <si>
    <t>VRSTVY PRO OBNOVU A OPRAVY Z ASF BETONU ACP 16+, 16S</t>
  </si>
  <si>
    <t>Délka obj. trasy * prům. šířka * předpoklad * tloušťka 
celkem lokálně: 16700*5,0*0,02*0,06=100.200 [A] 
souvisle: 100*5.0*0.06=30.000 [B] 
Celkem: A+B=130.200 [C]</t>
  </si>
  <si>
    <t>577891</t>
  </si>
  <si>
    <t>REPROF ASF VRST RECYK ZA HORKA REMIX PLUS TL 100MM SE VTL AC</t>
  </si>
  <si>
    <t>- obnova a oprava  
- předpoklad 2%</t>
  </si>
  <si>
    <t>16700*5,0*0,02=1 670.00 [A]</t>
  </si>
  <si>
    <t>- dodání materiálů předepsaných pro recyklaci za horka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</si>
  <si>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91228</t>
  </si>
  <si>
    <t>SMĚROVÉ SLOUPKY Z PLAST HMOT VČETNĚ ODRAZNÉHO PÁSKU</t>
  </si>
  <si>
    <t>- předpoklad</t>
  </si>
  <si>
    <t>- předpoklad 5%</t>
  </si>
  <si>
    <t>16700*0,05*2*0,125=208.75 [A]</t>
  </si>
  <si>
    <t>SO 201</t>
  </si>
  <si>
    <t>Most přes přepad rybníka</t>
  </si>
  <si>
    <t>014201</t>
  </si>
  <si>
    <t>POPLATKY ZA ZEMNÍK - ZEMINA</t>
  </si>
  <si>
    <t>poplatek za uložení nevhodné zeminy na skládku (350 Kč/t - 1m3=1,5t)</t>
  </si>
  <si>
    <t>dle pol. 17120    1957,754/1,5=1 305.169 [A]</t>
  </si>
  <si>
    <t>015140</t>
  </si>
  <si>
    <t>POPLATKY ZA LIKVIDACŮ ODPADŮ NEKONTAMINOVANÝCH - 17 01 01  BETON Z DEMOLIC OBJEKTŮ, ZÁKLADŮ TV</t>
  </si>
  <si>
    <t>T</t>
  </si>
  <si>
    <t>ŽB dle pol. 966168                   29,66*2,5=74.150 [A] 
prostý beton dle pol. 966158    13,83*2=27.660 [B] 
celkem:A+B=101.810 [C]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</si>
  <si>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</si>
  <si>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015330</t>
  </si>
  <si>
    <t>POPLATKY ZA LIKVIDACŮ ODPADŮ NEKONTAMINOVANÝCH - 17 05 04  KAMENNÁ SUŤ</t>
  </si>
  <si>
    <t>dle pol.966138      83,6*2,6=217.360 [A]</t>
  </si>
  <si>
    <t>015420</t>
  </si>
  <si>
    <t>POPLATKY ZA LIKVIDACŮ ODPADŮ NEKONTAMINOVANÝCH - 17 06 04  ZBYTKY IZOLAČNÍCH MATERIÁLŮ</t>
  </si>
  <si>
    <t>původní mostní izolace (odhad 6,5 kg/m2)</t>
  </si>
  <si>
    <t>dle pol. 97817   0,007*53,6=0.375 [A]</t>
  </si>
  <si>
    <t>015670</t>
  </si>
  <si>
    <t>POPLATKY ZA LIKVIDACŮ ODPADŮ NEBEZPEČNÝCH - 17 01 06*  KONTAMINOVANÁ STAVEBNÍ SUŤ A BETONY Z DEMOLIC</t>
  </si>
  <si>
    <t>4. podkladní vrstva tl. 75 mm stávající demolované vozovky, PAU dle diag. 230 mg/kg</t>
  </si>
  <si>
    <t>objem z 3D modelu * 2,5 tuny na 1 m3 
12,55*2,5=31.375 [A]</t>
  </si>
  <si>
    <t>- vypracování KZP 
- zkoušení betonu pilot, základů, spodní stavby, stěn, NK a říms 
- zkoušení vrstev přechodové oblasti a vlastností ukládaných zemin 
- dále dle KZP</t>
  </si>
  <si>
    <t>029412</t>
  </si>
  <si>
    <t>OSTATNÍ POŽADAVKY - VYPRACOVÁNÍ MOSTNÍHO LISTU</t>
  </si>
  <si>
    <t>mostní list ve formátu pdf a png včetně zadání do BMS</t>
  </si>
  <si>
    <t>02953</t>
  </si>
  <si>
    <t>OSTATNÍ POŽADAVKY - HLAVNÍ MOSTNÍ PROHLÍDKA</t>
  </si>
  <si>
    <t>První hlavní mostní prohlídka (1.HPM) provedená v systému mostních prohlídek, tištěný výstup</t>
  </si>
  <si>
    <t>položka zahrnuje : 
- úkony dle ČSN 73 6221 
- provedení hlavní mostní prohlídky oprávněnou fyzickou nebo právnickou osobou 
- vyhotovení záznamu (protokolu), který jednoznačně definuje stav mostu</t>
  </si>
  <si>
    <t>02960</t>
  </si>
  <si>
    <t>OSTATNÍ POŽADAVKY - ODBORNÝ DOZOR</t>
  </si>
  <si>
    <t>geotechnický dozor - přítomnost při provádění pažení, pilot a převzetí základové spáry konstrukcí</t>
  </si>
  <si>
    <t>zahrnuje veškeré náklady spojené s objednatelem požadovaným dozorem</t>
  </si>
  <si>
    <t>113338</t>
  </si>
  <si>
    <t>ODSTRAN PODKL ZPEVNĚNÝCH PLOCH S ASFALT POJIVEM, ODVOZ DO 20KM</t>
  </si>
  <si>
    <t>vč. odvozu, uložení a poplatku za skládku 
dle výkresu č. 3 Stávající stav, bourání</t>
  </si>
  <si>
    <t>na mostě v tl. 115 mm                     0,115*7,365*6,337=5.367 [A] 
přechodová oblast v tl. 115 mm      0,115*5,3*13,5+0,5*6,3*13=49.178 [B] 
celkem:A+B=54.545 [C]</t>
  </si>
  <si>
    <t>113728</t>
  </si>
  <si>
    <t>FRÉZOVÁNÍ ZPEVNĚNÝCH PLOCH ASFALTOVÝCH, ODVOZ DO 20KM</t>
  </si>
  <si>
    <t>vozovka na mostě v tl. 100 mm               0,1*7,365*6,337=4.667 [A] 
vozovka na předpolí v tl. 100 mm           0,1*5,3*13,5+0,1*6,3*13=15.345 [B] 
celkem:A+B=20.012 [C]</t>
  </si>
  <si>
    <t>114158</t>
  </si>
  <si>
    <t>ODSTR DLAŽ VOD KOR Z LOMKAM NA MC VČET PODKL, ODVOZ DO 20KM</t>
  </si>
  <si>
    <t>odstranění opevnění břehů stávajícího koryta vč. bet. lože v celkové tl. 500 mm 
vč. odvozu, uložení a poplatku za skládku 
dle výkresu č. 3 Stávající stav, bourání</t>
  </si>
  <si>
    <t>0,5*5,3*12,9=34.185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</si>
  <si>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</si>
  <si>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11512</t>
  </si>
  <si>
    <t>ČERPÁNÍ VODY DO 1000 L/MIN</t>
  </si>
  <si>
    <t>HOD</t>
  </si>
  <si>
    <t>čerpání dešťových a podzemních vod ve štětových jímkách vč. zřízení a odstranění jímek</t>
  </si>
  <si>
    <t>odhad 3 měsíce při práci 10 hodin/den: 90*10=900.000 [A]</t>
  </si>
  <si>
    <t>Položka čerpání vody na povrchu zahrnuje i potrubí, pohotovost záložní čerpací soupravy a zřízení čerpací jímky. Součástí položky je také následná demontáž a likvidace těchto zařízení</t>
  </si>
  <si>
    <t>12573</t>
  </si>
  <si>
    <t>VYKOPÁVKY ZE ZEMNÍKŮ A SKLÁDEK TŘ. I</t>
  </si>
  <si>
    <t>ornice tl. 150 mm pro zpětné ohumusování z mezideponie 
dle výkresů č. 4 a koordinační situace</t>
  </si>
  <si>
    <t>0,15*(15,2+6,5)+0,15*(246,4+56)=48.615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</si>
  <si>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</si>
  <si>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12960</t>
  </si>
  <si>
    <t>ČIŠTĚNÍ VODOTEČÍ A MELIORAČ KANÁLŮ OD NÁNOSŮ</t>
  </si>
  <si>
    <t>vyčištění koryta na výtoku, odvoz na skládku 
tloušťka nánosu do 250 mm</t>
  </si>
  <si>
    <t>výtok v délce 5 m, šířce cca 3,5 m    5*3,5*0,25=4.375 [A]</t>
  </si>
  <si>
    <t>131738</t>
  </si>
  <si>
    <t>HLOUBENÍ JAM ZAPAŽ I NEPAŽ TŘ. I, ODVOZ DO 20KM</t>
  </si>
  <si>
    <t>výkop dle 3D modelu mínus vozovkové souvrství na mostě a na předpolí 
dle výkresu č. 3</t>
  </si>
  <si>
    <t>327,92-9,334-92,07=226.516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</si>
  <si>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</si>
  <si>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01</t>
  </si>
  <si>
    <t>výkop po vyvrtání pilot 
dle 3D modelu</t>
  </si>
  <si>
    <t>1539,72-13,83=1 525.890 [A]</t>
  </si>
  <si>
    <t>zemina na skládku</t>
  </si>
  <si>
    <t>ornice dle pol. 12110                                          78,285=78.285 [A] 
z čištění koryta vodoteče dle pol. 12960            4,375=4.375 [B] 
z vrtů pro piloty dle pol. 264141 a 264241          (3,14*0,9*0,9/4)*85,6*2=108.858 [C] 
zemina z výkopů dle pol. 131738 a 131738.01   226,516+1539,72=1 766.236 [D] 
celkem:A+B+C+D=1 957.754 [E]</t>
  </si>
  <si>
    <t>17481</t>
  </si>
  <si>
    <t>ZÁSYP JAM A RÝH Z NAKUPOVANÝCH MATERIÁLŮ</t>
  </si>
  <si>
    <t>zásypy jam pro vrtání pilot 
dle 3D modelu</t>
  </si>
  <si>
    <t>730,9=730.900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</si>
  <si>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</si>
  <si>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těsnící jádro hráze - jíl písčitý F4/CS, D=100% 
dle 3D modelu</t>
  </si>
  <si>
    <t>102,96=102.960 [A]</t>
  </si>
  <si>
    <t>rozšířené těsnící jádro hráze - jíl písčitý F4/CS, D=100% 
dle 3D modelu</t>
  </si>
  <si>
    <t>198,49=198.490 [A]</t>
  </si>
  <si>
    <t>stabilizační část hráze - GW, GP, ŠD 0-32, Id=0,85 
dle 3D modelu</t>
  </si>
  <si>
    <t>objem - odláždění svahů vč. podkladního betonu - vozovka 
588,94-(22,35+1,003+8,08+6,82)-(0,57*6,8*(13,2+13,7))=446.423 [A]</t>
  </si>
  <si>
    <t>17581</t>
  </si>
  <si>
    <t>OBSYP POTRUBÍ A OBJEKTŮ Z NAKUPOVANÝCH MATERIÁLŮ</t>
  </si>
  <si>
    <t>ochranný štěrkopískový 150 + 150 mm obsyp těsnící fólie v drenážní vrstvě ve vzdušní stabilizační části hráze 
dle 3D modelu</t>
  </si>
  <si>
    <t>dle pol. 28999:   63,22*0,3=18.966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</si>
  <si>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</si>
  <si>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8,35+37,99+23,46+48,37=118.170 [A]</t>
  </si>
  <si>
    <t>18242</t>
  </si>
  <si>
    <t>ZALOŽENÍ TRÁVNÍKU HYDROOSEVEM NA ORNICI</t>
  </si>
  <si>
    <t>dle pol. 18222</t>
  </si>
  <si>
    <t>118,170=118.170 [A]</t>
  </si>
  <si>
    <t>Zahrnuje dodání předepsané travní směsi, hydroosev na ornici, zalévání, první pokosení, to vše bez ohledu na sklon terénu</t>
  </si>
  <si>
    <t>18600</t>
  </si>
  <si>
    <t>ZALÉVÁNÍ VODOU</t>
  </si>
  <si>
    <t>3x 10 l/m2</t>
  </si>
  <si>
    <t>dle pol. 18242  118,170*3*0,001=0.355 [A]</t>
  </si>
  <si>
    <t>položka zahrnuje veškerý materiál, výrobky a polotovary, včetně mimostaveništní a vnitrostaveništní dopravy (rovněž přesuny), včetně naložení a složení, případně s uložením</t>
  </si>
  <si>
    <t>21263</t>
  </si>
  <si>
    <t>TRATIVODY KOMPLET Z TRUB Z PLAST HMOT DN DO 150MM</t>
  </si>
  <si>
    <t>drenáž z trub plast. děrovaných DN 150, z PE nebo PVC, min. podélný sklon 3% 
dle výkresu č. 17 Přechodová oblast</t>
  </si>
  <si>
    <t>8,34+7,14=15.480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</si>
  <si>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</si>
  <si>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21341</t>
  </si>
  <si>
    <t>DRENÁŽNÍ VRSTVY Z PLASTBETONU (PLASTMALTY)</t>
  </si>
  <si>
    <t>drenážní proužek pro odvodnění izolace mostovky, vč. hliníkového perforovaného profilu</t>
  </si>
  <si>
    <t>0,15*0,035*5,5+0,6*0,4*0,035=0.037 [A]    drenážní proužek</t>
  </si>
  <si>
    <t>Položka zahrnuje: 
- dodávku předepsaného materiálu pro drenážní vrstvu, včetně mimostaveništní a vnitrostaveništní dopravy 
- provedení drenážní vrstvy předepsaných rozměrů a předepsaného tvaru</t>
  </si>
  <si>
    <t>224325</t>
  </si>
  <si>
    <t>PILOTY ZE ŽELEZOBETONU C30/37</t>
  </si>
  <si>
    <t>piloty dl. 7 m, prům.  880 mm, beton C30/37 XA3 
dle výkresu č. 10 a 11 
dle 3D modelu</t>
  </si>
  <si>
    <t>79,662=79.662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</si>
  <si>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dodání a osazení výztuže, nezahrnuje vrty</t>
  </si>
  <si>
    <t>224365</t>
  </si>
  <si>
    <t>VÝZTUŽ PILOT Z OCELI 10505, B500B</t>
  </si>
  <si>
    <t>dle výkresu č. 11 Tvar a výztuž pilot</t>
  </si>
  <si>
    <t>8,676=8.676 [F]</t>
  </si>
  <si>
    <t>položka zahrnuje: 
- veškerý materiál, výrobky a polotovary, včetně mimostaveništní a vnitrostaveništní dopravy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úpravy výztuže pro zřízení kotevních prvků, závěsných ok a doplňkových konstrukcí 
- veškerá opatření pro zajištění soudržnosti výztuže a betonu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 
- separaci výztuže 
- osazení měřících zařízení a úpravy pro ně 
- osazení měřících skříní nebo míst pro měření bludných proudů</t>
  </si>
  <si>
    <t>23117</t>
  </si>
  <si>
    <t>ŠTĚTOVÉ STĚNY BERANĚNÉ Z KOVOVÝCH DÍLCŮ TRVALÉ (HMOTNOST)</t>
  </si>
  <si>
    <t>Štětovnice typu IIIn 156 kg/m, těsněná stěna vč. bezpečnostního přelivu v pažení. 
Půdorysné délky v ose pažení dle výkresu č. 9 Schéma pažení. 
Štětovnice, které budou po dokončení výstavby ponechány na místě, jsou vykázany jako stětovnice trvalé. 
Jedná se o předpoklad. Skutečný počet ponechaných štetovnic ve svahu hráze bude dle zastižených podmínek a po odsouhlasení TDI.</t>
  </si>
  <si>
    <t>- štětovnice délky 10 m 
Předpoklad ponechaných štětovnic, půdorysná délka: 6+5,4=11.400 [A] 
délka IIIn 0,4 m, přepočet na počet: A/0,4=28.500 [B] 
zaokrouhleno na celé štětovnice: 29=29.000 [C] ks 
celková délka štětovnic: C*10,0=290.000 [D] m 
přepočet na hmotnost: 0,156 T/m: D*0,156=45.240 [E]</t>
  </si>
  <si>
    <t>- zřízení stěny 
- dodání štětovnic v požadované kvalitě,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</si>
  <si>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23217</t>
  </si>
  <si>
    <t>ŠTĚTOVÉ STĚNY BERANĚNÉ Z KOVOVÝCH DÍLCŮ DOČASNÉ (HMOTNOST)</t>
  </si>
  <si>
    <t>Štětovnice typu IIIn 156 kg/m, těsněná stěna vč. bezpečnostního přelivu v pažení. 
Půdorysné délky v ose pažení dle výkresu č. 9 Schéma pažení. 
Štětovnice, které budou po dokončení výstavby ponechány na místě, jsou vykázany jako stětovnice trvalé (pol. č. 23177).</t>
  </si>
  <si>
    <t>- štětovnice délky 10 m     
pro 1.  fázi 
půdorysná délka: (6+2*9,6+4,8+7,2)=37.200 [A] 
délka IIIn 0,4 m, přepočet na počet: A/0,4=93.000 [B] ks 
pro 2. fázi 
půdorysná délka: (3,6+2*4,2+2,4)=14.400 [C] 
délka IIIn 0,4 m, přepočet na počet: C/0,4=36.000 [D] ks 
celkem štětovnic IIIn: B+D=129.000 [E] ks 
vytažené štětovnice, předpoklad: E-29=100.000 [F] ks 
délka štětovnic: F*10,0=1 000.000 [G] m 
přepočet na hmotnost: 0,156 T/m: G*0,156=156.000 [H]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</si>
  <si>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</si>
  <si>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237171</t>
  </si>
  <si>
    <t>VYTAŽENÍ ŠTĚTOVÝCH STĚN Z KOVOVÝCH DÍLCŮ (HMOTNOST)</t>
  </si>
  <si>
    <t>Štětovnice, které budou po dokončení výstavby vytaženy (pol. č. 23217).</t>
  </si>
  <si>
    <t>hmotnost dle pol. č. 23217: 156,00=156.000 [A]</t>
  </si>
  <si>
    <t>položka zahrnuje odstranění stěn včetně odvozu a uložení na skládku</t>
  </si>
  <si>
    <t>264141</t>
  </si>
  <si>
    <t>VRTY PRO PILOTY TŘ. I D DO 1000MM</t>
  </si>
  <si>
    <t>vrty pro piloty prům. 880 mm, 50% ve tř. I, pod ochranou výpažnice 
dle výkresu č. 10 Výkres založení</t>
  </si>
  <si>
    <t>0,5*(7,05+3,605)*17=90.568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</si>
  <si>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</si>
  <si>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264241</t>
  </si>
  <si>
    <t>VRTY PRO PILOTY TŘ. II D DO 1000MM</t>
  </si>
  <si>
    <t>vrty pro piloty prům. 880 mm, 50% ve tř. II, pod ochranou výpažnice 
dle výkresu č. 10 Výkres založení</t>
  </si>
  <si>
    <t>272325</t>
  </si>
  <si>
    <t>ZÁKLADY ZE ŽELEZOBETONU DO C30/37</t>
  </si>
  <si>
    <t>základy a těsnící stěna beton C30/37 XF3, XA3 - vodonepropustný 
vč. pracovních, dilatačních a smršťovacích spar v úpravě s těsnícími profily 
dle výkresu č. 13 Výkres tvaru rámu a výkresu č. 15 Výkres tvaru těsnících stěn</t>
  </si>
  <si>
    <t>základy křídel, opěr a přepadu       33,41=33.410 [A] 
těsnící stěny                                   12,28=12.280 [B] 
celkem:A+B=45.690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</si>
  <si>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</si>
  <si>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</si>
  <si>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</si>
  <si>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dle výkresu č. 14 Schéma výztuže rámu a 16 Schéma výztuže těsnících stěn</t>
  </si>
  <si>
    <t>převod kg z výkresů na tuny: 
(9214+2578)*0,001=11.792 [B]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</si>
  <si>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</si>
  <si>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272366</t>
  </si>
  <si>
    <t>VÝZTUŽ ZÁKLADŮ Z KARI SÍTÍ</t>
  </si>
  <si>
    <t>výztuž šablon pro vrtání pilot - 2 vrstvy kari sítí 6mm 100x100 3x2m (4,44 kg/m2) 
dle 3D modelu</t>
  </si>
  <si>
    <t>2*0,00444*(13,83/0,25)=0.491 [A]</t>
  </si>
  <si>
    <t>39</t>
  </si>
  <si>
    <t>kompozitní kari-síť 2,2/50/50 mm v krycí vrstvě rubu spodní stavby 
výměra dle výkresu č. 14 Schéma výztuže rámu</t>
  </si>
  <si>
    <t>94,5=94.500 [A]</t>
  </si>
  <si>
    <t>40</t>
  </si>
  <si>
    <t>28999</t>
  </si>
  <si>
    <t>OPLÁŠTĚNÍ (ZPEVNĚNÍ) Z FÓLIE</t>
  </si>
  <si>
    <t>těsnící fólie v drenážní vrstvě ve vzdušní stabilizační části hráze 
dle 3D modelu</t>
  </si>
  <si>
    <t>63,22=63.220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</si>
  <si>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</si>
  <si>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</si>
  <si>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41</t>
  </si>
  <si>
    <t>31717</t>
  </si>
  <si>
    <t>KOVOVÉ KONSTRUKCE PRO KOTVENÍ ŘÍMSY</t>
  </si>
  <si>
    <t>KG</t>
  </si>
  <si>
    <t>kompletní provedení vlepených kotev říms vč. spojovacích prvků z nerez. oceli, předvrtaných otvorů, trubek, zinkování, atd. 
váha 6,0 kg/ks</t>
  </si>
  <si>
    <t>6*(6+6)=72.000 [A]</t>
  </si>
  <si>
    <t>Položka zahrnuje dodávku (výrobu) kotevního prvku předepsaného tvaru a jeho osazení do předepsané polohy včetně nezbytných prací (vrty, zálivky apod.)</t>
  </si>
  <si>
    <t>42</t>
  </si>
  <si>
    <t>317325</t>
  </si>
  <si>
    <t>ŘÍMSY ZE ŽELEZOBETONU DO C30/37</t>
  </si>
  <si>
    <t>beton C30/37 XF4, XD3 
vč. ukotvení a výplně a těsnění dilatačních a pracovních spar 
dle výkresu č. 18 Výkres tvaru říms</t>
  </si>
  <si>
    <t>levá    1,26=1.260 [A] 
pravá 3,69=3.690 [B] 
celkem:A+B=4.950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</si>
  <si>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</si>
  <si>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43</t>
  </si>
  <si>
    <t>317365</t>
  </si>
  <si>
    <t>VÝZTUŽ ŘÍMS Z OCELI 10505, B500B</t>
  </si>
  <si>
    <t>odhad 185 kg/m3</t>
  </si>
  <si>
    <t>dle pol. 317325    0,185*4,95=0.916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</si>
  <si>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</si>
  <si>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44</t>
  </si>
  <si>
    <t>333325</t>
  </si>
  <si>
    <t>MOSTNÍ OPĚRY A KŘÍDLA ZE ŽELEZOVÉHO BETONU DO C30/37</t>
  </si>
  <si>
    <t>mostní opěry, křídla a bezpečnostní přepad beton C30/37 XF3, XD3, XA3 - vodonepropustný 
vč. pracovních, dilatačních a smršťovacích spar v úpravě s těsnícími profily 
dle výkresu č. 13 Výkres tvaru rámu a výkresu č. 15 Výkres tvaru těsnících stěn</t>
  </si>
  <si>
    <t>opěry               33,88=33.880 [A] 
křídla              19,15=19.150 [B] 
přepad              3,59=3.590 [C] 
těsníci stěny   18,48=18.480 [D] 
celkem:A+B+C+D=75.100 [E]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</si>
  <si>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</si>
  <si>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</t>
  </si>
  <si>
    <t>333365</t>
  </si>
  <si>
    <t>VÝZTUŽ MOSTNÍCH OPĚR A KŘÍDEL Z OCELI 10505, B500B</t>
  </si>
  <si>
    <t>výztuž stěn rámu, křídel, bezpečnostního přepadu a dříků  těsnících stěn dle výkresů č. 14 Schéma výztuže rámu a 16 Schéma výztuže těsnících stěn</t>
  </si>
  <si>
    <t>převod kg z výkresů na tuny: 
(13943+1201)*0,001=15.144 [A]</t>
  </si>
  <si>
    <t>Vodorovné konstrukce</t>
  </si>
  <si>
    <t>46</t>
  </si>
  <si>
    <t>41394B</t>
  </si>
  <si>
    <t>STROPNÍ NOSNÍKY Z OCELI S 355</t>
  </si>
  <si>
    <t>převázka štětovnicové stěny 2xUPN 260 (37,9 kg/m)</t>
  </si>
  <si>
    <t>0,0379*(4,8+9,6+24+9,6+4,8)=2.001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</si>
  <si>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</si>
  <si>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47</t>
  </si>
  <si>
    <t>rozpěrná tyč štětovnicové stěny TR d244,5x10 mm (58 kg/m)</t>
  </si>
  <si>
    <t>0,058*7,778*2=0.902 [A]</t>
  </si>
  <si>
    <t>48</t>
  </si>
  <si>
    <t>421325</t>
  </si>
  <si>
    <t>MOSTNÍ NOSNÉ DESKOVÉ KONSTRUKCE ZE ŽELEZOBETONU C30/37</t>
  </si>
  <si>
    <t>horní deska rámu z betonu C30/37 XF2, XD1 
dle výkresu č. 13 Výkres tvaru rámu</t>
  </si>
  <si>
    <t>21,53=21.530 [A]</t>
  </si>
  <si>
    <t>49</t>
  </si>
  <si>
    <t>421365</t>
  </si>
  <si>
    <t>VÝZTUŽ MOSTNÍ DESKOVÉ KONSTRUKCE Z OCELI 10505, B500B</t>
  </si>
  <si>
    <t>dle výkresu č. 14 Schéma výztuže rámu</t>
  </si>
  <si>
    <t>převod kg z výkresu na tuny: 
4314*0,001=4.314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</si>
  <si>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</si>
  <si>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50</t>
  </si>
  <si>
    <t>431125</t>
  </si>
  <si>
    <t>SCHODIŠŤ KONSTR Z DÍLCŮ ŽELEZOBETON DO C30/37 (B37)</t>
  </si>
  <si>
    <t>služební schodiště z betonu C30/37 XF4, XD3 
šířka 750 mm, výška 180 mm, hloubka 500 mm</t>
  </si>
  <si>
    <t>14 stupňů     14*0,75*0,18*0,5=0.945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</si>
  <si>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</si>
  <si>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51</t>
  </si>
  <si>
    <t>451312</t>
  </si>
  <si>
    <t>PODKLADNÍ A VÝPLŇOVÉ VRSTVY Z PROSTÉHO BETONU C12/15</t>
  </si>
  <si>
    <t>podkladní beton C12/15 X0 
dle výkresu č. 10 a 12 
dle 3D modelu</t>
  </si>
  <si>
    <t>pod základy stěn,křídel a pod těsnícími stěnami tl. 150 mm    19,51=19.510 [A]     
šablony pro vrtání pilot tl. 250 mm                                            14,09=14.090 [B] 
celkem:A+B=33.600 [C]</t>
  </si>
  <si>
    <t>52</t>
  </si>
  <si>
    <t>451314</t>
  </si>
  <si>
    <t>PODKLADNÍ A VÝPLŇOVÉ VRSTVY Z PROSTÉHO BETONU C25/30</t>
  </si>
  <si>
    <t>podkladní beton dlažeb, lože C25/30 XF3 
dle výkresu č. 12 Výkres výkopů a 19 Terénní úpravy 
dle 3D modelu</t>
  </si>
  <si>
    <t>koryta potoka tl. 150 mm             111,59*0,15=16.739 [A] 
návodní svah hráze tl. 300 mm   141,14*0,30=42.342 [B] 
vzdušní svah hráze tl. 300 mm      36,33*0,30=10.899 [C] 
okolí pod mostem tl. 150 mm         17,51*0,15=2.627 [D] 
pod schodištěm min. 150 mm         0,2*0,95*4,4*1,2=1.003 [E]   1,2 koef. sklonu svahu 1:1,5 
zavazující ostruha                         7,76=7.760 [F] 
celkem:                                         A+B+C+D+E+F=81.370 [G]</t>
  </si>
  <si>
    <t>53</t>
  </si>
  <si>
    <t>46251</t>
  </si>
  <si>
    <t>ZÁHOZ Z LOMOVÉHO KAMENE</t>
  </si>
  <si>
    <t>těžký kamenný zához z lomového kamene min. hmotnosti 70 kg s urovnaným lícem a proštěrkováním (VL4 206.25) 
za betonovým prahem tl. 500 mm 
dle výkresu č. 4</t>
  </si>
  <si>
    <t>5,3*0,5=2.650 [A]</t>
  </si>
  <si>
    <t>položka zahrnuje: 
- dodávku a zához lomového kamene předepsané frakce včetně mimostaveništní a vnitrostaveništní dopravy 
není-li v zadávací dokumentaci uvedeno jinak, jedná se o nakupovaný materiál</t>
  </si>
  <si>
    <t>54</t>
  </si>
  <si>
    <t>465512</t>
  </si>
  <si>
    <t>DLAŽBY Z LOMOVÉHO KAMENE NA MC</t>
  </si>
  <si>
    <t>odláždění břehů koryta potoka pod a za mostem, odláždění návodního a vzdušního svahu hráze, odláždění okolí pod mostem 
tl. 200 mm 
dle výkresu č. 5 a 19, dle 3D modelu</t>
  </si>
  <si>
    <t>plocha koryta potoka            111,59=111.590 [A] 
návodní svah hráze              141,14=141.140 [B] 
vzdušní svah hráze                36,33=36.330 [C] 
okolí pod mostem                   17,51=17.510 [D] 
celkem odláždění v m3:          (A+B+C+D)*0,2=61.314 [E]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</si>
  <si>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</si>
  <si>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55</t>
  </si>
  <si>
    <t>46731</t>
  </si>
  <si>
    <t>STUPNĚ A PRAHY VODNÍCH KORYT Z PROSTÉHO BETONU</t>
  </si>
  <si>
    <t>betonový práh na konci odláždění koryta za mostem a koncové prahy odláždění C25/30 XF3 
dle výkresu č. 4, 5 a 19 
dle 3D modelu</t>
  </si>
  <si>
    <t>betonový práh v korytě:                7.995*0.5=3.998 [A] 
koncový práh návodní svah:        0.339*23,7=8.034 [B] 
koncový práh vzdušní svah O1:   0.348*3.1=1.079 [C] 
koncový práh vzdušní svah O2:   0.339*2.6=0.881 [D] 
celkem:                                         A+B+C+D=13.992 [E]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</si>
  <si>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</si>
  <si>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56</t>
  </si>
  <si>
    <t>PS-EP - 0,35 kg/m2 
pod SMA 11+ a pod ACL 16+ mimo odvodňovací proužek</t>
  </si>
  <si>
    <t>7,5*5,5+7*5,5=79.750 [A]</t>
  </si>
  <si>
    <t>57</t>
  </si>
  <si>
    <t>574D46</t>
  </si>
  <si>
    <t>ASFALTOVÝ BETON PRO LOŽNÍ VRSTVY MODIFIK ACL 16+, 16S TL. 50MM</t>
  </si>
  <si>
    <t>ložná vrstva na mostě ACL 16+  tl. 50 mm - bez odvodňovacího proužku</t>
  </si>
  <si>
    <t>7*5,5=38.500 [A]</t>
  </si>
  <si>
    <t>58</t>
  </si>
  <si>
    <t>obrusná vrstva na mostě SMA 11+ tl. 40 mm (bez odvodňovacího proužku) 
dle výkresu č. 4 a 6</t>
  </si>
  <si>
    <t>59</t>
  </si>
  <si>
    <t>575A03</t>
  </si>
  <si>
    <t>LITÝ ASFALT MA I (SILNICE, DÁLNICE) 11</t>
  </si>
  <si>
    <t>odvodňovací proužek - ložná a obrusná vrstva</t>
  </si>
  <si>
    <t>0,05*0,5*5,5+0,03*0,5*5,5=0.220 [A]</t>
  </si>
  <si>
    <t>60</t>
  </si>
  <si>
    <t>575C43</t>
  </si>
  <si>
    <t>LITÝ ASFALT MA IV (OCHRANA MOSTNÍ IZOLACE) 11 TL. 35MM</t>
  </si>
  <si>
    <t>MA 11 IV tl. 35 mm - ochrana izolace mostovky</t>
  </si>
  <si>
    <t>7,5*5,5=41.250 [A]</t>
  </si>
  <si>
    <t>Přidružená stavební výroba</t>
  </si>
  <si>
    <t>61</t>
  </si>
  <si>
    <t>711432</t>
  </si>
  <si>
    <t>IZOLACE MOSTOVEK POD ŘÍMSOU ASFALTOVÝMI PÁSY</t>
  </si>
  <si>
    <t>ochrana izolace pod římsou asf. pásem s kovovovu výztužnou vložkou 
dle výkresu č. 4 a 6</t>
  </si>
  <si>
    <t>(0,55+0,2)*5,5*2=8.250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</si>
  <si>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</si>
  <si>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62</t>
  </si>
  <si>
    <t>711442</t>
  </si>
  <si>
    <t>IZOLACE MOSTOVEK CELOPLOŠNÁ ASFALTOVÝMI PÁSY S PEČETÍCÍ VRSTVOU</t>
  </si>
  <si>
    <t>izolace NAIP tl. 5 mm, vč. penetračního a adhezního nátěru 
dle výkresu č. 4 a 6</t>
  </si>
  <si>
    <t>8,6*5,5=47.300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</si>
  <si>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</si>
  <si>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63</t>
  </si>
  <si>
    <t>711509</t>
  </si>
  <si>
    <t>OCHRANA IZOLACE NA POVRCHU TEXTILIÍ</t>
  </si>
  <si>
    <t>těsnící separační geotextilie s drenážní funkcí 
dle výkresu č. 17 - Přechodová oblast</t>
  </si>
  <si>
    <t>53.50*1.2+93.09=157.290 [A]</t>
  </si>
  <si>
    <t>položka zahrnuje: 
- dodání  předepsaného ochranného materiálu 
- zřízení ochrany izolace</t>
  </si>
  <si>
    <t>64</t>
  </si>
  <si>
    <t>78381</t>
  </si>
  <si>
    <t>NÁTĚRY BETON KONSTR TYP S1 (OS-A)</t>
  </si>
  <si>
    <t>impregnace horní povrch říms</t>
  </si>
  <si>
    <t>2*0,8*5,5=8.800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</si>
  <si>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</si>
  <si>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65</t>
  </si>
  <si>
    <t>78382</t>
  </si>
  <si>
    <t>NÁTĚRY BETON KONSTR TYP S2 (OS-B)</t>
  </si>
  <si>
    <t>ochranný nátěr typ S2 (dle TKP, kap. 31), svislé plochy konců konzol a jejich podhledu (až k okapničce)</t>
  </si>
  <si>
    <t>(0,3+0,45)*4,3+(0,3+0,52)*4,3=6.751 [A]</t>
  </si>
  <si>
    <t>66</t>
  </si>
  <si>
    <t>78383</t>
  </si>
  <si>
    <t>NÁTĚRY BETON KONSTR TYP S4 (OS-C)</t>
  </si>
  <si>
    <t>nátěr obruby říms (typ S4 dle TKP, kap. 31)</t>
  </si>
  <si>
    <t>(0,15+0,15)*5,5*2=3.300 [A]</t>
  </si>
  <si>
    <t>Potrubí</t>
  </si>
  <si>
    <t>67</t>
  </si>
  <si>
    <t>86326</t>
  </si>
  <si>
    <t>POTRUBÍ Z TRUB OCELOVÝCH DN DO 80MM</t>
  </si>
  <si>
    <t>bezešvé trubky DN 60 mm, dl. 7 m pro zkoušky integrity pilot CHA, 4 piloty 
dle výkresu č. 11 Tvar a výztuž pilot</t>
  </si>
  <si>
    <t>4*3*7=84.000 [A]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</si>
  <si>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</si>
  <si>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68</t>
  </si>
  <si>
    <t>87433</t>
  </si>
  <si>
    <t>POTRUBÍ Z TRUB PLASTOVÝCH ODPADNÍCH DN DO 150MM</t>
  </si>
  <si>
    <t>vyústění drenáže z trub plných DN 150 - prostup křídly</t>
  </si>
  <si>
    <t>2*0,65=1.300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</si>
  <si>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</si>
  <si>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69</t>
  </si>
  <si>
    <t>87634</t>
  </si>
  <si>
    <t>CHRÁNIČKY Z TRUB PLASTOVÝCH DN DO 200MM</t>
  </si>
  <si>
    <t>chráničky pro prostup drenáže křídly, vč. utěsnění</t>
  </si>
  <si>
    <t>2*0,5=1.000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</si>
  <si>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</si>
  <si>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70</t>
  </si>
  <si>
    <t>9111A3</t>
  </si>
  <si>
    <t>ZÁBRADLÍ SILNIČNÍ S VODOR MADLY - DEMONTÁŽ S PŘESUNEM</t>
  </si>
  <si>
    <t>odstranění mostního zábradlí vč. odvozu</t>
  </si>
  <si>
    <t>dle délky říms   2*6,4=12.800 [A]</t>
  </si>
  <si>
    <t>71</t>
  </si>
  <si>
    <t>9115D3</t>
  </si>
  <si>
    <t>SVODIDLO OCEL MOSTNÍ JEDNOSTR, ÚROVEŇ ZADRŽ H3 - DEMONTÁŽ S PŘESUNEM</t>
  </si>
  <si>
    <t>dle délky říms</t>
  </si>
  <si>
    <t>6,3+6,4=12.700 [A]</t>
  </si>
  <si>
    <t>72</t>
  </si>
  <si>
    <t>9117C1</t>
  </si>
  <si>
    <t>SVOD OCEL ZÁBRADEL ÚROVEŇ ZADRŽ H2 - DODÁVKA A MONTÁŽ</t>
  </si>
  <si>
    <t>vč. komplet. ukotvení vrtanými kotvami do římsy, vč. vrtů a podlití patních plechů plastbetonem</t>
  </si>
  <si>
    <t>2*5,5=11.000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</si>
  <si>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</si>
  <si>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73</t>
  </si>
  <si>
    <t>91345</t>
  </si>
  <si>
    <t>NIVELAČNÍ ZNAČKY KOVOVÉ</t>
  </si>
  <si>
    <t>na římsách             2*3=6.000 [A] 
na stěnách rámu    4=4.000 [B] 
celkem:A+B=10.000 [C]</t>
  </si>
  <si>
    <t>položka zahrnuje: 
- dodání a osazení nivelační značky včetně nutných zemních prací 
- vnitrostaveništní a mimostaveništní dopravu</t>
  </si>
  <si>
    <t>74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</si>
  <si>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</si>
  <si>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</si>
  <si>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</si>
  <si>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75</t>
  </si>
  <si>
    <t>917223</t>
  </si>
  <si>
    <t>SILNIČNÍ A CHODNÍKOVÉ OBRUBY Z BETONOVÝCH OBRUBNÍKŮ ŠÍŘ 100MM</t>
  </si>
  <si>
    <t>obrubníky mezi kamennou dlažbou a zeminou, kolem schodiště 
dle výkresu č. 19 Terénní úpravy</t>
  </si>
  <si>
    <t>(4,8+4,7+2,4)*1,28+4*1,2+3,3+4,2+0,8+0,8+3,8+13,9=46.832 [A] 
koef. délky pro sklon svahu 1:1,25 je 1,28 
koef. délky pro sklon svahu 1:1,50 je 1,20</t>
  </si>
  <si>
    <t>Položka zahrnuje: 
dodání a pokládku betonových obrubníků o rozměrech předepsaných zadávací dokumentací 
betonové lože i boční betonovou opěrku.</t>
  </si>
  <si>
    <t>76</t>
  </si>
  <si>
    <t>917224</t>
  </si>
  <si>
    <t>SILNIČNÍ A CHODNÍKOVÉ OBRUBY Z BETONOVÝCH OBRUBNÍKŮ ŠÍŘ 150MM</t>
  </si>
  <si>
    <t>silniční obrubník šířky 150 mm</t>
  </si>
  <si>
    <t>2*5+2*5,1=20.200 [A]</t>
  </si>
  <si>
    <t>77</t>
  </si>
  <si>
    <t>919111</t>
  </si>
  <si>
    <t>ŘEZÁNÍ ASFALTOVÉHO KRYTU VOZOVEK TL DO 50MM</t>
  </si>
  <si>
    <t>řezaná spára nad opěrami                                            2*7,5=15.000 [A] 
spáry podél říms a sil. obrubníků - obrusná vrstva       2*5,5+2*5+2*5,1=31.200 [B] 
                                                     - ochrana izolace     2*5,5=11.000 [C] 
celkem:A+B+C=57.200 [D]</t>
  </si>
  <si>
    <t>78</t>
  </si>
  <si>
    <t>931324</t>
  </si>
  <si>
    <t>TĚSNĚNÍ DILATAČ SPAR ASF ZÁLIVKOU MODIFIK PRŮŘ DO 400MM2</t>
  </si>
  <si>
    <t>řezaná spára nad opěrami</t>
  </si>
  <si>
    <t>2*7,5=15.000 [A]</t>
  </si>
  <si>
    <t>položka zahrnuje dodávku a osazení předepsaného materiálu, očištění ploch spáry před úpravou, očištění okolí spáry po úpravě 
nezahrnuje těsnící profil</t>
  </si>
  <si>
    <t>79</t>
  </si>
  <si>
    <t>931326</t>
  </si>
  <si>
    <t>TĚSNĚNÍ DILATAČ SPAR ASF ZÁLIVKOU MODIFIK PRŮŘ DO 800MM2</t>
  </si>
  <si>
    <t>zálivka podél říms a sil. obrubníků</t>
  </si>
  <si>
    <t>obrusná vrstva       2*5,5+2*5+2,*5,1=23.000 [A] 
ochrana izolace      2*5,5=11.000 [B] 
celkem:A+B=34.000 [C]</t>
  </si>
  <si>
    <t>80</t>
  </si>
  <si>
    <t>93135</t>
  </si>
  <si>
    <t>TĚSNĚNÍ DILATAČ SPAR PRYŽ PÁSKOU NEBO KRUH PROFILEM</t>
  </si>
  <si>
    <t>předtěsnění zálivek</t>
  </si>
  <si>
    <t>řezaná spára  nad opěrami                                         2*7,5=15.000 [A] 
spára podél říms a sil. obrubníků - obrusná vrstva     2*5,5+2*5+2*5,1=31.200 [B] 
celkem:A+B=46.200 [C]</t>
  </si>
  <si>
    <t>položka zahrnuje dodávku a osazení předepsaného materiálu, očištění ploch spáry před úpravou, očištění okolí spáry po úpravě</t>
  </si>
  <si>
    <t>81</t>
  </si>
  <si>
    <t>933331</t>
  </si>
  <si>
    <t>ZKOUŠKA INTEGRITY ULTRAZVUKEM V TRUBKÁCH PILOT SYSTÉMOVÝCH</t>
  </si>
  <si>
    <t>zkoušky CHA</t>
  </si>
  <si>
    <t>Položka zahrnuje kompletní dodávku se všemi pomocnými a doplňujícími pracemi a součástmi;  
- veškeré potřebné mechanismy;  
- podklady a dokumentaci zkoušky;  
- případné stavební práce spojené s přípravou a provedením zkoušky;  
- veškerá zkušební a měřící zařízení vč. opotřebení a nájmu;  
- výpomoce při vlastní zkoušce;  
- provedení vlastní zkoušky a její vyhodnocení, včetně všech měření a dalších potřebných činností;  
-  dodávka a montáž měřících trubek.</t>
  </si>
  <si>
    <t>82</t>
  </si>
  <si>
    <t>933333</t>
  </si>
  <si>
    <t>ZKOUŠKA INTEGRITY ULTRAZVUKEM ODRAZ METOD PIT PILOT SYSTÉMOVÝCH</t>
  </si>
  <si>
    <t>Položka obsahuje podklady a dokumentaci zkoušky;  
- případné stavební práce spojené s přípravou a provedením zkoušky;  
- veškerá zkušební a měřící zařízení vč. opotřebení a nájmu;  
- výpomoce při vlastní zkoušce;  
- provedení vlastní zkoušky a její vyhodnocení.</t>
  </si>
  <si>
    <t>83</t>
  </si>
  <si>
    <t>966138</t>
  </si>
  <si>
    <t>BOURÁNÍ KONSTRUKCÍ Z KAMENE NA MC S ODVOZEM DO 20KM</t>
  </si>
  <si>
    <t>vč. odvozu, uložení a polatku za skládku nebo odvozu k recyklaci 
dle výkresů č. 3, 9 
dle 3D modelu</t>
  </si>
  <si>
    <t>klenba s opěrami  39,84=39.840 [A] 
koryto                   43,76=43.760 [B] 
celkem:A+B=83.600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</si>
  <si>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</si>
  <si>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84</t>
  </si>
  <si>
    <t>966158</t>
  </si>
  <si>
    <t>BOURÁNÍ KONSTRUKCÍ Z PROST BETONU S ODVOZEM DO 20KM</t>
  </si>
  <si>
    <t>vybourání šablony pro vrtání pilot 
dle 3D modelu</t>
  </si>
  <si>
    <t>14,09=14.090 [A]</t>
  </si>
  <si>
    <t>85</t>
  </si>
  <si>
    <t>966168</t>
  </si>
  <si>
    <t>BOURÁNÍ KONSTRUKCÍ ZE ŽELEZOBETONU S ODVOZEM DO 20KM</t>
  </si>
  <si>
    <t>vč. odvozu, uložení a poplatku za skládku nebo odvozu k recyklaci 
dle výkresu č. 3 Stávající stav, bourání 
dle 3D modelu</t>
  </si>
  <si>
    <t>žb klenba s křídly     22,7=22.700 [A] 
římsy na NK             0,58+0,61=1.190 [B] 
přepad rybníka        5,77=5.770 [C] 
celkem:A+B+C=29.660 [D]</t>
  </si>
  <si>
    <t>86</t>
  </si>
  <si>
    <t>97817</t>
  </si>
  <si>
    <t>ODSTRANĚNÍ MOSTNÍ IZOLACE</t>
  </si>
  <si>
    <t>dle výkresu č. 3</t>
  </si>
  <si>
    <t>6,7*8=53.600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</si>
  <si>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</si>
  <si>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ZZ</t>
  </si>
  <si>
    <t>Příplatek</t>
  </si>
  <si>
    <t>01000</t>
  </si>
  <si>
    <t>R</t>
  </si>
  <si>
    <t>PŘÍPLATEK ZA PRÁCE MALÉHO ROZSAHU A ZTÍŽENÉ PODMÍNKY VÝSTAVBY</t>
  </si>
  <si>
    <t>Práce na hrázi, 15 % z celkových nákladů.</t>
  </si>
</sst>
</file>

<file path=xl/styles.xml><?xml version="1.0" encoding="utf-8"?>
<styleSheet xmlns="http://schemas.openxmlformats.org/spreadsheetml/2006/main">
  <numFmts count="1">
    <numFmt numFmtId="177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 VRN'!I3</f>
      </c>
      <c s="21">
        <f>'00 VRN'!O2</f>
      </c>
      <c s="21">
        <f>C10+D10</f>
      </c>
    </row>
    <row r="11" spans="1:5" ht="12.75" customHeight="1">
      <c r="A11" s="41" t="s">
        <v>87</v>
      </c>
      <c s="41" t="s">
        <v>88</v>
      </c>
      <c s="42">
        <f>'SO 120_SO 120'!I3</f>
      </c>
      <c s="42">
        <f>'SO 120_SO 120'!O2</f>
      </c>
      <c s="42">
        <f>C11+D11</f>
      </c>
    </row>
    <row r="12" spans="1:5" ht="12.75" customHeight="1">
      <c r="A12" s="41" t="s">
        <v>260</v>
      </c>
      <c s="41" t="s">
        <v>261</v>
      </c>
      <c s="42">
        <f>'SO 182_SO 182'!I3</f>
      </c>
      <c s="42">
        <f>'SO 182_SO 182'!O2</f>
      </c>
      <c s="42">
        <f>C12+D12</f>
      </c>
    </row>
    <row r="13" spans="1:5" ht="12.75" customHeight="1">
      <c r="A13" s="41" t="s">
        <v>266</v>
      </c>
      <c s="41" t="s">
        <v>267</v>
      </c>
      <c s="42">
        <f>'SO 186_SO 186'!I3</f>
      </c>
      <c s="42">
        <f>'SO 186_SO 186'!O2</f>
      </c>
      <c s="42">
        <f>C13+D13</f>
      </c>
    </row>
    <row r="14" spans="1:5" ht="12.75" customHeight="1">
      <c r="A14" s="20" t="s">
        <v>327</v>
      </c>
      <c s="20" t="s">
        <v>328</v>
      </c>
      <c s="21">
        <f>'SO 201'!I3</f>
      </c>
      <c s="21">
        <f>'SO 201'!O2</f>
      </c>
      <c s="21">
        <f>C14+D14</f>
      </c>
    </row>
    <row r="15" spans="1:5" ht="12.75" customHeight="1">
      <c r="A15" s="20" t="s">
        <v>739</v>
      </c>
      <c s="20" t="s">
        <v>740</v>
      </c>
      <c s="21">
        <f>ZZ!I3</f>
      </c>
      <c s="21">
        <f>ZZ!O2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0+I8+I21</f>
      </c>
      <c s="10"/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2">
        <v>0</v>
      </c>
      <c s="32">
        <f>ROUND(ROUND(H9,3)*ROUND(G9,3),3)</f>
      </c>
      <c s="31" t="s">
        <v>52</v>
      </c>
      <c r="O9">
        <f>(I9*21)/100</f>
      </c>
      <c t="s">
        <v>23</v>
      </c>
    </row>
    <row r="10" spans="1:5" ht="12.75">
      <c r="A10" s="33" t="s">
        <v>53</v>
      </c>
      <c r="E10" s="34" t="s">
        <v>54</v>
      </c>
    </row>
    <row r="11" spans="1:5" ht="12.75">
      <c r="A11" s="35" t="s">
        <v>55</v>
      </c>
      <c r="E11" s="36" t="s">
        <v>56</v>
      </c>
    </row>
    <row r="12" spans="1:5" ht="12.75">
      <c r="A12" t="s">
        <v>57</v>
      </c>
      <c r="E12" s="34" t="s">
        <v>58</v>
      </c>
    </row>
    <row r="13" spans="1:16" ht="12.75">
      <c r="A13" s="25" t="s">
        <v>47</v>
      </c>
      <c s="29" t="s">
        <v>23</v>
      </c>
      <c s="29" t="s">
        <v>59</v>
      </c>
      <c s="25" t="s">
        <v>49</v>
      </c>
      <c s="30" t="s">
        <v>60</v>
      </c>
      <c s="31" t="s">
        <v>61</v>
      </c>
      <c s="32">
        <v>1</v>
      </c>
      <c s="32">
        <v>0</v>
      </c>
      <c s="32">
        <f>ROUND(ROUND(H13,3)*ROUND(G13,3),3)</f>
      </c>
      <c s="31" t="s">
        <v>52</v>
      </c>
      <c r="O13">
        <f>(I13*21)/100</f>
      </c>
      <c t="s">
        <v>23</v>
      </c>
    </row>
    <row r="14" spans="1:5" ht="12.75">
      <c r="A14" s="33" t="s">
        <v>53</v>
      </c>
      <c r="E14" s="34" t="s">
        <v>62</v>
      </c>
    </row>
    <row r="15" spans="1:5" ht="12.75">
      <c r="A15" s="35" t="s">
        <v>55</v>
      </c>
      <c r="E15" s="36" t="s">
        <v>56</v>
      </c>
    </row>
    <row r="16" spans="1:5" ht="76.5">
      <c r="A16" t="s">
        <v>57</v>
      </c>
      <c r="E16" s="34" t="s">
        <v>63</v>
      </c>
    </row>
    <row r="17" spans="1:16" ht="12.75">
      <c r="A17" s="25" t="s">
        <v>47</v>
      </c>
      <c s="29" t="s">
        <v>22</v>
      </c>
      <c s="29" t="s">
        <v>64</v>
      </c>
      <c s="25" t="s">
        <v>49</v>
      </c>
      <c s="30" t="s">
        <v>65</v>
      </c>
      <c s="31" t="s">
        <v>61</v>
      </c>
      <c s="32">
        <v>2</v>
      </c>
      <c s="32">
        <v>0</v>
      </c>
      <c s="32">
        <f>ROUND(ROUND(H17,3)*ROUND(G17,3),3)</f>
      </c>
      <c s="31" t="s">
        <v>52</v>
      </c>
      <c r="O17">
        <f>(I17*21)/100</f>
      </c>
      <c t="s">
        <v>23</v>
      </c>
    </row>
    <row r="18" spans="1:5" ht="25.5">
      <c r="A18" s="33" t="s">
        <v>53</v>
      </c>
      <c r="E18" s="34" t="s">
        <v>66</v>
      </c>
    </row>
    <row r="19" spans="1:5" ht="12.75">
      <c r="A19" s="35" t="s">
        <v>55</v>
      </c>
      <c r="E19" s="36" t="s">
        <v>56</v>
      </c>
    </row>
    <row r="20" spans="1:5" ht="63.75">
      <c r="A20" t="s">
        <v>57</v>
      </c>
      <c r="E20" s="34" t="s">
        <v>67</v>
      </c>
    </row>
    <row r="21" spans="1:18" ht="12.75" customHeight="1">
      <c r="A21" s="6" t="s">
        <v>45</v>
      </c>
      <c s="6"/>
      <c s="38" t="s">
        <v>29</v>
      </c>
      <c s="6"/>
      <c s="27" t="s">
        <v>68</v>
      </c>
      <c s="6"/>
      <c s="6"/>
      <c s="6"/>
      <c s="39">
        <f>0+Q21</f>
      </c>
      <c s="6"/>
      <c r="O21">
        <f>0+R21</f>
      </c>
      <c r="Q21">
        <f>0+I22+I26+I30</f>
      </c>
      <c>
        <f>0+O22+O26+O30</f>
      </c>
    </row>
    <row r="22" spans="1:16" ht="12.75">
      <c r="A22" s="25" t="s">
        <v>47</v>
      </c>
      <c s="29" t="s">
        <v>33</v>
      </c>
      <c s="29" t="s">
        <v>69</v>
      </c>
      <c s="25" t="s">
        <v>56</v>
      </c>
      <c s="30" t="s">
        <v>70</v>
      </c>
      <c s="31" t="s">
        <v>71</v>
      </c>
      <c s="32">
        <v>49</v>
      </c>
      <c s="32">
        <v>0</v>
      </c>
      <c s="32">
        <f>ROUND(ROUND(H22,3)*ROUND(G22,3),3)</f>
      </c>
      <c s="31" t="s">
        <v>52</v>
      </c>
      <c r="O22">
        <f>(I22*21)/100</f>
      </c>
      <c t="s">
        <v>23</v>
      </c>
    </row>
    <row r="23" spans="1:5" ht="12.75">
      <c r="A23" s="33" t="s">
        <v>53</v>
      </c>
      <c r="E23" s="34" t="s">
        <v>72</v>
      </c>
    </row>
    <row r="24" spans="1:5" ht="12.75">
      <c r="A24" s="35" t="s">
        <v>55</v>
      </c>
      <c r="E24" s="36" t="s">
        <v>73</v>
      </c>
    </row>
    <row r="25" spans="1:5" ht="38.25">
      <c r="A25" t="s">
        <v>57</v>
      </c>
      <c r="E25" s="34" t="s">
        <v>74</v>
      </c>
    </row>
    <row r="26" spans="1:16" ht="25.5">
      <c r="A26" s="25" t="s">
        <v>47</v>
      </c>
      <c s="29" t="s">
        <v>35</v>
      </c>
      <c s="29" t="s">
        <v>75</v>
      </c>
      <c s="25" t="s">
        <v>56</v>
      </c>
      <c s="30" t="s">
        <v>76</v>
      </c>
      <c s="31" t="s">
        <v>51</v>
      </c>
      <c s="32">
        <v>3</v>
      </c>
      <c s="32">
        <v>0</v>
      </c>
      <c s="32">
        <f>ROUND(ROUND(H26,3)*ROUND(G26,3),3)</f>
      </c>
      <c s="31" t="s">
        <v>52</v>
      </c>
      <c r="O26">
        <f>(I26*21)/100</f>
      </c>
      <c t="s">
        <v>23</v>
      </c>
    </row>
    <row r="27" spans="1:5" ht="12.75">
      <c r="A27" s="33" t="s">
        <v>53</v>
      </c>
      <c r="E27" s="34" t="s">
        <v>77</v>
      </c>
    </row>
    <row r="28" spans="1:5" ht="12.75">
      <c r="A28" s="35" t="s">
        <v>55</v>
      </c>
      <c r="E28" s="36" t="s">
        <v>78</v>
      </c>
    </row>
    <row r="29" spans="1:5" ht="165.75">
      <c r="A29" t="s">
        <v>57</v>
      </c>
      <c r="E29" s="34" t="s">
        <v>79</v>
      </c>
    </row>
    <row r="30" spans="1:16" ht="12.75">
      <c r="A30" s="25" t="s">
        <v>47</v>
      </c>
      <c s="29" t="s">
        <v>37</v>
      </c>
      <c s="29" t="s">
        <v>80</v>
      </c>
      <c s="25" t="s">
        <v>56</v>
      </c>
      <c s="30" t="s">
        <v>81</v>
      </c>
      <c s="31" t="s">
        <v>82</v>
      </c>
      <c s="32">
        <v>78.285</v>
      </c>
      <c s="32">
        <v>0</v>
      </c>
      <c s="32">
        <f>ROUND(ROUND(H30,3)*ROUND(G30,3),3)</f>
      </c>
      <c s="31" t="s">
        <v>52</v>
      </c>
      <c r="O30">
        <f>(I30*21)/100</f>
      </c>
      <c t="s">
        <v>23</v>
      </c>
    </row>
    <row r="31" spans="1:5" ht="25.5">
      <c r="A31" s="33" t="s">
        <v>53</v>
      </c>
      <c r="E31" s="34" t="s">
        <v>83</v>
      </c>
    </row>
    <row r="32" spans="1:5" ht="12.75">
      <c r="A32" s="35" t="s">
        <v>55</v>
      </c>
      <c r="E32" s="36" t="s">
        <v>84</v>
      </c>
    </row>
    <row r="33" spans="1:5" ht="38.25">
      <c r="A33" t="s">
        <v>57</v>
      </c>
      <c r="E33" s="34" t="s">
        <v>85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0+O9+O18+O67+O80+O129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</v>
      </c>
      <c s="40">
        <f>0+I9+I18+I67+I80+I129</f>
      </c>
      <c s="10"/>
      <c r="O3" t="s">
        <v>19</v>
      </c>
      <c t="s">
        <v>22</v>
      </c>
    </row>
    <row r="4" spans="1:16" ht="15" customHeight="1">
      <c r="A4" t="s">
        <v>17</v>
      </c>
      <c s="12" t="s">
        <v>86</v>
      </c>
      <c s="13" t="s">
        <v>87</v>
      </c>
      <c s="1"/>
      <c s="14" t="s">
        <v>88</v>
      </c>
      <c s="1"/>
      <c s="1"/>
      <c s="11"/>
      <c s="11"/>
      <c s="1"/>
      <c r="O4" t="s">
        <v>20</v>
      </c>
      <c t="s">
        <v>22</v>
      </c>
    </row>
    <row r="5" spans="1:16" ht="12.75" customHeight="1">
      <c r="A5" t="s">
        <v>89</v>
      </c>
      <c s="16" t="s">
        <v>18</v>
      </c>
      <c s="17" t="s">
        <v>87</v>
      </c>
      <c s="6"/>
      <c s="18" t="s">
        <v>88</v>
      </c>
      <c s="6"/>
      <c s="6"/>
      <c s="6"/>
      <c s="6"/>
      <c s="6"/>
      <c r="O5" t="s">
        <v>21</v>
      </c>
      <c t="s">
        <v>23</v>
      </c>
    </row>
    <row r="6" spans="1:10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</row>
    <row r="7" spans="1:10" ht="12.75" customHeight="1">
      <c r="A7" s="15"/>
      <c s="15"/>
      <c s="15"/>
      <c s="15"/>
      <c s="15"/>
      <c s="15"/>
      <c s="15"/>
      <c s="15" t="s">
        <v>39</v>
      </c>
      <c s="15" t="s">
        <v>41</v>
      </c>
      <c s="15"/>
    </row>
    <row r="8" spans="1:10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9" spans="1:18" ht="12.75" customHeight="1">
      <c r="A9" s="19" t="s">
        <v>45</v>
      </c>
      <c s="19"/>
      <c s="26" t="s">
        <v>27</v>
      </c>
      <c s="19"/>
      <c s="27" t="s">
        <v>46</v>
      </c>
      <c s="19"/>
      <c s="19"/>
      <c s="19"/>
      <c s="28">
        <f>0+Q9</f>
      </c>
      <c s="19"/>
      <c r="O9">
        <f>0+R9</f>
      </c>
      <c r="Q9">
        <f>0+I10+I14</f>
      </c>
      <c>
        <f>0+O10+O14</f>
      </c>
    </row>
    <row r="10" spans="1:16" ht="12.75">
      <c r="A10" s="25" t="s">
        <v>47</v>
      </c>
      <c s="29" t="s">
        <v>29</v>
      </c>
      <c s="29" t="s">
        <v>90</v>
      </c>
      <c s="25" t="s">
        <v>49</v>
      </c>
      <c s="30" t="s">
        <v>91</v>
      </c>
      <c s="31" t="s">
        <v>82</v>
      </c>
      <c s="32">
        <v>16.827</v>
      </c>
      <c s="32">
        <v>0</v>
      </c>
      <c s="32">
        <f>ROUND(ROUND(H10,3)*ROUND(G10,3),3)</f>
      </c>
      <c s="31" t="s">
        <v>52</v>
      </c>
      <c r="O10">
        <f>(I10*21)/100</f>
      </c>
      <c t="s">
        <v>23</v>
      </c>
    </row>
    <row r="11" spans="1:5" ht="25.5">
      <c r="A11" s="33" t="s">
        <v>53</v>
      </c>
      <c r="E11" s="34" t="s">
        <v>92</v>
      </c>
    </row>
    <row r="12" spans="1:5" ht="12.75">
      <c r="A12" s="35" t="s">
        <v>55</v>
      </c>
      <c r="E12" s="36" t="s">
        <v>56</v>
      </c>
    </row>
    <row r="13" spans="1:5" ht="25.5">
      <c r="A13" t="s">
        <v>57</v>
      </c>
      <c r="E13" s="34" t="s">
        <v>93</v>
      </c>
    </row>
    <row r="14" spans="1:16" ht="12.75">
      <c r="A14" s="25" t="s">
        <v>47</v>
      </c>
      <c s="29" t="s">
        <v>23</v>
      </c>
      <c s="29" t="s">
        <v>94</v>
      </c>
      <c s="25" t="s">
        <v>49</v>
      </c>
      <c s="30" t="s">
        <v>95</v>
      </c>
      <c s="31" t="s">
        <v>61</v>
      </c>
      <c s="32">
        <v>1</v>
      </c>
      <c s="32">
        <v>0</v>
      </c>
      <c s="32">
        <f>ROUND(ROUND(H14,3)*ROUND(G14,3),3)</f>
      </c>
      <c s="31" t="s">
        <v>52</v>
      </c>
      <c r="O14">
        <f>(I14*0)/100</f>
      </c>
      <c t="s">
        <v>27</v>
      </c>
    </row>
    <row r="15" spans="1:5" ht="38.25">
      <c r="A15" s="33" t="s">
        <v>53</v>
      </c>
      <c r="E15" s="34" t="s">
        <v>96</v>
      </c>
    </row>
    <row r="16" spans="1:5" ht="12.75">
      <c r="A16" s="35" t="s">
        <v>55</v>
      </c>
      <c r="E16" s="36" t="s">
        <v>56</v>
      </c>
    </row>
    <row r="17" spans="1:5" ht="12.75">
      <c r="A17" t="s">
        <v>57</v>
      </c>
      <c r="E17" s="34" t="s">
        <v>97</v>
      </c>
    </row>
    <row r="18" spans="1:18" ht="12.75" customHeight="1">
      <c r="A18" s="6" t="s">
        <v>45</v>
      </c>
      <c s="6"/>
      <c s="38" t="s">
        <v>29</v>
      </c>
      <c s="6"/>
      <c s="27" t="s">
        <v>68</v>
      </c>
      <c s="6"/>
      <c s="6"/>
      <c s="6"/>
      <c s="39">
        <f>0+Q18</f>
      </c>
      <c s="6"/>
      <c r="O18">
        <f>0+R18</f>
      </c>
      <c r="Q18">
        <f>0+I19+I23+I27+I31+I35+I39+I43+I47+I51+I55+I59+I63</f>
      </c>
      <c>
        <f>0+O19+O23+O27+O31+O35+O39+O43+O47+O51+O55+O59+O63</f>
      </c>
    </row>
    <row r="19" spans="1:16" ht="12.75">
      <c r="A19" s="25" t="s">
        <v>47</v>
      </c>
      <c s="29" t="s">
        <v>22</v>
      </c>
      <c s="29" t="s">
        <v>98</v>
      </c>
      <c s="25" t="s">
        <v>56</v>
      </c>
      <c s="30" t="s">
        <v>99</v>
      </c>
      <c s="31" t="s">
        <v>71</v>
      </c>
      <c s="32">
        <v>162.66</v>
      </c>
      <c s="32">
        <v>0</v>
      </c>
      <c s="32">
        <f>ROUND(ROUND(H19,3)*ROUND(G19,3),3)</f>
      </c>
      <c s="31" t="s">
        <v>52</v>
      </c>
      <c r="O19">
        <f>(I19*21)/100</f>
      </c>
      <c t="s">
        <v>23</v>
      </c>
    </row>
    <row r="20" spans="1:5" ht="12.75">
      <c r="A20" s="33" t="s">
        <v>53</v>
      </c>
      <c r="E20" s="34" t="s">
        <v>100</v>
      </c>
    </row>
    <row r="21" spans="1:5" ht="12.75">
      <c r="A21" s="35" t="s">
        <v>55</v>
      </c>
      <c r="E21" s="36" t="s">
        <v>56</v>
      </c>
    </row>
    <row r="22" spans="1:5" ht="12.75">
      <c r="A22" t="s">
        <v>57</v>
      </c>
      <c r="E22" s="34" t="s">
        <v>101</v>
      </c>
    </row>
    <row r="23" spans="1:16" ht="25.5">
      <c r="A23" s="25" t="s">
        <v>47</v>
      </c>
      <c s="29" t="s">
        <v>33</v>
      </c>
      <c s="29" t="s">
        <v>102</v>
      </c>
      <c s="25" t="s">
        <v>56</v>
      </c>
      <c s="30" t="s">
        <v>103</v>
      </c>
      <c s="31" t="s">
        <v>82</v>
      </c>
      <c s="32">
        <v>96.472</v>
      </c>
      <c s="32">
        <v>0</v>
      </c>
      <c s="32">
        <f>ROUND(ROUND(H23,3)*ROUND(G23,3),3)</f>
      </c>
      <c s="31" t="s">
        <v>52</v>
      </c>
      <c r="O23">
        <f>(I23*21)/100</f>
      </c>
      <c t="s">
        <v>23</v>
      </c>
    </row>
    <row r="24" spans="1:5" ht="12.75">
      <c r="A24" s="33" t="s">
        <v>53</v>
      </c>
      <c r="E24" s="34" t="s">
        <v>104</v>
      </c>
    </row>
    <row r="25" spans="1:5" ht="12.75">
      <c r="A25" s="35" t="s">
        <v>55</v>
      </c>
      <c r="E25" s="36" t="s">
        <v>105</v>
      </c>
    </row>
    <row r="26" spans="1:5" ht="63.75">
      <c r="A26" t="s">
        <v>57</v>
      </c>
      <c r="E26" s="34" t="s">
        <v>106</v>
      </c>
    </row>
    <row r="27" spans="1:16" ht="12.75">
      <c r="A27" s="25" t="s">
        <v>47</v>
      </c>
      <c s="29" t="s">
        <v>35</v>
      </c>
      <c s="29" t="s">
        <v>107</v>
      </c>
      <c s="25" t="s">
        <v>56</v>
      </c>
      <c s="30" t="s">
        <v>108</v>
      </c>
      <c s="31" t="s">
        <v>82</v>
      </c>
      <c s="32">
        <v>30.048</v>
      </c>
      <c s="32">
        <v>0</v>
      </c>
      <c s="32">
        <f>ROUND(ROUND(H27,3)*ROUND(G27,3),3)</f>
      </c>
      <c s="31" t="s">
        <v>52</v>
      </c>
      <c r="O27">
        <f>(I27*21)/100</f>
      </c>
      <c t="s">
        <v>23</v>
      </c>
    </row>
    <row r="28" spans="1:5" ht="12.75">
      <c r="A28" s="33" t="s">
        <v>53</v>
      </c>
      <c r="E28" s="34" t="s">
        <v>100</v>
      </c>
    </row>
    <row r="29" spans="1:5" ht="12.75">
      <c r="A29" s="35" t="s">
        <v>55</v>
      </c>
      <c r="E29" s="36" t="s">
        <v>109</v>
      </c>
    </row>
    <row r="30" spans="1:5" ht="63.75">
      <c r="A30" t="s">
        <v>57</v>
      </c>
      <c r="E30" s="34" t="s">
        <v>106</v>
      </c>
    </row>
    <row r="31" spans="1:16" ht="12.75">
      <c r="A31" s="25" t="s">
        <v>47</v>
      </c>
      <c s="29" t="s">
        <v>37</v>
      </c>
      <c s="29" t="s">
        <v>110</v>
      </c>
      <c s="25" t="s">
        <v>56</v>
      </c>
      <c s="30" t="s">
        <v>111</v>
      </c>
      <c s="31" t="s">
        <v>82</v>
      </c>
      <c s="32">
        <v>41</v>
      </c>
      <c s="32">
        <v>0</v>
      </c>
      <c s="32">
        <f>ROUND(ROUND(H31,3)*ROUND(G31,3),3)</f>
      </c>
      <c s="31" t="s">
        <v>52</v>
      </c>
      <c r="O31">
        <f>(I31*21)/100</f>
      </c>
      <c t="s">
        <v>23</v>
      </c>
    </row>
    <row r="32" spans="1:5" ht="12.75">
      <c r="A32" s="33" t="s">
        <v>53</v>
      </c>
      <c r="E32" s="34" t="s">
        <v>100</v>
      </c>
    </row>
    <row r="33" spans="1:5" ht="12.75">
      <c r="A33" s="35" t="s">
        <v>55</v>
      </c>
      <c r="E33" s="36" t="s">
        <v>56</v>
      </c>
    </row>
    <row r="34" spans="1:5" ht="369.75">
      <c r="A34" t="s">
        <v>57</v>
      </c>
      <c r="E34" s="34" t="s">
        <v>112</v>
      </c>
    </row>
    <row r="35" spans="1:16" ht="12.75">
      <c r="A35" s="25" t="s">
        <v>47</v>
      </c>
      <c s="29" t="s">
        <v>113</v>
      </c>
      <c s="29" t="s">
        <v>114</v>
      </c>
      <c s="25" t="s">
        <v>56</v>
      </c>
      <c s="30" t="s">
        <v>115</v>
      </c>
      <c s="31" t="s">
        <v>82</v>
      </c>
      <c s="32">
        <v>50.245</v>
      </c>
      <c s="32">
        <v>0</v>
      </c>
      <c s="32">
        <f>ROUND(ROUND(H35,3)*ROUND(G35,3),3)</f>
      </c>
      <c s="31" t="s">
        <v>52</v>
      </c>
      <c r="O35">
        <f>(I35*21)/100</f>
      </c>
      <c t="s">
        <v>23</v>
      </c>
    </row>
    <row r="36" spans="1:5" ht="51">
      <c r="A36" s="33" t="s">
        <v>53</v>
      </c>
      <c r="E36" s="34" t="s">
        <v>116</v>
      </c>
    </row>
    <row r="37" spans="1:5" ht="12.75">
      <c r="A37" s="35" t="s">
        <v>55</v>
      </c>
      <c r="E37" s="36" t="s">
        <v>117</v>
      </c>
    </row>
    <row r="38" spans="1:5" ht="369.75">
      <c r="A38" t="s">
        <v>57</v>
      </c>
      <c r="E38" s="34" t="s">
        <v>112</v>
      </c>
    </row>
    <row r="39" spans="1:16" ht="12.75">
      <c r="A39" s="25" t="s">
        <v>47</v>
      </c>
      <c s="29" t="s">
        <v>118</v>
      </c>
      <c s="29" t="s">
        <v>119</v>
      </c>
      <c s="25" t="s">
        <v>56</v>
      </c>
      <c s="30" t="s">
        <v>120</v>
      </c>
      <c s="31" t="s">
        <v>82</v>
      </c>
      <c s="32">
        <v>40.89</v>
      </c>
      <c s="32">
        <v>0</v>
      </c>
      <c s="32">
        <f>ROUND(ROUND(H39,3)*ROUND(G39,3),3)</f>
      </c>
      <c s="31" t="s">
        <v>52</v>
      </c>
      <c r="O39">
        <f>(I39*21)/100</f>
      </c>
      <c t="s">
        <v>23</v>
      </c>
    </row>
    <row r="40" spans="1:5" ht="12.75">
      <c r="A40" s="33" t="s">
        <v>53</v>
      </c>
      <c r="E40" s="34" t="s">
        <v>121</v>
      </c>
    </row>
    <row r="41" spans="1:5" ht="12.75">
      <c r="A41" s="35" t="s">
        <v>55</v>
      </c>
      <c r="E41" s="36" t="s">
        <v>56</v>
      </c>
    </row>
    <row r="42" spans="1:5" ht="293.25">
      <c r="A42" t="s">
        <v>57</v>
      </c>
      <c r="E42" s="34" t="s">
        <v>122</v>
      </c>
    </row>
    <row r="43" spans="1:16" ht="12.75">
      <c r="A43" s="25" t="s">
        <v>47</v>
      </c>
      <c s="29" t="s">
        <v>40</v>
      </c>
      <c s="29" t="s">
        <v>123</v>
      </c>
      <c s="25" t="s">
        <v>56</v>
      </c>
      <c s="30" t="s">
        <v>124</v>
      </c>
      <c s="31" t="s">
        <v>82</v>
      </c>
      <c s="32">
        <v>50.245</v>
      </c>
      <c s="32">
        <v>0</v>
      </c>
      <c s="32">
        <f>ROUND(ROUND(H43,3)*ROUND(G43,3),3)</f>
      </c>
      <c s="31" t="s">
        <v>52</v>
      </c>
      <c r="O43">
        <f>(I43*21)/100</f>
      </c>
      <c t="s">
        <v>23</v>
      </c>
    </row>
    <row r="44" spans="1:5" ht="12.75">
      <c r="A44" s="33" t="s">
        <v>53</v>
      </c>
      <c r="E44" s="34" t="s">
        <v>56</v>
      </c>
    </row>
    <row r="45" spans="1:5" ht="12.75">
      <c r="A45" s="35" t="s">
        <v>55</v>
      </c>
      <c r="E45" s="36" t="s">
        <v>125</v>
      </c>
    </row>
    <row r="46" spans="1:5" ht="191.25">
      <c r="A46" t="s">
        <v>57</v>
      </c>
      <c r="E46" s="34" t="s">
        <v>126</v>
      </c>
    </row>
    <row r="47" spans="1:16" ht="12.75">
      <c r="A47" s="25" t="s">
        <v>47</v>
      </c>
      <c s="29" t="s">
        <v>42</v>
      </c>
      <c s="29" t="s">
        <v>127</v>
      </c>
      <c s="25" t="s">
        <v>56</v>
      </c>
      <c s="30" t="s">
        <v>128</v>
      </c>
      <c s="31" t="s">
        <v>82</v>
      </c>
      <c s="32">
        <v>48.33</v>
      </c>
      <c s="32">
        <v>0</v>
      </c>
      <c s="32">
        <f>ROUND(ROUND(H47,3)*ROUND(G47,3),3)</f>
      </c>
      <c s="31" t="s">
        <v>52</v>
      </c>
      <c r="O47">
        <f>(I47*21)/100</f>
      </c>
      <c t="s">
        <v>23</v>
      </c>
    </row>
    <row r="48" spans="1:5" ht="12.75">
      <c r="A48" s="33" t="s">
        <v>53</v>
      </c>
      <c r="E48" s="34" t="s">
        <v>56</v>
      </c>
    </row>
    <row r="49" spans="1:5" ht="12.75">
      <c r="A49" s="35" t="s">
        <v>55</v>
      </c>
      <c r="E49" s="36" t="s">
        <v>56</v>
      </c>
    </row>
    <row r="50" spans="1:5" ht="280.5">
      <c r="A50" t="s">
        <v>57</v>
      </c>
      <c r="E50" s="34" t="s">
        <v>129</v>
      </c>
    </row>
    <row r="51" spans="1:16" ht="12.75">
      <c r="A51" s="25" t="s">
        <v>47</v>
      </c>
      <c s="29" t="s">
        <v>44</v>
      </c>
      <c s="29" t="s">
        <v>130</v>
      </c>
      <c s="25" t="s">
        <v>56</v>
      </c>
      <c s="30" t="s">
        <v>131</v>
      </c>
      <c s="31" t="s">
        <v>82</v>
      </c>
      <c s="32">
        <v>2.69</v>
      </c>
      <c s="32">
        <v>0</v>
      </c>
      <c s="32">
        <f>ROUND(ROUND(H51,3)*ROUND(G51,3),3)</f>
      </c>
      <c s="31" t="s">
        <v>52</v>
      </c>
      <c r="O51">
        <f>(I51*21)/100</f>
      </c>
      <c t="s">
        <v>23</v>
      </c>
    </row>
    <row r="52" spans="1:5" ht="12.75">
      <c r="A52" s="33" t="s">
        <v>53</v>
      </c>
      <c r="E52" s="34" t="s">
        <v>56</v>
      </c>
    </row>
    <row r="53" spans="1:5" ht="12.75">
      <c r="A53" s="35" t="s">
        <v>55</v>
      </c>
      <c r="E53" s="36" t="s">
        <v>56</v>
      </c>
    </row>
    <row r="54" spans="1:5" ht="242.25">
      <c r="A54" t="s">
        <v>57</v>
      </c>
      <c r="E54" s="34" t="s">
        <v>132</v>
      </c>
    </row>
    <row r="55" spans="1:16" ht="12.75">
      <c r="A55" s="25" t="s">
        <v>47</v>
      </c>
      <c s="29" t="s">
        <v>133</v>
      </c>
      <c s="29" t="s">
        <v>134</v>
      </c>
      <c s="25" t="s">
        <v>56</v>
      </c>
      <c s="30" t="s">
        <v>135</v>
      </c>
      <c s="31" t="s">
        <v>71</v>
      </c>
      <c s="32">
        <v>255.32</v>
      </c>
      <c s="32">
        <v>0</v>
      </c>
      <c s="32">
        <f>ROUND(ROUND(H55,3)*ROUND(G55,3),3)</f>
      </c>
      <c s="31" t="s">
        <v>52</v>
      </c>
      <c r="O55">
        <f>(I55*21)/100</f>
      </c>
      <c t="s">
        <v>23</v>
      </c>
    </row>
    <row r="56" spans="1:5" ht="12.75">
      <c r="A56" s="33" t="s">
        <v>53</v>
      </c>
      <c r="E56" s="34" t="s">
        <v>56</v>
      </c>
    </row>
    <row r="57" spans="1:5" ht="12.75">
      <c r="A57" s="35" t="s">
        <v>55</v>
      </c>
      <c r="E57" s="36" t="s">
        <v>56</v>
      </c>
    </row>
    <row r="58" spans="1:5" ht="25.5">
      <c r="A58" t="s">
        <v>57</v>
      </c>
      <c r="E58" s="34" t="s">
        <v>136</v>
      </c>
    </row>
    <row r="59" spans="1:16" ht="12.75">
      <c r="A59" s="25" t="s">
        <v>47</v>
      </c>
      <c s="29" t="s">
        <v>137</v>
      </c>
      <c s="29" t="s">
        <v>138</v>
      </c>
      <c s="25" t="s">
        <v>56</v>
      </c>
      <c s="30" t="s">
        <v>139</v>
      </c>
      <c s="31" t="s">
        <v>71</v>
      </c>
      <c s="32">
        <v>112.18</v>
      </c>
      <c s="32">
        <v>0</v>
      </c>
      <c s="32">
        <f>ROUND(ROUND(H59,3)*ROUND(G59,3),3)</f>
      </c>
      <c s="31" t="s">
        <v>52</v>
      </c>
      <c r="O59">
        <f>(I59*21)/100</f>
      </c>
      <c t="s">
        <v>23</v>
      </c>
    </row>
    <row r="60" spans="1:5" ht="12.75">
      <c r="A60" s="33" t="s">
        <v>53</v>
      </c>
      <c r="E60" s="34" t="s">
        <v>56</v>
      </c>
    </row>
    <row r="61" spans="1:5" ht="12.75">
      <c r="A61" s="35" t="s">
        <v>55</v>
      </c>
      <c r="E61" s="36" t="s">
        <v>56</v>
      </c>
    </row>
    <row r="62" spans="1:5" ht="38.25">
      <c r="A62" t="s">
        <v>57</v>
      </c>
      <c r="E62" s="34" t="s">
        <v>140</v>
      </c>
    </row>
    <row r="63" spans="1:16" ht="12.75">
      <c r="A63" s="25" t="s">
        <v>47</v>
      </c>
      <c s="29" t="s">
        <v>141</v>
      </c>
      <c s="29" t="s">
        <v>142</v>
      </c>
      <c s="25" t="s">
        <v>56</v>
      </c>
      <c s="30" t="s">
        <v>143</v>
      </c>
      <c s="31" t="s">
        <v>71</v>
      </c>
      <c s="32">
        <v>112.18</v>
      </c>
      <c s="32">
        <v>0</v>
      </c>
      <c s="32">
        <f>ROUND(ROUND(H63,3)*ROUND(G63,3),3)</f>
      </c>
      <c s="31" t="s">
        <v>52</v>
      </c>
      <c r="O63">
        <f>(I63*21)/100</f>
      </c>
      <c t="s">
        <v>23</v>
      </c>
    </row>
    <row r="64" spans="1:5" ht="12.75">
      <c r="A64" s="33" t="s">
        <v>53</v>
      </c>
      <c r="E64" s="34" t="s">
        <v>56</v>
      </c>
    </row>
    <row r="65" spans="1:5" ht="12.75">
      <c r="A65" s="35" t="s">
        <v>55</v>
      </c>
      <c r="E65" s="36" t="s">
        <v>56</v>
      </c>
    </row>
    <row r="66" spans="1:5" ht="25.5">
      <c r="A66" t="s">
        <v>57</v>
      </c>
      <c r="E66" s="34" t="s">
        <v>144</v>
      </c>
    </row>
    <row r="67" spans="1:18" ht="12.75" customHeight="1">
      <c r="A67" s="6" t="s">
        <v>45</v>
      </c>
      <c s="6"/>
      <c s="38" t="s">
        <v>23</v>
      </c>
      <c s="6"/>
      <c s="27" t="s">
        <v>145</v>
      </c>
      <c s="6"/>
      <c s="6"/>
      <c s="6"/>
      <c s="39">
        <f>0+Q67</f>
      </c>
      <c s="6"/>
      <c r="O67">
        <f>0+R67</f>
      </c>
      <c r="Q67">
        <f>0+I68+I72+I76</f>
      </c>
      <c>
        <f>0+O68+O72+O76</f>
      </c>
    </row>
    <row r="68" spans="1:16" ht="12.75">
      <c r="A68" s="25" t="s">
        <v>47</v>
      </c>
      <c s="29" t="s">
        <v>146</v>
      </c>
      <c s="29" t="s">
        <v>147</v>
      </c>
      <c s="25" t="s">
        <v>56</v>
      </c>
      <c s="30" t="s">
        <v>148</v>
      </c>
      <c s="31" t="s">
        <v>82</v>
      </c>
      <c s="32">
        <v>50.245</v>
      </c>
      <c s="32">
        <v>0</v>
      </c>
      <c s="32">
        <f>ROUND(ROUND(H68,3)*ROUND(G68,3),3)</f>
      </c>
      <c s="31" t="s">
        <v>52</v>
      </c>
      <c r="O68">
        <f>(I68*21)/100</f>
      </c>
      <c t="s">
        <v>23</v>
      </c>
    </row>
    <row r="69" spans="1:5" ht="38.25">
      <c r="A69" s="33" t="s">
        <v>53</v>
      </c>
      <c r="E69" s="34" t="s">
        <v>149</v>
      </c>
    </row>
    <row r="70" spans="1:5" ht="12.75">
      <c r="A70" s="35" t="s">
        <v>55</v>
      </c>
      <c r="E70" s="36" t="s">
        <v>117</v>
      </c>
    </row>
    <row r="71" spans="1:5" ht="38.25">
      <c r="A71" t="s">
        <v>57</v>
      </c>
      <c r="E71" s="34" t="s">
        <v>150</v>
      </c>
    </row>
    <row r="72" spans="1:16" ht="12.75">
      <c r="A72" s="25" t="s">
        <v>47</v>
      </c>
      <c s="29" t="s">
        <v>151</v>
      </c>
      <c s="29" t="s">
        <v>152</v>
      </c>
      <c s="25" t="s">
        <v>56</v>
      </c>
      <c s="30" t="s">
        <v>153</v>
      </c>
      <c s="31" t="s">
        <v>71</v>
      </c>
      <c s="32">
        <v>255.32</v>
      </c>
      <c s="32">
        <v>0</v>
      </c>
      <c s="32">
        <f>ROUND(ROUND(H72,3)*ROUND(G72,3),3)</f>
      </c>
      <c s="31" t="s">
        <v>52</v>
      </c>
      <c r="O72">
        <f>(I72*21)/100</f>
      </c>
      <c t="s">
        <v>23</v>
      </c>
    </row>
    <row r="73" spans="1:5" ht="38.25">
      <c r="A73" s="33" t="s">
        <v>53</v>
      </c>
      <c r="E73" s="34" t="s">
        <v>154</v>
      </c>
    </row>
    <row r="74" spans="1:5" ht="12.75">
      <c r="A74" s="35" t="s">
        <v>55</v>
      </c>
      <c r="E74" s="36" t="s">
        <v>56</v>
      </c>
    </row>
    <row r="75" spans="1:5" ht="102">
      <c r="A75" t="s">
        <v>57</v>
      </c>
      <c r="E75" s="34" t="s">
        <v>155</v>
      </c>
    </row>
    <row r="76" spans="1:16" ht="12.75">
      <c r="A76" s="25" t="s">
        <v>47</v>
      </c>
      <c s="29" t="s">
        <v>156</v>
      </c>
      <c s="29" t="s">
        <v>157</v>
      </c>
      <c s="25" t="s">
        <v>56</v>
      </c>
      <c s="30" t="s">
        <v>158</v>
      </c>
      <c s="31" t="s">
        <v>71</v>
      </c>
      <c s="32">
        <v>255.32</v>
      </c>
      <c s="32">
        <v>0</v>
      </c>
      <c s="32">
        <f>ROUND(ROUND(H76,3)*ROUND(G76,3),3)</f>
      </c>
      <c s="31" t="s">
        <v>52</v>
      </c>
      <c r="O76">
        <f>(I76*21)/100</f>
      </c>
      <c t="s">
        <v>23</v>
      </c>
    </row>
    <row r="77" spans="1:5" ht="12.75">
      <c r="A77" s="33" t="s">
        <v>53</v>
      </c>
      <c r="E77" s="34" t="s">
        <v>159</v>
      </c>
    </row>
    <row r="78" spans="1:5" ht="12.75">
      <c r="A78" s="35" t="s">
        <v>55</v>
      </c>
      <c r="E78" s="36" t="s">
        <v>56</v>
      </c>
    </row>
    <row r="79" spans="1:5" ht="102">
      <c r="A79" t="s">
        <v>57</v>
      </c>
      <c r="E79" s="34" t="s">
        <v>160</v>
      </c>
    </row>
    <row r="80" spans="1:18" ht="12.75" customHeight="1">
      <c r="A80" s="6" t="s">
        <v>45</v>
      </c>
      <c s="6"/>
      <c s="38" t="s">
        <v>35</v>
      </c>
      <c s="6"/>
      <c s="27" t="s">
        <v>161</v>
      </c>
      <c s="6"/>
      <c s="6"/>
      <c s="6"/>
      <c s="39">
        <f>0+Q80</f>
      </c>
      <c s="6"/>
      <c r="O80">
        <f>0+R80</f>
      </c>
      <c r="Q80">
        <f>0+I81+I85+I89+I93+I97+I101+I105+I109+I113+I117+I121+I125</f>
      </c>
      <c>
        <f>0+O81+O85+O89+O93+O97+O101+O105+O109+O113+O117+O121+O125</f>
      </c>
    </row>
    <row r="81" spans="1:16" ht="12.75">
      <c r="A81" s="25" t="s">
        <v>47</v>
      </c>
      <c s="29" t="s">
        <v>162</v>
      </c>
      <c s="29" t="s">
        <v>163</v>
      </c>
      <c s="25" t="s">
        <v>56</v>
      </c>
      <c s="30" t="s">
        <v>164</v>
      </c>
      <c s="31" t="s">
        <v>82</v>
      </c>
      <c s="32">
        <v>31.92</v>
      </c>
      <c s="32">
        <v>0</v>
      </c>
      <c s="32">
        <f>ROUND(ROUND(H81,3)*ROUND(G81,3),3)</f>
      </c>
      <c s="31" t="s">
        <v>52</v>
      </c>
      <c r="O81">
        <f>(I81*21)/100</f>
      </c>
      <c t="s">
        <v>23</v>
      </c>
    </row>
    <row r="82" spans="1:5" ht="12.75">
      <c r="A82" s="33" t="s">
        <v>53</v>
      </c>
      <c r="E82" s="34" t="s">
        <v>165</v>
      </c>
    </row>
    <row r="83" spans="1:5" ht="12.75">
      <c r="A83" s="35" t="s">
        <v>55</v>
      </c>
      <c r="E83" s="36" t="s">
        <v>166</v>
      </c>
    </row>
    <row r="84" spans="1:5" ht="127.5">
      <c r="A84" t="s">
        <v>57</v>
      </c>
      <c r="E84" s="34" t="s">
        <v>167</v>
      </c>
    </row>
    <row r="85" spans="1:16" ht="12.75">
      <c r="A85" s="25" t="s">
        <v>47</v>
      </c>
      <c s="29" t="s">
        <v>168</v>
      </c>
      <c s="29" t="s">
        <v>169</v>
      </c>
      <c s="25" t="s">
        <v>56</v>
      </c>
      <c s="30" t="s">
        <v>170</v>
      </c>
      <c s="31" t="s">
        <v>82</v>
      </c>
      <c s="32">
        <v>54.863</v>
      </c>
      <c s="32">
        <v>0</v>
      </c>
      <c s="32">
        <f>ROUND(ROUND(H85,3)*ROUND(G85,3),3)</f>
      </c>
      <c s="31" t="s">
        <v>52</v>
      </c>
      <c r="O85">
        <f>(I85*21)/100</f>
      </c>
      <c t="s">
        <v>23</v>
      </c>
    </row>
    <row r="86" spans="1:5" ht="12.75">
      <c r="A86" s="33" t="s">
        <v>53</v>
      </c>
      <c r="E86" s="34" t="s">
        <v>171</v>
      </c>
    </row>
    <row r="87" spans="1:5" ht="12.75">
      <c r="A87" s="35" t="s">
        <v>55</v>
      </c>
      <c r="E87" s="36" t="s">
        <v>172</v>
      </c>
    </row>
    <row r="88" spans="1:5" ht="51">
      <c r="A88" t="s">
        <v>57</v>
      </c>
      <c r="E88" s="34" t="s">
        <v>173</v>
      </c>
    </row>
    <row r="89" spans="1:16" ht="12.75">
      <c r="A89" s="25" t="s">
        <v>47</v>
      </c>
      <c s="29" t="s">
        <v>174</v>
      </c>
      <c s="29" t="s">
        <v>175</v>
      </c>
      <c s="25" t="s">
        <v>56</v>
      </c>
      <c s="30" t="s">
        <v>176</v>
      </c>
      <c s="31" t="s">
        <v>71</v>
      </c>
      <c s="32">
        <v>51</v>
      </c>
      <c s="32">
        <v>0</v>
      </c>
      <c s="32">
        <f>ROUND(ROUND(H89,3)*ROUND(G89,3),3)</f>
      </c>
      <c s="31" t="s">
        <v>52</v>
      </c>
      <c r="O89">
        <f>(I89*21)/100</f>
      </c>
      <c t="s">
        <v>23</v>
      </c>
    </row>
    <row r="90" spans="1:5" ht="12.75">
      <c r="A90" s="33" t="s">
        <v>53</v>
      </c>
      <c r="E90" s="34" t="s">
        <v>177</v>
      </c>
    </row>
    <row r="91" spans="1:5" ht="12.75">
      <c r="A91" s="35" t="s">
        <v>55</v>
      </c>
      <c r="E91" s="36" t="s">
        <v>56</v>
      </c>
    </row>
    <row r="92" spans="1:5" ht="102">
      <c r="A92" t="s">
        <v>57</v>
      </c>
      <c r="E92" s="34" t="s">
        <v>178</v>
      </c>
    </row>
    <row r="93" spans="1:16" ht="12.75">
      <c r="A93" s="25" t="s">
        <v>47</v>
      </c>
      <c s="29" t="s">
        <v>179</v>
      </c>
      <c s="29" t="s">
        <v>180</v>
      </c>
      <c s="25" t="s">
        <v>56</v>
      </c>
      <c s="30" t="s">
        <v>181</v>
      </c>
      <c s="31" t="s">
        <v>71</v>
      </c>
      <c s="32">
        <v>234.77</v>
      </c>
      <c s="32">
        <v>0</v>
      </c>
      <c s="32">
        <f>ROUND(ROUND(H93,3)*ROUND(G93,3),3)</f>
      </c>
      <c s="31" t="s">
        <v>52</v>
      </c>
      <c r="O93">
        <f>(I93*21)/100</f>
      </c>
      <c t="s">
        <v>23</v>
      </c>
    </row>
    <row r="94" spans="1:5" ht="12.75">
      <c r="A94" s="33" t="s">
        <v>53</v>
      </c>
      <c r="E94" s="34" t="s">
        <v>182</v>
      </c>
    </row>
    <row r="95" spans="1:5" ht="12.75">
      <c r="A95" s="35" t="s">
        <v>55</v>
      </c>
      <c r="E95" s="36" t="s">
        <v>56</v>
      </c>
    </row>
    <row r="96" spans="1:5" ht="51">
      <c r="A96" t="s">
        <v>57</v>
      </c>
      <c r="E96" s="34" t="s">
        <v>183</v>
      </c>
    </row>
    <row r="97" spans="1:16" ht="12.75">
      <c r="A97" s="25" t="s">
        <v>47</v>
      </c>
      <c s="29" t="s">
        <v>184</v>
      </c>
      <c s="29" t="s">
        <v>185</v>
      </c>
      <c s="25" t="s">
        <v>56</v>
      </c>
      <c s="30" t="s">
        <v>186</v>
      </c>
      <c s="31" t="s">
        <v>71</v>
      </c>
      <c s="32">
        <v>183.41</v>
      </c>
      <c s="32">
        <v>0</v>
      </c>
      <c s="32">
        <f>ROUND(ROUND(H97,3)*ROUND(G97,3),3)</f>
      </c>
      <c s="31" t="s">
        <v>52</v>
      </c>
      <c r="O97">
        <f>(I97*21)/100</f>
      </c>
      <c t="s">
        <v>23</v>
      </c>
    </row>
    <row r="98" spans="1:5" ht="12.75">
      <c r="A98" s="33" t="s">
        <v>53</v>
      </c>
      <c r="E98" s="34" t="s">
        <v>187</v>
      </c>
    </row>
    <row r="99" spans="1:5" ht="12.75">
      <c r="A99" s="35" t="s">
        <v>55</v>
      </c>
      <c r="E99" s="36" t="s">
        <v>56</v>
      </c>
    </row>
    <row r="100" spans="1:5" ht="51">
      <c r="A100" t="s">
        <v>57</v>
      </c>
      <c r="E100" s="34" t="s">
        <v>183</v>
      </c>
    </row>
    <row r="101" spans="1:16" ht="12.75">
      <c r="A101" s="25" t="s">
        <v>47</v>
      </c>
      <c s="29" t="s">
        <v>188</v>
      </c>
      <c s="29" t="s">
        <v>189</v>
      </c>
      <c s="25" t="s">
        <v>56</v>
      </c>
      <c s="30" t="s">
        <v>190</v>
      </c>
      <c s="31" t="s">
        <v>71</v>
      </c>
      <c s="32">
        <v>200.98</v>
      </c>
      <c s="32">
        <v>0</v>
      </c>
      <c s="32">
        <f>ROUND(ROUND(H101,3)*ROUND(G101,3),3)</f>
      </c>
      <c s="31" t="s">
        <v>52</v>
      </c>
      <c r="O101">
        <f>(I101*21)/100</f>
      </c>
      <c t="s">
        <v>23</v>
      </c>
    </row>
    <row r="102" spans="1:5" ht="12.75">
      <c r="A102" s="33" t="s">
        <v>53</v>
      </c>
      <c r="E102" s="34" t="s">
        <v>187</v>
      </c>
    </row>
    <row r="103" spans="1:5" ht="12.75">
      <c r="A103" s="35" t="s">
        <v>55</v>
      </c>
      <c r="E103" s="36" t="s">
        <v>56</v>
      </c>
    </row>
    <row r="104" spans="1:5" ht="51">
      <c r="A104" t="s">
        <v>57</v>
      </c>
      <c r="E104" s="34" t="s">
        <v>183</v>
      </c>
    </row>
    <row r="105" spans="1:16" ht="12.75">
      <c r="A105" s="25" t="s">
        <v>47</v>
      </c>
      <c s="29" t="s">
        <v>191</v>
      </c>
      <c s="29" t="s">
        <v>192</v>
      </c>
      <c s="25" t="s">
        <v>56</v>
      </c>
      <c s="30" t="s">
        <v>193</v>
      </c>
      <c s="31" t="s">
        <v>71</v>
      </c>
      <c s="32">
        <v>183.41</v>
      </c>
      <c s="32">
        <v>0</v>
      </c>
      <c s="32">
        <f>ROUND(ROUND(H105,3)*ROUND(G105,3),3)</f>
      </c>
      <c s="31" t="s">
        <v>52</v>
      </c>
      <c r="O105">
        <f>(I105*21)/100</f>
      </c>
      <c t="s">
        <v>23</v>
      </c>
    </row>
    <row r="106" spans="1:5" ht="12.75">
      <c r="A106" s="33" t="s">
        <v>53</v>
      </c>
      <c r="E106" s="34" t="s">
        <v>56</v>
      </c>
    </row>
    <row r="107" spans="1:5" ht="12.75">
      <c r="A107" s="35" t="s">
        <v>55</v>
      </c>
      <c r="E107" s="36" t="s">
        <v>56</v>
      </c>
    </row>
    <row r="108" spans="1:5" ht="140.25">
      <c r="A108" t="s">
        <v>57</v>
      </c>
      <c r="E108" s="34" t="s">
        <v>194</v>
      </c>
    </row>
    <row r="109" spans="1:16" ht="12.75">
      <c r="A109" s="25" t="s">
        <v>47</v>
      </c>
      <c s="29" t="s">
        <v>195</v>
      </c>
      <c s="29" t="s">
        <v>196</v>
      </c>
      <c s="25" t="s">
        <v>56</v>
      </c>
      <c s="30" t="s">
        <v>197</v>
      </c>
      <c s="31" t="s">
        <v>71</v>
      </c>
      <c s="32">
        <v>190</v>
      </c>
      <c s="32">
        <v>0</v>
      </c>
      <c s="32">
        <f>ROUND(ROUND(H109,3)*ROUND(G109,3),3)</f>
      </c>
      <c s="31" t="s">
        <v>52</v>
      </c>
      <c r="O109">
        <f>(I109*21)/100</f>
      </c>
      <c t="s">
        <v>23</v>
      </c>
    </row>
    <row r="110" spans="1:5" ht="12.75">
      <c r="A110" s="33" t="s">
        <v>53</v>
      </c>
      <c r="E110" s="34" t="s">
        <v>198</v>
      </c>
    </row>
    <row r="111" spans="1:5" ht="12.75">
      <c r="A111" s="35" t="s">
        <v>55</v>
      </c>
      <c r="E111" s="36" t="s">
        <v>56</v>
      </c>
    </row>
    <row r="112" spans="1:5" ht="140.25">
      <c r="A112" t="s">
        <v>57</v>
      </c>
      <c r="E112" s="34" t="s">
        <v>194</v>
      </c>
    </row>
    <row r="113" spans="1:16" ht="12.75">
      <c r="A113" s="25" t="s">
        <v>47</v>
      </c>
      <c s="29" t="s">
        <v>199</v>
      </c>
      <c s="29" t="s">
        <v>200</v>
      </c>
      <c s="25" t="s">
        <v>56</v>
      </c>
      <c s="30" t="s">
        <v>201</v>
      </c>
      <c s="31" t="s">
        <v>71</v>
      </c>
      <c s="32">
        <v>200.98</v>
      </c>
      <c s="32">
        <v>0</v>
      </c>
      <c s="32">
        <f>ROUND(ROUND(H113,3)*ROUND(G113,3),3)</f>
      </c>
      <c s="31" t="s">
        <v>52</v>
      </c>
      <c r="O113">
        <f>(I113*21)/100</f>
      </c>
      <c t="s">
        <v>23</v>
      </c>
    </row>
    <row r="114" spans="1:5" ht="12.75">
      <c r="A114" s="33" t="s">
        <v>53</v>
      </c>
      <c r="E114" s="34" t="s">
        <v>202</v>
      </c>
    </row>
    <row r="115" spans="1:5" ht="12.75">
      <c r="A115" s="35" t="s">
        <v>55</v>
      </c>
      <c r="E115" s="36" t="s">
        <v>56</v>
      </c>
    </row>
    <row r="116" spans="1:5" ht="140.25">
      <c r="A116" t="s">
        <v>57</v>
      </c>
      <c r="E116" s="34" t="s">
        <v>194</v>
      </c>
    </row>
    <row r="117" spans="1:16" ht="12.75">
      <c r="A117" s="25" t="s">
        <v>47</v>
      </c>
      <c s="29" t="s">
        <v>203</v>
      </c>
      <c s="29" t="s">
        <v>204</v>
      </c>
      <c s="25" t="s">
        <v>56</v>
      </c>
      <c s="30" t="s">
        <v>205</v>
      </c>
      <c s="31" t="s">
        <v>71</v>
      </c>
      <c s="32">
        <v>234.77</v>
      </c>
      <c s="32">
        <v>0</v>
      </c>
      <c s="32">
        <f>ROUND(ROUND(H117,3)*ROUND(G117,3),3)</f>
      </c>
      <c s="31" t="s">
        <v>52</v>
      </c>
      <c r="O117">
        <f>(I117*21)/100</f>
      </c>
      <c t="s">
        <v>23</v>
      </c>
    </row>
    <row r="118" spans="1:5" ht="12.75">
      <c r="A118" s="33" t="s">
        <v>53</v>
      </c>
      <c r="E118" s="34" t="s">
        <v>206</v>
      </c>
    </row>
    <row r="119" spans="1:5" ht="12.75">
      <c r="A119" s="35" t="s">
        <v>55</v>
      </c>
      <c r="E119" s="36" t="s">
        <v>56</v>
      </c>
    </row>
    <row r="120" spans="1:5" ht="25.5">
      <c r="A120" t="s">
        <v>57</v>
      </c>
      <c r="E120" s="34" t="s">
        <v>207</v>
      </c>
    </row>
    <row r="121" spans="1:16" ht="12.75">
      <c r="A121" s="25" t="s">
        <v>47</v>
      </c>
      <c s="29" t="s">
        <v>208</v>
      </c>
      <c s="29" t="s">
        <v>209</v>
      </c>
      <c s="25" t="s">
        <v>56</v>
      </c>
      <c s="30" t="s">
        <v>210</v>
      </c>
      <c s="31" t="s">
        <v>71</v>
      </c>
      <c s="32">
        <v>200.98</v>
      </c>
      <c s="32">
        <v>0</v>
      </c>
      <c s="32">
        <f>ROUND(ROUND(H121,3)*ROUND(G121,3),3)</f>
      </c>
      <c s="31" t="s">
        <v>52</v>
      </c>
      <c r="O121">
        <f>(I121*21)/100</f>
      </c>
      <c t="s">
        <v>23</v>
      </c>
    </row>
    <row r="122" spans="1:5" ht="12.75">
      <c r="A122" s="33" t="s">
        <v>53</v>
      </c>
      <c r="E122" s="34" t="s">
        <v>211</v>
      </c>
    </row>
    <row r="123" spans="1:5" ht="12.75">
      <c r="A123" s="35" t="s">
        <v>55</v>
      </c>
      <c r="E123" s="36" t="s">
        <v>56</v>
      </c>
    </row>
    <row r="124" spans="1:5" ht="25.5">
      <c r="A124" t="s">
        <v>57</v>
      </c>
      <c r="E124" s="34" t="s">
        <v>212</v>
      </c>
    </row>
    <row r="125" spans="1:16" ht="12.75">
      <c r="A125" s="25" t="s">
        <v>47</v>
      </c>
      <c s="29" t="s">
        <v>213</v>
      </c>
      <c s="29" t="s">
        <v>214</v>
      </c>
      <c s="25" t="s">
        <v>56</v>
      </c>
      <c s="30" t="s">
        <v>215</v>
      </c>
      <c s="31" t="s">
        <v>216</v>
      </c>
      <c s="32">
        <v>12</v>
      </c>
      <c s="32">
        <v>0</v>
      </c>
      <c s="32">
        <f>ROUND(ROUND(H125,3)*ROUND(G125,3),3)</f>
      </c>
      <c s="31" t="s">
        <v>52</v>
      </c>
      <c r="O125">
        <f>(I125*21)/100</f>
      </c>
      <c t="s">
        <v>23</v>
      </c>
    </row>
    <row r="126" spans="1:5" ht="25.5">
      <c r="A126" s="33" t="s">
        <v>53</v>
      </c>
      <c r="E126" s="34" t="s">
        <v>217</v>
      </c>
    </row>
    <row r="127" spans="1:5" ht="12.75">
      <c r="A127" s="35" t="s">
        <v>55</v>
      </c>
      <c r="E127" s="36" t="s">
        <v>56</v>
      </c>
    </row>
    <row r="128" spans="1:5" ht="38.25">
      <c r="A128" t="s">
        <v>57</v>
      </c>
      <c r="E128" s="34" t="s">
        <v>218</v>
      </c>
    </row>
    <row r="129" spans="1:18" ht="12.75" customHeight="1">
      <c r="A129" s="6" t="s">
        <v>45</v>
      </c>
      <c s="6"/>
      <c s="38" t="s">
        <v>40</v>
      </c>
      <c s="6"/>
      <c s="27" t="s">
        <v>219</v>
      </c>
      <c s="6"/>
      <c s="6"/>
      <c s="6"/>
      <c s="39">
        <f>0+Q129</f>
      </c>
      <c s="6"/>
      <c r="O129">
        <f>0+R129</f>
      </c>
      <c r="Q129">
        <f>0+I130+I134+I138+I142+I146+I150+I154+I158+I162</f>
      </c>
      <c>
        <f>0+O130+O134+O138+O142+O146+O150+O154+O158+O162</f>
      </c>
    </row>
    <row r="130" spans="1:16" ht="25.5">
      <c r="A130" s="25" t="s">
        <v>47</v>
      </c>
      <c s="29" t="s">
        <v>220</v>
      </c>
      <c s="29" t="s">
        <v>221</v>
      </c>
      <c s="25" t="s">
        <v>56</v>
      </c>
      <c s="30" t="s">
        <v>222</v>
      </c>
      <c s="31" t="s">
        <v>216</v>
      </c>
      <c s="32">
        <v>68</v>
      </c>
      <c s="32">
        <v>0</v>
      </c>
      <c s="32">
        <f>ROUND(ROUND(H130,3)*ROUND(G130,3),3)</f>
      </c>
      <c s="31" t="s">
        <v>52</v>
      </c>
      <c r="O130">
        <f>(I130*21)/100</f>
      </c>
      <c t="s">
        <v>23</v>
      </c>
    </row>
    <row r="131" spans="1:5" ht="12.75">
      <c r="A131" s="33" t="s">
        <v>53</v>
      </c>
      <c r="E131" s="34" t="s">
        <v>56</v>
      </c>
    </row>
    <row r="132" spans="1:5" ht="12.75">
      <c r="A132" s="35" t="s">
        <v>55</v>
      </c>
      <c r="E132" s="36" t="s">
        <v>56</v>
      </c>
    </row>
    <row r="133" spans="1:5" ht="38.25">
      <c r="A133" t="s">
        <v>57</v>
      </c>
      <c r="E133" s="34" t="s">
        <v>223</v>
      </c>
    </row>
    <row r="134" spans="1:16" ht="25.5">
      <c r="A134" s="25" t="s">
        <v>47</v>
      </c>
      <c s="29" t="s">
        <v>224</v>
      </c>
      <c s="29" t="s">
        <v>225</v>
      </c>
      <c s="25" t="s">
        <v>56</v>
      </c>
      <c s="30" t="s">
        <v>226</v>
      </c>
      <c s="31" t="s">
        <v>216</v>
      </c>
      <c s="32">
        <v>68</v>
      </c>
      <c s="32">
        <v>0</v>
      </c>
      <c s="32">
        <f>ROUND(ROUND(H134,3)*ROUND(G134,3),3)</f>
      </c>
      <c s="31" t="s">
        <v>52</v>
      </c>
      <c r="O134">
        <f>(I134*21)/100</f>
      </c>
      <c t="s">
        <v>23</v>
      </c>
    </row>
    <row r="135" spans="1:5" ht="25.5">
      <c r="A135" s="33" t="s">
        <v>53</v>
      </c>
      <c r="E135" s="34" t="s">
        <v>227</v>
      </c>
    </row>
    <row r="136" spans="1:5" ht="12.75">
      <c r="A136" s="35" t="s">
        <v>55</v>
      </c>
      <c r="E136" s="36" t="s">
        <v>56</v>
      </c>
    </row>
    <row r="137" spans="1:5" ht="127.5">
      <c r="A137" t="s">
        <v>57</v>
      </c>
      <c r="E137" s="34" t="s">
        <v>228</v>
      </c>
    </row>
    <row r="138" spans="1:16" ht="25.5">
      <c r="A138" s="25" t="s">
        <v>47</v>
      </c>
      <c s="29" t="s">
        <v>229</v>
      </c>
      <c s="29" t="s">
        <v>230</v>
      </c>
      <c s="25" t="s">
        <v>56</v>
      </c>
      <c s="30" t="s">
        <v>231</v>
      </c>
      <c s="31" t="s">
        <v>51</v>
      </c>
      <c s="32">
        <v>28</v>
      </c>
      <c s="32">
        <v>0</v>
      </c>
      <c s="32">
        <f>ROUND(ROUND(H138,3)*ROUND(G138,3),3)</f>
      </c>
      <c s="31" t="s">
        <v>52</v>
      </c>
      <c r="O138">
        <f>(I138*21)/100</f>
      </c>
      <c t="s">
        <v>23</v>
      </c>
    </row>
    <row r="139" spans="1:5" ht="12.75">
      <c r="A139" s="33" t="s">
        <v>53</v>
      </c>
      <c r="E139" s="34" t="s">
        <v>232</v>
      </c>
    </row>
    <row r="140" spans="1:5" ht="12.75">
      <c r="A140" s="35" t="s">
        <v>55</v>
      </c>
      <c r="E140" s="36" t="s">
        <v>56</v>
      </c>
    </row>
    <row r="141" spans="1:5" ht="51">
      <c r="A141" t="s">
        <v>57</v>
      </c>
      <c r="E141" s="34" t="s">
        <v>233</v>
      </c>
    </row>
    <row r="142" spans="1:16" ht="12.75">
      <c r="A142" s="25" t="s">
        <v>47</v>
      </c>
      <c s="29" t="s">
        <v>234</v>
      </c>
      <c s="29" t="s">
        <v>235</v>
      </c>
      <c s="25" t="s">
        <v>56</v>
      </c>
      <c s="30" t="s">
        <v>236</v>
      </c>
      <c s="31" t="s">
        <v>216</v>
      </c>
      <c s="32">
        <v>206</v>
      </c>
      <c s="32">
        <v>0</v>
      </c>
      <c s="32">
        <f>ROUND(ROUND(H142,3)*ROUND(G142,3),3)</f>
      </c>
      <c s="31" t="s">
        <v>52</v>
      </c>
      <c r="O142">
        <f>(I142*21)/100</f>
      </c>
      <c t="s">
        <v>23</v>
      </c>
    </row>
    <row r="143" spans="1:5" ht="51">
      <c r="A143" s="33" t="s">
        <v>53</v>
      </c>
      <c r="E143" s="34" t="s">
        <v>237</v>
      </c>
    </row>
    <row r="144" spans="1:5" ht="12.75">
      <c r="A144" s="35" t="s">
        <v>55</v>
      </c>
      <c r="E144" s="36" t="s">
        <v>238</v>
      </c>
    </row>
    <row r="145" spans="1:5" ht="12.75">
      <c r="A145" t="s">
        <v>57</v>
      </c>
      <c r="E145" s="34" t="s">
        <v>239</v>
      </c>
    </row>
    <row r="146" spans="1:16" ht="12.75">
      <c r="A146" s="25" t="s">
        <v>47</v>
      </c>
      <c s="29" t="s">
        <v>240</v>
      </c>
      <c s="29" t="s">
        <v>241</v>
      </c>
      <c s="25" t="s">
        <v>56</v>
      </c>
      <c s="30" t="s">
        <v>242</v>
      </c>
      <c s="31" t="s">
        <v>51</v>
      </c>
      <c s="32">
        <v>4</v>
      </c>
      <c s="32">
        <v>0</v>
      </c>
      <c s="32">
        <f>ROUND(ROUND(H146,3)*ROUND(G146,3),3)</f>
      </c>
      <c s="31" t="s">
        <v>52</v>
      </c>
      <c r="O146">
        <f>(I146*21)/100</f>
      </c>
      <c t="s">
        <v>23</v>
      </c>
    </row>
    <row r="147" spans="1:5" ht="12.75">
      <c r="A147" s="33" t="s">
        <v>53</v>
      </c>
      <c r="E147" s="34" t="s">
        <v>56</v>
      </c>
    </row>
    <row r="148" spans="1:5" ht="12.75">
      <c r="A148" s="35" t="s">
        <v>55</v>
      </c>
      <c r="E148" s="36" t="s">
        <v>56</v>
      </c>
    </row>
    <row r="149" spans="1:5" ht="25.5">
      <c r="A149" t="s">
        <v>57</v>
      </c>
      <c r="E149" s="34" t="s">
        <v>243</v>
      </c>
    </row>
    <row r="150" spans="1:16" ht="12.75">
      <c r="A150" s="25" t="s">
        <v>47</v>
      </c>
      <c s="29" t="s">
        <v>244</v>
      </c>
      <c s="29" t="s">
        <v>245</v>
      </c>
      <c s="25" t="s">
        <v>56</v>
      </c>
      <c s="30" t="s">
        <v>246</v>
      </c>
      <c s="31" t="s">
        <v>51</v>
      </c>
      <c s="32">
        <v>2</v>
      </c>
      <c s="32">
        <v>0</v>
      </c>
      <c s="32">
        <f>ROUND(ROUND(H150,3)*ROUND(G150,3),3)</f>
      </c>
      <c s="31" t="s">
        <v>52</v>
      </c>
      <c r="O150">
        <f>(I150*21)/100</f>
      </c>
      <c t="s">
        <v>23</v>
      </c>
    </row>
    <row r="151" spans="1:5" ht="12.75">
      <c r="A151" s="33" t="s">
        <v>53</v>
      </c>
      <c r="E151" s="34" t="s">
        <v>56</v>
      </c>
    </row>
    <row r="152" spans="1:5" ht="12.75">
      <c r="A152" s="35" t="s">
        <v>55</v>
      </c>
      <c r="E152" s="36" t="s">
        <v>56</v>
      </c>
    </row>
    <row r="153" spans="1:5" ht="25.5">
      <c r="A153" t="s">
        <v>57</v>
      </c>
      <c r="E153" s="34" t="s">
        <v>243</v>
      </c>
    </row>
    <row r="154" spans="1:16" ht="25.5">
      <c r="A154" s="25" t="s">
        <v>47</v>
      </c>
      <c s="29" t="s">
        <v>247</v>
      </c>
      <c s="29" t="s">
        <v>248</v>
      </c>
      <c s="25" t="s">
        <v>56</v>
      </c>
      <c s="30" t="s">
        <v>249</v>
      </c>
      <c s="31" t="s">
        <v>71</v>
      </c>
      <c s="32">
        <v>9.23</v>
      </c>
      <c s="32">
        <v>0</v>
      </c>
      <c s="32">
        <f>ROUND(ROUND(H154,3)*ROUND(G154,3),3)</f>
      </c>
      <c s="31" t="s">
        <v>52</v>
      </c>
      <c r="O154">
        <f>(I154*21)/100</f>
      </c>
      <c t="s">
        <v>23</v>
      </c>
    </row>
    <row r="155" spans="1:5" ht="12.75">
      <c r="A155" s="33" t="s">
        <v>53</v>
      </c>
      <c r="E155" s="34" t="s">
        <v>250</v>
      </c>
    </row>
    <row r="156" spans="1:5" ht="12.75">
      <c r="A156" s="35" t="s">
        <v>55</v>
      </c>
      <c r="E156" s="36" t="s">
        <v>56</v>
      </c>
    </row>
    <row r="157" spans="1:5" ht="38.25">
      <c r="A157" t="s">
        <v>57</v>
      </c>
      <c r="E157" s="34" t="s">
        <v>251</v>
      </c>
    </row>
    <row r="158" spans="1:16" ht="12.75">
      <c r="A158" s="25" t="s">
        <v>47</v>
      </c>
      <c s="29" t="s">
        <v>252</v>
      </c>
      <c s="29" t="s">
        <v>253</v>
      </c>
      <c s="25" t="s">
        <v>56</v>
      </c>
      <c s="30" t="s">
        <v>254</v>
      </c>
      <c s="31" t="s">
        <v>71</v>
      </c>
      <c s="32">
        <v>9.23</v>
      </c>
      <c s="32">
        <v>0</v>
      </c>
      <c s="32">
        <f>ROUND(ROUND(H158,3)*ROUND(G158,3),3)</f>
      </c>
      <c s="31" t="s">
        <v>52</v>
      </c>
      <c r="O158">
        <f>(I158*21)/100</f>
      </c>
      <c t="s">
        <v>23</v>
      </c>
    </row>
    <row r="159" spans="1:5" ht="12.75">
      <c r="A159" s="33" t="s">
        <v>53</v>
      </c>
      <c r="E159" s="34" t="s">
        <v>255</v>
      </c>
    </row>
    <row r="160" spans="1:5" ht="12.75">
      <c r="A160" s="35" t="s">
        <v>55</v>
      </c>
      <c r="E160" s="36" t="s">
        <v>56</v>
      </c>
    </row>
    <row r="161" spans="1:5" ht="38.25">
      <c r="A161" t="s">
        <v>57</v>
      </c>
      <c r="E161" s="34" t="s">
        <v>251</v>
      </c>
    </row>
    <row r="162" spans="1:16" ht="12.75">
      <c r="A162" s="25" t="s">
        <v>47</v>
      </c>
      <c s="29" t="s">
        <v>256</v>
      </c>
      <c s="29" t="s">
        <v>257</v>
      </c>
      <c s="25" t="s">
        <v>56</v>
      </c>
      <c s="30" t="s">
        <v>258</v>
      </c>
      <c s="31" t="s">
        <v>216</v>
      </c>
      <c s="32">
        <v>12</v>
      </c>
      <c s="32">
        <v>0</v>
      </c>
      <c s="32">
        <f>ROUND(ROUND(H162,3)*ROUND(G162,3),3)</f>
      </c>
      <c s="31" t="s">
        <v>52</v>
      </c>
      <c r="O162">
        <f>(I162*21)/100</f>
      </c>
      <c t="s">
        <v>23</v>
      </c>
    </row>
    <row r="163" spans="1:5" ht="12.75">
      <c r="A163" s="33" t="s">
        <v>53</v>
      </c>
      <c r="E163" s="34" t="s">
        <v>56</v>
      </c>
    </row>
    <row r="164" spans="1:5" ht="12.75">
      <c r="A164" s="35" t="s">
        <v>55</v>
      </c>
      <c r="E164" s="36" t="s">
        <v>56</v>
      </c>
    </row>
    <row r="165" spans="1:5" ht="25.5">
      <c r="A165" t="s">
        <v>57</v>
      </c>
      <c r="E165" s="34" t="s">
        <v>259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260</v>
      </c>
      <c s="40">
        <f>0+I9</f>
      </c>
      <c s="10"/>
      <c r="O3" t="s">
        <v>19</v>
      </c>
      <c t="s">
        <v>22</v>
      </c>
    </row>
    <row r="4" spans="1:16" ht="15" customHeight="1">
      <c r="A4" t="s">
        <v>17</v>
      </c>
      <c s="12" t="s">
        <v>86</v>
      </c>
      <c s="13" t="s">
        <v>260</v>
      </c>
      <c s="1"/>
      <c s="14" t="s">
        <v>261</v>
      </c>
      <c s="1"/>
      <c s="1"/>
      <c s="11"/>
      <c s="11"/>
      <c s="1"/>
      <c r="O4" t="s">
        <v>20</v>
      </c>
      <c t="s">
        <v>22</v>
      </c>
    </row>
    <row r="5" spans="1:16" ht="12.75" customHeight="1">
      <c r="A5" t="s">
        <v>89</v>
      </c>
      <c s="16" t="s">
        <v>18</v>
      </c>
      <c s="17" t="s">
        <v>260</v>
      </c>
      <c s="6"/>
      <c s="18" t="s">
        <v>261</v>
      </c>
      <c s="6"/>
      <c s="6"/>
      <c s="6"/>
      <c s="6"/>
      <c s="6"/>
      <c r="O5" t="s">
        <v>21</v>
      </c>
      <c t="s">
        <v>23</v>
      </c>
    </row>
    <row r="6" spans="1:10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</row>
    <row r="7" spans="1:10" ht="12.75" customHeight="1">
      <c r="A7" s="15"/>
      <c s="15"/>
      <c s="15"/>
      <c s="15"/>
      <c s="15"/>
      <c s="15"/>
      <c s="15"/>
      <c s="15" t="s">
        <v>39</v>
      </c>
      <c s="15" t="s">
        <v>41</v>
      </c>
      <c s="15"/>
    </row>
    <row r="8" spans="1:10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9" spans="1:18" ht="12.75" customHeight="1">
      <c r="A9" s="19" t="s">
        <v>45</v>
      </c>
      <c s="19"/>
      <c s="26" t="s">
        <v>27</v>
      </c>
      <c s="19"/>
      <c s="27" t="s">
        <v>46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47</v>
      </c>
      <c s="29" t="s">
        <v>29</v>
      </c>
      <c s="29" t="s">
        <v>262</v>
      </c>
      <c s="25" t="s">
        <v>49</v>
      </c>
      <c s="30" t="s">
        <v>263</v>
      </c>
      <c s="31" t="s">
        <v>61</v>
      </c>
      <c s="32">
        <v>1</v>
      </c>
      <c s="32">
        <v>0</v>
      </c>
      <c s="32">
        <f>ROUND(ROUND(H10,3)*ROUND(G10,3),3)</f>
      </c>
      <c s="31" t="s">
        <v>52</v>
      </c>
      <c r="O10">
        <f>(I10*21)/100</f>
      </c>
      <c t="s">
        <v>23</v>
      </c>
    </row>
    <row r="11" spans="1:5" ht="127.5">
      <c r="A11" s="33" t="s">
        <v>53</v>
      </c>
      <c r="E11" s="34" t="s">
        <v>264</v>
      </c>
    </row>
    <row r="12" spans="1:5" ht="12.75">
      <c r="A12" s="35" t="s">
        <v>55</v>
      </c>
      <c r="E12" s="36" t="s">
        <v>56</v>
      </c>
    </row>
    <row r="13" spans="1:5" ht="12.75">
      <c r="A13" t="s">
        <v>57</v>
      </c>
      <c r="E13" s="34" t="s">
        <v>265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0+O9+O34+O67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266</v>
      </c>
      <c s="40">
        <f>0+I9+I34+I67</f>
      </c>
      <c s="10"/>
      <c r="O3" t="s">
        <v>19</v>
      </c>
      <c t="s">
        <v>22</v>
      </c>
    </row>
    <row r="4" spans="1:16" ht="15" customHeight="1">
      <c r="A4" t="s">
        <v>17</v>
      </c>
      <c s="12" t="s">
        <v>86</v>
      </c>
      <c s="13" t="s">
        <v>266</v>
      </c>
      <c s="1"/>
      <c s="14" t="s">
        <v>267</v>
      </c>
      <c s="1"/>
      <c s="1"/>
      <c s="11"/>
      <c s="11"/>
      <c s="1"/>
      <c r="O4" t="s">
        <v>20</v>
      </c>
      <c t="s">
        <v>22</v>
      </c>
    </row>
    <row r="5" spans="1:16" ht="12.75" customHeight="1">
      <c r="A5" t="s">
        <v>89</v>
      </c>
      <c s="16" t="s">
        <v>18</v>
      </c>
      <c s="17" t="s">
        <v>266</v>
      </c>
      <c s="6"/>
      <c s="18" t="s">
        <v>267</v>
      </c>
      <c s="6"/>
      <c s="6"/>
      <c s="6"/>
      <c s="6"/>
      <c s="6"/>
      <c r="O5" t="s">
        <v>21</v>
      </c>
      <c t="s">
        <v>23</v>
      </c>
    </row>
    <row r="6" spans="1:10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</row>
    <row r="7" spans="1:10" ht="12.75" customHeight="1">
      <c r="A7" s="15"/>
      <c s="15"/>
      <c s="15"/>
      <c s="15"/>
      <c s="15"/>
      <c s="15"/>
      <c s="15"/>
      <c s="15" t="s">
        <v>39</v>
      </c>
      <c s="15" t="s">
        <v>41</v>
      </c>
      <c s="15"/>
    </row>
    <row r="8" spans="1:10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9" spans="1:18" ht="12.75" customHeight="1">
      <c r="A9" s="19" t="s">
        <v>45</v>
      </c>
      <c s="19"/>
      <c s="26" t="s">
        <v>29</v>
      </c>
      <c s="19"/>
      <c s="27" t="s">
        <v>68</v>
      </c>
      <c s="19"/>
      <c s="19"/>
      <c s="19"/>
      <c s="28">
        <f>0+Q9</f>
      </c>
      <c s="19"/>
      <c r="O9">
        <f>0+R9</f>
      </c>
      <c r="Q9">
        <f>0+I10+I14+I18+I22+I26+I30</f>
      </c>
      <c>
        <f>0+O10+O14+O18+O22+O26+O30</f>
      </c>
    </row>
    <row r="10" spans="1:16" ht="12.75">
      <c r="A10" s="25" t="s">
        <v>47</v>
      </c>
      <c s="29" t="s">
        <v>29</v>
      </c>
      <c s="29" t="s">
        <v>268</v>
      </c>
      <c s="25" t="s">
        <v>56</v>
      </c>
      <c s="30" t="s">
        <v>269</v>
      </c>
      <c s="31" t="s">
        <v>51</v>
      </c>
      <c s="32">
        <v>50</v>
      </c>
      <c s="32">
        <v>0</v>
      </c>
      <c s="32">
        <f>ROUND(ROUND(H10,3)*ROUND(G10,3),3)</f>
      </c>
      <c s="31" t="s">
        <v>52</v>
      </c>
      <c r="O10">
        <f>(I10*21)/100</f>
      </c>
      <c t="s">
        <v>23</v>
      </c>
    </row>
    <row r="11" spans="1:5" ht="25.5">
      <c r="A11" s="33" t="s">
        <v>53</v>
      </c>
      <c r="E11" s="34" t="s">
        <v>270</v>
      </c>
    </row>
    <row r="12" spans="1:5" ht="12.75">
      <c r="A12" s="35" t="s">
        <v>55</v>
      </c>
      <c r="E12" s="36" t="s">
        <v>56</v>
      </c>
    </row>
    <row r="13" spans="1:5" ht="76.5">
      <c r="A13" t="s">
        <v>57</v>
      </c>
      <c r="E13" s="34" t="s">
        <v>271</v>
      </c>
    </row>
    <row r="14" spans="1:16" ht="12.75">
      <c r="A14" s="25" t="s">
        <v>47</v>
      </c>
      <c s="29" t="s">
        <v>23</v>
      </c>
      <c s="29" t="s">
        <v>272</v>
      </c>
      <c s="25" t="s">
        <v>56</v>
      </c>
      <c s="30" t="s">
        <v>273</v>
      </c>
      <c s="31" t="s">
        <v>71</v>
      </c>
      <c s="32">
        <v>4730</v>
      </c>
      <c s="32">
        <v>0</v>
      </c>
      <c s="32">
        <f>ROUND(ROUND(H14,3)*ROUND(G14,3),3)</f>
      </c>
      <c s="31" t="s">
        <v>52</v>
      </c>
      <c r="O14">
        <f>(I14*21)/100</f>
      </c>
      <c t="s">
        <v>23</v>
      </c>
    </row>
    <row r="15" spans="1:5" ht="12.75">
      <c r="A15" s="33" t="s">
        <v>53</v>
      </c>
      <c r="E15" s="34" t="s">
        <v>274</v>
      </c>
    </row>
    <row r="16" spans="1:5" ht="51">
      <c r="A16" s="35" t="s">
        <v>55</v>
      </c>
      <c r="E16" s="36" t="s">
        <v>275</v>
      </c>
    </row>
    <row r="17" spans="1:5" ht="63.75">
      <c r="A17" t="s">
        <v>57</v>
      </c>
      <c r="E17" s="34" t="s">
        <v>106</v>
      </c>
    </row>
    <row r="18" spans="1:16" ht="12.75">
      <c r="A18" s="25" t="s">
        <v>47</v>
      </c>
      <c s="29" t="s">
        <v>22</v>
      </c>
      <c s="29" t="s">
        <v>276</v>
      </c>
      <c s="25" t="s">
        <v>56</v>
      </c>
      <c s="30" t="s">
        <v>277</v>
      </c>
      <c s="31" t="s">
        <v>82</v>
      </c>
      <c s="32">
        <v>175.35</v>
      </c>
      <c s="32">
        <v>0</v>
      </c>
      <c s="32">
        <f>ROUND(ROUND(H18,3)*ROUND(G18,3),3)</f>
      </c>
      <c s="31" t="s">
        <v>52</v>
      </c>
      <c r="O18">
        <f>(I18*21)/100</f>
      </c>
      <c t="s">
        <v>23</v>
      </c>
    </row>
    <row r="19" spans="1:5" ht="25.5">
      <c r="A19" s="33" t="s">
        <v>53</v>
      </c>
      <c r="E19" s="34" t="s">
        <v>278</v>
      </c>
    </row>
    <row r="20" spans="1:5" ht="25.5">
      <c r="A20" s="35" t="s">
        <v>55</v>
      </c>
      <c r="E20" s="36" t="s">
        <v>279</v>
      </c>
    </row>
    <row r="21" spans="1:5" ht="63.75">
      <c r="A21" t="s">
        <v>57</v>
      </c>
      <c r="E21" s="34" t="s">
        <v>280</v>
      </c>
    </row>
    <row r="22" spans="1:16" ht="12.75">
      <c r="A22" s="25" t="s">
        <v>47</v>
      </c>
      <c s="29" t="s">
        <v>33</v>
      </c>
      <c s="29" t="s">
        <v>281</v>
      </c>
      <c s="25" t="s">
        <v>56</v>
      </c>
      <c s="30" t="s">
        <v>282</v>
      </c>
      <c s="31" t="s">
        <v>216</v>
      </c>
      <c s="32">
        <v>500</v>
      </c>
      <c s="32">
        <v>0</v>
      </c>
      <c s="32">
        <f>ROUND(ROUND(H22,3)*ROUND(G22,3),3)</f>
      </c>
      <c s="31" t="s">
        <v>52</v>
      </c>
      <c r="O22">
        <f>(I22*21)/100</f>
      </c>
      <c t="s">
        <v>23</v>
      </c>
    </row>
    <row r="23" spans="1:5" ht="25.5">
      <c r="A23" s="33" t="s">
        <v>53</v>
      </c>
      <c r="E23" s="34" t="s">
        <v>283</v>
      </c>
    </row>
    <row r="24" spans="1:5" ht="12.75">
      <c r="A24" s="35" t="s">
        <v>55</v>
      </c>
      <c r="E24" s="36" t="s">
        <v>284</v>
      </c>
    </row>
    <row r="25" spans="1:5" ht="63.75">
      <c r="A25" t="s">
        <v>57</v>
      </c>
      <c r="E25" s="34" t="s">
        <v>280</v>
      </c>
    </row>
    <row r="26" spans="1:16" ht="12.75">
      <c r="A26" s="25" t="s">
        <v>47</v>
      </c>
      <c s="29" t="s">
        <v>35</v>
      </c>
      <c s="29" t="s">
        <v>285</v>
      </c>
      <c s="25" t="s">
        <v>56</v>
      </c>
      <c s="30" t="s">
        <v>286</v>
      </c>
      <c s="31" t="s">
        <v>216</v>
      </c>
      <c s="32">
        <v>45</v>
      </c>
      <c s="32">
        <v>0</v>
      </c>
      <c s="32">
        <f>ROUND(ROUND(H26,3)*ROUND(G26,3),3)</f>
      </c>
      <c s="31" t="s">
        <v>52</v>
      </c>
      <c r="O26">
        <f>(I26*21)/100</f>
      </c>
      <c t="s">
        <v>23</v>
      </c>
    </row>
    <row r="27" spans="1:5" ht="25.5">
      <c r="A27" s="33" t="s">
        <v>53</v>
      </c>
      <c r="E27" s="34" t="s">
        <v>287</v>
      </c>
    </row>
    <row r="28" spans="1:5" ht="12.75">
      <c r="A28" s="35" t="s">
        <v>55</v>
      </c>
      <c r="E28" s="36" t="s">
        <v>288</v>
      </c>
    </row>
    <row r="29" spans="1:5" ht="63.75">
      <c r="A29" t="s">
        <v>57</v>
      </c>
      <c r="E29" s="34" t="s">
        <v>280</v>
      </c>
    </row>
    <row r="30" spans="1:16" ht="12.75">
      <c r="A30" s="25" t="s">
        <v>47</v>
      </c>
      <c s="29" t="s">
        <v>37</v>
      </c>
      <c s="29" t="s">
        <v>289</v>
      </c>
      <c s="25" t="s">
        <v>56</v>
      </c>
      <c s="30" t="s">
        <v>290</v>
      </c>
      <c s="31" t="s">
        <v>82</v>
      </c>
      <c s="32">
        <v>300</v>
      </c>
      <c s="32">
        <v>0</v>
      </c>
      <c s="32">
        <f>ROUND(ROUND(H30,3)*ROUND(G30,3),3)</f>
      </c>
      <c s="31" t="s">
        <v>52</v>
      </c>
      <c r="O30">
        <f>(I30*0)/100</f>
      </c>
      <c t="s">
        <v>27</v>
      </c>
    </row>
    <row r="31" spans="1:5" ht="25.5">
      <c r="A31" s="33" t="s">
        <v>53</v>
      </c>
      <c r="E31" s="34" t="s">
        <v>291</v>
      </c>
    </row>
    <row r="32" spans="1:5" ht="25.5">
      <c r="A32" s="35" t="s">
        <v>55</v>
      </c>
      <c r="E32" s="36" t="s">
        <v>292</v>
      </c>
    </row>
    <row r="33" spans="1:5" ht="242.25">
      <c r="A33" t="s">
        <v>57</v>
      </c>
      <c r="E33" s="34" t="s">
        <v>132</v>
      </c>
    </row>
    <row r="34" spans="1:18" ht="12.75" customHeight="1">
      <c r="A34" s="6" t="s">
        <v>45</v>
      </c>
      <c s="6"/>
      <c s="38" t="s">
        <v>35</v>
      </c>
      <c s="6"/>
      <c s="27" t="s">
        <v>161</v>
      </c>
      <c s="6"/>
      <c s="6"/>
      <c s="6"/>
      <c s="39">
        <f>0+Q34</f>
      </c>
      <c s="6"/>
      <c r="O34">
        <f>0+R34</f>
      </c>
      <c r="Q34">
        <f>0+I35+I39+I43+I47+I51+I55+I59+I63</f>
      </c>
      <c>
        <f>0+O35+O39+O43+O47+O51+O55+O59+O63</f>
      </c>
    </row>
    <row r="35" spans="1:16" ht="12.75">
      <c r="A35" s="25" t="s">
        <v>47</v>
      </c>
      <c s="29" t="s">
        <v>113</v>
      </c>
      <c s="29" t="s">
        <v>293</v>
      </c>
      <c s="25" t="s">
        <v>56</v>
      </c>
      <c s="30" t="s">
        <v>294</v>
      </c>
      <c s="31" t="s">
        <v>71</v>
      </c>
      <c s="32">
        <v>1670</v>
      </c>
      <c s="32">
        <v>0</v>
      </c>
      <c s="32">
        <f>ROUND(ROUND(H35,3)*ROUND(G35,3),3)</f>
      </c>
      <c s="31" t="s">
        <v>52</v>
      </c>
      <c r="O35">
        <f>(I35*21)/100</f>
      </c>
      <c t="s">
        <v>23</v>
      </c>
    </row>
    <row r="36" spans="1:5" ht="25.5">
      <c r="A36" s="33" t="s">
        <v>53</v>
      </c>
      <c r="E36" s="34" t="s">
        <v>295</v>
      </c>
    </row>
    <row r="37" spans="1:5" ht="12.75">
      <c r="A37" s="35" t="s">
        <v>55</v>
      </c>
      <c r="E37" s="36" t="s">
        <v>296</v>
      </c>
    </row>
    <row r="38" spans="1:5" ht="102">
      <c r="A38" t="s">
        <v>57</v>
      </c>
      <c r="E38" s="34" t="s">
        <v>178</v>
      </c>
    </row>
    <row r="39" spans="1:16" ht="12.75">
      <c r="A39" s="25" t="s">
        <v>47</v>
      </c>
      <c s="29" t="s">
        <v>118</v>
      </c>
      <c s="29" t="s">
        <v>297</v>
      </c>
      <c s="25" t="s">
        <v>56</v>
      </c>
      <c s="30" t="s">
        <v>298</v>
      </c>
      <c s="31" t="s">
        <v>71</v>
      </c>
      <c s="32">
        <v>6680</v>
      </c>
      <c s="32">
        <v>0</v>
      </c>
      <c s="32">
        <f>ROUND(ROUND(H39,3)*ROUND(G39,3),3)</f>
      </c>
      <c s="31" t="s">
        <v>52</v>
      </c>
      <c r="O39">
        <f>(I39*21)/100</f>
      </c>
      <c t="s">
        <v>23</v>
      </c>
    </row>
    <row r="40" spans="1:5" ht="25.5">
      <c r="A40" s="33" t="s">
        <v>53</v>
      </c>
      <c r="E40" s="34" t="s">
        <v>299</v>
      </c>
    </row>
    <row r="41" spans="1:5" ht="12.75">
      <c r="A41" s="35" t="s">
        <v>55</v>
      </c>
      <c r="E41" s="36" t="s">
        <v>300</v>
      </c>
    </row>
    <row r="42" spans="1:5" ht="102">
      <c r="A42" t="s">
        <v>57</v>
      </c>
      <c r="E42" s="34" t="s">
        <v>178</v>
      </c>
    </row>
    <row r="43" spans="1:16" ht="12.75">
      <c r="A43" s="25" t="s">
        <v>47</v>
      </c>
      <c s="29" t="s">
        <v>40</v>
      </c>
      <c s="29" t="s">
        <v>185</v>
      </c>
      <c s="25" t="s">
        <v>56</v>
      </c>
      <c s="30" t="s">
        <v>186</v>
      </c>
      <c s="31" t="s">
        <v>71</v>
      </c>
      <c s="32">
        <v>4175</v>
      </c>
      <c s="32">
        <v>0</v>
      </c>
      <c s="32">
        <f>ROUND(ROUND(H43,3)*ROUND(G43,3),3)</f>
      </c>
      <c s="31" t="s">
        <v>52</v>
      </c>
      <c r="O43">
        <f>(I43*21)/100</f>
      </c>
      <c t="s">
        <v>23</v>
      </c>
    </row>
    <row r="44" spans="1:5" ht="12.75">
      <c r="A44" s="33" t="s">
        <v>53</v>
      </c>
      <c r="E44" s="34" t="s">
        <v>301</v>
      </c>
    </row>
    <row r="45" spans="1:5" ht="12.75">
      <c r="A45" s="35" t="s">
        <v>55</v>
      </c>
      <c r="E45" s="36" t="s">
        <v>302</v>
      </c>
    </row>
    <row r="46" spans="1:5" ht="51">
      <c r="A46" t="s">
        <v>57</v>
      </c>
      <c r="E46" s="34" t="s">
        <v>183</v>
      </c>
    </row>
    <row r="47" spans="1:16" ht="12.75">
      <c r="A47" s="25" t="s">
        <v>47</v>
      </c>
      <c s="29" t="s">
        <v>42</v>
      </c>
      <c s="29" t="s">
        <v>185</v>
      </c>
      <c s="25" t="s">
        <v>56</v>
      </c>
      <c s="30" t="s">
        <v>186</v>
      </c>
      <c s="31" t="s">
        <v>71</v>
      </c>
      <c s="32">
        <v>3340</v>
      </c>
      <c s="32">
        <v>0</v>
      </c>
      <c s="32">
        <f>ROUND(ROUND(H47,3)*ROUND(G47,3),3)</f>
      </c>
      <c s="31" t="s">
        <v>52</v>
      </c>
      <c r="O47">
        <f>(I47*21)/100</f>
      </c>
      <c t="s">
        <v>23</v>
      </c>
    </row>
    <row r="48" spans="1:5" ht="25.5">
      <c r="A48" s="33" t="s">
        <v>53</v>
      </c>
      <c r="E48" s="34" t="s">
        <v>303</v>
      </c>
    </row>
    <row r="49" spans="1:5" ht="12.75">
      <c r="A49" s="35" t="s">
        <v>55</v>
      </c>
      <c r="E49" s="36" t="s">
        <v>304</v>
      </c>
    </row>
    <row r="50" spans="1:5" ht="51">
      <c r="A50" t="s">
        <v>57</v>
      </c>
      <c r="E50" s="34" t="s">
        <v>183</v>
      </c>
    </row>
    <row r="51" spans="1:16" ht="12.75">
      <c r="A51" s="25" t="s">
        <v>47</v>
      </c>
      <c s="29" t="s">
        <v>44</v>
      </c>
      <c s="29" t="s">
        <v>305</v>
      </c>
      <c s="25" t="s">
        <v>56</v>
      </c>
      <c s="30" t="s">
        <v>306</v>
      </c>
      <c s="31" t="s">
        <v>82</v>
      </c>
      <c s="32">
        <v>233.75</v>
      </c>
      <c s="32">
        <v>0</v>
      </c>
      <c s="32">
        <f>ROUND(ROUND(H51,3)*ROUND(G51,3),3)</f>
      </c>
      <c s="31" t="s">
        <v>52</v>
      </c>
      <c r="O51">
        <f>(I51*21)/100</f>
      </c>
      <c t="s">
        <v>23</v>
      </c>
    </row>
    <row r="52" spans="1:5" ht="25.5">
      <c r="A52" s="33" t="s">
        <v>53</v>
      </c>
      <c r="E52" s="34" t="s">
        <v>307</v>
      </c>
    </row>
    <row r="53" spans="1:5" ht="51">
      <c r="A53" s="35" t="s">
        <v>55</v>
      </c>
      <c r="E53" s="36" t="s">
        <v>308</v>
      </c>
    </row>
    <row r="54" spans="1:5" ht="140.25">
      <c r="A54" t="s">
        <v>57</v>
      </c>
      <c r="E54" s="34" t="s">
        <v>194</v>
      </c>
    </row>
    <row r="55" spans="1:16" ht="12.75">
      <c r="A55" s="25" t="s">
        <v>47</v>
      </c>
      <c s="29" t="s">
        <v>133</v>
      </c>
      <c s="29" t="s">
        <v>309</v>
      </c>
      <c s="25" t="s">
        <v>56</v>
      </c>
      <c s="30" t="s">
        <v>310</v>
      </c>
      <c s="31" t="s">
        <v>82</v>
      </c>
      <c s="32">
        <v>108.5</v>
      </c>
      <c s="32">
        <v>0</v>
      </c>
      <c s="32">
        <f>ROUND(ROUND(H55,3)*ROUND(G55,3),3)</f>
      </c>
      <c s="31" t="s">
        <v>52</v>
      </c>
      <c r="O55">
        <f>(I55*21)/100</f>
      </c>
      <c t="s">
        <v>23</v>
      </c>
    </row>
    <row r="56" spans="1:5" ht="25.5">
      <c r="A56" s="33" t="s">
        <v>53</v>
      </c>
      <c r="E56" s="34" t="s">
        <v>311</v>
      </c>
    </row>
    <row r="57" spans="1:5" ht="51">
      <c r="A57" s="35" t="s">
        <v>55</v>
      </c>
      <c r="E57" s="36" t="s">
        <v>312</v>
      </c>
    </row>
    <row r="58" spans="1:5" ht="204">
      <c r="A58" t="s">
        <v>57</v>
      </c>
      <c r="E58" s="34" t="s">
        <v>313</v>
      </c>
    </row>
    <row r="59" spans="1:16" ht="12.75">
      <c r="A59" s="25" t="s">
        <v>47</v>
      </c>
      <c s="29" t="s">
        <v>137</v>
      </c>
      <c s="29" t="s">
        <v>314</v>
      </c>
      <c s="25" t="s">
        <v>56</v>
      </c>
      <c s="30" t="s">
        <v>315</v>
      </c>
      <c s="31" t="s">
        <v>82</v>
      </c>
      <c s="32">
        <v>130.2</v>
      </c>
      <c s="32">
        <v>0</v>
      </c>
      <c s="32">
        <f>ROUND(ROUND(H59,3)*ROUND(G59,3),3)</f>
      </c>
      <c s="31" t="s">
        <v>52</v>
      </c>
      <c r="O59">
        <f>(I59*21)/100</f>
      </c>
      <c t="s">
        <v>23</v>
      </c>
    </row>
    <row r="60" spans="1:5" ht="25.5">
      <c r="A60" s="33" t="s">
        <v>53</v>
      </c>
      <c r="E60" s="34" t="s">
        <v>311</v>
      </c>
    </row>
    <row r="61" spans="1:5" ht="51">
      <c r="A61" s="35" t="s">
        <v>55</v>
      </c>
      <c r="E61" s="36" t="s">
        <v>316</v>
      </c>
    </row>
    <row r="62" spans="1:5" ht="204">
      <c r="A62" t="s">
        <v>57</v>
      </c>
      <c r="E62" s="34" t="s">
        <v>313</v>
      </c>
    </row>
    <row r="63" spans="1:16" ht="12.75">
      <c r="A63" s="25" t="s">
        <v>47</v>
      </c>
      <c s="29" t="s">
        <v>141</v>
      </c>
      <c s="29" t="s">
        <v>317</v>
      </c>
      <c s="25" t="s">
        <v>56</v>
      </c>
      <c s="30" t="s">
        <v>318</v>
      </c>
      <c s="31" t="s">
        <v>71</v>
      </c>
      <c s="32">
        <v>1670</v>
      </c>
      <c s="32">
        <v>0</v>
      </c>
      <c s="32">
        <f>ROUND(ROUND(H63,3)*ROUND(G63,3),3)</f>
      </c>
      <c s="31" t="s">
        <v>52</v>
      </c>
      <c r="O63">
        <f>(I63*21)/100</f>
      </c>
      <c t="s">
        <v>23</v>
      </c>
    </row>
    <row r="64" spans="1:5" ht="25.5">
      <c r="A64" s="33" t="s">
        <v>53</v>
      </c>
      <c r="E64" s="34" t="s">
        <v>319</v>
      </c>
    </row>
    <row r="65" spans="1:5" ht="12.75">
      <c r="A65" s="35" t="s">
        <v>55</v>
      </c>
      <c r="E65" s="36" t="s">
        <v>320</v>
      </c>
    </row>
    <row r="66" spans="1:5" ht="76.5">
      <c r="A66" t="s">
        <v>57</v>
      </c>
      <c r="E66" s="34" t="s">
        <v>321</v>
      </c>
    </row>
    <row r="67" spans="1:18" ht="12.75" customHeight="1">
      <c r="A67" s="6" t="s">
        <v>45</v>
      </c>
      <c s="6"/>
      <c s="38" t="s">
        <v>40</v>
      </c>
      <c s="6"/>
      <c s="27" t="s">
        <v>219</v>
      </c>
      <c s="6"/>
      <c s="6"/>
      <c s="6"/>
      <c s="39">
        <f>0+Q67</f>
      </c>
      <c s="6"/>
      <c r="O67">
        <f>0+R67</f>
      </c>
      <c r="Q67">
        <f>0+I68+I72</f>
      </c>
      <c>
        <f>0+O68+O72</f>
      </c>
    </row>
    <row r="68" spans="1:16" ht="12.75">
      <c r="A68" s="25" t="s">
        <v>47</v>
      </c>
      <c s="29" t="s">
        <v>146</v>
      </c>
      <c s="29" t="s">
        <v>322</v>
      </c>
      <c s="25" t="s">
        <v>56</v>
      </c>
      <c s="30" t="s">
        <v>323</v>
      </c>
      <c s="31" t="s">
        <v>51</v>
      </c>
      <c s="32">
        <v>30</v>
      </c>
      <c s="32">
        <v>0</v>
      </c>
      <c s="32">
        <f>ROUND(ROUND(H68,3)*ROUND(G68,3),3)</f>
      </c>
      <c s="31" t="s">
        <v>52</v>
      </c>
      <c r="O68">
        <f>(I68*21)/100</f>
      </c>
      <c t="s">
        <v>23</v>
      </c>
    </row>
    <row r="69" spans="1:5" ht="12.75">
      <c r="A69" s="33" t="s">
        <v>53</v>
      </c>
      <c r="E69" s="34" t="s">
        <v>324</v>
      </c>
    </row>
    <row r="70" spans="1:5" ht="12.75">
      <c r="A70" s="35" t="s">
        <v>55</v>
      </c>
      <c r="E70" s="36" t="s">
        <v>56</v>
      </c>
    </row>
    <row r="71" spans="1:5" ht="51">
      <c r="A71" t="s">
        <v>57</v>
      </c>
      <c r="E71" s="34" t="s">
        <v>233</v>
      </c>
    </row>
    <row r="72" spans="1:16" ht="12.75">
      <c r="A72" s="25" t="s">
        <v>47</v>
      </c>
      <c s="29" t="s">
        <v>151</v>
      </c>
      <c s="29" t="s">
        <v>253</v>
      </c>
      <c s="25" t="s">
        <v>56</v>
      </c>
      <c s="30" t="s">
        <v>254</v>
      </c>
      <c s="31" t="s">
        <v>71</v>
      </c>
      <c s="32">
        <v>208.75</v>
      </c>
      <c s="32">
        <v>0</v>
      </c>
      <c s="32">
        <f>ROUND(ROUND(H72,3)*ROUND(G72,3),3)</f>
      </c>
      <c s="31" t="s">
        <v>52</v>
      </c>
      <c r="O72">
        <f>(I72*21)/100</f>
      </c>
      <c t="s">
        <v>23</v>
      </c>
    </row>
    <row r="73" spans="1:5" ht="12.75">
      <c r="A73" s="33" t="s">
        <v>53</v>
      </c>
      <c r="E73" s="34" t="s">
        <v>325</v>
      </c>
    </row>
    <row r="74" spans="1:5" ht="12.75">
      <c r="A74" s="35" t="s">
        <v>55</v>
      </c>
      <c r="E74" s="36" t="s">
        <v>326</v>
      </c>
    </row>
    <row r="75" spans="1:5" ht="38.25">
      <c r="A75" t="s">
        <v>57</v>
      </c>
      <c r="E75" s="34" t="s">
        <v>251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0+O8+O45+O114+O171+O192+O233+O254+O279+O292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327</v>
      </c>
      <c s="40">
        <f>0+I8+I45+I114+I171+I192+I233+I254+I279+I292</f>
      </c>
      <c s="10"/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327</v>
      </c>
      <c s="6"/>
      <c s="18" t="s">
        <v>328</v>
      </c>
      <c s="6"/>
      <c s="6"/>
      <c s="19"/>
      <c s="19"/>
      <c s="6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47</v>
      </c>
      <c s="29" t="s">
        <v>29</v>
      </c>
      <c s="29" t="s">
        <v>329</v>
      </c>
      <c s="25" t="s">
        <v>49</v>
      </c>
      <c s="30" t="s">
        <v>330</v>
      </c>
      <c s="31" t="s">
        <v>82</v>
      </c>
      <c s="32">
        <v>1305.169</v>
      </c>
      <c s="32">
        <v>0</v>
      </c>
      <c s="32">
        <f>ROUND(ROUND(H9,3)*ROUND(G9,3),3)</f>
      </c>
      <c s="31" t="s">
        <v>52</v>
      </c>
      <c r="O9">
        <f>(I9*21)/100</f>
      </c>
      <c t="s">
        <v>23</v>
      </c>
    </row>
    <row r="10" spans="1:5" ht="12.75">
      <c r="A10" s="33" t="s">
        <v>53</v>
      </c>
      <c r="E10" s="34" t="s">
        <v>331</v>
      </c>
    </row>
    <row r="11" spans="1:5" ht="12.75">
      <c r="A11" s="35" t="s">
        <v>55</v>
      </c>
      <c r="E11" s="36" t="s">
        <v>332</v>
      </c>
    </row>
    <row r="12" spans="1:5" ht="25.5">
      <c r="A12" t="s">
        <v>57</v>
      </c>
      <c r="E12" s="34" t="s">
        <v>93</v>
      </c>
    </row>
    <row r="13" spans="1:16" ht="25.5">
      <c r="A13" s="25" t="s">
        <v>47</v>
      </c>
      <c s="29" t="s">
        <v>23</v>
      </c>
      <c s="29" t="s">
        <v>333</v>
      </c>
      <c s="25" t="s">
        <v>56</v>
      </c>
      <c s="30" t="s">
        <v>334</v>
      </c>
      <c s="31" t="s">
        <v>335</v>
      </c>
      <c s="32">
        <v>101.81</v>
      </c>
      <c s="32">
        <v>0</v>
      </c>
      <c s="32">
        <f>ROUND(ROUND(H13,3)*ROUND(G13,3),3)</f>
      </c>
      <c s="31" t="s">
        <v>52</v>
      </c>
      <c r="O13">
        <f>(I13*21)/100</f>
      </c>
      <c t="s">
        <v>23</v>
      </c>
    </row>
    <row r="14" spans="1:5" ht="12.75">
      <c r="A14" s="33" t="s">
        <v>53</v>
      </c>
      <c r="E14" s="34" t="s">
        <v>56</v>
      </c>
    </row>
    <row r="15" spans="1:5" ht="51">
      <c r="A15" s="35" t="s">
        <v>55</v>
      </c>
      <c r="E15" s="36" t="s">
        <v>336</v>
      </c>
    </row>
    <row r="16" spans="1:5" ht="140.25">
      <c r="A16" t="s">
        <v>57</v>
      </c>
      <c r="E16" s="34" t="s">
        <v>337</v>
      </c>
    </row>
    <row r="17" spans="1:16" ht="25.5">
      <c r="A17" s="25" t="s">
        <v>47</v>
      </c>
      <c s="29" t="s">
        <v>22</v>
      </c>
      <c s="29" t="s">
        <v>338</v>
      </c>
      <c s="25" t="s">
        <v>56</v>
      </c>
      <c s="30" t="s">
        <v>339</v>
      </c>
      <c s="31" t="s">
        <v>335</v>
      </c>
      <c s="32">
        <v>217.36</v>
      </c>
      <c s="32">
        <v>0</v>
      </c>
      <c s="32">
        <f>ROUND(ROUND(H17,3)*ROUND(G17,3),3)</f>
      </c>
      <c s="31" t="s">
        <v>52</v>
      </c>
      <c r="O17">
        <f>(I17*21)/100</f>
      </c>
      <c t="s">
        <v>23</v>
      </c>
    </row>
    <row r="18" spans="1:5" ht="12.75">
      <c r="A18" s="33" t="s">
        <v>53</v>
      </c>
      <c r="E18" s="34" t="s">
        <v>56</v>
      </c>
    </row>
    <row r="19" spans="1:5" ht="12.75">
      <c r="A19" s="35" t="s">
        <v>55</v>
      </c>
      <c r="E19" s="36" t="s">
        <v>340</v>
      </c>
    </row>
    <row r="20" spans="1:5" ht="140.25">
      <c r="A20" t="s">
        <v>57</v>
      </c>
      <c r="E20" s="34" t="s">
        <v>337</v>
      </c>
    </row>
    <row r="21" spans="1:16" ht="25.5">
      <c r="A21" s="25" t="s">
        <v>47</v>
      </c>
      <c s="29" t="s">
        <v>33</v>
      </c>
      <c s="29" t="s">
        <v>341</v>
      </c>
      <c s="25" t="s">
        <v>56</v>
      </c>
      <c s="30" t="s">
        <v>342</v>
      </c>
      <c s="31" t="s">
        <v>335</v>
      </c>
      <c s="32">
        <v>0.375</v>
      </c>
      <c s="32">
        <v>0</v>
      </c>
      <c s="32">
        <f>ROUND(ROUND(H21,3)*ROUND(G21,3),3)</f>
      </c>
      <c s="31" t="s">
        <v>52</v>
      </c>
      <c r="O21">
        <f>(I21*21)/100</f>
      </c>
      <c t="s">
        <v>23</v>
      </c>
    </row>
    <row r="22" spans="1:5" ht="12.75">
      <c r="A22" s="33" t="s">
        <v>53</v>
      </c>
      <c r="E22" s="34" t="s">
        <v>343</v>
      </c>
    </row>
    <row r="23" spans="1:5" ht="12.75">
      <c r="A23" s="35" t="s">
        <v>55</v>
      </c>
      <c r="E23" s="36" t="s">
        <v>344</v>
      </c>
    </row>
    <row r="24" spans="1:5" ht="140.25">
      <c r="A24" t="s">
        <v>57</v>
      </c>
      <c r="E24" s="34" t="s">
        <v>337</v>
      </c>
    </row>
    <row r="25" spans="1:16" ht="25.5">
      <c r="A25" s="25" t="s">
        <v>47</v>
      </c>
      <c s="29" t="s">
        <v>35</v>
      </c>
      <c s="29" t="s">
        <v>345</v>
      </c>
      <c s="25" t="s">
        <v>56</v>
      </c>
      <c s="30" t="s">
        <v>346</v>
      </c>
      <c s="31" t="s">
        <v>335</v>
      </c>
      <c s="32">
        <v>31.375</v>
      </c>
      <c s="32">
        <v>0</v>
      </c>
      <c s="32">
        <f>ROUND(ROUND(H25,3)*ROUND(G25,3),3)</f>
      </c>
      <c s="31" t="s">
        <v>52</v>
      </c>
      <c r="O25">
        <f>(I25*21)/100</f>
      </c>
      <c t="s">
        <v>23</v>
      </c>
    </row>
    <row r="26" spans="1:5" ht="12.75">
      <c r="A26" s="33" t="s">
        <v>53</v>
      </c>
      <c r="E26" s="34" t="s">
        <v>347</v>
      </c>
    </row>
    <row r="27" spans="1:5" ht="25.5">
      <c r="A27" s="35" t="s">
        <v>55</v>
      </c>
      <c r="E27" s="36" t="s">
        <v>348</v>
      </c>
    </row>
    <row r="28" spans="1:5" ht="140.25">
      <c r="A28" t="s">
        <v>57</v>
      </c>
      <c r="E28" s="34" t="s">
        <v>337</v>
      </c>
    </row>
    <row r="29" spans="1:16" ht="12.75">
      <c r="A29" s="25" t="s">
        <v>47</v>
      </c>
      <c s="29" t="s">
        <v>37</v>
      </c>
      <c s="29" t="s">
        <v>94</v>
      </c>
      <c s="25" t="s">
        <v>49</v>
      </c>
      <c s="30" t="s">
        <v>95</v>
      </c>
      <c s="31" t="s">
        <v>61</v>
      </c>
      <c s="32">
        <v>1</v>
      </c>
      <c s="32">
        <v>0</v>
      </c>
      <c s="32">
        <f>ROUND(ROUND(H29,3)*ROUND(G29,3),3)</f>
      </c>
      <c s="31" t="s">
        <v>52</v>
      </c>
      <c r="O29">
        <f>(I29*21)/100</f>
      </c>
      <c t="s">
        <v>23</v>
      </c>
    </row>
    <row r="30" spans="1:5" ht="51">
      <c r="A30" s="33" t="s">
        <v>53</v>
      </c>
      <c r="E30" s="34" t="s">
        <v>349</v>
      </c>
    </row>
    <row r="31" spans="1:5" ht="12.75">
      <c r="A31" s="35" t="s">
        <v>55</v>
      </c>
      <c r="E31" s="36" t="s">
        <v>56</v>
      </c>
    </row>
    <row r="32" spans="1:5" ht="12.75">
      <c r="A32" t="s">
        <v>57</v>
      </c>
      <c r="E32" s="34" t="s">
        <v>97</v>
      </c>
    </row>
    <row r="33" spans="1:16" ht="12.75">
      <c r="A33" s="25" t="s">
        <v>47</v>
      </c>
      <c s="29" t="s">
        <v>113</v>
      </c>
      <c s="29" t="s">
        <v>350</v>
      </c>
      <c s="25" t="s">
        <v>49</v>
      </c>
      <c s="30" t="s">
        <v>351</v>
      </c>
      <c s="31" t="s">
        <v>51</v>
      </c>
      <c s="32">
        <v>1</v>
      </c>
      <c s="32">
        <v>0</v>
      </c>
      <c s="32">
        <f>ROUND(ROUND(H33,3)*ROUND(G33,3),3)</f>
      </c>
      <c s="31" t="s">
        <v>52</v>
      </c>
      <c r="O33">
        <f>(I33*21)/100</f>
      </c>
      <c t="s">
        <v>23</v>
      </c>
    </row>
    <row r="34" spans="1:5" ht="12.75">
      <c r="A34" s="33" t="s">
        <v>53</v>
      </c>
      <c r="E34" s="34" t="s">
        <v>352</v>
      </c>
    </row>
    <row r="35" spans="1:5" ht="12.75">
      <c r="A35" s="35" t="s">
        <v>55</v>
      </c>
      <c r="E35" s="36" t="s">
        <v>56</v>
      </c>
    </row>
    <row r="36" spans="1:5" ht="12.75">
      <c r="A36" t="s">
        <v>57</v>
      </c>
      <c r="E36" s="34" t="s">
        <v>58</v>
      </c>
    </row>
    <row r="37" spans="1:16" ht="12.75">
      <c r="A37" s="25" t="s">
        <v>47</v>
      </c>
      <c s="29" t="s">
        <v>118</v>
      </c>
      <c s="29" t="s">
        <v>353</v>
      </c>
      <c s="25" t="s">
        <v>49</v>
      </c>
      <c s="30" t="s">
        <v>354</v>
      </c>
      <c s="31" t="s">
        <v>51</v>
      </c>
      <c s="32">
        <v>1</v>
      </c>
      <c s="32">
        <v>0</v>
      </c>
      <c s="32">
        <f>ROUND(ROUND(H37,3)*ROUND(G37,3),3)</f>
      </c>
      <c s="31" t="s">
        <v>52</v>
      </c>
      <c r="O37">
        <f>(I37*21)/100</f>
      </c>
      <c t="s">
        <v>23</v>
      </c>
    </row>
    <row r="38" spans="1:5" ht="25.5">
      <c r="A38" s="33" t="s">
        <v>53</v>
      </c>
      <c r="E38" s="34" t="s">
        <v>355</v>
      </c>
    </row>
    <row r="39" spans="1:5" ht="12.75">
      <c r="A39" s="35" t="s">
        <v>55</v>
      </c>
      <c r="E39" s="36" t="s">
        <v>56</v>
      </c>
    </row>
    <row r="40" spans="1:5" ht="51">
      <c r="A40" t="s">
        <v>57</v>
      </c>
      <c r="E40" s="34" t="s">
        <v>356</v>
      </c>
    </row>
    <row r="41" spans="1:16" ht="12.75">
      <c r="A41" s="25" t="s">
        <v>47</v>
      </c>
      <c s="29" t="s">
        <v>40</v>
      </c>
      <c s="29" t="s">
        <v>357</v>
      </c>
      <c s="25" t="s">
        <v>49</v>
      </c>
      <c s="30" t="s">
        <v>358</v>
      </c>
      <c s="31" t="s">
        <v>61</v>
      </c>
      <c s="32">
        <v>1</v>
      </c>
      <c s="32">
        <v>0</v>
      </c>
      <c s="32">
        <f>ROUND(ROUND(H41,3)*ROUND(G41,3),3)</f>
      </c>
      <c s="31" t="s">
        <v>52</v>
      </c>
      <c r="O41">
        <f>(I41*21)/100</f>
      </c>
      <c t="s">
        <v>23</v>
      </c>
    </row>
    <row r="42" spans="1:5" ht="25.5">
      <c r="A42" s="33" t="s">
        <v>53</v>
      </c>
      <c r="E42" s="34" t="s">
        <v>359</v>
      </c>
    </row>
    <row r="43" spans="1:5" ht="12.75">
      <c r="A43" s="35" t="s">
        <v>55</v>
      </c>
      <c r="E43" s="36" t="s">
        <v>56</v>
      </c>
    </row>
    <row r="44" spans="1:5" ht="12.75">
      <c r="A44" t="s">
        <v>57</v>
      </c>
      <c r="E44" s="34" t="s">
        <v>360</v>
      </c>
    </row>
    <row r="45" spans="1:18" ht="12.75" customHeight="1">
      <c r="A45" s="6" t="s">
        <v>45</v>
      </c>
      <c s="6"/>
      <c s="38" t="s">
        <v>29</v>
      </c>
      <c s="6"/>
      <c s="27" t="s">
        <v>68</v>
      </c>
      <c s="6"/>
      <c s="6"/>
      <c s="6"/>
      <c s="39">
        <f>0+Q45</f>
      </c>
      <c s="6"/>
      <c r="O45">
        <f>0+R45</f>
      </c>
      <c r="Q45">
        <f>0+I46+I50+I54+I58+I62+I66+I70+I74+I78+I82+I86+I90+I94+I98+I102+I106+I110</f>
      </c>
      <c>
        <f>0+O46+O50+O54+O58+O62+O66+O70+O74+O78+O82+O86+O90+O94+O98+O102+O106+O110</f>
      </c>
    </row>
    <row r="46" spans="1:16" ht="25.5">
      <c r="A46" s="25" t="s">
        <v>47</v>
      </c>
      <c s="29" t="s">
        <v>42</v>
      </c>
      <c s="29" t="s">
        <v>361</v>
      </c>
      <c s="25" t="s">
        <v>56</v>
      </c>
      <c s="30" t="s">
        <v>362</v>
      </c>
      <c s="31" t="s">
        <v>82</v>
      </c>
      <c s="32">
        <v>54.545</v>
      </c>
      <c s="32">
        <v>0</v>
      </c>
      <c s="32">
        <f>ROUND(ROUND(H46,3)*ROUND(G46,3),3)</f>
      </c>
      <c s="31" t="s">
        <v>52</v>
      </c>
      <c r="O46">
        <f>(I46*21)/100</f>
      </c>
      <c t="s">
        <v>23</v>
      </c>
    </row>
    <row r="47" spans="1:5" ht="25.5">
      <c r="A47" s="33" t="s">
        <v>53</v>
      </c>
      <c r="E47" s="34" t="s">
        <v>363</v>
      </c>
    </row>
    <row r="48" spans="1:5" ht="51">
      <c r="A48" s="35" t="s">
        <v>55</v>
      </c>
      <c r="E48" s="36" t="s">
        <v>364</v>
      </c>
    </row>
    <row r="49" spans="1:5" ht="63.75">
      <c r="A49" t="s">
        <v>57</v>
      </c>
      <c r="E49" s="34" t="s">
        <v>106</v>
      </c>
    </row>
    <row r="50" spans="1:16" ht="12.75">
      <c r="A50" s="25" t="s">
        <v>47</v>
      </c>
      <c s="29" t="s">
        <v>44</v>
      </c>
      <c s="29" t="s">
        <v>365</v>
      </c>
      <c s="25" t="s">
        <v>56</v>
      </c>
      <c s="30" t="s">
        <v>366</v>
      </c>
      <c s="31" t="s">
        <v>82</v>
      </c>
      <c s="32">
        <v>20.012</v>
      </c>
      <c s="32">
        <v>0</v>
      </c>
      <c s="32">
        <f>ROUND(ROUND(H50,3)*ROUND(G50,3),3)</f>
      </c>
      <c s="31" t="s">
        <v>52</v>
      </c>
      <c r="O50">
        <f>(I50*21)/100</f>
      </c>
      <c t="s">
        <v>23</v>
      </c>
    </row>
    <row r="51" spans="1:5" ht="25.5">
      <c r="A51" s="33" t="s">
        <v>53</v>
      </c>
      <c r="E51" s="34" t="s">
        <v>363</v>
      </c>
    </row>
    <row r="52" spans="1:5" ht="51">
      <c r="A52" s="35" t="s">
        <v>55</v>
      </c>
      <c r="E52" s="36" t="s">
        <v>367</v>
      </c>
    </row>
    <row r="53" spans="1:5" ht="63.75">
      <c r="A53" t="s">
        <v>57</v>
      </c>
      <c r="E53" s="34" t="s">
        <v>106</v>
      </c>
    </row>
    <row r="54" spans="1:16" ht="12.75">
      <c r="A54" s="25" t="s">
        <v>47</v>
      </c>
      <c s="29" t="s">
        <v>133</v>
      </c>
      <c s="29" t="s">
        <v>368</v>
      </c>
      <c s="25" t="s">
        <v>56</v>
      </c>
      <c s="30" t="s">
        <v>369</v>
      </c>
      <c s="31" t="s">
        <v>82</v>
      </c>
      <c s="32">
        <v>34.185</v>
      </c>
      <c s="32">
        <v>0</v>
      </c>
      <c s="32">
        <f>ROUND(ROUND(H54,3)*ROUND(G54,3),3)</f>
      </c>
      <c s="31" t="s">
        <v>52</v>
      </c>
      <c r="O54">
        <f>(I54*21)/100</f>
      </c>
      <c t="s">
        <v>23</v>
      </c>
    </row>
    <row r="55" spans="1:5" ht="38.25">
      <c r="A55" s="33" t="s">
        <v>53</v>
      </c>
      <c r="E55" s="34" t="s">
        <v>370</v>
      </c>
    </row>
    <row r="56" spans="1:5" ht="12.75">
      <c r="A56" s="35" t="s">
        <v>55</v>
      </c>
      <c r="E56" s="36" t="s">
        <v>371</v>
      </c>
    </row>
    <row r="57" spans="1:5" ht="76.5">
      <c r="A57" t="s">
        <v>57</v>
      </c>
      <c r="E57" s="34" t="s">
        <v>372</v>
      </c>
    </row>
    <row r="58" spans="1:16" ht="12.75">
      <c r="A58" s="25" t="s">
        <v>47</v>
      </c>
      <c s="29" t="s">
        <v>137</v>
      </c>
      <c s="29" t="s">
        <v>373</v>
      </c>
      <c s="25" t="s">
        <v>56</v>
      </c>
      <c s="30" t="s">
        <v>374</v>
      </c>
      <c s="31" t="s">
        <v>375</v>
      </c>
      <c s="32">
        <v>900</v>
      </c>
      <c s="32">
        <v>0</v>
      </c>
      <c s="32">
        <f>ROUND(ROUND(H58,3)*ROUND(G58,3),3)</f>
      </c>
      <c s="31" t="s">
        <v>52</v>
      </c>
      <c r="O58">
        <f>(I58*21)/100</f>
      </c>
      <c t="s">
        <v>23</v>
      </c>
    </row>
    <row r="59" spans="1:5" ht="25.5">
      <c r="A59" s="33" t="s">
        <v>53</v>
      </c>
      <c r="E59" s="34" t="s">
        <v>376</v>
      </c>
    </row>
    <row r="60" spans="1:5" ht="12.75">
      <c r="A60" s="35" t="s">
        <v>55</v>
      </c>
      <c r="E60" s="36" t="s">
        <v>377</v>
      </c>
    </row>
    <row r="61" spans="1:5" ht="38.25">
      <c r="A61" t="s">
        <v>57</v>
      </c>
      <c r="E61" s="34" t="s">
        <v>378</v>
      </c>
    </row>
    <row r="62" spans="1:16" ht="12.75">
      <c r="A62" s="25" t="s">
        <v>47</v>
      </c>
      <c s="29" t="s">
        <v>141</v>
      </c>
      <c s="29" t="s">
        <v>379</v>
      </c>
      <c s="25" t="s">
        <v>56</v>
      </c>
      <c s="30" t="s">
        <v>380</v>
      </c>
      <c s="31" t="s">
        <v>82</v>
      </c>
      <c s="32">
        <v>48.615</v>
      </c>
      <c s="32">
        <v>0</v>
      </c>
      <c s="32">
        <f>ROUND(ROUND(H62,3)*ROUND(G62,3),3)</f>
      </c>
      <c s="31" t="s">
        <v>52</v>
      </c>
      <c r="O62">
        <f>(I62*21)/100</f>
      </c>
      <c t="s">
        <v>23</v>
      </c>
    </row>
    <row r="63" spans="1:5" ht="25.5">
      <c r="A63" s="33" t="s">
        <v>53</v>
      </c>
      <c r="E63" s="34" t="s">
        <v>381</v>
      </c>
    </row>
    <row r="64" spans="1:5" ht="12.75">
      <c r="A64" s="35" t="s">
        <v>55</v>
      </c>
      <c r="E64" s="36" t="s">
        <v>382</v>
      </c>
    </row>
    <row r="65" spans="1:5" ht="306">
      <c r="A65" t="s">
        <v>57</v>
      </c>
      <c r="E65" s="34" t="s">
        <v>383</v>
      </c>
    </row>
    <row r="66" spans="1:16" ht="12.75">
      <c r="A66" s="25" t="s">
        <v>47</v>
      </c>
      <c s="29" t="s">
        <v>146</v>
      </c>
      <c s="29" t="s">
        <v>384</v>
      </c>
      <c s="25" t="s">
        <v>56</v>
      </c>
      <c s="30" t="s">
        <v>385</v>
      </c>
      <c s="31" t="s">
        <v>82</v>
      </c>
      <c s="32">
        <v>4.375</v>
      </c>
      <c s="32">
        <v>0</v>
      </c>
      <c s="32">
        <f>ROUND(ROUND(H66,3)*ROUND(G66,3),3)</f>
      </c>
      <c s="31" t="s">
        <v>52</v>
      </c>
      <c r="O66">
        <f>(I66*21)/100</f>
      </c>
      <c t="s">
        <v>23</v>
      </c>
    </row>
    <row r="67" spans="1:5" ht="25.5">
      <c r="A67" s="33" t="s">
        <v>53</v>
      </c>
      <c r="E67" s="34" t="s">
        <v>386</v>
      </c>
    </row>
    <row r="68" spans="1:5" ht="12.75">
      <c r="A68" s="35" t="s">
        <v>55</v>
      </c>
      <c r="E68" s="36" t="s">
        <v>387</v>
      </c>
    </row>
    <row r="69" spans="1:5" ht="63.75">
      <c r="A69" t="s">
        <v>57</v>
      </c>
      <c r="E69" s="34" t="s">
        <v>280</v>
      </c>
    </row>
    <row r="70" spans="1:16" ht="12.75">
      <c r="A70" s="25" t="s">
        <v>47</v>
      </c>
      <c s="29" t="s">
        <v>151</v>
      </c>
      <c s="29" t="s">
        <v>388</v>
      </c>
      <c s="25" t="s">
        <v>56</v>
      </c>
      <c s="30" t="s">
        <v>389</v>
      </c>
      <c s="31" t="s">
        <v>82</v>
      </c>
      <c s="32">
        <v>226.516</v>
      </c>
      <c s="32">
        <v>0</v>
      </c>
      <c s="32">
        <f>ROUND(ROUND(H70,3)*ROUND(G70,3),3)</f>
      </c>
      <c s="31" t="s">
        <v>52</v>
      </c>
      <c r="O70">
        <f>(I70*21)/100</f>
      </c>
      <c t="s">
        <v>23</v>
      </c>
    </row>
    <row r="71" spans="1:5" ht="25.5">
      <c r="A71" s="33" t="s">
        <v>53</v>
      </c>
      <c r="E71" s="34" t="s">
        <v>390</v>
      </c>
    </row>
    <row r="72" spans="1:5" ht="12.75">
      <c r="A72" s="35" t="s">
        <v>55</v>
      </c>
      <c r="E72" s="36" t="s">
        <v>391</v>
      </c>
    </row>
    <row r="73" spans="1:5" ht="318.75">
      <c r="A73" t="s">
        <v>57</v>
      </c>
      <c r="E73" s="34" t="s">
        <v>392</v>
      </c>
    </row>
    <row r="74" spans="1:16" ht="12.75">
      <c r="A74" s="25" t="s">
        <v>47</v>
      </c>
      <c s="29" t="s">
        <v>156</v>
      </c>
      <c s="29" t="s">
        <v>388</v>
      </c>
      <c s="25" t="s">
        <v>393</v>
      </c>
      <c s="30" t="s">
        <v>389</v>
      </c>
      <c s="31" t="s">
        <v>82</v>
      </c>
      <c s="32">
        <v>1525.89</v>
      </c>
      <c s="32">
        <v>0</v>
      </c>
      <c s="32">
        <f>ROUND(ROUND(H74,3)*ROUND(G74,3),3)</f>
      </c>
      <c s="31" t="s">
        <v>52</v>
      </c>
      <c r="O74">
        <f>(I74*21)/100</f>
      </c>
      <c t="s">
        <v>23</v>
      </c>
    </row>
    <row r="75" spans="1:5" ht="25.5">
      <c r="A75" s="33" t="s">
        <v>53</v>
      </c>
      <c r="E75" s="34" t="s">
        <v>394</v>
      </c>
    </row>
    <row r="76" spans="1:5" ht="12.75">
      <c r="A76" s="35" t="s">
        <v>55</v>
      </c>
      <c r="E76" s="36" t="s">
        <v>395</v>
      </c>
    </row>
    <row r="77" spans="1:5" ht="318.75">
      <c r="A77" t="s">
        <v>57</v>
      </c>
      <c r="E77" s="34" t="s">
        <v>392</v>
      </c>
    </row>
    <row r="78" spans="1:16" ht="12.75">
      <c r="A78" s="25" t="s">
        <v>47</v>
      </c>
      <c s="29" t="s">
        <v>162</v>
      </c>
      <c s="29" t="s">
        <v>123</v>
      </c>
      <c s="25" t="s">
        <v>56</v>
      </c>
      <c s="30" t="s">
        <v>124</v>
      </c>
      <c s="31" t="s">
        <v>82</v>
      </c>
      <c s="32">
        <v>1957.754</v>
      </c>
      <c s="32">
        <v>0</v>
      </c>
      <c s="32">
        <f>ROUND(ROUND(H78,3)*ROUND(G78,3),3)</f>
      </c>
      <c s="31" t="s">
        <v>52</v>
      </c>
      <c r="O78">
        <f>(I78*21)/100</f>
      </c>
      <c t="s">
        <v>23</v>
      </c>
    </row>
    <row r="79" spans="1:5" ht="12.75">
      <c r="A79" s="33" t="s">
        <v>53</v>
      </c>
      <c r="E79" s="34" t="s">
        <v>396</v>
      </c>
    </row>
    <row r="80" spans="1:5" ht="76.5">
      <c r="A80" s="35" t="s">
        <v>55</v>
      </c>
      <c r="E80" s="36" t="s">
        <v>397</v>
      </c>
    </row>
    <row r="81" spans="1:5" ht="191.25">
      <c r="A81" t="s">
        <v>57</v>
      </c>
      <c r="E81" s="34" t="s">
        <v>126</v>
      </c>
    </row>
    <row r="82" spans="1:16" ht="12.75">
      <c r="A82" s="25" t="s">
        <v>47</v>
      </c>
      <c s="29" t="s">
        <v>168</v>
      </c>
      <c s="29" t="s">
        <v>398</v>
      </c>
      <c s="25" t="s">
        <v>56</v>
      </c>
      <c s="30" t="s">
        <v>399</v>
      </c>
      <c s="31" t="s">
        <v>82</v>
      </c>
      <c s="32">
        <v>730.9</v>
      </c>
      <c s="32">
        <v>0</v>
      </c>
      <c s="32">
        <f>ROUND(ROUND(H82,3)*ROUND(G82,3),3)</f>
      </c>
      <c s="31" t="s">
        <v>52</v>
      </c>
      <c r="O82">
        <f>(I82*21)/100</f>
      </c>
      <c t="s">
        <v>23</v>
      </c>
    </row>
    <row r="83" spans="1:5" ht="25.5">
      <c r="A83" s="33" t="s">
        <v>53</v>
      </c>
      <c r="E83" s="34" t="s">
        <v>400</v>
      </c>
    </row>
    <row r="84" spans="1:5" ht="12.75">
      <c r="A84" s="35" t="s">
        <v>55</v>
      </c>
      <c r="E84" s="36" t="s">
        <v>401</v>
      </c>
    </row>
    <row r="85" spans="1:5" ht="229.5">
      <c r="A85" t="s">
        <v>57</v>
      </c>
      <c r="E85" s="34" t="s">
        <v>402</v>
      </c>
    </row>
    <row r="86" spans="1:16" ht="12.75">
      <c r="A86" s="25" t="s">
        <v>47</v>
      </c>
      <c s="29" t="s">
        <v>174</v>
      </c>
      <c s="29" t="s">
        <v>398</v>
      </c>
      <c s="25" t="s">
        <v>29</v>
      </c>
      <c s="30" t="s">
        <v>399</v>
      </c>
      <c s="31" t="s">
        <v>82</v>
      </c>
      <c s="32">
        <v>102.96</v>
      </c>
      <c s="32">
        <v>0</v>
      </c>
      <c s="32">
        <f>ROUND(ROUND(H86,3)*ROUND(G86,3),3)</f>
      </c>
      <c s="31" t="s">
        <v>52</v>
      </c>
      <c r="O86">
        <f>(I86*21)/100</f>
      </c>
      <c t="s">
        <v>23</v>
      </c>
    </row>
    <row r="87" spans="1:5" ht="25.5">
      <c r="A87" s="33" t="s">
        <v>53</v>
      </c>
      <c r="E87" s="34" t="s">
        <v>403</v>
      </c>
    </row>
    <row r="88" spans="1:5" ht="12.75">
      <c r="A88" s="35" t="s">
        <v>55</v>
      </c>
      <c r="E88" s="36" t="s">
        <v>404</v>
      </c>
    </row>
    <row r="89" spans="1:5" ht="229.5">
      <c r="A89" t="s">
        <v>57</v>
      </c>
      <c r="E89" s="34" t="s">
        <v>402</v>
      </c>
    </row>
    <row r="90" spans="1:16" ht="12.75">
      <c r="A90" s="25" t="s">
        <v>47</v>
      </c>
      <c s="29" t="s">
        <v>179</v>
      </c>
      <c s="29" t="s">
        <v>398</v>
      </c>
      <c s="25" t="s">
        <v>23</v>
      </c>
      <c s="30" t="s">
        <v>399</v>
      </c>
      <c s="31" t="s">
        <v>82</v>
      </c>
      <c s="32">
        <v>198.49</v>
      </c>
      <c s="32">
        <v>0</v>
      </c>
      <c s="32">
        <f>ROUND(ROUND(H90,3)*ROUND(G90,3),3)</f>
      </c>
      <c s="31" t="s">
        <v>52</v>
      </c>
      <c r="O90">
        <f>(I90*21)/100</f>
      </c>
      <c t="s">
        <v>23</v>
      </c>
    </row>
    <row r="91" spans="1:5" ht="25.5">
      <c r="A91" s="33" t="s">
        <v>53</v>
      </c>
      <c r="E91" s="34" t="s">
        <v>405</v>
      </c>
    </row>
    <row r="92" spans="1:5" ht="12.75">
      <c r="A92" s="35" t="s">
        <v>55</v>
      </c>
      <c r="E92" s="36" t="s">
        <v>406</v>
      </c>
    </row>
    <row r="93" spans="1:5" ht="229.5">
      <c r="A93" t="s">
        <v>57</v>
      </c>
      <c r="E93" s="34" t="s">
        <v>402</v>
      </c>
    </row>
    <row r="94" spans="1:16" ht="12.75">
      <c r="A94" s="25" t="s">
        <v>47</v>
      </c>
      <c s="29" t="s">
        <v>184</v>
      </c>
      <c s="29" t="s">
        <v>398</v>
      </c>
      <c s="25" t="s">
        <v>22</v>
      </c>
      <c s="30" t="s">
        <v>399</v>
      </c>
      <c s="31" t="s">
        <v>82</v>
      </c>
      <c s="32">
        <v>446.423</v>
      </c>
      <c s="32">
        <v>0</v>
      </c>
      <c s="32">
        <f>ROUND(ROUND(H94,3)*ROUND(G94,3),3)</f>
      </c>
      <c s="31" t="s">
        <v>52</v>
      </c>
      <c r="O94">
        <f>(I94*21)/100</f>
      </c>
      <c t="s">
        <v>23</v>
      </c>
    </row>
    <row r="95" spans="1:5" ht="25.5">
      <c r="A95" s="33" t="s">
        <v>53</v>
      </c>
      <c r="E95" s="34" t="s">
        <v>407</v>
      </c>
    </row>
    <row r="96" spans="1:5" ht="25.5">
      <c r="A96" s="35" t="s">
        <v>55</v>
      </c>
      <c r="E96" s="36" t="s">
        <v>408</v>
      </c>
    </row>
    <row r="97" spans="1:5" ht="229.5">
      <c r="A97" t="s">
        <v>57</v>
      </c>
      <c r="E97" s="34" t="s">
        <v>402</v>
      </c>
    </row>
    <row r="98" spans="1:16" ht="12.75">
      <c r="A98" s="25" t="s">
        <v>47</v>
      </c>
      <c s="29" t="s">
        <v>188</v>
      </c>
      <c s="29" t="s">
        <v>409</v>
      </c>
      <c s="25" t="s">
        <v>56</v>
      </c>
      <c s="30" t="s">
        <v>410</v>
      </c>
      <c s="31" t="s">
        <v>82</v>
      </c>
      <c s="32">
        <v>18.966</v>
      </c>
      <c s="32">
        <v>0</v>
      </c>
      <c s="32">
        <f>ROUND(ROUND(H98,3)*ROUND(G98,3),3)</f>
      </c>
      <c s="31" t="s">
        <v>52</v>
      </c>
      <c r="O98">
        <f>(I98*21)/100</f>
      </c>
      <c t="s">
        <v>23</v>
      </c>
    </row>
    <row r="99" spans="1:5" ht="38.25">
      <c r="A99" s="33" t="s">
        <v>53</v>
      </c>
      <c r="E99" s="34" t="s">
        <v>411</v>
      </c>
    </row>
    <row r="100" spans="1:5" ht="12.75">
      <c r="A100" s="35" t="s">
        <v>55</v>
      </c>
      <c r="E100" s="36" t="s">
        <v>412</v>
      </c>
    </row>
    <row r="101" spans="1:5" ht="293.25">
      <c r="A101" t="s">
        <v>57</v>
      </c>
      <c r="E101" s="34" t="s">
        <v>413</v>
      </c>
    </row>
    <row r="102" spans="1:16" ht="12.75">
      <c r="A102" s="25" t="s">
        <v>47</v>
      </c>
      <c s="29" t="s">
        <v>191</v>
      </c>
      <c s="29" t="s">
        <v>138</v>
      </c>
      <c s="25" t="s">
        <v>56</v>
      </c>
      <c s="30" t="s">
        <v>139</v>
      </c>
      <c s="31" t="s">
        <v>71</v>
      </c>
      <c s="32">
        <v>118.17</v>
      </c>
      <c s="32">
        <v>0</v>
      </c>
      <c s="32">
        <f>ROUND(ROUND(H102,3)*ROUND(G102,3),3)</f>
      </c>
      <c s="31" t="s">
        <v>52</v>
      </c>
      <c r="O102">
        <f>(I102*21)/100</f>
      </c>
      <c t="s">
        <v>23</v>
      </c>
    </row>
    <row r="103" spans="1:5" ht="12.75">
      <c r="A103" s="33" t="s">
        <v>53</v>
      </c>
      <c r="E103" s="34" t="s">
        <v>72</v>
      </c>
    </row>
    <row r="104" spans="1:5" ht="12.75">
      <c r="A104" s="35" t="s">
        <v>55</v>
      </c>
      <c r="E104" s="36" t="s">
        <v>414</v>
      </c>
    </row>
    <row r="105" spans="1:5" ht="38.25">
      <c r="A105" t="s">
        <v>57</v>
      </c>
      <c r="E105" s="34" t="s">
        <v>140</v>
      </c>
    </row>
    <row r="106" spans="1:16" ht="12.75">
      <c r="A106" s="25" t="s">
        <v>47</v>
      </c>
      <c s="29" t="s">
        <v>195</v>
      </c>
      <c s="29" t="s">
        <v>415</v>
      </c>
      <c s="25" t="s">
        <v>56</v>
      </c>
      <c s="30" t="s">
        <v>416</v>
      </c>
      <c s="31" t="s">
        <v>71</v>
      </c>
      <c s="32">
        <v>118.17</v>
      </c>
      <c s="32">
        <v>0</v>
      </c>
      <c s="32">
        <f>ROUND(ROUND(H106,3)*ROUND(G106,3),3)</f>
      </c>
      <c s="31" t="s">
        <v>52</v>
      </c>
      <c r="O106">
        <f>(I106*21)/100</f>
      </c>
      <c t="s">
        <v>23</v>
      </c>
    </row>
    <row r="107" spans="1:5" ht="12.75">
      <c r="A107" s="33" t="s">
        <v>53</v>
      </c>
      <c r="E107" s="34" t="s">
        <v>417</v>
      </c>
    </row>
    <row r="108" spans="1:5" ht="12.75">
      <c r="A108" s="35" t="s">
        <v>55</v>
      </c>
      <c r="E108" s="36" t="s">
        <v>418</v>
      </c>
    </row>
    <row r="109" spans="1:5" ht="25.5">
      <c r="A109" t="s">
        <v>57</v>
      </c>
      <c r="E109" s="34" t="s">
        <v>419</v>
      </c>
    </row>
    <row r="110" spans="1:16" ht="12.75">
      <c r="A110" s="25" t="s">
        <v>47</v>
      </c>
      <c s="29" t="s">
        <v>199</v>
      </c>
      <c s="29" t="s">
        <v>420</v>
      </c>
      <c s="25" t="s">
        <v>56</v>
      </c>
      <c s="30" t="s">
        <v>421</v>
      </c>
      <c s="31" t="s">
        <v>82</v>
      </c>
      <c s="32">
        <v>0.355</v>
      </c>
      <c s="32">
        <v>0</v>
      </c>
      <c s="32">
        <f>ROUND(ROUND(H110,3)*ROUND(G110,3),3)</f>
      </c>
      <c s="31" t="s">
        <v>52</v>
      </c>
      <c r="O110">
        <f>(I110*21)/100</f>
      </c>
      <c t="s">
        <v>23</v>
      </c>
    </row>
    <row r="111" spans="1:5" ht="12.75">
      <c r="A111" s="33" t="s">
        <v>53</v>
      </c>
      <c r="E111" s="34" t="s">
        <v>422</v>
      </c>
    </row>
    <row r="112" spans="1:5" ht="12.75">
      <c r="A112" s="35" t="s">
        <v>55</v>
      </c>
      <c r="E112" s="36" t="s">
        <v>423</v>
      </c>
    </row>
    <row r="113" spans="1:5" ht="38.25">
      <c r="A113" t="s">
        <v>57</v>
      </c>
      <c r="E113" s="34" t="s">
        <v>424</v>
      </c>
    </row>
    <row r="114" spans="1:18" ht="12.75" customHeight="1">
      <c r="A114" s="6" t="s">
        <v>45</v>
      </c>
      <c s="6"/>
      <c s="38" t="s">
        <v>23</v>
      </c>
      <c s="6"/>
      <c s="27" t="s">
        <v>145</v>
      </c>
      <c s="6"/>
      <c s="6"/>
      <c s="6"/>
      <c s="39">
        <f>0+Q114</f>
      </c>
      <c s="6"/>
      <c r="O114">
        <f>0+R114</f>
      </c>
      <c r="Q114">
        <f>0+I115+I119+I123+I127+I131+I135+I139+I143+I147+I151+I155+I159+I163+I167</f>
      </c>
      <c>
        <f>0+O115+O119+O123+O127+O131+O135+O139+O143+O147+O151+O155+O159+O163+O167</f>
      </c>
    </row>
    <row r="115" spans="1:16" ht="12.75">
      <c r="A115" s="25" t="s">
        <v>47</v>
      </c>
      <c s="29" t="s">
        <v>203</v>
      </c>
      <c s="29" t="s">
        <v>425</v>
      </c>
      <c s="25" t="s">
        <v>56</v>
      </c>
      <c s="30" t="s">
        <v>426</v>
      </c>
      <c s="31" t="s">
        <v>216</v>
      </c>
      <c s="32">
        <v>15.48</v>
      </c>
      <c s="32">
        <v>0</v>
      </c>
      <c s="32">
        <f>ROUND(ROUND(H115,3)*ROUND(G115,3),3)</f>
      </c>
      <c s="31" t="s">
        <v>52</v>
      </c>
      <c r="O115">
        <f>(I115*21)/100</f>
      </c>
      <c t="s">
        <v>23</v>
      </c>
    </row>
    <row r="116" spans="1:5" ht="25.5">
      <c r="A116" s="33" t="s">
        <v>53</v>
      </c>
      <c r="E116" s="34" t="s">
        <v>427</v>
      </c>
    </row>
    <row r="117" spans="1:5" ht="12.75">
      <c r="A117" s="35" t="s">
        <v>55</v>
      </c>
      <c r="E117" s="36" t="s">
        <v>428</v>
      </c>
    </row>
    <row r="118" spans="1:5" ht="165.75">
      <c r="A118" t="s">
        <v>57</v>
      </c>
      <c r="E118" s="34" t="s">
        <v>429</v>
      </c>
    </row>
    <row r="119" spans="1:16" ht="12.75">
      <c r="A119" s="25" t="s">
        <v>47</v>
      </c>
      <c s="29" t="s">
        <v>208</v>
      </c>
      <c s="29" t="s">
        <v>430</v>
      </c>
      <c s="25" t="s">
        <v>56</v>
      </c>
      <c s="30" t="s">
        <v>431</v>
      </c>
      <c s="31" t="s">
        <v>82</v>
      </c>
      <c s="32">
        <v>0.037</v>
      </c>
      <c s="32">
        <v>0</v>
      </c>
      <c s="32">
        <f>ROUND(ROUND(H119,3)*ROUND(G119,3),3)</f>
      </c>
      <c s="31" t="s">
        <v>52</v>
      </c>
      <c r="O119">
        <f>(I119*21)/100</f>
      </c>
      <c t="s">
        <v>23</v>
      </c>
    </row>
    <row r="120" spans="1:5" ht="25.5">
      <c r="A120" s="33" t="s">
        <v>53</v>
      </c>
      <c r="E120" s="34" t="s">
        <v>432</v>
      </c>
    </row>
    <row r="121" spans="1:5" ht="12.75">
      <c r="A121" s="35" t="s">
        <v>55</v>
      </c>
      <c r="E121" s="36" t="s">
        <v>433</v>
      </c>
    </row>
    <row r="122" spans="1:5" ht="51">
      <c r="A122" t="s">
        <v>57</v>
      </c>
      <c r="E122" s="34" t="s">
        <v>434</v>
      </c>
    </row>
    <row r="123" spans="1:16" ht="12.75">
      <c r="A123" s="25" t="s">
        <v>47</v>
      </c>
      <c s="29" t="s">
        <v>213</v>
      </c>
      <c s="29" t="s">
        <v>435</v>
      </c>
      <c s="25" t="s">
        <v>56</v>
      </c>
      <c s="30" t="s">
        <v>436</v>
      </c>
      <c s="31" t="s">
        <v>82</v>
      </c>
      <c s="32">
        <v>79.662</v>
      </c>
      <c s="32">
        <v>0</v>
      </c>
      <c s="32">
        <f>ROUND(ROUND(H123,3)*ROUND(G123,3),3)</f>
      </c>
      <c s="31" t="s">
        <v>52</v>
      </c>
      <c r="O123">
        <f>(I123*21)/100</f>
      </c>
      <c t="s">
        <v>23</v>
      </c>
    </row>
    <row r="124" spans="1:5" ht="38.25">
      <c r="A124" s="33" t="s">
        <v>53</v>
      </c>
      <c r="E124" s="34" t="s">
        <v>437</v>
      </c>
    </row>
    <row r="125" spans="1:5" ht="12.75">
      <c r="A125" s="35" t="s">
        <v>55</v>
      </c>
      <c r="E125" s="36" t="s">
        <v>438</v>
      </c>
    </row>
    <row r="126" spans="1:5" ht="409.5">
      <c r="A126" t="s">
        <v>57</v>
      </c>
      <c r="E126" s="34" t="s">
        <v>439</v>
      </c>
    </row>
    <row r="127" spans="1:16" ht="12.75">
      <c r="A127" s="25" t="s">
        <v>47</v>
      </c>
      <c s="29" t="s">
        <v>220</v>
      </c>
      <c s="29" t="s">
        <v>440</v>
      </c>
      <c s="25" t="s">
        <v>56</v>
      </c>
      <c s="30" t="s">
        <v>441</v>
      </c>
      <c s="31" t="s">
        <v>335</v>
      </c>
      <c s="32">
        <v>8.676</v>
      </c>
      <c s="32">
        <v>0</v>
      </c>
      <c s="32">
        <f>ROUND(ROUND(H127,3)*ROUND(G127,3),3)</f>
      </c>
      <c s="31" t="s">
        <v>52</v>
      </c>
      <c r="O127">
        <f>(I127*21)/100</f>
      </c>
      <c t="s">
        <v>23</v>
      </c>
    </row>
    <row r="128" spans="1:5" ht="12.75">
      <c r="A128" s="33" t="s">
        <v>53</v>
      </c>
      <c r="E128" s="34" t="s">
        <v>442</v>
      </c>
    </row>
    <row r="129" spans="1:5" ht="12.75">
      <c r="A129" s="35" t="s">
        <v>55</v>
      </c>
      <c r="E129" s="36" t="s">
        <v>443</v>
      </c>
    </row>
    <row r="130" spans="1:5" ht="255">
      <c r="A130" t="s">
        <v>57</v>
      </c>
      <c r="E130" s="34" t="s">
        <v>444</v>
      </c>
    </row>
    <row r="131" spans="1:16" ht="12.75">
      <c r="A131" s="25" t="s">
        <v>47</v>
      </c>
      <c s="29" t="s">
        <v>224</v>
      </c>
      <c s="29" t="s">
        <v>445</v>
      </c>
      <c s="25" t="s">
        <v>56</v>
      </c>
      <c s="30" t="s">
        <v>446</v>
      </c>
      <c s="31" t="s">
        <v>335</v>
      </c>
      <c s="32">
        <v>45.24</v>
      </c>
      <c s="32">
        <v>0</v>
      </c>
      <c s="32">
        <f>ROUND(ROUND(H131,3)*ROUND(G131,3),3)</f>
      </c>
      <c s="31" t="s">
        <v>52</v>
      </c>
      <c r="O131">
        <f>(I131*21)/100</f>
      </c>
      <c t="s">
        <v>23</v>
      </c>
    </row>
    <row r="132" spans="1:5" ht="76.5">
      <c r="A132" s="33" t="s">
        <v>53</v>
      </c>
      <c r="E132" s="34" t="s">
        <v>447</v>
      </c>
    </row>
    <row r="133" spans="1:5" ht="89.25">
      <c r="A133" s="35" t="s">
        <v>55</v>
      </c>
      <c r="E133" s="36" t="s">
        <v>448</v>
      </c>
    </row>
    <row r="134" spans="1:5" ht="344.25">
      <c r="A134" t="s">
        <v>57</v>
      </c>
      <c r="E134" s="34" t="s">
        <v>449</v>
      </c>
    </row>
    <row r="135" spans="1:16" ht="12.75">
      <c r="A135" s="25" t="s">
        <v>47</v>
      </c>
      <c s="29" t="s">
        <v>229</v>
      </c>
      <c s="29" t="s">
        <v>450</v>
      </c>
      <c s="25" t="s">
        <v>56</v>
      </c>
      <c s="30" t="s">
        <v>451</v>
      </c>
      <c s="31" t="s">
        <v>335</v>
      </c>
      <c s="32">
        <v>156</v>
      </c>
      <c s="32">
        <v>0</v>
      </c>
      <c s="32">
        <f>ROUND(ROUND(H135,3)*ROUND(G135,3),3)</f>
      </c>
      <c s="31" t="s">
        <v>52</v>
      </c>
      <c r="O135">
        <f>(I135*21)/100</f>
      </c>
      <c t="s">
        <v>23</v>
      </c>
    </row>
    <row r="136" spans="1:5" ht="51">
      <c r="A136" s="33" t="s">
        <v>53</v>
      </c>
      <c r="E136" s="34" t="s">
        <v>452</v>
      </c>
    </row>
    <row r="137" spans="1:5" ht="178.5">
      <c r="A137" s="35" t="s">
        <v>55</v>
      </c>
      <c r="E137" s="36" t="s">
        <v>453</v>
      </c>
    </row>
    <row r="138" spans="1:5" ht="331.5">
      <c r="A138" t="s">
        <v>57</v>
      </c>
      <c r="E138" s="34" t="s">
        <v>454</v>
      </c>
    </row>
    <row r="139" spans="1:16" ht="12.75">
      <c r="A139" s="25" t="s">
        <v>47</v>
      </c>
      <c s="29" t="s">
        <v>234</v>
      </c>
      <c s="29" t="s">
        <v>455</v>
      </c>
      <c s="25" t="s">
        <v>56</v>
      </c>
      <c s="30" t="s">
        <v>456</v>
      </c>
      <c s="31" t="s">
        <v>335</v>
      </c>
      <c s="32">
        <v>156</v>
      </c>
      <c s="32">
        <v>0</v>
      </c>
      <c s="32">
        <f>ROUND(ROUND(H139,3)*ROUND(G139,3),3)</f>
      </c>
      <c s="31" t="s">
        <v>52</v>
      </c>
      <c r="O139">
        <f>(I139*21)/100</f>
      </c>
      <c t="s">
        <v>23</v>
      </c>
    </row>
    <row r="140" spans="1:5" ht="12.75">
      <c r="A140" s="33" t="s">
        <v>53</v>
      </c>
      <c r="E140" s="34" t="s">
        <v>457</v>
      </c>
    </row>
    <row r="141" spans="1:5" ht="12.75">
      <c r="A141" s="35" t="s">
        <v>55</v>
      </c>
      <c r="E141" s="36" t="s">
        <v>458</v>
      </c>
    </row>
    <row r="142" spans="1:5" ht="12.75">
      <c r="A142" t="s">
        <v>57</v>
      </c>
      <c r="E142" s="34" t="s">
        <v>459</v>
      </c>
    </row>
    <row r="143" spans="1:16" ht="12.75">
      <c r="A143" s="25" t="s">
        <v>47</v>
      </c>
      <c s="29" t="s">
        <v>240</v>
      </c>
      <c s="29" t="s">
        <v>460</v>
      </c>
      <c s="25" t="s">
        <v>56</v>
      </c>
      <c s="30" t="s">
        <v>461</v>
      </c>
      <c s="31" t="s">
        <v>216</v>
      </c>
      <c s="32">
        <v>90.568</v>
      </c>
      <c s="32">
        <v>0</v>
      </c>
      <c s="32">
        <f>ROUND(ROUND(H143,3)*ROUND(G143,3),3)</f>
      </c>
      <c s="31" t="s">
        <v>52</v>
      </c>
      <c r="O143">
        <f>(I143*21)/100</f>
      </c>
      <c t="s">
        <v>23</v>
      </c>
    </row>
    <row r="144" spans="1:5" ht="25.5">
      <c r="A144" s="33" t="s">
        <v>53</v>
      </c>
      <c r="E144" s="34" t="s">
        <v>462</v>
      </c>
    </row>
    <row r="145" spans="1:5" ht="12.75">
      <c r="A145" s="35" t="s">
        <v>55</v>
      </c>
      <c r="E145" s="36" t="s">
        <v>463</v>
      </c>
    </row>
    <row r="146" spans="1:5" ht="191.25">
      <c r="A146" t="s">
        <v>57</v>
      </c>
      <c r="E146" s="34" t="s">
        <v>464</v>
      </c>
    </row>
    <row r="147" spans="1:16" ht="12.75">
      <c r="A147" s="25" t="s">
        <v>47</v>
      </c>
      <c s="29" t="s">
        <v>244</v>
      </c>
      <c s="29" t="s">
        <v>465</v>
      </c>
      <c s="25" t="s">
        <v>56</v>
      </c>
      <c s="30" t="s">
        <v>466</v>
      </c>
      <c s="31" t="s">
        <v>216</v>
      </c>
      <c s="32">
        <v>90.568</v>
      </c>
      <c s="32">
        <v>0</v>
      </c>
      <c s="32">
        <f>ROUND(ROUND(H147,3)*ROUND(G147,3),3)</f>
      </c>
      <c s="31" t="s">
        <v>52</v>
      </c>
      <c r="O147">
        <f>(I147*21)/100</f>
      </c>
      <c t="s">
        <v>23</v>
      </c>
    </row>
    <row r="148" spans="1:5" ht="25.5">
      <c r="A148" s="33" t="s">
        <v>53</v>
      </c>
      <c r="E148" s="34" t="s">
        <v>467</v>
      </c>
    </row>
    <row r="149" spans="1:5" ht="12.75">
      <c r="A149" s="35" t="s">
        <v>55</v>
      </c>
      <c r="E149" s="36" t="s">
        <v>463</v>
      </c>
    </row>
    <row r="150" spans="1:5" ht="191.25">
      <c r="A150" t="s">
        <v>57</v>
      </c>
      <c r="E150" s="34" t="s">
        <v>464</v>
      </c>
    </row>
    <row r="151" spans="1:16" ht="12.75">
      <c r="A151" s="25" t="s">
        <v>47</v>
      </c>
      <c s="29" t="s">
        <v>247</v>
      </c>
      <c s="29" t="s">
        <v>468</v>
      </c>
      <c s="25" t="s">
        <v>56</v>
      </c>
      <c s="30" t="s">
        <v>469</v>
      </c>
      <c s="31" t="s">
        <v>82</v>
      </c>
      <c s="32">
        <v>45.69</v>
      </c>
      <c s="32">
        <v>0</v>
      </c>
      <c s="32">
        <f>ROUND(ROUND(H151,3)*ROUND(G151,3),3)</f>
      </c>
      <c s="31" t="s">
        <v>52</v>
      </c>
      <c r="O151">
        <f>(I151*21)/100</f>
      </c>
      <c t="s">
        <v>23</v>
      </c>
    </row>
    <row r="152" spans="1:5" ht="38.25">
      <c r="A152" s="33" t="s">
        <v>53</v>
      </c>
      <c r="E152" s="34" t="s">
        <v>470</v>
      </c>
    </row>
    <row r="153" spans="1:5" ht="51">
      <c r="A153" s="35" t="s">
        <v>55</v>
      </c>
      <c r="E153" s="36" t="s">
        <v>471</v>
      </c>
    </row>
    <row r="154" spans="1:5" ht="369.75">
      <c r="A154" t="s">
        <v>57</v>
      </c>
      <c r="E154" s="34" t="s">
        <v>472</v>
      </c>
    </row>
    <row r="155" spans="1:16" ht="12.75">
      <c r="A155" s="25" t="s">
        <v>47</v>
      </c>
      <c s="29" t="s">
        <v>252</v>
      </c>
      <c s="29" t="s">
        <v>473</v>
      </c>
      <c s="25" t="s">
        <v>56</v>
      </c>
      <c s="30" t="s">
        <v>474</v>
      </c>
      <c s="31" t="s">
        <v>335</v>
      </c>
      <c s="32">
        <v>11.792</v>
      </c>
      <c s="32">
        <v>0</v>
      </c>
      <c s="32">
        <f>ROUND(ROUND(H155,3)*ROUND(G155,3),3)</f>
      </c>
      <c s="31" t="s">
        <v>52</v>
      </c>
      <c r="O155">
        <f>(I155*21)/100</f>
      </c>
      <c t="s">
        <v>23</v>
      </c>
    </row>
    <row r="156" spans="1:5" ht="12.75">
      <c r="A156" s="33" t="s">
        <v>53</v>
      </c>
      <c r="E156" s="34" t="s">
        <v>475</v>
      </c>
    </row>
    <row r="157" spans="1:5" ht="25.5">
      <c r="A157" s="35" t="s">
        <v>55</v>
      </c>
      <c r="E157" s="36" t="s">
        <v>476</v>
      </c>
    </row>
    <row r="158" spans="1:5" ht="267.75">
      <c r="A158" t="s">
        <v>57</v>
      </c>
      <c r="E158" s="34" t="s">
        <v>477</v>
      </c>
    </row>
    <row r="159" spans="1:16" ht="12.75">
      <c r="A159" s="25" t="s">
        <v>47</v>
      </c>
      <c s="29" t="s">
        <v>256</v>
      </c>
      <c s="29" t="s">
        <v>478</v>
      </c>
      <c s="25" t="s">
        <v>56</v>
      </c>
      <c s="30" t="s">
        <v>479</v>
      </c>
      <c s="31" t="s">
        <v>335</v>
      </c>
      <c s="32">
        <v>0.491</v>
      </c>
      <c s="32">
        <v>0</v>
      </c>
      <c s="32">
        <f>ROUND(ROUND(H159,3)*ROUND(G159,3),3)</f>
      </c>
      <c s="31" t="s">
        <v>52</v>
      </c>
      <c r="O159">
        <f>(I159*21)/100</f>
      </c>
      <c t="s">
        <v>23</v>
      </c>
    </row>
    <row r="160" spans="1:5" ht="25.5">
      <c r="A160" s="33" t="s">
        <v>53</v>
      </c>
      <c r="E160" s="34" t="s">
        <v>480</v>
      </c>
    </row>
    <row r="161" spans="1:5" ht="12.75">
      <c r="A161" s="35" t="s">
        <v>55</v>
      </c>
      <c r="E161" s="36" t="s">
        <v>481</v>
      </c>
    </row>
    <row r="162" spans="1:5" ht="267.75">
      <c r="A162" t="s">
        <v>57</v>
      </c>
      <c r="E162" s="34" t="s">
        <v>477</v>
      </c>
    </row>
    <row r="163" spans="1:16" ht="12.75">
      <c r="A163" s="25" t="s">
        <v>47</v>
      </c>
      <c s="29" t="s">
        <v>482</v>
      </c>
      <c s="29" t="s">
        <v>157</v>
      </c>
      <c s="25" t="s">
        <v>49</v>
      </c>
      <c s="30" t="s">
        <v>158</v>
      </c>
      <c s="31" t="s">
        <v>71</v>
      </c>
      <c s="32">
        <v>94.5</v>
      </c>
      <c s="32">
        <v>0</v>
      </c>
      <c s="32">
        <f>ROUND(ROUND(H163,3)*ROUND(G163,3),3)</f>
      </c>
      <c s="31" t="s">
        <v>52</v>
      </c>
      <c r="O163">
        <f>(I163*21)/100</f>
      </c>
      <c t="s">
        <v>23</v>
      </c>
    </row>
    <row r="164" spans="1:5" ht="25.5">
      <c r="A164" s="33" t="s">
        <v>53</v>
      </c>
      <c r="E164" s="34" t="s">
        <v>483</v>
      </c>
    </row>
    <row r="165" spans="1:5" ht="12.75">
      <c r="A165" s="35" t="s">
        <v>55</v>
      </c>
      <c r="E165" s="36" t="s">
        <v>484</v>
      </c>
    </row>
    <row r="166" spans="1:5" ht="102">
      <c r="A166" t="s">
        <v>57</v>
      </c>
      <c r="E166" s="34" t="s">
        <v>160</v>
      </c>
    </row>
    <row r="167" spans="1:16" ht="12.75">
      <c r="A167" s="25" t="s">
        <v>47</v>
      </c>
      <c s="29" t="s">
        <v>485</v>
      </c>
      <c s="29" t="s">
        <v>486</v>
      </c>
      <c s="25" t="s">
        <v>56</v>
      </c>
      <c s="30" t="s">
        <v>487</v>
      </c>
      <c s="31" t="s">
        <v>71</v>
      </c>
      <c s="32">
        <v>63.22</v>
      </c>
      <c s="32">
        <v>0</v>
      </c>
      <c s="32">
        <f>ROUND(ROUND(H167,3)*ROUND(G167,3),3)</f>
      </c>
      <c s="31" t="s">
        <v>52</v>
      </c>
      <c r="O167">
        <f>(I167*21)/100</f>
      </c>
      <c t="s">
        <v>23</v>
      </c>
    </row>
    <row r="168" spans="1:5" ht="25.5">
      <c r="A168" s="33" t="s">
        <v>53</v>
      </c>
      <c r="E168" s="34" t="s">
        <v>488</v>
      </c>
    </row>
    <row r="169" spans="1:5" ht="12.75">
      <c r="A169" s="35" t="s">
        <v>55</v>
      </c>
      <c r="E169" s="36" t="s">
        <v>489</v>
      </c>
    </row>
    <row r="170" spans="1:5" ht="102">
      <c r="A170" t="s">
        <v>57</v>
      </c>
      <c r="E170" s="34" t="s">
        <v>490</v>
      </c>
    </row>
    <row r="171" spans="1:18" ht="12.75" customHeight="1">
      <c r="A171" s="6" t="s">
        <v>45</v>
      </c>
      <c s="6"/>
      <c s="38" t="s">
        <v>22</v>
      </c>
      <c s="6"/>
      <c s="27" t="s">
        <v>491</v>
      </c>
      <c s="6"/>
      <c s="6"/>
      <c s="6"/>
      <c s="39">
        <f>0+Q171</f>
      </c>
      <c s="6"/>
      <c r="O171">
        <f>0+R171</f>
      </c>
      <c r="Q171">
        <f>0+I172+I176+I180+I184+I188</f>
      </c>
      <c>
        <f>0+O172+O176+O180+O184+O188</f>
      </c>
    </row>
    <row r="172" spans="1:16" ht="12.75">
      <c r="A172" s="25" t="s">
        <v>47</v>
      </c>
      <c s="29" t="s">
        <v>492</v>
      </c>
      <c s="29" t="s">
        <v>493</v>
      </c>
      <c s="25" t="s">
        <v>56</v>
      </c>
      <c s="30" t="s">
        <v>494</v>
      </c>
      <c s="31" t="s">
        <v>495</v>
      </c>
      <c s="32">
        <v>72</v>
      </c>
      <c s="32">
        <v>0</v>
      </c>
      <c s="32">
        <f>ROUND(ROUND(H172,3)*ROUND(G172,3),3)</f>
      </c>
      <c s="31" t="s">
        <v>52</v>
      </c>
      <c r="O172">
        <f>(I172*21)/100</f>
      </c>
      <c t="s">
        <v>23</v>
      </c>
    </row>
    <row r="173" spans="1:5" ht="38.25">
      <c r="A173" s="33" t="s">
        <v>53</v>
      </c>
      <c r="E173" s="34" t="s">
        <v>496</v>
      </c>
    </row>
    <row r="174" spans="1:5" ht="12.75">
      <c r="A174" s="35" t="s">
        <v>55</v>
      </c>
      <c r="E174" s="36" t="s">
        <v>497</v>
      </c>
    </row>
    <row r="175" spans="1:5" ht="25.5">
      <c r="A175" t="s">
        <v>57</v>
      </c>
      <c r="E175" s="34" t="s">
        <v>498</v>
      </c>
    </row>
    <row r="176" spans="1:16" ht="12.75">
      <c r="A176" s="25" t="s">
        <v>47</v>
      </c>
      <c s="29" t="s">
        <v>499</v>
      </c>
      <c s="29" t="s">
        <v>500</v>
      </c>
      <c s="25" t="s">
        <v>56</v>
      </c>
      <c s="30" t="s">
        <v>501</v>
      </c>
      <c s="31" t="s">
        <v>82</v>
      </c>
      <c s="32">
        <v>4.95</v>
      </c>
      <c s="32">
        <v>0</v>
      </c>
      <c s="32">
        <f>ROUND(ROUND(H176,3)*ROUND(G176,3),3)</f>
      </c>
      <c s="31" t="s">
        <v>52</v>
      </c>
      <c r="O176">
        <f>(I176*21)/100</f>
      </c>
      <c t="s">
        <v>23</v>
      </c>
    </row>
    <row r="177" spans="1:5" ht="38.25">
      <c r="A177" s="33" t="s">
        <v>53</v>
      </c>
      <c r="E177" s="34" t="s">
        <v>502</v>
      </c>
    </row>
    <row r="178" spans="1:5" ht="51">
      <c r="A178" s="35" t="s">
        <v>55</v>
      </c>
      <c r="E178" s="36" t="s">
        <v>503</v>
      </c>
    </row>
    <row r="179" spans="1:5" ht="382.5">
      <c r="A179" t="s">
        <v>57</v>
      </c>
      <c r="E179" s="34" t="s">
        <v>504</v>
      </c>
    </row>
    <row r="180" spans="1:16" ht="12.75">
      <c r="A180" s="25" t="s">
        <v>47</v>
      </c>
      <c s="29" t="s">
        <v>505</v>
      </c>
      <c s="29" t="s">
        <v>506</v>
      </c>
      <c s="25" t="s">
        <v>56</v>
      </c>
      <c s="30" t="s">
        <v>507</v>
      </c>
      <c s="31" t="s">
        <v>335</v>
      </c>
      <c s="32">
        <v>0.916</v>
      </c>
      <c s="32">
        <v>0</v>
      </c>
      <c s="32">
        <f>ROUND(ROUND(H180,3)*ROUND(G180,3),3)</f>
      </c>
      <c s="31" t="s">
        <v>52</v>
      </c>
      <c r="O180">
        <f>(I180*21)/100</f>
      </c>
      <c t="s">
        <v>23</v>
      </c>
    </row>
    <row r="181" spans="1:5" ht="12.75">
      <c r="A181" s="33" t="s">
        <v>53</v>
      </c>
      <c r="E181" s="34" t="s">
        <v>508</v>
      </c>
    </row>
    <row r="182" spans="1:5" ht="12.75">
      <c r="A182" s="35" t="s">
        <v>55</v>
      </c>
      <c r="E182" s="36" t="s">
        <v>509</v>
      </c>
    </row>
    <row r="183" spans="1:5" ht="242.25">
      <c r="A183" t="s">
        <v>57</v>
      </c>
      <c r="E183" s="34" t="s">
        <v>510</v>
      </c>
    </row>
    <row r="184" spans="1:16" ht="12.75">
      <c r="A184" s="25" t="s">
        <v>47</v>
      </c>
      <c s="29" t="s">
        <v>511</v>
      </c>
      <c s="29" t="s">
        <v>512</v>
      </c>
      <c s="25" t="s">
        <v>56</v>
      </c>
      <c s="30" t="s">
        <v>513</v>
      </c>
      <c s="31" t="s">
        <v>82</v>
      </c>
      <c s="32">
        <v>75.1</v>
      </c>
      <c s="32">
        <v>0</v>
      </c>
      <c s="32">
        <f>ROUND(ROUND(H184,3)*ROUND(G184,3),3)</f>
      </c>
      <c s="31" t="s">
        <v>52</v>
      </c>
      <c r="O184">
        <f>(I184*21)/100</f>
      </c>
      <c t="s">
        <v>23</v>
      </c>
    </row>
    <row r="185" spans="1:5" ht="51">
      <c r="A185" s="33" t="s">
        <v>53</v>
      </c>
      <c r="E185" s="34" t="s">
        <v>514</v>
      </c>
    </row>
    <row r="186" spans="1:5" ht="76.5">
      <c r="A186" s="35" t="s">
        <v>55</v>
      </c>
      <c r="E186" s="36" t="s">
        <v>515</v>
      </c>
    </row>
    <row r="187" spans="1:5" ht="369.75">
      <c r="A187" t="s">
        <v>57</v>
      </c>
      <c r="E187" s="34" t="s">
        <v>516</v>
      </c>
    </row>
    <row r="188" spans="1:16" ht="12.75">
      <c r="A188" s="25" t="s">
        <v>47</v>
      </c>
      <c s="29" t="s">
        <v>517</v>
      </c>
      <c s="29" t="s">
        <v>518</v>
      </c>
      <c s="25" t="s">
        <v>56</v>
      </c>
      <c s="30" t="s">
        <v>519</v>
      </c>
      <c s="31" t="s">
        <v>335</v>
      </c>
      <c s="32">
        <v>15.144</v>
      </c>
      <c s="32">
        <v>0</v>
      </c>
      <c s="32">
        <f>ROUND(ROUND(H188,3)*ROUND(G188,3),3)</f>
      </c>
      <c s="31" t="s">
        <v>52</v>
      </c>
      <c r="O188">
        <f>(I188*21)/100</f>
      </c>
      <c t="s">
        <v>23</v>
      </c>
    </row>
    <row r="189" spans="1:5" ht="25.5">
      <c r="A189" s="33" t="s">
        <v>53</v>
      </c>
      <c r="E189" s="34" t="s">
        <v>520</v>
      </c>
    </row>
    <row r="190" spans="1:5" ht="25.5">
      <c r="A190" s="35" t="s">
        <v>55</v>
      </c>
      <c r="E190" s="36" t="s">
        <v>521</v>
      </c>
    </row>
    <row r="191" spans="1:5" ht="267.75">
      <c r="A191" t="s">
        <v>57</v>
      </c>
      <c r="E191" s="34" t="s">
        <v>477</v>
      </c>
    </row>
    <row r="192" spans="1:18" ht="12.75" customHeight="1">
      <c r="A192" s="6" t="s">
        <v>45</v>
      </c>
      <c s="6"/>
      <c s="38" t="s">
        <v>33</v>
      </c>
      <c s="6"/>
      <c s="27" t="s">
        <v>522</v>
      </c>
      <c s="6"/>
      <c s="6"/>
      <c s="6"/>
      <c s="39">
        <f>0+Q192</f>
      </c>
      <c s="6"/>
      <c r="O192">
        <f>0+R192</f>
      </c>
      <c r="Q192">
        <f>0+I193+I197+I201+I205+I209+I213+I217+I221+I225+I229</f>
      </c>
      <c>
        <f>0+O193+O197+O201+O205+O209+O213+O217+O221+O225+O229</f>
      </c>
    </row>
    <row r="193" spans="1:16" ht="12.75">
      <c r="A193" s="25" t="s">
        <v>47</v>
      </c>
      <c s="29" t="s">
        <v>523</v>
      </c>
      <c s="29" t="s">
        <v>524</v>
      </c>
      <c s="25" t="s">
        <v>56</v>
      </c>
      <c s="30" t="s">
        <v>525</v>
      </c>
      <c s="31" t="s">
        <v>335</v>
      </c>
      <c s="32">
        <v>2.001</v>
      </c>
      <c s="32">
        <v>0</v>
      </c>
      <c s="32">
        <f>ROUND(ROUND(H193,3)*ROUND(G193,3),3)</f>
      </c>
      <c s="31" t="s">
        <v>52</v>
      </c>
      <c r="O193">
        <f>(I193*21)/100</f>
      </c>
      <c t="s">
        <v>23</v>
      </c>
    </row>
    <row r="194" spans="1:5" ht="12.75">
      <c r="A194" s="33" t="s">
        <v>53</v>
      </c>
      <c r="E194" s="34" t="s">
        <v>526</v>
      </c>
    </row>
    <row r="195" spans="1:5" ht="12.75">
      <c r="A195" s="35" t="s">
        <v>55</v>
      </c>
      <c r="E195" s="36" t="s">
        <v>527</v>
      </c>
    </row>
    <row r="196" spans="1:5" ht="293.25">
      <c r="A196" t="s">
        <v>57</v>
      </c>
      <c r="E196" s="34" t="s">
        <v>528</v>
      </c>
    </row>
    <row r="197" spans="1:16" ht="12.75">
      <c r="A197" s="25" t="s">
        <v>47</v>
      </c>
      <c s="29" t="s">
        <v>529</v>
      </c>
      <c s="29" t="s">
        <v>524</v>
      </c>
      <c s="25" t="s">
        <v>29</v>
      </c>
      <c s="30" t="s">
        <v>525</v>
      </c>
      <c s="31" t="s">
        <v>335</v>
      </c>
      <c s="32">
        <v>0.902</v>
      </c>
      <c s="32">
        <v>0</v>
      </c>
      <c s="32">
        <f>ROUND(ROUND(H197,3)*ROUND(G197,3),3)</f>
      </c>
      <c s="31" t="s">
        <v>52</v>
      </c>
      <c r="O197">
        <f>(I197*21)/100</f>
      </c>
      <c t="s">
        <v>23</v>
      </c>
    </row>
    <row r="198" spans="1:5" ht="12.75">
      <c r="A198" s="33" t="s">
        <v>53</v>
      </c>
      <c r="E198" s="34" t="s">
        <v>530</v>
      </c>
    </row>
    <row r="199" spans="1:5" ht="12.75">
      <c r="A199" s="35" t="s">
        <v>55</v>
      </c>
      <c r="E199" s="36" t="s">
        <v>531</v>
      </c>
    </row>
    <row r="200" spans="1:5" ht="293.25">
      <c r="A200" t="s">
        <v>57</v>
      </c>
      <c r="E200" s="34" t="s">
        <v>528</v>
      </c>
    </row>
    <row r="201" spans="1:16" ht="12.75">
      <c r="A201" s="25" t="s">
        <v>47</v>
      </c>
      <c s="29" t="s">
        <v>532</v>
      </c>
      <c s="29" t="s">
        <v>533</v>
      </c>
      <c s="25" t="s">
        <v>56</v>
      </c>
      <c s="30" t="s">
        <v>534</v>
      </c>
      <c s="31" t="s">
        <v>82</v>
      </c>
      <c s="32">
        <v>21.53</v>
      </c>
      <c s="32">
        <v>0</v>
      </c>
      <c s="32">
        <f>ROUND(ROUND(H201,3)*ROUND(G201,3),3)</f>
      </c>
      <c s="31" t="s">
        <v>52</v>
      </c>
      <c r="O201">
        <f>(I201*21)/100</f>
      </c>
      <c t="s">
        <v>23</v>
      </c>
    </row>
    <row r="202" spans="1:5" ht="25.5">
      <c r="A202" s="33" t="s">
        <v>53</v>
      </c>
      <c r="E202" s="34" t="s">
        <v>535</v>
      </c>
    </row>
    <row r="203" spans="1:5" ht="12.75">
      <c r="A203" s="35" t="s">
        <v>55</v>
      </c>
      <c r="E203" s="36" t="s">
        <v>536</v>
      </c>
    </row>
    <row r="204" spans="1:5" ht="369.75">
      <c r="A204" t="s">
        <v>57</v>
      </c>
      <c r="E204" s="34" t="s">
        <v>516</v>
      </c>
    </row>
    <row r="205" spans="1:16" ht="12.75">
      <c r="A205" s="25" t="s">
        <v>47</v>
      </c>
      <c s="29" t="s">
        <v>537</v>
      </c>
      <c s="29" t="s">
        <v>538</v>
      </c>
      <c s="25" t="s">
        <v>56</v>
      </c>
      <c s="30" t="s">
        <v>539</v>
      </c>
      <c s="31" t="s">
        <v>335</v>
      </c>
      <c s="32">
        <v>4.314</v>
      </c>
      <c s="32">
        <v>0</v>
      </c>
      <c s="32">
        <f>ROUND(ROUND(H205,3)*ROUND(G205,3),3)</f>
      </c>
      <c s="31" t="s">
        <v>52</v>
      </c>
      <c r="O205">
        <f>(I205*21)/100</f>
      </c>
      <c t="s">
        <v>23</v>
      </c>
    </row>
    <row r="206" spans="1:5" ht="12.75">
      <c r="A206" s="33" t="s">
        <v>53</v>
      </c>
      <c r="E206" s="34" t="s">
        <v>540</v>
      </c>
    </row>
    <row r="207" spans="1:5" ht="25.5">
      <c r="A207" s="35" t="s">
        <v>55</v>
      </c>
      <c r="E207" s="36" t="s">
        <v>541</v>
      </c>
    </row>
    <row r="208" spans="1:5" ht="267.75">
      <c r="A208" t="s">
        <v>57</v>
      </c>
      <c r="E208" s="34" t="s">
        <v>542</v>
      </c>
    </row>
    <row r="209" spans="1:16" ht="12.75">
      <c r="A209" s="25" t="s">
        <v>47</v>
      </c>
      <c s="29" t="s">
        <v>543</v>
      </c>
      <c s="29" t="s">
        <v>544</v>
      </c>
      <c s="25" t="s">
        <v>56</v>
      </c>
      <c s="30" t="s">
        <v>545</v>
      </c>
      <c s="31" t="s">
        <v>82</v>
      </c>
      <c s="32">
        <v>0.945</v>
      </c>
      <c s="32">
        <v>0</v>
      </c>
      <c s="32">
        <f>ROUND(ROUND(H209,3)*ROUND(G209,3),3)</f>
      </c>
      <c s="31" t="s">
        <v>52</v>
      </c>
      <c r="O209">
        <f>(I209*21)/100</f>
      </c>
      <c t="s">
        <v>23</v>
      </c>
    </row>
    <row r="210" spans="1:5" ht="25.5">
      <c r="A210" s="33" t="s">
        <v>53</v>
      </c>
      <c r="E210" s="34" t="s">
        <v>546</v>
      </c>
    </row>
    <row r="211" spans="1:5" ht="12.75">
      <c r="A211" s="35" t="s">
        <v>55</v>
      </c>
      <c r="E211" s="36" t="s">
        <v>547</v>
      </c>
    </row>
    <row r="212" spans="1:5" ht="229.5">
      <c r="A212" t="s">
        <v>57</v>
      </c>
      <c r="E212" s="34" t="s">
        <v>548</v>
      </c>
    </row>
    <row r="213" spans="1:16" ht="12.75">
      <c r="A213" s="25" t="s">
        <v>47</v>
      </c>
      <c s="29" t="s">
        <v>549</v>
      </c>
      <c s="29" t="s">
        <v>550</v>
      </c>
      <c s="25" t="s">
        <v>56</v>
      </c>
      <c s="30" t="s">
        <v>551</v>
      </c>
      <c s="31" t="s">
        <v>82</v>
      </c>
      <c s="32">
        <v>33.6</v>
      </c>
      <c s="32">
        <v>0</v>
      </c>
      <c s="32">
        <f>ROUND(ROUND(H213,3)*ROUND(G213,3),3)</f>
      </c>
      <c s="31" t="s">
        <v>52</v>
      </c>
      <c r="O213">
        <f>(I213*21)/100</f>
      </c>
      <c t="s">
        <v>23</v>
      </c>
    </row>
    <row r="214" spans="1:5" ht="38.25">
      <c r="A214" s="33" t="s">
        <v>53</v>
      </c>
      <c r="E214" s="34" t="s">
        <v>552</v>
      </c>
    </row>
    <row r="215" spans="1:5" ht="51">
      <c r="A215" s="35" t="s">
        <v>55</v>
      </c>
      <c r="E215" s="36" t="s">
        <v>553</v>
      </c>
    </row>
    <row r="216" spans="1:5" ht="369.75">
      <c r="A216" t="s">
        <v>57</v>
      </c>
      <c r="E216" s="34" t="s">
        <v>516</v>
      </c>
    </row>
    <row r="217" spans="1:16" ht="12.75">
      <c r="A217" s="25" t="s">
        <v>47</v>
      </c>
      <c s="29" t="s">
        <v>554</v>
      </c>
      <c s="29" t="s">
        <v>555</v>
      </c>
      <c s="25" t="s">
        <v>56</v>
      </c>
      <c s="30" t="s">
        <v>556</v>
      </c>
      <c s="31" t="s">
        <v>82</v>
      </c>
      <c s="32">
        <v>81.37</v>
      </c>
      <c s="32">
        <v>0</v>
      </c>
      <c s="32">
        <f>ROUND(ROUND(H217,3)*ROUND(G217,3),3)</f>
      </c>
      <c s="31" t="s">
        <v>52</v>
      </c>
      <c r="O217">
        <f>(I217*21)/100</f>
      </c>
      <c t="s">
        <v>23</v>
      </c>
    </row>
    <row r="218" spans="1:5" ht="38.25">
      <c r="A218" s="33" t="s">
        <v>53</v>
      </c>
      <c r="E218" s="34" t="s">
        <v>557</v>
      </c>
    </row>
    <row r="219" spans="1:5" ht="114.75">
      <c r="A219" s="35" t="s">
        <v>55</v>
      </c>
      <c r="E219" s="36" t="s">
        <v>558</v>
      </c>
    </row>
    <row r="220" spans="1:5" ht="369.75">
      <c r="A220" t="s">
        <v>57</v>
      </c>
      <c r="E220" s="34" t="s">
        <v>516</v>
      </c>
    </row>
    <row r="221" spans="1:16" ht="12.75">
      <c r="A221" s="25" t="s">
        <v>47</v>
      </c>
      <c s="29" t="s">
        <v>559</v>
      </c>
      <c s="29" t="s">
        <v>560</v>
      </c>
      <c s="25" t="s">
        <v>56</v>
      </c>
      <c s="30" t="s">
        <v>561</v>
      </c>
      <c s="31" t="s">
        <v>82</v>
      </c>
      <c s="32">
        <v>2.65</v>
      </c>
      <c s="32">
        <v>0</v>
      </c>
      <c s="32">
        <f>ROUND(ROUND(H221,3)*ROUND(G221,3),3)</f>
      </c>
      <c s="31" t="s">
        <v>52</v>
      </c>
      <c r="O221">
        <f>(I221*21)/100</f>
      </c>
      <c t="s">
        <v>23</v>
      </c>
    </row>
    <row r="222" spans="1:5" ht="51">
      <c r="A222" s="33" t="s">
        <v>53</v>
      </c>
      <c r="E222" s="34" t="s">
        <v>562</v>
      </c>
    </row>
    <row r="223" spans="1:5" ht="12.75">
      <c r="A223" s="35" t="s">
        <v>55</v>
      </c>
      <c r="E223" s="36" t="s">
        <v>563</v>
      </c>
    </row>
    <row r="224" spans="1:5" ht="51">
      <c r="A224" t="s">
        <v>57</v>
      </c>
      <c r="E224" s="34" t="s">
        <v>564</v>
      </c>
    </row>
    <row r="225" spans="1:16" ht="12.75">
      <c r="A225" s="25" t="s">
        <v>47</v>
      </c>
      <c s="29" t="s">
        <v>565</v>
      </c>
      <c s="29" t="s">
        <v>566</v>
      </c>
      <c s="25" t="s">
        <v>56</v>
      </c>
      <c s="30" t="s">
        <v>567</v>
      </c>
      <c s="31" t="s">
        <v>82</v>
      </c>
      <c s="32">
        <v>61.314</v>
      </c>
      <c s="32">
        <v>0</v>
      </c>
      <c s="32">
        <f>ROUND(ROUND(H225,3)*ROUND(G225,3),3)</f>
      </c>
      <c s="31" t="s">
        <v>52</v>
      </c>
      <c r="O225">
        <f>(I225*21)/100</f>
      </c>
      <c t="s">
        <v>23</v>
      </c>
    </row>
    <row r="226" spans="1:5" ht="51">
      <c r="A226" s="33" t="s">
        <v>53</v>
      </c>
      <c r="E226" s="34" t="s">
        <v>568</v>
      </c>
    </row>
    <row r="227" spans="1:5" ht="76.5">
      <c r="A227" s="35" t="s">
        <v>55</v>
      </c>
      <c r="E227" s="36" t="s">
        <v>569</v>
      </c>
    </row>
    <row r="228" spans="1:5" ht="102">
      <c r="A228" t="s">
        <v>57</v>
      </c>
      <c r="E228" s="34" t="s">
        <v>570</v>
      </c>
    </row>
    <row r="229" spans="1:16" ht="12.75">
      <c r="A229" s="25" t="s">
        <v>47</v>
      </c>
      <c s="29" t="s">
        <v>571</v>
      </c>
      <c s="29" t="s">
        <v>572</v>
      </c>
      <c s="25" t="s">
        <v>56</v>
      </c>
      <c s="30" t="s">
        <v>573</v>
      </c>
      <c s="31" t="s">
        <v>82</v>
      </c>
      <c s="32">
        <v>13.992</v>
      </c>
      <c s="32">
        <v>0</v>
      </c>
      <c s="32">
        <f>ROUND(ROUND(H229,3)*ROUND(G229,3),3)</f>
      </c>
      <c s="31" t="s">
        <v>52</v>
      </c>
      <c r="O229">
        <f>(I229*21)/100</f>
      </c>
      <c t="s">
        <v>23</v>
      </c>
    </row>
    <row r="230" spans="1:5" ht="51">
      <c r="A230" s="33" t="s">
        <v>53</v>
      </c>
      <c r="E230" s="34" t="s">
        <v>574</v>
      </c>
    </row>
    <row r="231" spans="1:5" ht="76.5">
      <c r="A231" s="35" t="s">
        <v>55</v>
      </c>
      <c r="E231" s="36" t="s">
        <v>575</v>
      </c>
    </row>
    <row r="232" spans="1:5" ht="357">
      <c r="A232" t="s">
        <v>57</v>
      </c>
      <c r="E232" s="34" t="s">
        <v>576</v>
      </c>
    </row>
    <row r="233" spans="1:18" ht="12.75" customHeight="1">
      <c r="A233" s="6" t="s">
        <v>45</v>
      </c>
      <c s="6"/>
      <c s="38" t="s">
        <v>35</v>
      </c>
      <c s="6"/>
      <c s="27" t="s">
        <v>161</v>
      </c>
      <c s="6"/>
      <c s="6"/>
      <c s="6"/>
      <c s="39">
        <f>0+Q233</f>
      </c>
      <c s="6"/>
      <c r="O233">
        <f>0+R233</f>
      </c>
      <c r="Q233">
        <f>0+I234+I238+I242+I246+I250</f>
      </c>
      <c>
        <f>0+O234+O238+O242+O246+O250</f>
      </c>
    </row>
    <row r="234" spans="1:16" ht="12.75">
      <c r="A234" s="25" t="s">
        <v>47</v>
      </c>
      <c s="29" t="s">
        <v>577</v>
      </c>
      <c s="29" t="s">
        <v>189</v>
      </c>
      <c s="25" t="s">
        <v>56</v>
      </c>
      <c s="30" t="s">
        <v>190</v>
      </c>
      <c s="31" t="s">
        <v>71</v>
      </c>
      <c s="32">
        <v>79.75</v>
      </c>
      <c s="32">
        <v>0</v>
      </c>
      <c s="32">
        <f>ROUND(ROUND(H234,3)*ROUND(G234,3),3)</f>
      </c>
      <c s="31" t="s">
        <v>52</v>
      </c>
      <c r="O234">
        <f>(I234*21)/100</f>
      </c>
      <c t="s">
        <v>23</v>
      </c>
    </row>
    <row r="235" spans="1:5" ht="25.5">
      <c r="A235" s="33" t="s">
        <v>53</v>
      </c>
      <c r="E235" s="34" t="s">
        <v>578</v>
      </c>
    </row>
    <row r="236" spans="1:5" ht="12.75">
      <c r="A236" s="35" t="s">
        <v>55</v>
      </c>
      <c r="E236" s="36" t="s">
        <v>579</v>
      </c>
    </row>
    <row r="237" spans="1:5" ht="51">
      <c r="A237" t="s">
        <v>57</v>
      </c>
      <c r="E237" s="34" t="s">
        <v>183</v>
      </c>
    </row>
    <row r="238" spans="1:16" ht="12.75">
      <c r="A238" s="25" t="s">
        <v>47</v>
      </c>
      <c s="29" t="s">
        <v>580</v>
      </c>
      <c s="29" t="s">
        <v>581</v>
      </c>
      <c s="25" t="s">
        <v>56</v>
      </c>
      <c s="30" t="s">
        <v>582</v>
      </c>
      <c s="31" t="s">
        <v>71</v>
      </c>
      <c s="32">
        <v>38.5</v>
      </c>
      <c s="32">
        <v>0</v>
      </c>
      <c s="32">
        <f>ROUND(ROUND(H238,3)*ROUND(G238,3),3)</f>
      </c>
      <c s="31" t="s">
        <v>52</v>
      </c>
      <c r="O238">
        <f>(I238*21)/100</f>
      </c>
      <c t="s">
        <v>23</v>
      </c>
    </row>
    <row r="239" spans="1:5" ht="12.75">
      <c r="A239" s="33" t="s">
        <v>53</v>
      </c>
      <c r="E239" s="34" t="s">
        <v>583</v>
      </c>
    </row>
    <row r="240" spans="1:5" ht="12.75">
      <c r="A240" s="35" t="s">
        <v>55</v>
      </c>
      <c r="E240" s="36" t="s">
        <v>584</v>
      </c>
    </row>
    <row r="241" spans="1:5" ht="140.25">
      <c r="A241" t="s">
        <v>57</v>
      </c>
      <c r="E241" s="34" t="s">
        <v>194</v>
      </c>
    </row>
    <row r="242" spans="1:16" ht="12.75">
      <c r="A242" s="25" t="s">
        <v>47</v>
      </c>
      <c s="29" t="s">
        <v>585</v>
      </c>
      <c s="29" t="s">
        <v>200</v>
      </c>
      <c s="25" t="s">
        <v>56</v>
      </c>
      <c s="30" t="s">
        <v>201</v>
      </c>
      <c s="31" t="s">
        <v>71</v>
      </c>
      <c s="32">
        <v>38.5</v>
      </c>
      <c s="32">
        <v>0</v>
      </c>
      <c s="32">
        <f>ROUND(ROUND(H242,3)*ROUND(G242,3),3)</f>
      </c>
      <c s="31" t="s">
        <v>52</v>
      </c>
      <c r="O242">
        <f>(I242*21)/100</f>
      </c>
      <c t="s">
        <v>23</v>
      </c>
    </row>
    <row r="243" spans="1:5" ht="25.5">
      <c r="A243" s="33" t="s">
        <v>53</v>
      </c>
      <c r="E243" s="34" t="s">
        <v>586</v>
      </c>
    </row>
    <row r="244" spans="1:5" ht="12.75">
      <c r="A244" s="35" t="s">
        <v>55</v>
      </c>
      <c r="E244" s="36" t="s">
        <v>584</v>
      </c>
    </row>
    <row r="245" spans="1:5" ht="140.25">
      <c r="A245" t="s">
        <v>57</v>
      </c>
      <c r="E245" s="34" t="s">
        <v>194</v>
      </c>
    </row>
    <row r="246" spans="1:16" ht="12.75">
      <c r="A246" s="25" t="s">
        <v>47</v>
      </c>
      <c s="29" t="s">
        <v>587</v>
      </c>
      <c s="29" t="s">
        <v>588</v>
      </c>
      <c s="25" t="s">
        <v>56</v>
      </c>
      <c s="30" t="s">
        <v>589</v>
      </c>
      <c s="31" t="s">
        <v>82</v>
      </c>
      <c s="32">
        <v>0.22</v>
      </c>
      <c s="32">
        <v>0</v>
      </c>
      <c s="32">
        <f>ROUND(ROUND(H246,3)*ROUND(G246,3),3)</f>
      </c>
      <c s="31" t="s">
        <v>52</v>
      </c>
      <c r="O246">
        <f>(I246*21)/100</f>
      </c>
      <c t="s">
        <v>23</v>
      </c>
    </row>
    <row r="247" spans="1:5" ht="12.75">
      <c r="A247" s="33" t="s">
        <v>53</v>
      </c>
      <c r="E247" s="34" t="s">
        <v>590</v>
      </c>
    </row>
    <row r="248" spans="1:5" ht="12.75">
      <c r="A248" s="35" t="s">
        <v>55</v>
      </c>
      <c r="E248" s="36" t="s">
        <v>591</v>
      </c>
    </row>
    <row r="249" spans="1:5" ht="140.25">
      <c r="A249" t="s">
        <v>57</v>
      </c>
      <c r="E249" s="34" t="s">
        <v>194</v>
      </c>
    </row>
    <row r="250" spans="1:16" ht="12.75">
      <c r="A250" s="25" t="s">
        <v>47</v>
      </c>
      <c s="29" t="s">
        <v>592</v>
      </c>
      <c s="29" t="s">
        <v>593</v>
      </c>
      <c s="25" t="s">
        <v>56</v>
      </c>
      <c s="30" t="s">
        <v>594</v>
      </c>
      <c s="31" t="s">
        <v>71</v>
      </c>
      <c s="32">
        <v>41.25</v>
      </c>
      <c s="32">
        <v>0</v>
      </c>
      <c s="32">
        <f>ROUND(ROUND(H250,3)*ROUND(G250,3),3)</f>
      </c>
      <c s="31" t="s">
        <v>52</v>
      </c>
      <c r="O250">
        <f>(I250*21)/100</f>
      </c>
      <c t="s">
        <v>23</v>
      </c>
    </row>
    <row r="251" spans="1:5" ht="12.75">
      <c r="A251" s="33" t="s">
        <v>53</v>
      </c>
      <c r="E251" s="34" t="s">
        <v>595</v>
      </c>
    </row>
    <row r="252" spans="1:5" ht="12.75">
      <c r="A252" s="35" t="s">
        <v>55</v>
      </c>
      <c r="E252" s="36" t="s">
        <v>596</v>
      </c>
    </row>
    <row r="253" spans="1:5" ht="140.25">
      <c r="A253" t="s">
        <v>57</v>
      </c>
      <c r="E253" s="34" t="s">
        <v>194</v>
      </c>
    </row>
    <row r="254" spans="1:18" ht="12.75" customHeight="1">
      <c r="A254" s="6" t="s">
        <v>45</v>
      </c>
      <c s="6"/>
      <c s="38" t="s">
        <v>113</v>
      </c>
      <c s="6"/>
      <c s="27" t="s">
        <v>597</v>
      </c>
      <c s="6"/>
      <c s="6"/>
      <c s="6"/>
      <c s="39">
        <f>0+Q254</f>
      </c>
      <c s="6"/>
      <c r="O254">
        <f>0+R254</f>
      </c>
      <c r="Q254">
        <f>0+I255+I259+I263+I267+I271+I275</f>
      </c>
      <c>
        <f>0+O255+O259+O263+O267+O271+O275</f>
      </c>
    </row>
    <row r="255" spans="1:16" ht="12.75">
      <c r="A255" s="25" t="s">
        <v>47</v>
      </c>
      <c s="29" t="s">
        <v>598</v>
      </c>
      <c s="29" t="s">
        <v>599</v>
      </c>
      <c s="25" t="s">
        <v>56</v>
      </c>
      <c s="30" t="s">
        <v>600</v>
      </c>
      <c s="31" t="s">
        <v>71</v>
      </c>
      <c s="32">
        <v>8.25</v>
      </c>
      <c s="32">
        <v>0</v>
      </c>
      <c s="32">
        <f>ROUND(ROUND(H255,3)*ROUND(G255,3),3)</f>
      </c>
      <c s="31" t="s">
        <v>52</v>
      </c>
      <c r="O255">
        <f>(I255*21)/100</f>
      </c>
      <c t="s">
        <v>23</v>
      </c>
    </row>
    <row r="256" spans="1:5" ht="25.5">
      <c r="A256" s="33" t="s">
        <v>53</v>
      </c>
      <c r="E256" s="34" t="s">
        <v>601</v>
      </c>
    </row>
    <row r="257" spans="1:5" ht="12.75">
      <c r="A257" s="35" t="s">
        <v>55</v>
      </c>
      <c r="E257" s="36" t="s">
        <v>602</v>
      </c>
    </row>
    <row r="258" spans="1:5" ht="204">
      <c r="A258" t="s">
        <v>57</v>
      </c>
      <c r="E258" s="34" t="s">
        <v>603</v>
      </c>
    </row>
    <row r="259" spans="1:16" ht="25.5">
      <c r="A259" s="25" t="s">
        <v>47</v>
      </c>
      <c s="29" t="s">
        <v>604</v>
      </c>
      <c s="29" t="s">
        <v>605</v>
      </c>
      <c s="25" t="s">
        <v>56</v>
      </c>
      <c s="30" t="s">
        <v>606</v>
      </c>
      <c s="31" t="s">
        <v>71</v>
      </c>
      <c s="32">
        <v>47.3</v>
      </c>
      <c s="32">
        <v>0</v>
      </c>
      <c s="32">
        <f>ROUND(ROUND(H259,3)*ROUND(G259,3),3)</f>
      </c>
      <c s="31" t="s">
        <v>52</v>
      </c>
      <c r="O259">
        <f>(I259*21)/100</f>
      </c>
      <c t="s">
        <v>23</v>
      </c>
    </row>
    <row r="260" spans="1:5" ht="25.5">
      <c r="A260" s="33" t="s">
        <v>53</v>
      </c>
      <c r="E260" s="34" t="s">
        <v>607</v>
      </c>
    </row>
    <row r="261" spans="1:5" ht="12.75">
      <c r="A261" s="35" t="s">
        <v>55</v>
      </c>
      <c r="E261" s="36" t="s">
        <v>608</v>
      </c>
    </row>
    <row r="262" spans="1:5" ht="204">
      <c r="A262" t="s">
        <v>57</v>
      </c>
      <c r="E262" s="34" t="s">
        <v>609</v>
      </c>
    </row>
    <row r="263" spans="1:16" ht="12.75">
      <c r="A263" s="25" t="s">
        <v>47</v>
      </c>
      <c s="29" t="s">
        <v>610</v>
      </c>
      <c s="29" t="s">
        <v>611</v>
      </c>
      <c s="25" t="s">
        <v>49</v>
      </c>
      <c s="30" t="s">
        <v>612</v>
      </c>
      <c s="31" t="s">
        <v>71</v>
      </c>
      <c s="32">
        <v>157.29</v>
      </c>
      <c s="32">
        <v>0</v>
      </c>
      <c s="32">
        <f>ROUND(ROUND(H263,3)*ROUND(G263,3),3)</f>
      </c>
      <c s="31" t="s">
        <v>52</v>
      </c>
      <c r="O263">
        <f>(I263*21)/100</f>
      </c>
      <c t="s">
        <v>23</v>
      </c>
    </row>
    <row r="264" spans="1:5" ht="25.5">
      <c r="A264" s="33" t="s">
        <v>53</v>
      </c>
      <c r="E264" s="34" t="s">
        <v>613</v>
      </c>
    </row>
    <row r="265" spans="1:5" ht="12.75">
      <c r="A265" s="35" t="s">
        <v>55</v>
      </c>
      <c r="E265" s="36" t="s">
        <v>614</v>
      </c>
    </row>
    <row r="266" spans="1:5" ht="38.25">
      <c r="A266" t="s">
        <v>57</v>
      </c>
      <c r="E266" s="34" t="s">
        <v>615</v>
      </c>
    </row>
    <row r="267" spans="1:16" ht="12.75">
      <c r="A267" s="25" t="s">
        <v>47</v>
      </c>
      <c s="29" t="s">
        <v>616</v>
      </c>
      <c s="29" t="s">
        <v>617</v>
      </c>
      <c s="25" t="s">
        <v>56</v>
      </c>
      <c s="30" t="s">
        <v>618</v>
      </c>
      <c s="31" t="s">
        <v>71</v>
      </c>
      <c s="32">
        <v>8.8</v>
      </c>
      <c s="32">
        <v>0</v>
      </c>
      <c s="32">
        <f>ROUND(ROUND(H267,3)*ROUND(G267,3),3)</f>
      </c>
      <c s="31" t="s">
        <v>52</v>
      </c>
      <c r="O267">
        <f>(I267*21)/100</f>
      </c>
      <c t="s">
        <v>23</v>
      </c>
    </row>
    <row r="268" spans="1:5" ht="12.75">
      <c r="A268" s="33" t="s">
        <v>53</v>
      </c>
      <c r="E268" s="34" t="s">
        <v>619</v>
      </c>
    </row>
    <row r="269" spans="1:5" ht="12.75">
      <c r="A269" s="35" t="s">
        <v>55</v>
      </c>
      <c r="E269" s="36" t="s">
        <v>620</v>
      </c>
    </row>
    <row r="270" spans="1:5" ht="51">
      <c r="A270" t="s">
        <v>57</v>
      </c>
      <c r="E270" s="34" t="s">
        <v>621</v>
      </c>
    </row>
    <row r="271" spans="1:16" ht="12.75">
      <c r="A271" s="25" t="s">
        <v>47</v>
      </c>
      <c s="29" t="s">
        <v>622</v>
      </c>
      <c s="29" t="s">
        <v>623</v>
      </c>
      <c s="25" t="s">
        <v>56</v>
      </c>
      <c s="30" t="s">
        <v>624</v>
      </c>
      <c s="31" t="s">
        <v>71</v>
      </c>
      <c s="32">
        <v>6.751</v>
      </c>
      <c s="32">
        <v>0</v>
      </c>
      <c s="32">
        <f>ROUND(ROUND(H271,3)*ROUND(G271,3),3)</f>
      </c>
      <c s="31" t="s">
        <v>52</v>
      </c>
      <c r="O271">
        <f>(I271*21)/100</f>
      </c>
      <c t="s">
        <v>23</v>
      </c>
    </row>
    <row r="272" spans="1:5" ht="25.5">
      <c r="A272" s="33" t="s">
        <v>53</v>
      </c>
      <c r="E272" s="34" t="s">
        <v>625</v>
      </c>
    </row>
    <row r="273" spans="1:5" ht="12.75">
      <c r="A273" s="35" t="s">
        <v>55</v>
      </c>
      <c r="E273" s="36" t="s">
        <v>626</v>
      </c>
    </row>
    <row r="274" spans="1:5" ht="51">
      <c r="A274" t="s">
        <v>57</v>
      </c>
      <c r="E274" s="34" t="s">
        <v>621</v>
      </c>
    </row>
    <row r="275" spans="1:16" ht="12.75">
      <c r="A275" s="25" t="s">
        <v>47</v>
      </c>
      <c s="29" t="s">
        <v>627</v>
      </c>
      <c s="29" t="s">
        <v>628</v>
      </c>
      <c s="25" t="s">
        <v>56</v>
      </c>
      <c s="30" t="s">
        <v>629</v>
      </c>
      <c s="31" t="s">
        <v>71</v>
      </c>
      <c s="32">
        <v>3.3</v>
      </c>
      <c s="32">
        <v>0</v>
      </c>
      <c s="32">
        <f>ROUND(ROUND(H275,3)*ROUND(G275,3),3)</f>
      </c>
      <c s="31" t="s">
        <v>52</v>
      </c>
      <c r="O275">
        <f>(I275*21)/100</f>
      </c>
      <c t="s">
        <v>23</v>
      </c>
    </row>
    <row r="276" spans="1:5" ht="12.75">
      <c r="A276" s="33" t="s">
        <v>53</v>
      </c>
      <c r="E276" s="34" t="s">
        <v>630</v>
      </c>
    </row>
    <row r="277" spans="1:5" ht="12.75">
      <c r="A277" s="35" t="s">
        <v>55</v>
      </c>
      <c r="E277" s="36" t="s">
        <v>631</v>
      </c>
    </row>
    <row r="278" spans="1:5" ht="51">
      <c r="A278" t="s">
        <v>57</v>
      </c>
      <c r="E278" s="34" t="s">
        <v>621</v>
      </c>
    </row>
    <row r="279" spans="1:18" ht="12.75" customHeight="1">
      <c r="A279" s="6" t="s">
        <v>45</v>
      </c>
      <c s="6"/>
      <c s="38" t="s">
        <v>118</v>
      </c>
      <c s="6"/>
      <c s="27" t="s">
        <v>632</v>
      </c>
      <c s="6"/>
      <c s="6"/>
      <c s="6"/>
      <c s="39">
        <f>0+Q279</f>
      </c>
      <c s="6"/>
      <c r="O279">
        <f>0+R279</f>
      </c>
      <c r="Q279">
        <f>0+I280+I284+I288</f>
      </c>
      <c>
        <f>0+O280+O284+O288</f>
      </c>
    </row>
    <row r="280" spans="1:16" ht="12.75">
      <c r="A280" s="25" t="s">
        <v>47</v>
      </c>
      <c s="29" t="s">
        <v>633</v>
      </c>
      <c s="29" t="s">
        <v>634</v>
      </c>
      <c s="25" t="s">
        <v>56</v>
      </c>
      <c s="30" t="s">
        <v>635</v>
      </c>
      <c s="31" t="s">
        <v>216</v>
      </c>
      <c s="32">
        <v>84</v>
      </c>
      <c s="32">
        <v>0</v>
      </c>
      <c s="32">
        <f>ROUND(ROUND(H280,3)*ROUND(G280,3),3)</f>
      </c>
      <c s="31" t="s">
        <v>52</v>
      </c>
      <c r="O280">
        <f>(I280*21)/100</f>
      </c>
      <c t="s">
        <v>23</v>
      </c>
    </row>
    <row r="281" spans="1:5" ht="25.5">
      <c r="A281" s="33" t="s">
        <v>53</v>
      </c>
      <c r="E281" s="34" t="s">
        <v>636</v>
      </c>
    </row>
    <row r="282" spans="1:5" ht="12.75">
      <c r="A282" s="35" t="s">
        <v>55</v>
      </c>
      <c r="E282" s="36" t="s">
        <v>637</v>
      </c>
    </row>
    <row r="283" spans="1:5" ht="267.75">
      <c r="A283" t="s">
        <v>57</v>
      </c>
      <c r="E283" s="34" t="s">
        <v>638</v>
      </c>
    </row>
    <row r="284" spans="1:16" ht="12.75">
      <c r="A284" s="25" t="s">
        <v>47</v>
      </c>
      <c s="29" t="s">
        <v>639</v>
      </c>
      <c s="29" t="s">
        <v>640</v>
      </c>
      <c s="25" t="s">
        <v>56</v>
      </c>
      <c s="30" t="s">
        <v>641</v>
      </c>
      <c s="31" t="s">
        <v>216</v>
      </c>
      <c s="32">
        <v>1.3</v>
      </c>
      <c s="32">
        <v>0</v>
      </c>
      <c s="32">
        <f>ROUND(ROUND(H284,3)*ROUND(G284,3),3)</f>
      </c>
      <c s="31" t="s">
        <v>52</v>
      </c>
      <c r="O284">
        <f>(I284*21)/100</f>
      </c>
      <c t="s">
        <v>23</v>
      </c>
    </row>
    <row r="285" spans="1:5" ht="12.75">
      <c r="A285" s="33" t="s">
        <v>53</v>
      </c>
      <c r="E285" s="34" t="s">
        <v>642</v>
      </c>
    </row>
    <row r="286" spans="1:5" ht="12.75">
      <c r="A286" s="35" t="s">
        <v>55</v>
      </c>
      <c r="E286" s="36" t="s">
        <v>643</v>
      </c>
    </row>
    <row r="287" spans="1:5" ht="255">
      <c r="A287" t="s">
        <v>57</v>
      </c>
      <c r="E287" s="34" t="s">
        <v>644</v>
      </c>
    </row>
    <row r="288" spans="1:16" ht="12.75">
      <c r="A288" s="25" t="s">
        <v>47</v>
      </c>
      <c s="29" t="s">
        <v>645</v>
      </c>
      <c s="29" t="s">
        <v>646</v>
      </c>
      <c s="25" t="s">
        <v>56</v>
      </c>
      <c s="30" t="s">
        <v>647</v>
      </c>
      <c s="31" t="s">
        <v>216</v>
      </c>
      <c s="32">
        <v>1</v>
      </c>
      <c s="32">
        <v>0</v>
      </c>
      <c s="32">
        <f>ROUND(ROUND(H288,3)*ROUND(G288,3),3)</f>
      </c>
      <c s="31" t="s">
        <v>52</v>
      </c>
      <c r="O288">
        <f>(I288*21)/100</f>
      </c>
      <c t="s">
        <v>23</v>
      </c>
    </row>
    <row r="289" spans="1:5" ht="12.75">
      <c r="A289" s="33" t="s">
        <v>53</v>
      </c>
      <c r="E289" s="34" t="s">
        <v>648</v>
      </c>
    </row>
    <row r="290" spans="1:5" ht="12.75">
      <c r="A290" s="35" t="s">
        <v>55</v>
      </c>
      <c r="E290" s="36" t="s">
        <v>649</v>
      </c>
    </row>
    <row r="291" spans="1:5" ht="242.25">
      <c r="A291" t="s">
        <v>57</v>
      </c>
      <c r="E291" s="34" t="s">
        <v>650</v>
      </c>
    </row>
    <row r="292" spans="1:18" ht="12.75" customHeight="1">
      <c r="A292" s="6" t="s">
        <v>45</v>
      </c>
      <c s="6"/>
      <c s="38" t="s">
        <v>40</v>
      </c>
      <c s="6"/>
      <c s="27" t="s">
        <v>219</v>
      </c>
      <c s="6"/>
      <c s="6"/>
      <c s="6"/>
      <c s="39">
        <f>0+Q292</f>
      </c>
      <c s="6"/>
      <c r="O292">
        <f>0+R292</f>
      </c>
      <c r="Q292">
        <f>0+I293+I297+I301+I305+I309+I313+I317+I321+I325+I329+I333+I337+I341+I345+I349+I353+I357</f>
      </c>
      <c>
        <f>0+O293+O297+O301+O305+O309+O313+O317+O321+O325+O329+O333+O337+O341+O345+O349+O353+O357</f>
      </c>
    </row>
    <row r="293" spans="1:16" ht="12.75">
      <c r="A293" s="25" t="s">
        <v>47</v>
      </c>
      <c s="29" t="s">
        <v>651</v>
      </c>
      <c s="29" t="s">
        <v>652</v>
      </c>
      <c s="25" t="s">
        <v>56</v>
      </c>
      <c s="30" t="s">
        <v>653</v>
      </c>
      <c s="31" t="s">
        <v>216</v>
      </c>
      <c s="32">
        <v>12.8</v>
      </c>
      <c s="32">
        <v>0</v>
      </c>
      <c s="32">
        <f>ROUND(ROUND(H293,3)*ROUND(G293,3),3)</f>
      </c>
      <c s="31" t="s">
        <v>52</v>
      </c>
      <c r="O293">
        <f>(I293*21)/100</f>
      </c>
      <c t="s">
        <v>23</v>
      </c>
    </row>
    <row r="294" spans="1:5" ht="12.75">
      <c r="A294" s="33" t="s">
        <v>53</v>
      </c>
      <c r="E294" s="34" t="s">
        <v>654</v>
      </c>
    </row>
    <row r="295" spans="1:5" ht="12.75">
      <c r="A295" s="35" t="s">
        <v>55</v>
      </c>
      <c r="E295" s="36" t="s">
        <v>655</v>
      </c>
    </row>
    <row r="296" spans="1:5" ht="38.25">
      <c r="A296" t="s">
        <v>57</v>
      </c>
      <c r="E296" s="34" t="s">
        <v>223</v>
      </c>
    </row>
    <row r="297" spans="1:16" ht="25.5">
      <c r="A297" s="25" t="s">
        <v>47</v>
      </c>
      <c s="29" t="s">
        <v>656</v>
      </c>
      <c s="29" t="s">
        <v>657</v>
      </c>
      <c s="25" t="s">
        <v>56</v>
      </c>
      <c s="30" t="s">
        <v>658</v>
      </c>
      <c s="31" t="s">
        <v>216</v>
      </c>
      <c s="32">
        <v>12.7</v>
      </c>
      <c s="32">
        <v>0</v>
      </c>
      <c s="32">
        <f>ROUND(ROUND(H297,3)*ROUND(G297,3),3)</f>
      </c>
      <c s="31" t="s">
        <v>52</v>
      </c>
      <c r="O297">
        <f>(I297*21)/100</f>
      </c>
      <c t="s">
        <v>23</v>
      </c>
    </row>
    <row r="298" spans="1:5" ht="12.75">
      <c r="A298" s="33" t="s">
        <v>53</v>
      </c>
      <c r="E298" s="34" t="s">
        <v>659</v>
      </c>
    </row>
    <row r="299" spans="1:5" ht="12.75">
      <c r="A299" s="35" t="s">
        <v>55</v>
      </c>
      <c r="E299" s="36" t="s">
        <v>660</v>
      </c>
    </row>
    <row r="300" spans="1:5" ht="38.25">
      <c r="A300" t="s">
        <v>57</v>
      </c>
      <c r="E300" s="34" t="s">
        <v>223</v>
      </c>
    </row>
    <row r="301" spans="1:16" ht="12.75">
      <c r="A301" s="25" t="s">
        <v>47</v>
      </c>
      <c s="29" t="s">
        <v>661</v>
      </c>
      <c s="29" t="s">
        <v>662</v>
      </c>
      <c s="25" t="s">
        <v>56</v>
      </c>
      <c s="30" t="s">
        <v>663</v>
      </c>
      <c s="31" t="s">
        <v>216</v>
      </c>
      <c s="32">
        <v>11</v>
      </c>
      <c s="32">
        <v>0</v>
      </c>
      <c s="32">
        <f>ROUND(ROUND(H301,3)*ROUND(G301,3),3)</f>
      </c>
      <c s="31" t="s">
        <v>52</v>
      </c>
      <c r="O301">
        <f>(I301*21)/100</f>
      </c>
      <c t="s">
        <v>23</v>
      </c>
    </row>
    <row r="302" spans="1:5" ht="25.5">
      <c r="A302" s="33" t="s">
        <v>53</v>
      </c>
      <c r="E302" s="34" t="s">
        <v>664</v>
      </c>
    </row>
    <row r="303" spans="1:5" ht="12.75">
      <c r="A303" s="35" t="s">
        <v>55</v>
      </c>
      <c r="E303" s="36" t="s">
        <v>665</v>
      </c>
    </row>
    <row r="304" spans="1:5" ht="114.75">
      <c r="A304" t="s">
        <v>57</v>
      </c>
      <c r="E304" s="34" t="s">
        <v>666</v>
      </c>
    </row>
    <row r="305" spans="1:16" ht="12.75">
      <c r="A305" s="25" t="s">
        <v>47</v>
      </c>
      <c s="29" t="s">
        <v>667</v>
      </c>
      <c s="29" t="s">
        <v>668</v>
      </c>
      <c s="25" t="s">
        <v>56</v>
      </c>
      <c s="30" t="s">
        <v>669</v>
      </c>
      <c s="31" t="s">
        <v>51</v>
      </c>
      <c s="32">
        <v>10</v>
      </c>
      <c s="32">
        <v>0</v>
      </c>
      <c s="32">
        <f>ROUND(ROUND(H305,3)*ROUND(G305,3),3)</f>
      </c>
      <c s="31" t="s">
        <v>52</v>
      </c>
      <c r="O305">
        <f>(I305*21)/100</f>
      </c>
      <c t="s">
        <v>23</v>
      </c>
    </row>
    <row r="306" spans="1:5" ht="12.75">
      <c r="A306" s="33" t="s">
        <v>53</v>
      </c>
      <c r="E306" s="34" t="s">
        <v>56</v>
      </c>
    </row>
    <row r="307" spans="1:5" ht="51">
      <c r="A307" s="35" t="s">
        <v>55</v>
      </c>
      <c r="E307" s="36" t="s">
        <v>670</v>
      </c>
    </row>
    <row r="308" spans="1:5" ht="38.25">
      <c r="A308" t="s">
        <v>57</v>
      </c>
      <c r="E308" s="34" t="s">
        <v>671</v>
      </c>
    </row>
    <row r="309" spans="1:16" ht="12.75">
      <c r="A309" s="25" t="s">
        <v>47</v>
      </c>
      <c s="29" t="s">
        <v>672</v>
      </c>
      <c s="29" t="s">
        <v>673</v>
      </c>
      <c s="25" t="s">
        <v>56</v>
      </c>
      <c s="30" t="s">
        <v>674</v>
      </c>
      <c s="31" t="s">
        <v>51</v>
      </c>
      <c s="32">
        <v>2</v>
      </c>
      <c s="32">
        <v>0</v>
      </c>
      <c s="32">
        <f>ROUND(ROUND(H309,3)*ROUND(G309,3),3)</f>
      </c>
      <c s="31" t="s">
        <v>52</v>
      </c>
      <c r="O309">
        <f>(I309*21)/100</f>
      </c>
      <c t="s">
        <v>23</v>
      </c>
    </row>
    <row r="310" spans="1:5" ht="12.75">
      <c r="A310" s="33" t="s">
        <v>53</v>
      </c>
      <c r="E310" s="34" t="s">
        <v>56</v>
      </c>
    </row>
    <row r="311" spans="1:5" ht="12.75">
      <c r="A311" s="35" t="s">
        <v>55</v>
      </c>
      <c r="E311" s="36" t="s">
        <v>56</v>
      </c>
    </row>
    <row r="312" spans="1:5" ht="25.5">
      <c r="A312" t="s">
        <v>57</v>
      </c>
      <c r="E312" s="34" t="s">
        <v>675</v>
      </c>
    </row>
    <row r="313" spans="1:16" ht="12.75">
      <c r="A313" s="25" t="s">
        <v>47</v>
      </c>
      <c s="29" t="s">
        <v>676</v>
      </c>
      <c s="29" t="s">
        <v>677</v>
      </c>
      <c s="25" t="s">
        <v>56</v>
      </c>
      <c s="30" t="s">
        <v>678</v>
      </c>
      <c s="31" t="s">
        <v>216</v>
      </c>
      <c s="32">
        <v>46.832</v>
      </c>
      <c s="32">
        <v>0</v>
      </c>
      <c s="32">
        <f>ROUND(ROUND(H313,3)*ROUND(G313,3),3)</f>
      </c>
      <c s="31" t="s">
        <v>52</v>
      </c>
      <c r="O313">
        <f>(I313*21)/100</f>
      </c>
      <c t="s">
        <v>23</v>
      </c>
    </row>
    <row r="314" spans="1:5" ht="25.5">
      <c r="A314" s="33" t="s">
        <v>53</v>
      </c>
      <c r="E314" s="34" t="s">
        <v>679</v>
      </c>
    </row>
    <row r="315" spans="1:5" ht="51">
      <c r="A315" s="35" t="s">
        <v>55</v>
      </c>
      <c r="E315" s="36" t="s">
        <v>680</v>
      </c>
    </row>
    <row r="316" spans="1:5" ht="51">
      <c r="A316" t="s">
        <v>57</v>
      </c>
      <c r="E316" s="34" t="s">
        <v>681</v>
      </c>
    </row>
    <row r="317" spans="1:16" ht="12.75">
      <c r="A317" s="25" t="s">
        <v>47</v>
      </c>
      <c s="29" t="s">
        <v>682</v>
      </c>
      <c s="29" t="s">
        <v>683</v>
      </c>
      <c s="25" t="s">
        <v>56</v>
      </c>
      <c s="30" t="s">
        <v>684</v>
      </c>
      <c s="31" t="s">
        <v>216</v>
      </c>
      <c s="32">
        <v>20.2</v>
      </c>
      <c s="32">
        <v>0</v>
      </c>
      <c s="32">
        <f>ROUND(ROUND(H317,3)*ROUND(G317,3),3)</f>
      </c>
      <c s="31" t="s">
        <v>52</v>
      </c>
      <c r="O317">
        <f>(I317*21)/100</f>
      </c>
      <c t="s">
        <v>23</v>
      </c>
    </row>
    <row r="318" spans="1:5" ht="12.75">
      <c r="A318" s="33" t="s">
        <v>53</v>
      </c>
      <c r="E318" s="34" t="s">
        <v>685</v>
      </c>
    </row>
    <row r="319" spans="1:5" ht="12.75">
      <c r="A319" s="35" t="s">
        <v>55</v>
      </c>
      <c r="E319" s="36" t="s">
        <v>686</v>
      </c>
    </row>
    <row r="320" spans="1:5" ht="51">
      <c r="A320" t="s">
        <v>57</v>
      </c>
      <c r="E320" s="34" t="s">
        <v>681</v>
      </c>
    </row>
    <row r="321" spans="1:16" ht="12.75">
      <c r="A321" s="25" t="s">
        <v>47</v>
      </c>
      <c s="29" t="s">
        <v>687</v>
      </c>
      <c s="29" t="s">
        <v>688</v>
      </c>
      <c s="25" t="s">
        <v>56</v>
      </c>
      <c s="30" t="s">
        <v>689</v>
      </c>
      <c s="31" t="s">
        <v>216</v>
      </c>
      <c s="32">
        <v>57.2</v>
      </c>
      <c s="32">
        <v>0</v>
      </c>
      <c s="32">
        <f>ROUND(ROUND(H321,3)*ROUND(G321,3),3)</f>
      </c>
      <c s="31" t="s">
        <v>52</v>
      </c>
      <c r="O321">
        <f>(I321*21)/100</f>
      </c>
      <c t="s">
        <v>23</v>
      </c>
    </row>
    <row r="322" spans="1:5" ht="12.75">
      <c r="A322" s="33" t="s">
        <v>53</v>
      </c>
      <c r="E322" s="34" t="s">
        <v>56</v>
      </c>
    </row>
    <row r="323" spans="1:5" ht="63.75">
      <c r="A323" s="35" t="s">
        <v>55</v>
      </c>
      <c r="E323" s="36" t="s">
        <v>690</v>
      </c>
    </row>
    <row r="324" spans="1:5" ht="25.5">
      <c r="A324" t="s">
        <v>57</v>
      </c>
      <c r="E324" s="34" t="s">
        <v>259</v>
      </c>
    </row>
    <row r="325" spans="1:16" ht="12.75">
      <c r="A325" s="25" t="s">
        <v>47</v>
      </c>
      <c s="29" t="s">
        <v>691</v>
      </c>
      <c s="29" t="s">
        <v>692</v>
      </c>
      <c s="25" t="s">
        <v>56</v>
      </c>
      <c s="30" t="s">
        <v>693</v>
      </c>
      <c s="31" t="s">
        <v>216</v>
      </c>
      <c s="32">
        <v>15</v>
      </c>
      <c s="32">
        <v>0</v>
      </c>
      <c s="32">
        <f>ROUND(ROUND(H325,3)*ROUND(G325,3),3)</f>
      </c>
      <c s="31" t="s">
        <v>52</v>
      </c>
      <c r="O325">
        <f>(I325*21)/100</f>
      </c>
      <c t="s">
        <v>23</v>
      </c>
    </row>
    <row r="326" spans="1:5" ht="12.75">
      <c r="A326" s="33" t="s">
        <v>53</v>
      </c>
      <c r="E326" s="34" t="s">
        <v>694</v>
      </c>
    </row>
    <row r="327" spans="1:5" ht="12.75">
      <c r="A327" s="35" t="s">
        <v>55</v>
      </c>
      <c r="E327" s="36" t="s">
        <v>695</v>
      </c>
    </row>
    <row r="328" spans="1:5" ht="38.25">
      <c r="A328" t="s">
        <v>57</v>
      </c>
      <c r="E328" s="34" t="s">
        <v>696</v>
      </c>
    </row>
    <row r="329" spans="1:16" ht="12.75">
      <c r="A329" s="25" t="s">
        <v>47</v>
      </c>
      <c s="29" t="s">
        <v>697</v>
      </c>
      <c s="29" t="s">
        <v>698</v>
      </c>
      <c s="25" t="s">
        <v>56</v>
      </c>
      <c s="30" t="s">
        <v>699</v>
      </c>
      <c s="31" t="s">
        <v>216</v>
      </c>
      <c s="32">
        <v>34</v>
      </c>
      <c s="32">
        <v>0</v>
      </c>
      <c s="32">
        <f>ROUND(ROUND(H329,3)*ROUND(G329,3),3)</f>
      </c>
      <c s="31" t="s">
        <v>52</v>
      </c>
      <c r="O329">
        <f>(I329*21)/100</f>
      </c>
      <c t="s">
        <v>23</v>
      </c>
    </row>
    <row r="330" spans="1:5" ht="12.75">
      <c r="A330" s="33" t="s">
        <v>53</v>
      </c>
      <c r="E330" s="34" t="s">
        <v>700</v>
      </c>
    </row>
    <row r="331" spans="1:5" ht="51">
      <c r="A331" s="35" t="s">
        <v>55</v>
      </c>
      <c r="E331" s="36" t="s">
        <v>701</v>
      </c>
    </row>
    <row r="332" spans="1:5" ht="38.25">
      <c r="A332" t="s">
        <v>57</v>
      </c>
      <c r="E332" s="34" t="s">
        <v>696</v>
      </c>
    </row>
    <row r="333" spans="1:16" ht="12.75">
      <c r="A333" s="25" t="s">
        <v>47</v>
      </c>
      <c s="29" t="s">
        <v>702</v>
      </c>
      <c s="29" t="s">
        <v>703</v>
      </c>
      <c s="25" t="s">
        <v>56</v>
      </c>
      <c s="30" t="s">
        <v>704</v>
      </c>
      <c s="31" t="s">
        <v>216</v>
      </c>
      <c s="32">
        <v>46.2</v>
      </c>
      <c s="32">
        <v>0</v>
      </c>
      <c s="32">
        <f>ROUND(ROUND(H333,3)*ROUND(G333,3),3)</f>
      </c>
      <c s="31" t="s">
        <v>52</v>
      </c>
      <c r="O333">
        <f>(I333*21)/100</f>
      </c>
      <c t="s">
        <v>23</v>
      </c>
    </row>
    <row r="334" spans="1:5" ht="12.75">
      <c r="A334" s="33" t="s">
        <v>53</v>
      </c>
      <c r="E334" s="34" t="s">
        <v>705</v>
      </c>
    </row>
    <row r="335" spans="1:5" ht="51">
      <c r="A335" s="35" t="s">
        <v>55</v>
      </c>
      <c r="E335" s="36" t="s">
        <v>706</v>
      </c>
    </row>
    <row r="336" spans="1:5" ht="25.5">
      <c r="A336" t="s">
        <v>57</v>
      </c>
      <c r="E336" s="34" t="s">
        <v>707</v>
      </c>
    </row>
    <row r="337" spans="1:16" ht="12.75">
      <c r="A337" s="25" t="s">
        <v>47</v>
      </c>
      <c s="29" t="s">
        <v>708</v>
      </c>
      <c s="29" t="s">
        <v>709</v>
      </c>
      <c s="25" t="s">
        <v>56</v>
      </c>
      <c s="30" t="s">
        <v>710</v>
      </c>
      <c s="31" t="s">
        <v>51</v>
      </c>
      <c s="32">
        <v>4</v>
      </c>
      <c s="32">
        <v>0</v>
      </c>
      <c s="32">
        <f>ROUND(ROUND(H337,3)*ROUND(G337,3),3)</f>
      </c>
      <c s="31" t="s">
        <v>52</v>
      </c>
      <c r="O337">
        <f>(I337*21)/100</f>
      </c>
      <c t="s">
        <v>23</v>
      </c>
    </row>
    <row r="338" spans="1:5" ht="12.75">
      <c r="A338" s="33" t="s">
        <v>53</v>
      </c>
      <c r="E338" s="34" t="s">
        <v>711</v>
      </c>
    </row>
    <row r="339" spans="1:5" ht="12.75">
      <c r="A339" s="35" t="s">
        <v>55</v>
      </c>
      <c r="E339" s="36" t="s">
        <v>56</v>
      </c>
    </row>
    <row r="340" spans="1:5" ht="127.5">
      <c r="A340" t="s">
        <v>57</v>
      </c>
      <c r="E340" s="34" t="s">
        <v>712</v>
      </c>
    </row>
    <row r="341" spans="1:16" ht="25.5">
      <c r="A341" s="25" t="s">
        <v>47</v>
      </c>
      <c s="29" t="s">
        <v>713</v>
      </c>
      <c s="29" t="s">
        <v>714</v>
      </c>
      <c s="25" t="s">
        <v>56</v>
      </c>
      <c s="30" t="s">
        <v>715</v>
      </c>
      <c s="31" t="s">
        <v>51</v>
      </c>
      <c s="32">
        <v>12</v>
      </c>
      <c s="32">
        <v>0</v>
      </c>
      <c s="32">
        <f>ROUND(ROUND(H341,3)*ROUND(G341,3),3)</f>
      </c>
      <c s="31" t="s">
        <v>52</v>
      </c>
      <c r="O341">
        <f>(I341*21)/100</f>
      </c>
      <c t="s">
        <v>23</v>
      </c>
    </row>
    <row r="342" spans="1:5" ht="12.75">
      <c r="A342" s="33" t="s">
        <v>53</v>
      </c>
      <c r="E342" s="34" t="s">
        <v>56</v>
      </c>
    </row>
    <row r="343" spans="1:5" ht="12.75">
      <c r="A343" s="35" t="s">
        <v>55</v>
      </c>
      <c r="E343" s="36" t="s">
        <v>56</v>
      </c>
    </row>
    <row r="344" spans="1:5" ht="63.75">
      <c r="A344" t="s">
        <v>57</v>
      </c>
      <c r="E344" s="34" t="s">
        <v>716</v>
      </c>
    </row>
    <row r="345" spans="1:16" ht="12.75">
      <c r="A345" s="25" t="s">
        <v>47</v>
      </c>
      <c s="29" t="s">
        <v>717</v>
      </c>
      <c s="29" t="s">
        <v>718</v>
      </c>
      <c s="25" t="s">
        <v>56</v>
      </c>
      <c s="30" t="s">
        <v>719</v>
      </c>
      <c s="31" t="s">
        <v>82</v>
      </c>
      <c s="32">
        <v>83.6</v>
      </c>
      <c s="32">
        <v>0</v>
      </c>
      <c s="32">
        <f>ROUND(ROUND(H345,3)*ROUND(G345,3),3)</f>
      </c>
      <c s="31" t="s">
        <v>52</v>
      </c>
      <c r="O345">
        <f>(I345*21)/100</f>
      </c>
      <c t="s">
        <v>23</v>
      </c>
    </row>
    <row r="346" spans="1:5" ht="38.25">
      <c r="A346" s="33" t="s">
        <v>53</v>
      </c>
      <c r="E346" s="34" t="s">
        <v>720</v>
      </c>
    </row>
    <row r="347" spans="1:5" ht="51">
      <c r="A347" s="35" t="s">
        <v>55</v>
      </c>
      <c r="E347" s="36" t="s">
        <v>721</v>
      </c>
    </row>
    <row r="348" spans="1:5" ht="102">
      <c r="A348" t="s">
        <v>57</v>
      </c>
      <c r="E348" s="34" t="s">
        <v>722</v>
      </c>
    </row>
    <row r="349" spans="1:16" ht="12.75">
      <c r="A349" s="25" t="s">
        <v>47</v>
      </c>
      <c s="29" t="s">
        <v>723</v>
      </c>
      <c s="29" t="s">
        <v>724</v>
      </c>
      <c s="25" t="s">
        <v>56</v>
      </c>
      <c s="30" t="s">
        <v>725</v>
      </c>
      <c s="31" t="s">
        <v>82</v>
      </c>
      <c s="32">
        <v>14.09</v>
      </c>
      <c s="32">
        <v>0</v>
      </c>
      <c s="32">
        <f>ROUND(ROUND(H349,3)*ROUND(G349,3),3)</f>
      </c>
      <c s="31" t="s">
        <v>52</v>
      </c>
      <c r="O349">
        <f>(I349*21)/100</f>
      </c>
      <c t="s">
        <v>23</v>
      </c>
    </row>
    <row r="350" spans="1:5" ht="25.5">
      <c r="A350" s="33" t="s">
        <v>53</v>
      </c>
      <c r="E350" s="34" t="s">
        <v>726</v>
      </c>
    </row>
    <row r="351" spans="1:5" ht="12.75">
      <c r="A351" s="35" t="s">
        <v>55</v>
      </c>
      <c r="E351" s="36" t="s">
        <v>727</v>
      </c>
    </row>
    <row r="352" spans="1:5" ht="102">
      <c r="A352" t="s">
        <v>57</v>
      </c>
      <c r="E352" s="34" t="s">
        <v>722</v>
      </c>
    </row>
    <row r="353" spans="1:16" ht="12.75">
      <c r="A353" s="25" t="s">
        <v>47</v>
      </c>
      <c s="29" t="s">
        <v>728</v>
      </c>
      <c s="29" t="s">
        <v>729</v>
      </c>
      <c s="25" t="s">
        <v>56</v>
      </c>
      <c s="30" t="s">
        <v>730</v>
      </c>
      <c s="31" t="s">
        <v>82</v>
      </c>
      <c s="32">
        <v>29.66</v>
      </c>
      <c s="32">
        <v>0</v>
      </c>
      <c s="32">
        <f>ROUND(ROUND(H353,3)*ROUND(G353,3),3)</f>
      </c>
      <c s="31" t="s">
        <v>52</v>
      </c>
      <c r="O353">
        <f>(I353*21)/100</f>
      </c>
      <c t="s">
        <v>23</v>
      </c>
    </row>
    <row r="354" spans="1:5" ht="38.25">
      <c r="A354" s="33" t="s">
        <v>53</v>
      </c>
      <c r="E354" s="34" t="s">
        <v>731</v>
      </c>
    </row>
    <row r="355" spans="1:5" ht="63.75">
      <c r="A355" s="35" t="s">
        <v>55</v>
      </c>
      <c r="E355" s="36" t="s">
        <v>732</v>
      </c>
    </row>
    <row r="356" spans="1:5" ht="102">
      <c r="A356" t="s">
        <v>57</v>
      </c>
      <c r="E356" s="34" t="s">
        <v>722</v>
      </c>
    </row>
    <row r="357" spans="1:16" ht="12.75">
      <c r="A357" s="25" t="s">
        <v>47</v>
      </c>
      <c s="29" t="s">
        <v>733</v>
      </c>
      <c s="29" t="s">
        <v>734</v>
      </c>
      <c s="25" t="s">
        <v>49</v>
      </c>
      <c s="30" t="s">
        <v>735</v>
      </c>
      <c s="31" t="s">
        <v>71</v>
      </c>
      <c s="32">
        <v>53.6</v>
      </c>
      <c s="32">
        <v>0</v>
      </c>
      <c s="32">
        <f>ROUND(ROUND(H357,3)*ROUND(G357,3),3)</f>
      </c>
      <c s="31" t="s">
        <v>52</v>
      </c>
      <c r="O357">
        <f>(I357*21)/100</f>
      </c>
      <c t="s">
        <v>23</v>
      </c>
    </row>
    <row r="358" spans="1:5" ht="12.75">
      <c r="A358" s="33" t="s">
        <v>53</v>
      </c>
      <c r="E358" s="34" t="s">
        <v>736</v>
      </c>
    </row>
    <row r="359" spans="1:5" ht="12.75">
      <c r="A359" s="35" t="s">
        <v>55</v>
      </c>
      <c r="E359" s="36" t="s">
        <v>737</v>
      </c>
    </row>
    <row r="360" spans="1:5" ht="76.5">
      <c r="A360" t="s">
        <v>57</v>
      </c>
      <c r="E360" s="34" t="s">
        <v>738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739</v>
      </c>
      <c s="40">
        <f>0+I8</f>
      </c>
      <c s="10"/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739</v>
      </c>
      <c s="6"/>
      <c s="18" t="s">
        <v>740</v>
      </c>
      <c s="6"/>
      <c s="6"/>
      <c s="19"/>
      <c s="19"/>
      <c s="6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741</v>
      </c>
      <c s="25" t="s">
        <v>742</v>
      </c>
      <c s="30" t="s">
        <v>743</v>
      </c>
      <c s="31" t="s">
        <v>61</v>
      </c>
      <c s="32">
        <v>0.15</v>
      </c>
      <c s="32">
        <v>0</v>
      </c>
      <c s="32">
        <f>ROUND(ROUND(H9,3)*ROUND(G9,3),3)</f>
      </c>
      <c s="31" t="s">
        <v>52</v>
      </c>
      <c r="O9">
        <f>(I9*21)/100</f>
      </c>
      <c t="s">
        <v>23</v>
      </c>
    </row>
    <row r="10" spans="1:5" ht="12.75">
      <c r="A10" s="33" t="s">
        <v>53</v>
      </c>
      <c r="E10" s="34" t="s">
        <v>744</v>
      </c>
    </row>
    <row r="11" spans="1:5" ht="12.75">
      <c r="A11" s="35" t="s">
        <v>55</v>
      </c>
      <c r="E11" s="36" t="s">
        <v>56</v>
      </c>
    </row>
    <row r="12" spans="1:5" ht="12.75">
      <c r="A12" t="s">
        <v>57</v>
      </c>
      <c r="E12" s="34" t="s">
        <v>56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