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  <sheet name="SO 181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<sst xmlns="http://schemas.openxmlformats.org/spreadsheetml/2006/main" count="1630" uniqueCount="606">
  <si>
    <t>Firma: Atelier PROMIKA s.r.o.</t>
  </si>
  <si>
    <t>Rekapitulace ceny</t>
  </si>
  <si>
    <t>Stavba: 2183 - III/10114 Vestec – Libeň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</si>
  <si>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</si>
  <si>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</si>
  <si>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</si>
  <si>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</si>
  <si>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</si>
  <si>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</si>
  <si>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</si>
  <si>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</si>
  <si>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</si>
  <si>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</si>
  <si>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</si>
  <si>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</si>
  <si>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2183</t>
  </si>
  <si>
    <t>III/10114 Vestec – Libeň</t>
  </si>
  <si>
    <t>O</t>
  </si>
  <si>
    <t>Rozpočet:</t>
  </si>
  <si>
    <t>0,00</t>
  </si>
  <si>
    <t>15,00</t>
  </si>
  <si>
    <t>21,00</t>
  </si>
  <si>
    <t>3</t>
  </si>
  <si>
    <t>2</t>
  </si>
  <si>
    <t>SO 001</t>
  </si>
  <si>
    <t>Příprava území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</si>
  <si>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</si>
  <si>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</si>
  <si>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</si>
  <si>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</si>
  <si>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</si>
  <si>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</si>
  <si>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</si>
  <si>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</si>
  <si>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</si>
  <si>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</si>
  <si>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</si>
  <si>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</si>
  <si>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</si>
  <si>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</si>
  <si>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</si>
  <si>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</si>
  <si>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</si>
  <si>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</si>
  <si>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</si>
  <si>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</si>
  <si>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02100.R</t>
  </si>
  <si>
    <t/>
  </si>
  <si>
    <t>PŘÍPRAVA ÚZEMÍ</t>
  </si>
  <si>
    <t>KPL</t>
  </si>
  <si>
    <t>PP</t>
  </si>
  <si>
    <t>V rámci přípravy území bude celkově vyklizeno staveniště, bude odstraněna kolizní náletová zeleň (především v příkopech). 
Stromy v blízkosti stavby budou chráněny dřevěným bedněním před poškozením.</t>
  </si>
  <si>
    <t>VV</t>
  </si>
  <si>
    <t>SO 101</t>
  </si>
  <si>
    <t>Silnice III/10114</t>
  </si>
  <si>
    <t>014102</t>
  </si>
  <si>
    <t>a</t>
  </si>
  <si>
    <t>POPLATKY ZA SKLÁDKU</t>
  </si>
  <si>
    <t>T</t>
  </si>
  <si>
    <t>beton, železobeton</t>
  </si>
  <si>
    <t>dle pol. 113188: 11,4*2,4=27,360 [A] 
dle pol. 11352: 1353*0,205=277,365 [B] 
dle pol. 911CB3: 14*0,69=9,660 [C] 
dle pol. 91781: 1552*0,125=194,000 [D] 
dle pol. 966168: 4,5*2,5=11,250 [E] 
dle pol. 966358: 28,5*0,4*2,5=28,500 [F] 
dle pol. 96653: 20*0,2*2,5=10,000 [G] 
dle pol. 96687: 9*0,6*2,4=12,960 [H] 
Celkem: A+B+C+D+E+F+G+H=571,095 [I]</t>
  </si>
  <si>
    <t>b</t>
  </si>
  <si>
    <t>asfalty (ZAS - T3 ; na obalovnu / recyklační středisko)</t>
  </si>
  <si>
    <t>dle pol. 113728: 971,2*2,3=2 233,760 [A]</t>
  </si>
  <si>
    <t>c</t>
  </si>
  <si>
    <t>zemina, kamen, kamenivo</t>
  </si>
  <si>
    <t>dle pol. 113328: 3037,5*2,1=6 378,750 [A] 
dle pol. 121108: 515*1,8=927,000 [B] 
dle pol. 122738: 30*1,8=54,000 [C] 
dle pol. 123738: 4050*1,8=7 290,000 [D] 
dle pol. 12924: 3100*0,15*2,0=930,000 [E] 
dle pol. 12932: 4530*0,5*1,8=4 077,000 [F] 
dle pol. 12940: 12,4*1,8=22,320 [G] 
dle pol. 129945: 25*0,05*1,8=2,250 [H] 
dle pol. 129946: 137*0,15*1,8=36,990 [I] 
dle pol. 129957: 3*0,15*1,8=0,810 [J] 
dle pol. 212625.R: 464*0,25*2,0=232,000 [K] 
Celkem: A+B+C+D+E+F+G+H+I+J+K=19 951,120 [L]</t>
  </si>
  <si>
    <t>014212</t>
  </si>
  <si>
    <t>POPLATKY ZA ZEMNÍK - ORNICE</t>
  </si>
  <si>
    <t>nakupovaný materiál - ornice / zemina schopná zúrodnění - pořízení</t>
  </si>
  <si>
    <t>Terénní úpravy 
Ohumusování přilehlých příkopů a ploch tl. 100mm: 5150*0,1*1,8=927,000 [A]</t>
  </si>
  <si>
    <t>Zemní práce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</si>
  <si>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</si>
  <si>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</si>
  <si>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</si>
  <si>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</si>
  <si>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Bourací a zemní práce 
km 1,677 - 2,141 
obnova chodníku - odstranění poškozené dlažby tl. 80mm (předpoklad 15% z plochy): 950*0,15*0,08=11,400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</si>
  <si>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</si>
  <si>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</si>
  <si>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</si>
  <si>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podkladích vrstev vozovky tl. cca 300 mm (lokální sanace po frézování v rozsahu 10-50% - předpoklad): 4400*0,3=1 320,000 [A] 
km 1,644 - 2,141 
vybourání podkladích vrstev vozovky tl. cca 300 mm (sanace po frézování v ploše celé vozovky): 3700*0,3=1 110,000 [B] 
vybourání podloží konstrukce chodníku s krytem z cementobetonové dlažby, tl. vrtsvy vč. lože a výplně spar dlažby cca 300 mm: 950*0,3=285,000 [C] 
km 2,785 - 4,525 
vybourání podkladích vrstev vozovky tl. cca 150 mm (lokální sanace po frézování v rozsahu 20% - předpoklad): 2150*0,15=322,500 [D] 
Celkem: A+B+C+D=3 037,500 [E]</t>
  </si>
  <si>
    <t>7</t>
  </si>
  <si>
    <t>11333</t>
  </si>
  <si>
    <t>ODSTRANĚNÍ PODKLADU ZPEVNĚNÝCH PLOCH S ASFALT POJIVEM</t>
  </si>
  <si>
    <t>včetně uskladnění asfaltového materiálu na stavbě pro opětovné použití do vrstvy RSCA 
dle provedených rozborů PAU se jedná o materiál ZAS - T4 - přesun pouze v rámci stavby, bez externí mezideponie!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</si>
  <si>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vrstvy z penetračního makadamu tl. cca 80 mm (lokální sanace po frézování v rozsahu 10-50% - předpoklad): 4400*0,08=352,000 [A] 
km 1,644 - 2,141 
vybourání vrstvy z penetračního makadamu tl. cca 80 mm (sanace po frézování v ploše celé vozovky): 3700*0,08=296,000 [B] 
km 3,490 
vozovka v místě propustku - vybourání podkladní asfaltové vrstvy tl. cca 60 mm: 15*0,06=0,900 [C] 
Celkem: A+B+C=648,900 [D]</t>
  </si>
  <si>
    <t>8</t>
  </si>
  <si>
    <t>11352</t>
  </si>
  <si>
    <t>ODSTRANĚNÍ CHODNÍKOVÝCH A SILNIČNÍCH OBRUBNÍKŮ BETONOVÝCH</t>
  </si>
  <si>
    <t>M</t>
  </si>
  <si>
    <t>vč. odvozu a uložení materiálu na recyklační středisko / trvalou skládku dle dispozic zhotovitele</t>
  </si>
  <si>
    <t>Bourací a zemní práce 
Vybourání stávajících betonových obrubníků 150x250 mm, které nelze opětovně použít, vč. vybourání betonového lože: 140=140,000 [A] 
Opravné práce 
km 1,644 - 2,141 
Rozebrání a odstranění poškozených stávajících betonových obrubníků 150x250 mm, včetně vybourání betonového lože (předpoklad 20%): 565*0,2=113,000 [B] 
úsek celé stavby mimo km 1,644 - 2,141 
Odstranění stávajících betonových poškozených obrubníků (výšková rektifikace) 150x250 mm, včetně vybourání betonového lože (předpoklad 50%): 2200*0,5=1 100,000 [C] 
Celkem: A+B+C=1 353,000 [D]</t>
  </si>
  <si>
    <t>11372</t>
  </si>
  <si>
    <t>FRÉZOVÁNÍ ZPEVNĚNÝCH PLOCH ASFALTOVÝCH</t>
  </si>
  <si>
    <t>vč. odvozu a uskladnění dle dispozic zhotovitele 
dle provedených rozborů PAU se jedná o materiál ZAS - T1 nebo ZAS - T2 
POZN.: Povinný odkup frézované zhotovitelem! 
Možnost opětovného použití do zemních krajnic a konstrukčních vrstev chodníků (pouze vhodná frakce), dle dispozic zhotovitele</t>
  </si>
  <si>
    <t>Bourací a zemní práce 
km 0,000 - 0,769; km 0,844 - 1,644 a km 2,141 - 2,785 
frézování asfaltových vrstev vozovky v celk. tl. 150 mm po vrstvách - první vrstva tl. 50mm: 16500*0,05=825,000 [A] 
km 0,769 - 0,844 
frézování obrusné asfaltové vrstvy vozovky na mostě, tl. 30 mm: 800*0,03=24,000 [B] 
km 1,644 - 2,141 
frézování asfaltových vrstev vozovky v celk. tl. 150 mm po vrstvách - první vrstva tl. 50mm: 3700*0,05=185,000 [C] 
km 2,785 - 4,525 
frézování asfaltových vrstev vozovky v celk. tl. 100 mm: 10700*0,1=1 070,000 [D] 
frézování podkladní asfaltové vrstvy tl. cca 60 mm (lokální sanace po frézování v rozsahu 20% - předpoklad): 2150*0,06=129,000 [E] 
Ostatní plochy 
frézování asfaltových vrstev vozovky v tl. 100 mm v místě napojení sjezdů a dalších pojížděných ploch: 650*0,1=65,000 [F] 
Celkem: A+B+C+D+E+F=2 298,000 [G]</t>
  </si>
  <si>
    <t>včetně uskladnění asfaltového materiálu na stavbě pro opětovné použití do vrstvy RSCA 
Výpočet celkového objemu frézování ZAS - T3 viz. pol. 113728.</t>
  </si>
  <si>
    <t>Bourací a zemní práce 
Materiál pro zpětné použití do vrstvy RSCA ; 50% objemu - průměr dle TP208 (pol. 567544)) se zohledněním vyzískaného materiálu ZAS-T4 (pol. 11333): 21210*0,16*0,5-648=1 048,800 [A]</t>
  </si>
  <si>
    <t>11</t>
  </si>
  <si>
    <t>113728</t>
  </si>
  <si>
    <t>FRÉZOVÁNÍ ZPEVNĚNÝCH PLOCH ASFALTOVÝCH, ODVOZ DO 20KM</t>
  </si>
  <si>
    <t>vč. odvozu a uložení na obalovně / recyklačním středisku s provozním zařízením pro použití / zpracování znovuzískané asfaltové směsi dle dispozic zhotovitele, vzdálenost uvedena orientačně 
dle provedených rozborů PAU se jedná o materiál ZAS - T3</t>
  </si>
  <si>
    <t>Bourací a zemní práce 
km 0,000 - 0,769; km 0,844 - 1,644 a km 2,141 - 2,785 
frézování asfaltových vrstev vozovky v celk. tl. 150 mm po vrstvách - druhá vrstva tl. 100mm: 16500*0,1=1 650,000 [A] 
km 1,644 - 2,141 
frézování asfaltových vrstev vozovky v celk. tl. 150 mm po vrstvách - druhá vrstva tl. 100mm: 3700*0,1=370,000 [B] 
Mezisoučet: A+B=2 020,000 [C] 
Odpočet materiálu pro zpětné použití do vrstvy RSCA ; 50% objemu - průměr dle TP208 (pol. 567544)) se zohledněním vyzískaného materiálu ZAS-T4 (pol. 11333): - (21210*0,16*0,5-648)=-1 048,800 [D] 
Celkem: C+D=971,200 [E]</t>
  </si>
  <si>
    <t>12</t>
  </si>
  <si>
    <t>113764</t>
  </si>
  <si>
    <t>FRÉZOVÁNÍ DRÁŽKY PRŮŘEZU DO 400MM2 V ASFALTOVÉ VOZOVCE</t>
  </si>
  <si>
    <t>příprava drážky pro zálivku, vč. likvidace odpadu (rozměry min. 12/25 mm)</t>
  </si>
  <si>
    <t>spáry v asfaltové vozovce v místě napojení na stav a při pokládce po polovinách: 1200=1 200,000 [A]</t>
  </si>
  <si>
    <t>13</t>
  </si>
  <si>
    <t>121108</t>
  </si>
  <si>
    <t>SEJMUTÍ ORNICE NEBO LESNÍ PŮDY S ODVOZEM DO 20KM</t>
  </si>
  <si>
    <t>vč. odvozu na recyklační středisko / trvalou skládku dle dispozic zhotovitele, vzdálenost uvedena orientačně 
stávající zatravněné plochy (drn, degradovaná ornice nevhodná pro další použití)</t>
  </si>
  <si>
    <t>Bourací a zemní práce 
odstranění humózních vrstev v tl. 100 mm: 5150*0,1=515,000 [A]</t>
  </si>
  <si>
    <t>14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</si>
  <si>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</si>
  <si>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</si>
  <si>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</si>
  <si>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zemní práce 
km 0,005 
obnova trubního propustku - vybourání podkladních nestmelených vrstev tl. cca 350 mm a odkopání zeminy kolem trouby - odhad (čerpáno dle skutečnosti): 18=18,000 [A] 
km 3,490 
obnova trubního propustku - vybourání podkladních nestmelených vrstev tl. cca 350 mm a odkopání zeminy kolem trouby - odhad (čerpáno dle skutečnosti): 12=12,000 [B] 
Celkem: A+B=30,000 [C]</t>
  </si>
  <si>
    <t>15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</si>
  <si>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</si>
  <si>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</si>
  <si>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</si>
  <si>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Sanace aktivní zóny 
km 0,000 - 0,769; km 0,844 - 1,644 a km 2,141 - 2,785 
odkopávka nevhodné zeminy AZ v tl. (min.) 500mm (v rozsahu 10-50% - předpoklad): 4400*0,5=2 200,000 [A] 
km 1,644 - 2,141 
odkopávka nevhodné zeminy AZ v tl. (min.) 500mm (v ploše celé vozovky): 3700*0,5=1 850,000 [B] 
Celkem: A+B=4 050,000 [C]</t>
  </si>
  <si>
    <t>16</t>
  </si>
  <si>
    <t>12573</t>
  </si>
  <si>
    <t>VYKOPÁVKY ZE ZEMNÍKŮ A SKLÁDEK TŘ. I</t>
  </si>
  <si>
    <t>přesun vytěženého materiálu ZAS - T4 a ZAS - T3 do úseků ploch RSCA (v prostoru stavby)</t>
  </si>
  <si>
    <t>Pomocné práce 
Materiál pro zpětné použití do vrstvy RSCA ; 50% objemu - průměr dle TP208 (pol. 567544): 21210*0,16*0,5=1 696,800 [A]</t>
  </si>
  <si>
    <t>17</t>
  </si>
  <si>
    <t>125738</t>
  </si>
  <si>
    <t>VYKOPÁVKY ZE ZEMNÍKŮ A SKLÁDEK TŘ. I, ODVOZ DO 20KM</t>
  </si>
  <si>
    <t>nakupovaný materiál - ornice / zemina schopná zúrodnění - natěžení vč. dopravy ze zemníku dle dispozic zhotovitele, vzdálenost uvedena orientačně</t>
  </si>
  <si>
    <t>Terénní úpravy 
Ohumusování přilehlých příkopů a ploch tl. 100mm: 5150*0,1=515,000 [A]</t>
  </si>
  <si>
    <t>18</t>
  </si>
  <si>
    <t>12924</t>
  </si>
  <si>
    <t>ČIŠTĚNÍ KRAJNIC OD NÁNOSU TL. DO 200MM</t>
  </si>
  <si>
    <t>M2</t>
  </si>
  <si>
    <t>Bourací a zemní práce 
Stržení nezpevněné krajnice v prům. tl. 150mm: 3100=3 100,000 [A]</t>
  </si>
  <si>
    <t>19</t>
  </si>
  <si>
    <t>12932</t>
  </si>
  <si>
    <t>ČIŠTĚNÍ PŘÍKOPŮ OD NÁNOSU DO 0,5M3/M</t>
  </si>
  <si>
    <t>Bourací a zemní práce 
pročištění příkopu a případná reprofilace příkopovým rypadlem: 4530=4 530,000 [A]</t>
  </si>
  <si>
    <t>20</t>
  </si>
  <si>
    <t>12940</t>
  </si>
  <si>
    <t>ČIŠTĚNÍ RÁMOVÝCH A KLENBOVÝCH PROPUSTŮ OD NÁNOSŮ</t>
  </si>
  <si>
    <t>Odvodnění a IS 
pročištění betonového rámového propustku, světlost cca 1x1 m, včetně vyčištění šachty na vtoku a výtoku: 23,5*0,4+2*1,5=12,400 [A]</t>
  </si>
  <si>
    <t>21</t>
  </si>
  <si>
    <t>129945</t>
  </si>
  <si>
    <t>ČIŠTĚNÍ POTRUBÍ DN DO 300MM</t>
  </si>
  <si>
    <t>Odvodnění a IS 
pročištění trubního propustku DN 300: 25=25,000 [A]</t>
  </si>
  <si>
    <t>22</t>
  </si>
  <si>
    <t>129946</t>
  </si>
  <si>
    <t>ČIŠTĚNÍ POTRUBÍ DN DO 400MM</t>
  </si>
  <si>
    <t>Odvodnění a IS 
pročištění trubního propustku DN 400: 137=137,000 [A]</t>
  </si>
  <si>
    <t>23</t>
  </si>
  <si>
    <t>129957</t>
  </si>
  <si>
    <t>ČIŠTĚNÍ POTRUBÍ DN DO 500MM</t>
  </si>
  <si>
    <t>Odvodnění a IS 
pročištění trubního propustku DN 500: 3=3,000 [A]</t>
  </si>
  <si>
    <t>24</t>
  </si>
  <si>
    <t>17111</t>
  </si>
  <si>
    <t>ULOŽENÍ SYPANINY DO NÁSYPŮ SE ZLEPŠENÍM ZEMINY</t>
  </si>
  <si>
    <t>s promísením / zapracováním materiálu do podloží</t>
  </si>
  <si>
    <t>Pomocné práce 
Uložení vybouraného / vyfrézovaného materiálu do vrstvy RSCA ; 50% objemu - průměr dle TP208 (pol. 567544): 21210*0,16*0,5=1 696,800 [A]</t>
  </si>
  <si>
    <t>25</t>
  </si>
  <si>
    <t>17120</t>
  </si>
  <si>
    <t>ULOŽENÍ SYPANINY DO NÁSYPŮ A NA SKLÁDKY BEZ ZHUTNĚNÍ</t>
  </si>
  <si>
    <t>dle pol. 121108: 515=515,000 [A] 
dle pol. 122738: 30=30,000 [B] 
dle pol. 123738: 4050=4 050,000 [C] 
Celkem: A+B+C=4 595,000 [D]</t>
  </si>
  <si>
    <t>26</t>
  </si>
  <si>
    <t>17180</t>
  </si>
  <si>
    <t>ULOŽENÍ SYPANINY DO NÁSYPŮ Z NAKUPOVANÝCH MATERIÁLŮ</t>
  </si>
  <si>
    <t>vhodný materiál pro násyp do AZ (ŠDB fr. 0/63) 
POZN.: Položka bude čerpána pouze se souhlasem a v rozsahu dle pokynů objednatele, na základě prohlídky / diagnostiky podkladních vrstev v průběhu realizace!</t>
  </si>
  <si>
    <t>Sanace aktivní zóny 
km 0,000 - 0,769; km 0,844 - 1,644 a km 2,141 - 2,785 
výměna AZ v tl. (min.) 500mm (v rozsahu 10-50% - předpoklad): 4400*0,5=2 200,000 [A] 
km 1,644 - 2,141 
výměna AZ v tl. (min.) 500mm (v ploše celé vozovky): 3700*0,5=1 850,000 [B] 
Celkem: A+B=4 050,000 [C]</t>
  </si>
  <si>
    <t>27</t>
  </si>
  <si>
    <t>17581</t>
  </si>
  <si>
    <t>OBSYP POTRUBÍ A OBJEKTŮ Z NAKUPOVANÝCH MATERIÁLŮ</t>
  </si>
  <si>
    <t>ŠDA 0/32, hutněno po vrstvách 300 mm, vč. zásypu pod vozovkové vrstvy, se zhutněním na požadovanou hodnotu Edef,2.</t>
  </si>
  <si>
    <t>Odvodnění a IS 
km 0,005 
obnova trubního propustku - obsyp propustku - odhad (čerpáno dle skutečnosti): 10,0=10,000 [A] 
km 3,490 
obnova trubního propustku - obsyp propustku - odhad (čerpáno dle skutečnosti): 5,0=5,000 [B] 
Celkem: A+B=15,000 [C]</t>
  </si>
  <si>
    <t>28</t>
  </si>
  <si>
    <t>18110</t>
  </si>
  <si>
    <t>ÚPRAVA PLÁNĚ SE ZHUTNĚNÍM V HORNINĚ TŘ. I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</si>
  <si>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- (úprava plochy v místě lokální sanace) v km 2,785 - 4,525: 2150=2 150,000 [C] 
Nový samostatný sjezd s krytem z cementobetonové dlažby v km 1,610: 50=50,000 [D] 
Celkem: A+B+C+D=11 225,000 [E]</t>
  </si>
  <si>
    <t>29</t>
  </si>
  <si>
    <t>18130</t>
  </si>
  <si>
    <t>ÚPRAVA PLÁNĚ BEZ ZHUTNĚNÍ</t>
  </si>
  <si>
    <t>příprava pláně</t>
  </si>
  <si>
    <t>Terénní úpravy 
Ohumusování přilehlých příkopů a ploch: 5150=5 150,000 [A]</t>
  </si>
  <si>
    <t>30</t>
  </si>
  <si>
    <t>18221</t>
  </si>
  <si>
    <t>ROZPROSTŘENÍ ORNICE VE SVAHU V TL DO 0,10M</t>
  </si>
  <si>
    <t>převažující svah, materiál predikce 100% nákup</t>
  </si>
  <si>
    <t>Terénní úpravy 
Ohumusování přilehlých příkopů a ploch tl. 100mm: 5150=5 150,000 [A]</t>
  </si>
  <si>
    <t>31</t>
  </si>
  <si>
    <t>18242</t>
  </si>
  <si>
    <t>ZALOŽENÍ TRÁVNÍKU HYDROOSEVEM NA ORNICI</t>
  </si>
  <si>
    <t>v místech se zástavbou s ručním osetím a zálivkou</t>
  </si>
  <si>
    <t>Terénní úpravy 
Zatravnění: 5150=5 150,000 [A]</t>
  </si>
  <si>
    <t>32</t>
  </si>
  <si>
    <t>18247</t>
  </si>
  <si>
    <t>OŠETŘOVÁNÍ TRÁVNÍKU</t>
  </si>
  <si>
    <t>Terénní úpravy 
Údržba zatravněných ploch do předání správci: 5150=5 150,000 [A]</t>
  </si>
  <si>
    <t>Základy</t>
  </si>
  <si>
    <t>33</t>
  </si>
  <si>
    <t>21197</t>
  </si>
  <si>
    <t>OPLÁŠTĚNÍ ODVODŇOVACÍCH ŽEBER Z GEOTEXTILIE</t>
  </si>
  <si>
    <t>Odvodnění a IS 
km 1,677 - 2,141 
podélná štěrková drenáž: 464*2,5=1 160,000 [A]</t>
  </si>
  <si>
    <t>34</t>
  </si>
  <si>
    <t>212625.R</t>
  </si>
  <si>
    <t>TRATIVODY KOMPL Z TRUB Z PLAST HM DN DO 100MM HL. PŘES 0,5M</t>
  </si>
  <si>
    <t>vč. odvozu a uložení výkopu rýhy na recyklační středisko / trvalou skládku dle dispozic zhotovitele</t>
  </si>
  <si>
    <t>Odvodnění a IS 
km 1,677 - 2,141 
podélná štěrková drenáž, včetně trubky PVC DN100, dodávky a osazení, lože a obsypu, včetně napojení do nových žlabových vpustí a stávajících uličních vpustí: 464=464,000 [A]</t>
  </si>
  <si>
    <t>35</t>
  </si>
  <si>
    <t>21461</t>
  </si>
  <si>
    <t>SEPARAČNÍ GEOTEXTILIE</t>
  </si>
  <si>
    <t>Sanace aktivní zóny 
km 0,000 - 0,769; km 0,844 - 1,644 a km 2,141 - 2,785 
ochrana AZ (v rozsahu 10-50% - předpoklad): 4400=4 400,000 [A] 
km 1,644 - 2,141 
ochrana AZ (v ploše celé vozovky): 3700=3 700,000 [B] 
Celkem: A+B=8 100,000 [C]</t>
  </si>
  <si>
    <t>Vodorovné konstrukce</t>
  </si>
  <si>
    <t>36</t>
  </si>
  <si>
    <t>451314</t>
  </si>
  <si>
    <t>PODKLADNÍ A VÝPLŇOVÉ VRSTVY Z PROSTÉHO BETONU C25/30</t>
  </si>
  <si>
    <t>beton min C 20/25nXF3</t>
  </si>
  <si>
    <t>Ostatní plochy 
výšková rektifikace (předláždění) ploch s krytem z kamenné dlažby do maltového lože MC25 XF4 - doplnění / nové lože tl. prům. 100mm: 160*0,1=16,000 [A] 
Odvodnění a IS 
km 1,665 - 1,843 
nový betonový štěrbinový žlab s vnitřním spádem - lože s opěrku průřezu do 0,12 m2/m': 177*0,12=21,240 [B] 
km cca 2,950 
nový betonový odvodňovací žlab - lože s opěrku průřezu do 0,12 m2/m': 20*0,12=2,400 [C] 
km 0,005 
obnova trubního propustku - podkladní beton - odhad (čerpáno dle skutečnosti): 15,5*0,25=3,875 [D] 
km 3,490 
obnova trubního propustku - podkladní beton - odhad (čerpáno dle skutečnosti): 13,0*0,2=2,600 [E] 
Celkem: A+B+C+D+E=46,115 [F]</t>
  </si>
  <si>
    <t>37</t>
  </si>
  <si>
    <t>465513</t>
  </si>
  <si>
    <t>PŘEDLÁŽDĚNÍ DLAŽBY Z LOMOVÉHO KAMENE</t>
  </si>
  <si>
    <t>odhadovaná tl. 0,2m 
pol. zahrnuje i příp,. likvidaci odpadu</t>
  </si>
  <si>
    <t>Ostatní plochy 
výšková rektifikace (předláždění) ploch s krytem z kamenné dlažby do maltového lože MC25 XF4: 170*0,2=34,000 [A]</t>
  </si>
  <si>
    <t>Komunikace</t>
  </si>
  <si>
    <t>38</t>
  </si>
  <si>
    <t>56334</t>
  </si>
  <si>
    <t>VOZOVKOVÉ VRSTVY ZE ŠTĚRKODRTI TL. DO 200MM</t>
  </si>
  <si>
    <t>ŠDA 0/32 ; tl. (min.) 150mm</t>
  </si>
  <si>
    <t>Konstrukce nových zpevněných ploch 
Vozovka (doplnění konstrukce v místě lokální sanace) v km 2,785 - 4,525: 2150=2 150,000 [A] 
Odvodnění a IS 
km 3,490 
obnova trubního propustku - obnovení podkladních vrstev vozovky ŠDA 0/32 - tl. cca 350 mm (do 2x 200mm) - odhad (čerpáno dle skutečnosti): 15*2=30,000 [B] 
Celkem: A+B=2 180,000 [C]</t>
  </si>
  <si>
    <t>39</t>
  </si>
  <si>
    <t>56335</t>
  </si>
  <si>
    <t>VOZOVKOVÉ VRSTVY ZE ŠTĚRKODRTI TL. DO 250MM</t>
  </si>
  <si>
    <t>ŠDA 0/32 ; tl. (min.) 200mm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</si>
  <si>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Chodník - 
- obnova chodníku v km 1,677 - 2,141 (ŠD tl. 250mm): 950=950,000 [C] 
- (výšková rektifikace chodníku s asfaltovým krytem) km 2,141 - cca 2,550: 300=300,000 [D] 
Odvodnění a IS 
km 0,005 
obnova trubního propustku - doplnění konstrukce vozovky nad propustkem - odhad (čerpáno dle skutečnosti): 18=18,000 [E] 
Celkem: A+B+C+D+E=10 293,000 [F]</t>
  </si>
  <si>
    <t>40</t>
  </si>
  <si>
    <t>56336</t>
  </si>
  <si>
    <t>VOZOVKOVÉ VRSTVY ZE ŠTĚRKODRTI TL. DO 300MM</t>
  </si>
  <si>
    <t>ŠDA 0/32 ; tl. (min.) 250mm</t>
  </si>
  <si>
    <t>Konstrukce nových zpevněných ploch 
Nový samostatný sjezd s krytem z cementobetonové dlažby v km 1,610: 50=50,000 [A]</t>
  </si>
  <si>
    <t>41</t>
  </si>
  <si>
    <t>56361</t>
  </si>
  <si>
    <t>VOZOVKOVÉ VRSTVY Z RECYKLOVANÉHO MATERIÁLU TL DO 50MM</t>
  </si>
  <si>
    <t>R-mat ; tl. 50mm, možnost z vyzískaného materiálu, dle dispozic zhotovitele</t>
  </si>
  <si>
    <t>Konstrukce nových zpevněných ploch 
Chodník (výšková rektifikace chodníku s asfaltovým krytem) km 2,141 - cca 2,550: 300=300,000 [A]</t>
  </si>
  <si>
    <t>42</t>
  </si>
  <si>
    <t>567544</t>
  </si>
  <si>
    <t>VRST PRO OBNOVU A OPR RECYK ZA STUD CEM A ASF EM TL DO 200MM</t>
  </si>
  <si>
    <t>RS 0/32 CA dle TP 208 ; tl. 160 mm, vč. příp. rozšíření podkladních vrstev o průměrně 5% (část konstrukce vedena v obrubách) 
Zahrnuje případné přidání doplňkového kameniva podle výsledků průkazní zkoušky, dále reprofilace do požadovaných sklonových poměrů a přehutnění vrstvy, dávkování asfaltové emulze 3% v množství zbytkového asfaltu a dávkování cementu 5% dle TP 208.  
Přesný způsob sanace (receptura) a její rozsah bude upřesněn dle skutečné situace na stavbě. 
Do vrtsvy RSCA bude zapravena část vyfrézované / vybourané asfaltové drti za stavby, přednostně bude využit PM s hodnotami PAU do ZAS-T4, dále ZAS - T3, předpoklad 50% z celkové kubatury RSCA - vykázáno zvlášť.</t>
  </si>
  <si>
    <t>Konstrukce nových zpevněných ploch 
Vozovka - 
- km 0,000 - 0,769; km 0,844 - 1,644 a km 2,141 - 2,785: 16500*1,05=17 325,000 [A] 
- km 1,644 - 2,141: 3700*1,05=3 885,000 [B] 
Celkem: A+B=21 210,000 [C]</t>
  </si>
  <si>
    <t>43</t>
  </si>
  <si>
    <t>56962</t>
  </si>
  <si>
    <t>ZPEVNĚNÍ KRAJNIC Z RECYKLOVANÉHO MATERIÁLU TL DO 100MM</t>
  </si>
  <si>
    <t>Konstrukce nových zpevněných ploch 
zpevnění zemní krajnice: 3100=3 100,000 [A]</t>
  </si>
  <si>
    <t>44</t>
  </si>
  <si>
    <t>572113</t>
  </si>
  <si>
    <t>INFILTRAČNÍ POSTŘIK Z EMULZE DO 0,5KG/M2</t>
  </si>
  <si>
    <t>PI-C ; 0,4 kg/m2</t>
  </si>
  <si>
    <t>Konstrukce nových zpevněných ploch 
Vozovka (doplnění konstrukce v místě lokální sanace) v km 2,785 - 4,525: 2150=2 150,000 [A]</t>
  </si>
  <si>
    <t>45</t>
  </si>
  <si>
    <t>572123</t>
  </si>
  <si>
    <t>INFILTRAČNÍ POSTŘIK Z EMULZE DO 1,0KG/M2</t>
  </si>
  <si>
    <t>PI-C ; 0,8 kg/m2 
vč. příp. rozšíření podkladních vrstev o průměrně 5% (část konstrukce vedena v obrubách)</t>
  </si>
  <si>
    <t>46</t>
  </si>
  <si>
    <t>572213</t>
  </si>
  <si>
    <t>SPOJOVACÍ POSTŘIK Z EMULZE DO 0,5KG/M2</t>
  </si>
  <si>
    <t>PS-C ; 0,3 kg/m2 
vč. příp. rozšíření podkladních vrstev o průměrně 1%, resp. 3% (část konstrukce vedena v obrubách)</t>
  </si>
  <si>
    <t>Konstrukce nových zpevněných ploch 
Vozovka - 
- km 0,000 - 0,769; km 0,844 - 1,644 a km 2,141 - 2,785: 16500*1,01+16500*1,03=33 660,000 [A] 
- km 0,769 - 0,844: 800=800,000 [B] 
- km 1,644 - 2,141: 3700*1,01+3700*1,03=7 548,000 [C] 
- km 2,785 - 4,525: 10700*1,01+10700*1,03=21 828,000 [D] 
- v místě napojení sjezdů a dalších pojížděných ploch: 650*1,01+650*1,03=1 326,000 [E] 
Chodník (výšková rektifikace chodníku s asfaltovým krytem) km 2,141 - cca 2,550: 300=300,000 [F] 
Celkem: A+B+C+D+E+F=65 462,000 [G]</t>
  </si>
  <si>
    <t>47</t>
  </si>
  <si>
    <t>574A34</t>
  </si>
  <si>
    <t>ASFALTOVÝ BETON PRO OBRUSNÉ VRSTVY ACO 11+, 11S TL. 40MM</t>
  </si>
  <si>
    <t>ACO 11+ ; tl. 40mm</t>
  </si>
  <si>
    <t>Konstrukce nových zpevněných ploch 
Vozovka - 
- km 0,000 - 0,769; km 0,844 - 1,644 a km 2,141 - 2,785: 16500=16 500,000 [A] 
- km 1,644 - 2,141: 3700=3 700,000 [B] 
- km 2,785 - 4,525: 10700=10 700,000 [C] 
- v místě napojení sjezdů a dalších pojížděných ploch: 650=650,000 [D] 
Celkem: A+B+C+D=31 550,000 [E]</t>
  </si>
  <si>
    <t>48</t>
  </si>
  <si>
    <t>574A34.R</t>
  </si>
  <si>
    <t>ASFALTOVÝ BETON PRO OBRUSNÉ VRSTVY ACO 11+, 11S TL. DO 40MM</t>
  </si>
  <si>
    <t>ACO 11+ ; tl. 30mm (most)</t>
  </si>
  <si>
    <t>Konstrukce nových zpevněných ploch 
Vozovka - km 0,769 - 0,844: 800=800,000 [B]</t>
  </si>
  <si>
    <t>49</t>
  </si>
  <si>
    <t>574A41</t>
  </si>
  <si>
    <t>ASFALTOVÝ BETON PRO OBRUSNÉ VRSTVY ACO 8 TL. 50MM</t>
  </si>
  <si>
    <t>ACO 8 ; tl. 50mm</t>
  </si>
  <si>
    <t>50</t>
  </si>
  <si>
    <t>574C56</t>
  </si>
  <si>
    <t>ASFALTOVÝ BETON PRO LOŽNÍ VRSTVY ACL 16+, 16S TL. 60MM</t>
  </si>
  <si>
    <t>ACL 16+ ; tl. 60mm 
vč. příp. rozšíření podkladních vrstev o průměrně 2% (část konstrukce vedena v obrubách)</t>
  </si>
  <si>
    <t>Konstrukce nových zpevněných ploch 
Vozovka - 
- km 0,000 - 0,769; km 0,844 - 1,644 a km 2,141 - 2,785: 16500*1,02=16 830,000 [A] 
- km 1,644 - 2,141: 3700*1,02=3 774,000 [B] 
- km 2,785 - 4,525: 10700*1,02=10 914,000 [C] 
- v místě napojení sjezdů a dalších pojížděných ploch: 650*1,02=663,000 [D] 
Celkem: A+B+C+D=32 181,000 [E]</t>
  </si>
  <si>
    <t>51</t>
  </si>
  <si>
    <t>574E46</t>
  </si>
  <si>
    <t>ASFALTOVÝ BETON PRO PODKLADNÍ VRSTVY ACP 16+, 16S TL. 50MM</t>
  </si>
  <si>
    <t>ACP 16+ ; tl. 50mm 
vč. příp. rozšíření podkladních vrstev o průměrně 4% (část konstrukce vedena v obrubách)</t>
  </si>
  <si>
    <t>Konstrukce nových zpevněných ploch 
Vozovka - 
- km 0,000 - 0,769; km 0,844 - 1,644 a km 2,141 - 2,785: 16500*1,04=17 160,000 [A] 
- km 1,644 - 2,141: 3700*1,04=3 848,000 [B] 
- v místě napojení sjezdů a dalších pojížděných ploch: 650*1,04=676,000 [C] 
Celkem: A+B+C=21 684,000 [D]</t>
  </si>
  <si>
    <t>52</t>
  </si>
  <si>
    <t>574E56</t>
  </si>
  <si>
    <t>ASFALTOVÝ BETON PRO PODKLADNÍ VRSTVY ACP 16+, 16S TL. 60MM</t>
  </si>
  <si>
    <t>ACP 16+ ; tl. 60mm</t>
  </si>
  <si>
    <t>Konstrukce nových zpevněných ploch 
Vozovka (doplnění konstrukce v místě lokální sanace) v km 2,785 - 4,525: 2150=2 150,000 [A] 
Odvodnění a IS 
km 3,490 
obnova trubního propustku - obnovení podkladních vrstev vozovky - odhad (čerpáno dle skutečnosti): 15=15,000 [B] 
Celkem: A+B=2 165,000 [C]</t>
  </si>
  <si>
    <t>53</t>
  </si>
  <si>
    <t>582612</t>
  </si>
  <si>
    <t>KRYTY Z BETON DLAŽDIC SE ZÁMKEM ŠEDÝCH TL 80MM DO LOŽE Z KAM</t>
  </si>
  <si>
    <t>Konstrukce nových zpevněných ploch 
km 1,677 - 2,141 
obnova chodníku - náhrada poškozené dlažby tl. 80mm (předpoklad 15% z plochy), uložení do lože z HDK tl. 40mm: 950*0,15=142,500 [A] 
km 1,610 
Nový samostatný sjezd s krytem z cementobetonové dlažby tl. 80mm, uložení do lože z HDK tl. 40mm: 50=50,000 [B] 
Celkem: A+B=192,500 [C]</t>
  </si>
  <si>
    <t>54</t>
  </si>
  <si>
    <t>587205</t>
  </si>
  <si>
    <t>PŘEDLÁŽDĚNÍ KRYTU Z BETONOVÝCH DLAŽDIC</t>
  </si>
  <si>
    <t>odvoz lože a výplně spar vykázán v pol. 113328.</t>
  </si>
  <si>
    <t>Opravné práce 
km 1,644 - 2,141 
Vybourání / rozebrání konstrukce chodníku s krytem z cementobetonové dlažby, očištění dlažby a její uložení k opětovnému použití a následné uložení do nového lože z HDK tl. 40mm odvoz lože a výplně spar vykázán v pol. 113328 (předpoklad předláždění 85% z plochy): 950*0,85=807,500 [A] 
Ostatní plochy 
výšková rektifikace (předláždění) ploch s krytem z cementobetonové dlažby s očištěním a doplněním lože z HDK (vč. příp. likvidace odpadu): 1620=1 620,000 [B] 
Celkem: A+B=2 427,500 [C]</t>
  </si>
  <si>
    <t>Potrubí</t>
  </si>
  <si>
    <t>55</t>
  </si>
  <si>
    <t>87433.R</t>
  </si>
  <si>
    <t>PŘÍPOJKA Z POTRUBÍ Z TRUB PLASTOVÝCH ODPADNÍCH DN 200MM</t>
  </si>
  <si>
    <t>včetně zemních prací, dodávky a montáže potrubí, lože a obsypu - kompletní provedení</t>
  </si>
  <si>
    <t>Odvodnění a IS 
nová přípojka vpustí DN200: 60=60,000 [A]</t>
  </si>
  <si>
    <t>56</t>
  </si>
  <si>
    <t>89712</t>
  </si>
  <si>
    <t>VPUSŤ KANALIZAČNÍ ULIČNÍ KOMPLETNÍ Z BETONOVÝCH DÍLCŮ</t>
  </si>
  <si>
    <t>KUS</t>
  </si>
  <si>
    <t>s litinovou mříží, třída zatížení D400, včetně kalového koše, připojení na přípojku, zemních prací, dodávky a montáže - kompletní provedení</t>
  </si>
  <si>
    <t>Odvodnění a IS 
nová uliční vpust prefabrikovaná: 4=4,000 [A]</t>
  </si>
  <si>
    <t>57</t>
  </si>
  <si>
    <t>89722</t>
  </si>
  <si>
    <t>VPUSŤ KANALIZAČNÍ HORSKÁ KOMPLETNÍ Z BETON DÍLCŮ</t>
  </si>
  <si>
    <t>s litinovou mříží, třída zatížení D400, včetně připojení na stávající přípojku, zemních prací, dodávky a montáže - kompletní provedení</t>
  </si>
  <si>
    <t>Odvodnění a IS 
nová horská vpust prefabrikovaná: 1=1,000 [A]</t>
  </si>
  <si>
    <t>58</t>
  </si>
  <si>
    <t>89732.R</t>
  </si>
  <si>
    <t>PŘESUN ULIČNÍ VPUSTI</t>
  </si>
  <si>
    <t>včetně zemních prací, osazení, úpravy přípojky, napojení na přípojku a pročištění vpusti - kompletní provedení</t>
  </si>
  <si>
    <t>Odvodnění a IS 
přesun uliční vpusti: 11=11,000 [A]</t>
  </si>
  <si>
    <t>59</t>
  </si>
  <si>
    <t>89742</t>
  </si>
  <si>
    <t>VPUSŤ CHODNÍKOVÁ Z BETON DÍLCŮ</t>
  </si>
  <si>
    <t>s litinovým poklopem, třída zatížení D400, včetně kalového koše, připojení na přípojku, zemních prací, dodávky a montáže - kompletní provedení</t>
  </si>
  <si>
    <t>Odvodnění a IS 
nová obrubníková vpust prefabrikovaná: 1=1,000 [A]</t>
  </si>
  <si>
    <t>60</t>
  </si>
  <si>
    <t>897524</t>
  </si>
  <si>
    <t>VPUSŤ ODVOD ŽLABŮ Z BETON DÍLCŮ SV. ŠÍŘKY DO 250MM</t>
  </si>
  <si>
    <t>vč. mříže</t>
  </si>
  <si>
    <t>Odvodnění a IS 
km cca 2,950 
žlabová vpusť: 1=1,000 [A]</t>
  </si>
  <si>
    <t>61</t>
  </si>
  <si>
    <t>897624</t>
  </si>
  <si>
    <t>VPUSŤ ŠTĚRBINOVÝCH ŽLABŮ Z BETON DÍLCŮ SV. ŠÍŘKY DO 250MM</t>
  </si>
  <si>
    <t>Odvodnění a IS 
km 1,665 - 1,843 
žlabová vpusť: 8=8,000 [A]</t>
  </si>
  <si>
    <t>62</t>
  </si>
  <si>
    <t>897724</t>
  </si>
  <si>
    <t>ČISTÍCÍ KUSY ŠTĚRBIN ŽLABŮ Z BETON DÍLCŮ SV. ŠÍŘKY DO 250MM</t>
  </si>
  <si>
    <t>Odvodnění a IS 
km 1,665 - 1,843 
čistící kusy: 5=5,000 [A]</t>
  </si>
  <si>
    <t>63</t>
  </si>
  <si>
    <t>89921</t>
  </si>
  <si>
    <t>VÝŠKOVÁ ÚPRAVA POKLOPŮ</t>
  </si>
  <si>
    <t>Odvodnění a IS 
výšková rektifikace a pročištění obrubníkové vpusti: 4=4,000 [A] 
výšková rektifikace povrchových znaků IS - velký poklop: 80=80,000 [B] 
Celkem: A+B=84,000 [C]</t>
  </si>
  <si>
    <t>64</t>
  </si>
  <si>
    <t>89922</t>
  </si>
  <si>
    <t>VÝŠKOVÁ ÚPRAVA MŘÍŽÍ</t>
  </si>
  <si>
    <t>Odvodnění a IS 
výšková rektifikace a pročištění uliční vpusti: 36=36,000 [A]</t>
  </si>
  <si>
    <t>65</t>
  </si>
  <si>
    <t>89923</t>
  </si>
  <si>
    <t>VÝŠKOVÁ ÚPRAVA KRYCÍCH HRNCŮ</t>
  </si>
  <si>
    <t>Odvodnění a IS 
výšková rektifikace povrchových znaků IS - malý poklop: 135=135,000 [A]</t>
  </si>
  <si>
    <t>66</t>
  </si>
  <si>
    <t>89980</t>
  </si>
  <si>
    <t>TELEVIZNÍ PROHLÍDKA POTRUBÍ</t>
  </si>
  <si>
    <t>67</t>
  </si>
  <si>
    <t>899901</t>
  </si>
  <si>
    <t>PŘEPOJENÍ PŘÍPOJEK</t>
  </si>
  <si>
    <t>dle počtu nových a posouvaných vpustí, čerpáno dle skutečnosti</t>
  </si>
  <si>
    <t>Ostatní konstrukce a práce</t>
  </si>
  <si>
    <t>68</t>
  </si>
  <si>
    <t>9113A1</t>
  </si>
  <si>
    <t>SVODIDLO OCEL SILNIČ JEDNOSTR, ÚROVEŇ ZADRŽ N1, N2 - DODÁVKA A MONTÁŽ</t>
  </si>
  <si>
    <t>úroveň zadržení N2</t>
  </si>
  <si>
    <t>Dopravní zařízení 
km 3,06013 – 3,07513  
výměna poškozeného ocelového svodidla včetně náběhového kusu: 15=15,000 [A]</t>
  </si>
  <si>
    <t>69</t>
  </si>
  <si>
    <t>9113A3</t>
  </si>
  <si>
    <t>SVODIDLO OCEL SILNIČ JEDNOSTR, ÚROVEŇ ZADRŽ N1, N2 - DEMONTÁŽ S PŘESUNEM</t>
  </si>
  <si>
    <t>POZN.: Povinný odkup zhotovitelem!</t>
  </si>
  <si>
    <t>70</t>
  </si>
  <si>
    <t>911CB3</t>
  </si>
  <si>
    <t>SVODIDLO BETON, ÚROVEŇ ZADRŽ H1 VÝŠ 0,8M - DEMONTÁŽ S PŘESUNEM</t>
  </si>
  <si>
    <t>Dopravní zařízení 
odstranění betonového svodidla výšky 800 mm: 14=14,000 [A]</t>
  </si>
  <si>
    <t>71</t>
  </si>
  <si>
    <t>91228</t>
  </si>
  <si>
    <t>SMĚROVÉ SLOUPKY Z PLAST HMOT VČETNĚ ODRAZNÉHO PÁSKU</t>
  </si>
  <si>
    <t>Dopravní zařízení 
sloupky - 
- bílé Z11a/b: 170=170,000 [A] 
- modré Z11e/f: 4=4,000 [B] 
Celkem: A+B=174,000 [C]</t>
  </si>
  <si>
    <t>72</t>
  </si>
  <si>
    <t>91238</t>
  </si>
  <si>
    <t>SMĚROVÉ SLOUPKY Z PLAST HMOT - NÁSTAVCE NA SVODIDLA VČETNĚ ODRAZNÉHO PÁSKU</t>
  </si>
  <si>
    <t>Dopravní zařízení 
sloupky modré Z11e/f - nástavce na sv.: 6=6,000 [A]</t>
  </si>
  <si>
    <t>73</t>
  </si>
  <si>
    <t>91297.R</t>
  </si>
  <si>
    <t>DOPRAVNÍ ZRCADLO - DEMONTÁŽ A ZPĚTNÁ MONTÁŽ NA NOVÝ SLOUPEK</t>
  </si>
  <si>
    <t>vč. demontáže a odkupu původního sloupku</t>
  </si>
  <si>
    <t>Dopravní zařízení 
demontáž stávajícího zrcadla, očištění, uskladnění a následná zpětná montáž vč. nového sloupku: 1=1,000 [A]</t>
  </si>
  <si>
    <t>74</t>
  </si>
  <si>
    <t>914131</t>
  </si>
  <si>
    <t>DOPRAVNÍ ZNAČKY ZÁKLADNÍ VELIKOSTI OCELOVÉ FÓLIE TŘ 2 - DODÁVKA A MONTÁŽ</t>
  </si>
  <si>
    <t>Svislé dopravní značení 
osazení nového SDZ - 
- na nový sloupek - 1 značka/1 sloupek: 4=4,000 [A] 
- na původní sloupek - 1 značka: 10=10,000 [B] 
- na původní sloupek - 2 značky: 2*2=4,000 [C] 
- na stožář VO: 1=1,000 [D] 
Celkem: A+B+C+D=19,000 [E]</t>
  </si>
  <si>
    <t>75</t>
  </si>
  <si>
    <t>914132</t>
  </si>
  <si>
    <t>DOPRAVNÍ ZNAČKY ZÁKLADNÍ VELIKOSTI OCELOVÉ FÓLIE TŘ 2 - MONTÁŽ S PŘEMÍSTĚNÍM</t>
  </si>
  <si>
    <t>Svislé dopravní značení 
osazení původního SDZ - 
- na nový sloupek - 1 značka/1 sloupek: 4=4,000 [A] 
- na původní sloupek - 1 značka/1 sloupek: 1=1,000 [B] 
Celkem: A+B=5,000 [C]</t>
  </si>
  <si>
    <t>76</t>
  </si>
  <si>
    <t>914133</t>
  </si>
  <si>
    <t>DOPRAVNÍ ZNAČKY ZÁKLADNÍ VELIKOSTI OCELOVÉ FÓLIE TŘ 2 - DEMONTÁŽ</t>
  </si>
  <si>
    <t>Svislé dopravní značení 
demontáž původního SDZ - 
- 1 značka/1 sloupek: 2+10=12,000 [A] 
- 2 značky/1 sloupek: 2*2=4,000 [B] 
- 3 značky/1 sloupek: 1*3=3,000 [C] 
Celkem: A+B+C=19,000 [D]</t>
  </si>
  <si>
    <t>77</t>
  </si>
  <si>
    <t>s uskladněním pro zpětné použití</t>
  </si>
  <si>
    <t>Svislé dopravní značení 
demontáž původního SDZ - 
- 1 značka/1 sloupek: 1=1,000 [A] 
- 2 značky/1 sloupek: 2*1=2,000 [B] 
Celkem: A+B=3,000 [C]</t>
  </si>
  <si>
    <t>78</t>
  </si>
  <si>
    <t>914231</t>
  </si>
  <si>
    <t>DOPRAVNÍ ZNAČKY ZVĚTŠENÉ VELIKOSTI OCELOVÉ FÓLIE TŘ 2 - DODÁVKA A MONTÁŽ</t>
  </si>
  <si>
    <t>IP6 s rámečkem</t>
  </si>
  <si>
    <t>Svislé dopravní značení 
osazení nového SDZ - 
- na nový sloupek - 1 značka/1 sloupek: 2=2,000 [A]</t>
  </si>
  <si>
    <t>79</t>
  </si>
  <si>
    <t>914431.R</t>
  </si>
  <si>
    <t>DOPRAVNÍ ZNAČKY 100X200CM OCELOVÉ FÓLIE TŘ 2 - DODÁVKA A MONTÁŽ</t>
  </si>
  <si>
    <t>rozměr nové značky 1,0 x 2,0 m - IS9b (plech)</t>
  </si>
  <si>
    <t>Svislé dopravní značení 
osazení nového SDZ - 
- na nový sloupek - 1 značka/2 sloupky: 2=2,000 [A]</t>
  </si>
  <si>
    <t>80</t>
  </si>
  <si>
    <t>914523</t>
  </si>
  <si>
    <t>DOPRAV ZNAČ VELKOPLOŠ OCEL LAMELY FÓLIE TŘ 2 - DEMONTÁŽ</t>
  </si>
  <si>
    <t>Svislé dopravní značení 
demontáž stáv. velkoplošné IS9b orient. rozm. 3x4m: 2*3,0*4,0=24,000 [A]</t>
  </si>
  <si>
    <t>81</t>
  </si>
  <si>
    <t>914913</t>
  </si>
  <si>
    <t>SLOUPKY A STOJKY DZ Z OCEL TRUBEK ZABETON DEMONTÁŽ</t>
  </si>
  <si>
    <t>POZN.: Povinný odkup kovového materiálu zhotovitelem! 
Ostatní vč. likvidace (malé množství)</t>
  </si>
  <si>
    <t>Svislé dopravní značení 
demontáž původních sloupků SDZ (část přesun): 2+1+1+1+1=6,000 [A]</t>
  </si>
  <si>
    <t>82</t>
  </si>
  <si>
    <t>914921</t>
  </si>
  <si>
    <t>SLOUPKY A STOJKY DOPRAVNÍCH ZNAČEK Z OCEL TRUBEK DO PATKY - DODÁVKA A MONTÁŽ</t>
  </si>
  <si>
    <t>Svislé dopravní značení 
nové slopuky SDZ - 
- k novým značkám: 4+2+2*2=10,000 [A] 
- k původním značkám: 4=4,000 [B] 
Celkem: A+B=14,000 [C]</t>
  </si>
  <si>
    <t>83</t>
  </si>
  <si>
    <t>914922</t>
  </si>
  <si>
    <t>SLOUPKY A STOJKY DZ Z OCEL TRUBEK DO PATKY MONTÁŽ S PŘESUNEM</t>
  </si>
  <si>
    <t>Svislé dopravní značení 
montáž původních sloupků SDZ (přesun): 1=1,000 [A]</t>
  </si>
  <si>
    <t>84</t>
  </si>
  <si>
    <t>914983</t>
  </si>
  <si>
    <t>SLOUPKY A STOJKY DZ Z PŘÍHRAD KONSTR DEMONTÁŽ</t>
  </si>
  <si>
    <t>Svislé dopravní značení 
demontáž stáv. velkoplošné IS9b - sloupky: 2*2=4,000 [A]</t>
  </si>
  <si>
    <t>85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</si>
  <si>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</si>
  <si>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</si>
  <si>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</si>
  <si>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- 
- podélné, příčné a šikmé čáry: 1500=1 500,000 [A] 
- přechod pro chodce - V7a: 140=140,000 [B] 
- trojúhelníky - V17: 2=2,000 [C] 
- symbol SDZ - Dej přednost v jízdě!: 1,5=1,500 [D] 
- zastávka BUS 3x16 m - V11a: 10*8,5=85,000 [E] 
Celkem: A+B+C+D+E=1 728,500 [F]</t>
  </si>
  <si>
    <t>86</t>
  </si>
  <si>
    <t>915211</t>
  </si>
  <si>
    <t>VODOROVNÉ DOPRAVNÍ ZNAČENÍ PLASTEM HLADKÉ - DODÁVKA A POKLÁDKA</t>
  </si>
  <si>
    <t>2. fáze VDZ (vč. vyznačení operativního místa pro realizaci VDZ za provozu, dle TP66)</t>
  </si>
  <si>
    <t>Vodorovné dopravní značení - 
- přechod pro chodce - V7a: 140=140,000 [A] 
- trojúhelníky - V17: 2=2,000 [B] 
- symbol SDZ - Dej přednost v jízdě!: 1,5=1,500 [C] 
- zastávka BUS 3x16 m - V11a: 10*8,5=85,000 [D] 
Celkem: A+B+C+D=228,500 [E]</t>
  </si>
  <si>
    <t>87</t>
  </si>
  <si>
    <t>915221</t>
  </si>
  <si>
    <t>VODOR DOPRAV ZNAČ PLASTEM STRUKTURÁLNÍ NEHLUČNÉ - DOD A POKLÁDKA</t>
  </si>
  <si>
    <t>2. fáze VDZ (vč. vyznačení operativního místa pro realizaci VDZ za provozu, dle TP66) 
s příp. provedením vodících čar mimo obec ve zvučící úpravě (dle požadavku DI)</t>
  </si>
  <si>
    <t>Vodorovné dopravní značení - 
- podélné, příčné a šikmé čáry: 1500=1 500,000 [A]</t>
  </si>
  <si>
    <t>88</t>
  </si>
  <si>
    <t>91552</t>
  </si>
  <si>
    <t>VODOR DOPRAV ZNAČ - PÍSMENA</t>
  </si>
  <si>
    <t>Vodorovné dopravní značení - 
- zastávka BUS 3x16 m - V11a: 10*2*3=60,000 [D]</t>
  </si>
  <si>
    <t>89</t>
  </si>
  <si>
    <t>915621</t>
  </si>
  <si>
    <t>VODOR DOPRAV ZNAČ - KNOFLÍKY TRVALÉ ZAPUŠTĚNÉ - DOD A POKLÁD</t>
  </si>
  <si>
    <t>Dopravní zařízení 
dopravní knoflík bílé barvy (Z10): 5=5,000 [A]</t>
  </si>
  <si>
    <t>90</t>
  </si>
  <si>
    <t>91692</t>
  </si>
  <si>
    <t>ZVÝRAZŇUJÍCÍ SLOUPKY PLASTOVÉ</t>
  </si>
  <si>
    <t>Dopravní zařízení 
sloupky červené kruhové (na vjezdech) Z11g: 24=24,000 [A]</t>
  </si>
  <si>
    <t>91</t>
  </si>
  <si>
    <t>917224</t>
  </si>
  <si>
    <t>SILNIČNÍ A CHODNÍKOVÉ OBRUBY Z BETONOVÝCH OBRUBNÍKŮ ŠÍŘ 150MM</t>
  </si>
  <si>
    <t>Silniční obruby 150/250mm, přímé i obloukové prvky do betonového lože s opěrou</t>
  </si>
  <si>
    <t>Nové konstrukce 
Nové obruby dle situace: 455=455,000 [A] 
Náhrada starých vybouraných obrub: 140=140,000 [B] 
Opravné práce 
km 1,644 - 2,141 
Náhrada stávajících betonových obrubníků 150x250 mm, určených k opětovnému použití (předpoklad 20%): 575*0,2=115,000 [C] 
úsek celé stavby mimo km 1,644 - 2,141 
Náhrada poškozených stávajících betonových obrubníků (výšková rektifikace) 150x250 mm (předpoklad 50%): 2200*0,5=1 100,000 [D] 
Celkem: A+B+C+D=1 810,000 [E]</t>
  </si>
  <si>
    <t>92</t>
  </si>
  <si>
    <t>91781</t>
  </si>
  <si>
    <t>VÝŠKOVÁ ÚPRAVA OBRUBNÍKŮ BETONOVÝCH</t>
  </si>
  <si>
    <t>vč. odvozu a uložení materiálu po očištění obrub na recyklační středisko / trvalou skládku dle dispozic zhotovitele</t>
  </si>
  <si>
    <t>Opravné práce 
km 1,644 - 2,141 
Rozebrání stávajících betonových obrubníků 150x250 mm, určených k opětovnému použití na stavbě, včetně vybourání betonového lože, očištění obrubníků, uložení obruníků k opětovnému použití a následné uložení do nového betonového lože s opěrou (předpoklad 80%): 565*0,8=452,000 [A] 
Výšková rektifikace stávajících betonových obrubníků 150x250 mm, včetně vybourání betonového lože, očištění obrubníků, uložení obruníků k opětovnému použití a následné uložení do nového betonového lože s opěrou (předpoklad 50%): 2200*0,5=1 100,000 [B] 
Celkem: A+B=1 552,000 [C]</t>
  </si>
  <si>
    <t>93</t>
  </si>
  <si>
    <t>9181B5</t>
  </si>
  <si>
    <t>ČELA PROPUSTU Z TRUB DN DO 400MM Z BETONU DO C 30/37</t>
  </si>
  <si>
    <t>beton C30/37-XF4 
(základ z betonu C25/30-XF3 ; podkladní beton C12/15-XF0)</t>
  </si>
  <si>
    <t>Odvodnění a IS 
km 3,490 
obnova trubního propustku - čela propustku: 2=2,000 [A]</t>
  </si>
  <si>
    <t>94</t>
  </si>
  <si>
    <t>9181D5</t>
  </si>
  <si>
    <t>ČELA PROPUSTU Z TRUB DN DO 600MM Z BETONU DO C 30/37</t>
  </si>
  <si>
    <t>Odvodnění a IS 
km 0,005 
obnova trubního propustku - čelo propustku: 1=1,000 [A]</t>
  </si>
  <si>
    <t>95</t>
  </si>
  <si>
    <t>9183B2</t>
  </si>
  <si>
    <t>PROPUSTY Z TRUB DN 400MM ŽELEZOBETONOVÝCH</t>
  </si>
  <si>
    <t>vč. podkladků</t>
  </si>
  <si>
    <t>Odvodnění a IS 
km 3,490 
obnova trubního propustku - nový propust - odhad (čerpáno dle skutečnosti): 13,0=13,000 [A]</t>
  </si>
  <si>
    <t>96</t>
  </si>
  <si>
    <t>9183D2</t>
  </si>
  <si>
    <t>PROPUSTY Z TRUB DN 600MM ŽELEZOBETONOVÝCH</t>
  </si>
  <si>
    <t>Odvodnění a IS 
km 0,005 
obnova trubního propustku - nový propust - odhad (čerpáno dle skutečnosti): 15,5=15,500 [A]</t>
  </si>
  <si>
    <t>97</t>
  </si>
  <si>
    <t>918513</t>
  </si>
  <si>
    <t>ČELA PROPUSTU Z KAMENE - OBKLAD</t>
  </si>
  <si>
    <t>Odvodnění a IS 
km 0,005 
obnova trubního propustku - odláždění u čela propustku - odhad (čerpáno dle skutečnosti): 1,0=1,000 [A] 
km 3,490 
obnova trubního propustku - odláždění u čela propustku - odhad (čerpáno dle skutečnosti): 2*1,0=2,000 [B] 
Celkem: A+B=3,000 [C]</t>
  </si>
  <si>
    <t>98</t>
  </si>
  <si>
    <t>919111</t>
  </si>
  <si>
    <t>ŘEZÁNÍ ASFALTOVÉHO KRYTU VOZOVEK TL DO 50MM</t>
  </si>
  <si>
    <t>zaříznutí hrany stávajícího asfaltu pro dobalení nové obrusné vrstvy</t>
  </si>
  <si>
    <t>99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</si>
  <si>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</si>
  <si>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</si>
  <si>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</si>
  <si>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100</t>
  </si>
  <si>
    <t>935162</t>
  </si>
  <si>
    <t>MIKROŠTĚRBINOVÉ ŽLABY S PŘERUŠOVANOU ŠTĚRBINOU S VNITŘNÍM SPÁDEM</t>
  </si>
  <si>
    <t>šířka 220 mm, třída zatížení D400, uložený do betonového lože s opěrou C20/25nXF3 (vykázáno zvlášť i pro vpustě a čistící kusy)</t>
  </si>
  <si>
    <t>Odvodnění a IS 
km 1,665 - 1,843 
nový betonový štěrbinový žlab s vnitřním spádem: 177=177,000 [A] 
odpočet žlabových vpustí a čistících kusů (dl. 1,0m): -8-5=-13,000 [B] 
Celkem: A+B=164,000 [C]</t>
  </si>
  <si>
    <t>101</t>
  </si>
  <si>
    <t>935213</t>
  </si>
  <si>
    <t>PŘEDLÁŽDĚNÍ ŽLABŮ Z TVÁRNIC ŠÍŘ DO 600MM</t>
  </si>
  <si>
    <t>vč. likvidace příp. odpadu (malé množství)</t>
  </si>
  <si>
    <t>Odvodnění a IS 
pročištění a výšková rektifikace betonové žlabovky do betonového lože C20/25nXF3: 25=25,000 [A]</t>
  </si>
  <si>
    <t>102</t>
  </si>
  <si>
    <t>93554</t>
  </si>
  <si>
    <t>ŽLABY Z DÍLCŮ Z BETONU SVĚTLÉ ŠÍŘKY DO 250MM VČET MŘÍŽÍ</t>
  </si>
  <si>
    <t>šířky 220 mm, do betonového lože C20/25nXF3 (vykázáno zvlášť i pro vpusť), s litinovou mříží, třída zatížení D400, včetně připojení na stávající přípojku (náhrada za vybouraný stávající žlab - vč. příp. zemních prací)</t>
  </si>
  <si>
    <t>Odvodnění a IS 
km cca 2,950 
nový betonový odvodňovací žlab: 22=22,000 [A] 
odpočet žlabové vpusti (dl. 1,0m): -1=-1,000 [B] 
Celkem: A+B=21,000 [C]</t>
  </si>
  <si>
    <t>103</t>
  </si>
  <si>
    <t>93818</t>
  </si>
  <si>
    <t>OČIŠTĚNÍ ASFALT VOZOVEK ZAMETENÍM</t>
  </si>
  <si>
    <t>před provedením 2. fáze VDZ (plošně), vč. likvidace odpadu</t>
  </si>
  <si>
    <t>104</t>
  </si>
  <si>
    <t>966168</t>
  </si>
  <si>
    <t>BOURÁNÍ KONSTRUKCÍ ZE ŽELEZOBETONU S ODVOZEM DO 20KM</t>
  </si>
  <si>
    <t>Bourací a zemní práce 
km 0,005 
obnova trubního propustku - vybourání stávajícího čela propustku - odhad (čerpáno dle skutečnosti): 1,5=1,500 [A] 
km 3,490 
obnova trubního propustku - vybourání stávajícího čela propustku - odhad (čerpáno dle skutečnosti): 3,0=3,000 [B] 
Celkem: A+B=4,500 [C]</t>
  </si>
  <si>
    <t>105</t>
  </si>
  <si>
    <t>966358</t>
  </si>
  <si>
    <t>BOURÁNÍ PROPUSTŮ Z TRUB DN DO 600MM</t>
  </si>
  <si>
    <t>vč. odvozu a uložení na recyklační středisko / trvalou skládku dle dispozic zhotovitele</t>
  </si>
  <si>
    <t>Bourací a zemní práce 
km 0,005 
obnova trubního propustku - vybourání stávajícího potrubí - odhad (čerpáno dle skutečnosti): 15,5=15,500 [A] 
km 3,490 
obnova trubního propustku - vybourání stávajícího potrubí - odhad (čerpáno dle skutečnosti): 13,0=13,000 [B] 
Celkem: A+B=28,500 [C]</t>
  </si>
  <si>
    <t>106</t>
  </si>
  <si>
    <t>96653</t>
  </si>
  <si>
    <t>ODSTRANĚNÍ ŽLABŮ Z DÍLCŮ (VČET ŠTĚRBINOVÝCH) ŠÍŘKY 200MM</t>
  </si>
  <si>
    <t>Bourací a zemní práce 
km cca 2,950 
vybourání betonového odvodňovacího žlabu šířky 200 mm s litinovou mříží, včetně betonového lože: 20=20,000 [A]</t>
  </si>
  <si>
    <t>107</t>
  </si>
  <si>
    <t>96687</t>
  </si>
  <si>
    <t>VYBOURÁNÍ ULIČNÍCH VPUSTÍ KOMPLETNÍCH</t>
  </si>
  <si>
    <t>Odvodnění a IS 
zrušení uliční vpusti, včetně přípojky, zemních prací: 8=8,000 [A] 
vybourání horské vpusti, pročištění stávající přípojky, včetně zemních prací: 1=1,000 [B] 
Celkem: A+B=9,000 [C]</t>
  </si>
  <si>
    <t>SO 181</t>
  </si>
  <si>
    <t>Přechodné dopravní značení</t>
  </si>
  <si>
    <t>02720</t>
  </si>
  <si>
    <t>POMOC PRÁCE ZŘÍZ NEBO ZAJIŠŤ REGULACI A OCHRANU DOPRAVY</t>
  </si>
  <si>
    <t>Projednání a zajištění povolení DIO s DO, zajištění DIR pro celou stavbu.</t>
  </si>
  <si>
    <t>02940</t>
  </si>
  <si>
    <t>OSTATNÍ POŽADAVKY - VYPRACOVÁNÍ DOKUMENTACE</t>
  </si>
  <si>
    <t>Vypracování podrobného projektu DIO</t>
  </si>
  <si>
    <t>914001.R</t>
  </si>
  <si>
    <t>DOPRAVNĚ INŽENÝRSKÉ OPATŘENÍ - 1. ETAPA</t>
  </si>
  <si>
    <t>DIO Etapa 1 (dl. obj. trasy 4300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</si>
  <si>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914002.R</t>
  </si>
  <si>
    <t>DOPRAVNĚ INŽENÝRSKÉ OPATŘENÍ - 2. ETAPA</t>
  </si>
  <si>
    <t>DIO Etapa 2 (dl. obj. trasy 3800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</si>
  <si>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914003.R</t>
  </si>
  <si>
    <t>DOPRAVNĚ INŽENÝRSKÉ OPATŘENÍ - 3. ETAPA</t>
  </si>
  <si>
    <t>DIO Etapa 3 (dl. obj. trasy 3100 m, doba trvání cca 1,5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</si>
  <si>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VON</t>
  </si>
  <si>
    <t>Vedlejší a ostatní náklady</t>
  </si>
  <si>
    <t>02520</t>
  </si>
  <si>
    <t>ZKOUŠENÍ MATERIÁLŮ NEZÁVISLOU ZKUŠEBNOU</t>
  </si>
  <si>
    <t>dodatečné zatřídění asfaltů (PAU)</t>
  </si>
  <si>
    <t>02620</t>
  </si>
  <si>
    <t>ZKOUŠENÍ KONSTRUKCÍ A PRACÍ NEZÁVISLOU ZKUŠEBNOU</t>
  </si>
  <si>
    <t>Zkoušky pláně, odhadem 50ks, vč. vyhodnocení 
POZN.: Položka bude čerpána pouze v rozsahu dle pokynů investora!</t>
  </si>
  <si>
    <t>02710</t>
  </si>
  <si>
    <t>PR</t>
  </si>
  <si>
    <t>POMOC PRÁCE ZŘÍZ NEBO ZAJIŠŤ OBJÍŽĎKY A PŘÍSTUP CESTY</t>
  </si>
  <si>
    <t>Náklady na opravu poškozených komunikací na objízdných trasách - PRELIMINÁŘ - PEVNÁ CENA 2.000.000,- Kč bez DPH 
POZN.: Položka bude čerpána pouze v rozsahu a se souhlasem investora!</t>
  </si>
  <si>
    <t>02730</t>
  </si>
  <si>
    <t>POMOC PRÁCE ZŘÍZ NEBO ZAJIŠŤ OCHRANU INŽENÝRSKÝCH SÍTÍ</t>
  </si>
  <si>
    <t>Vytýčení inženýrských sítí jejich správci</t>
  </si>
  <si>
    <t>029111</t>
  </si>
  <si>
    <t>OSTATNÍ POŽADAVKY - GEODETICKÉ ZAMĚŘENÍ - DÉLKOVÉ</t>
  </si>
  <si>
    <t>HM</t>
  </si>
  <si>
    <t>vytyčení a měření během výstavby 
zaměření skutečného provedení stavby</t>
  </si>
  <si>
    <t>dle staničení ; ZÚ - KÚ 4,52575 km: 45,258=45,258 [A]</t>
  </si>
  <si>
    <t>pasportizace stavu nemovitostí přiléhajících ke stavbě před a po realizaci stavby, vč. vyhodnocení</t>
  </si>
  <si>
    <t>pasportizace objízdných tras před a po realizaci stavby, vč. vyhodnocení</t>
  </si>
  <si>
    <t>02943</t>
  </si>
  <si>
    <t>OSTATNÍ POŽADAVKY - VYPRACOVÁNÍ RDS</t>
  </si>
  <si>
    <t>02944</t>
  </si>
  <si>
    <t>OSTAT POŽADAVKY - DOKUMENTACE SKUTEČ PROVEDENÍ V DIGIT FORMĚ</t>
  </si>
  <si>
    <t>vč. tištěné formy dle SOD</t>
  </si>
  <si>
    <t>02945</t>
  </si>
  <si>
    <t>OSTAT POŽADAVKY - GEOMETRICKÝ PLÁN</t>
  </si>
  <si>
    <t>02946</t>
  </si>
  <si>
    <t>OSTAT POŽADAVKY - FOTODOKUMENTACE</t>
  </si>
  <si>
    <t>Zdokumentování přípravy, průběhu a ukončení výstavby (předání)</t>
  </si>
  <si>
    <t>02960</t>
  </si>
  <si>
    <t>OSTATNÍ POŽADAVKY - ODBORNÝ DOZOR</t>
  </si>
  <si>
    <t>dozor zodpovědného geotechnika stavby a jeho účast na stavbě, vč. vyhodnocení podloží a materiálů pro upřesnění receptur RS CA a sanaci krajnic</t>
  </si>
  <si>
    <t>02990</t>
  </si>
  <si>
    <t>OSTATNÍ POŽADAVKY - INFORMAČNÍ TABULE</t>
  </si>
  <si>
    <t>Označení stavby dle požadavku zadavatele: 
"Tabule STŘEDOČESKÝ KRAJ, OMLOUVÁME SE ZA DOČASNÉ OMEZENÍ" 2ks 
"Informační tabule v průběhu stavby – Zhotovitel, TDS, cena, a další povinné údaje  (Povinný min. rozměr dočas. billboardu je 2,1 x 2,2m)" 2ks</t>
  </si>
  <si>
    <t>03100</t>
  </si>
  <si>
    <t>ZAŘÍZENÍ STAVENIŠTĚ - ZŘÍZENÍ, PROVOZ, DEMONTÁŽ</t>
  </si>
  <si>
    <t>Vzhledem k režimu stavby ZS formou uskladnění strojů, zajištění mezideponií ap., zahrnuje - 
- projednání, zřízení ploch ZS, provoz, údržba, přesuny a likvidace, uvedení ploch ZS do původního, resp. dohodnutého stavu 
- zahrnuje veškeré zázemí zhotovitele k vypracování díla, vč. např. ostrahy staveniště a vybavení</t>
  </si>
  <si>
    <t>03350</t>
  </si>
  <si>
    <t>SLUŽBY ZAJIŠŤUJÍCÍ REGUL, PŘEVED A OCHRANU VEŘEJ DOPRAVY</t>
  </si>
  <si>
    <t>Náklady na převedení autobusové dopravy na objízdné trasy - PRELIMINÁŘ - PEVNÁ CENA 150.000,- Kč bez DPH 
POZN.: Položka bude čerpána pouze v rozsahu a se souhlasem investora!</t>
  </si>
  <si>
    <t>12911.R</t>
  </si>
  <si>
    <t>ČIŠTĚNÍ VOZOVEK OD NÁNOSU BĚHEM VÝSTAVBY</t>
  </si>
  <si>
    <t>Čištění komunikací a prostor dotčených výstavbou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</si>
</sst>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53</v>
      </c>
      <c s="20" t="s">
        <v>54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542</v>
      </c>
      <c s="20" t="s">
        <v>543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559</v>
      </c>
      <c s="20" t="s">
        <v>560</v>
      </c>
      <c s="21">
        <f>VON!I3</f>
      </c>
      <c s="21">
        <f>VON!O2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38.2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0+O8+O21+O106+O116+O123+O175+O215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</v>
      </c>
      <c s="39">
        <f>0+I8+I21+I106+I116+I123+I175+I215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</v>
      </c>
      <c s="6"/>
      <c s="18" t="s">
        <v>54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55</v>
      </c>
      <c s="25" t="s">
        <v>56</v>
      </c>
      <c s="30" t="s">
        <v>57</v>
      </c>
      <c s="31" t="s">
        <v>58</v>
      </c>
      <c s="32">
        <v>571.095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14.75">
      <c r="A11" s="40" t="s">
        <v>52</v>
      </c>
      <c r="E11" s="38" t="s">
        <v>60</v>
      </c>
    </row>
    <row r="12" spans="1:16" ht="12.75">
      <c r="A12" s="25" t="s">
        <v>45</v>
      </c>
      <c s="29" t="s">
        <v>23</v>
      </c>
      <c s="29" t="s">
        <v>55</v>
      </c>
      <c s="25" t="s">
        <v>61</v>
      </c>
      <c s="30" t="s">
        <v>57</v>
      </c>
      <c s="31" t="s">
        <v>58</v>
      </c>
      <c s="32">
        <v>2233.76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62</v>
      </c>
    </row>
    <row r="14" spans="1:5" ht="12.75">
      <c r="A14" s="40" t="s">
        <v>52</v>
      </c>
      <c r="E14" s="38" t="s">
        <v>63</v>
      </c>
    </row>
    <row r="15" spans="1:16" ht="12.75">
      <c r="A15" s="25" t="s">
        <v>45</v>
      </c>
      <c s="29" t="s">
        <v>22</v>
      </c>
      <c s="29" t="s">
        <v>55</v>
      </c>
      <c s="25" t="s">
        <v>64</v>
      </c>
      <c s="30" t="s">
        <v>57</v>
      </c>
      <c s="31" t="s">
        <v>58</v>
      </c>
      <c s="32">
        <v>19951.12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65</v>
      </c>
    </row>
    <row r="17" spans="1:5" ht="153">
      <c r="A17" s="40" t="s">
        <v>52</v>
      </c>
      <c r="E17" s="38" t="s">
        <v>66</v>
      </c>
    </row>
    <row r="18" spans="1:16" ht="12.75">
      <c r="A18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58</v>
      </c>
      <c s="32">
        <v>927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69</v>
      </c>
    </row>
    <row r="20" spans="1:5" ht="25.5">
      <c r="A20" s="37" t="s">
        <v>52</v>
      </c>
      <c r="E20" s="38" t="s">
        <v>70</v>
      </c>
    </row>
    <row r="21" spans="1:18" ht="12.75" customHeight="1">
      <c r="A21" s="6" t="s">
        <v>43</v>
      </c>
      <c s="6"/>
      <c s="42" t="s">
        <v>29</v>
      </c>
      <c s="6"/>
      <c s="27" t="s">
        <v>71</v>
      </c>
      <c s="6"/>
      <c s="6"/>
      <c s="6"/>
      <c s="43">
        <f>0+Q21</f>
      </c>
      <c r="O21">
        <f>0+R21</f>
      </c>
      <c r="Q21">
        <f>0+I22+I25+I28+I31+I34+I37+I40+I43+I46+I49+I52+I55+I58+I61+I64+I67+I70+I73+I76+I79+I82+I85+I88+I91+I94+I97+I100+I103</f>
      </c>
      <c>
        <f>0+O22+O25+O28+O31+O34+O37+O40+O43+O46+O49+O52+O55+O58+O61+O64+O67+O70+O73+O76+O79+O82+O85+O88+O91+O94+O97+O100+O103</f>
      </c>
    </row>
    <row r="22" spans="1:16" ht="12.75">
      <c r="A22" s="25" t="s">
        <v>45</v>
      </c>
      <c s="29" t="s">
        <v>35</v>
      </c>
      <c s="29" t="s">
        <v>72</v>
      </c>
      <c s="25" t="s">
        <v>47</v>
      </c>
      <c s="30" t="s">
        <v>73</v>
      </c>
      <c s="31" t="s">
        <v>74</v>
      </c>
      <c s="32">
        <v>11.4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75</v>
      </c>
    </row>
    <row r="24" spans="1:5" ht="51">
      <c r="A24" s="40" t="s">
        <v>52</v>
      </c>
      <c r="E24" s="38" t="s">
        <v>76</v>
      </c>
    </row>
    <row r="25" spans="1:16" ht="25.5">
      <c r="A25" s="25" t="s">
        <v>45</v>
      </c>
      <c s="29" t="s">
        <v>37</v>
      </c>
      <c s="29" t="s">
        <v>77</v>
      </c>
      <c s="25" t="s">
        <v>47</v>
      </c>
      <c s="30" t="s">
        <v>78</v>
      </c>
      <c s="31" t="s">
        <v>74</v>
      </c>
      <c s="32">
        <v>3037.5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63.75">
      <c r="A26" s="35" t="s">
        <v>50</v>
      </c>
      <c r="E26" s="36" t="s">
        <v>79</v>
      </c>
    </row>
    <row r="27" spans="1:5" ht="165.75">
      <c r="A27" s="40" t="s">
        <v>52</v>
      </c>
      <c r="E27" s="38" t="s">
        <v>80</v>
      </c>
    </row>
    <row r="28" spans="1:16" ht="12.75">
      <c r="A28" s="25" t="s">
        <v>45</v>
      </c>
      <c s="29" t="s">
        <v>81</v>
      </c>
      <c s="29" t="s">
        <v>82</v>
      </c>
      <c s="25" t="s">
        <v>47</v>
      </c>
      <c s="30" t="s">
        <v>83</v>
      </c>
      <c s="31" t="s">
        <v>74</v>
      </c>
      <c s="32">
        <v>648.9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89.25">
      <c r="A29" s="35" t="s">
        <v>50</v>
      </c>
      <c r="E29" s="36" t="s">
        <v>84</v>
      </c>
    </row>
    <row r="30" spans="1:5" ht="140.25">
      <c r="A30" s="40" t="s">
        <v>52</v>
      </c>
      <c r="E30" s="38" t="s">
        <v>85</v>
      </c>
    </row>
    <row r="31" spans="1:16" ht="12.75">
      <c r="A31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89</v>
      </c>
      <c s="32">
        <v>1353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90</v>
      </c>
    </row>
    <row r="33" spans="1:5" ht="153">
      <c r="A33" s="40" t="s">
        <v>52</v>
      </c>
      <c r="E33" s="38" t="s">
        <v>91</v>
      </c>
    </row>
    <row r="34" spans="1:16" ht="12.75">
      <c r="A34" s="25" t="s">
        <v>45</v>
      </c>
      <c s="29" t="s">
        <v>40</v>
      </c>
      <c s="29" t="s">
        <v>92</v>
      </c>
      <c s="25" t="s">
        <v>56</v>
      </c>
      <c s="30" t="s">
        <v>93</v>
      </c>
      <c s="31" t="s">
        <v>74</v>
      </c>
      <c s="32">
        <v>2298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63.75">
      <c r="A35" s="35" t="s">
        <v>50</v>
      </c>
      <c r="E35" s="36" t="s">
        <v>94</v>
      </c>
    </row>
    <row r="36" spans="1:5" ht="229.5">
      <c r="A36" s="40" t="s">
        <v>52</v>
      </c>
      <c r="E36" s="38" t="s">
        <v>95</v>
      </c>
    </row>
    <row r="37" spans="1:16" ht="12.75">
      <c r="A37" s="25" t="s">
        <v>45</v>
      </c>
      <c s="29" t="s">
        <v>42</v>
      </c>
      <c s="29" t="s">
        <v>92</v>
      </c>
      <c s="25" t="s">
        <v>61</v>
      </c>
      <c s="30" t="s">
        <v>93</v>
      </c>
      <c s="31" t="s">
        <v>74</v>
      </c>
      <c s="32">
        <v>1048.8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96</v>
      </c>
    </row>
    <row r="39" spans="1:5" ht="51">
      <c r="A39" s="40" t="s">
        <v>52</v>
      </c>
      <c r="E39" s="38" t="s">
        <v>97</v>
      </c>
    </row>
    <row r="40" spans="1:16" ht="12.75">
      <c r="A40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74</v>
      </c>
      <c s="32">
        <v>971.2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51">
      <c r="A41" s="35" t="s">
        <v>50</v>
      </c>
      <c r="E41" s="36" t="s">
        <v>101</v>
      </c>
    </row>
    <row r="42" spans="1:5" ht="153">
      <c r="A42" s="40" t="s">
        <v>52</v>
      </c>
      <c r="E42" s="38" t="s">
        <v>102</v>
      </c>
    </row>
    <row r="43" spans="1:16" ht="12.75">
      <c r="A43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89</v>
      </c>
      <c s="32">
        <v>1200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106</v>
      </c>
    </row>
    <row r="45" spans="1:5" ht="25.5">
      <c r="A45" s="40" t="s">
        <v>52</v>
      </c>
      <c r="E45" s="38" t="s">
        <v>107</v>
      </c>
    </row>
    <row r="46" spans="1:16" ht="12.75">
      <c r="A46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74</v>
      </c>
      <c s="32">
        <v>515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38.25">
      <c r="A47" s="35" t="s">
        <v>50</v>
      </c>
      <c r="E47" s="36" t="s">
        <v>111</v>
      </c>
    </row>
    <row r="48" spans="1:5" ht="25.5">
      <c r="A48" s="40" t="s">
        <v>52</v>
      </c>
      <c r="E48" s="38" t="s">
        <v>112</v>
      </c>
    </row>
    <row r="49" spans="1:16" ht="12.75">
      <c r="A49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74</v>
      </c>
      <c s="32">
        <v>30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116</v>
      </c>
    </row>
    <row r="51" spans="1:5" ht="127.5">
      <c r="A51" s="40" t="s">
        <v>52</v>
      </c>
      <c r="E51" s="38" t="s">
        <v>117</v>
      </c>
    </row>
    <row r="52" spans="1:16" ht="12.75">
      <c r="A5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74</v>
      </c>
      <c s="32">
        <v>4050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63.75">
      <c r="A53" s="35" t="s">
        <v>50</v>
      </c>
      <c r="E53" s="36" t="s">
        <v>121</v>
      </c>
    </row>
    <row r="54" spans="1:5" ht="102">
      <c r="A54" s="40" t="s">
        <v>52</v>
      </c>
      <c r="E54" s="38" t="s">
        <v>122</v>
      </c>
    </row>
    <row r="55" spans="1:16" ht="12.75">
      <c r="A55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74</v>
      </c>
      <c s="32">
        <v>1696.8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126</v>
      </c>
    </row>
    <row r="57" spans="1:5" ht="38.25">
      <c r="A57" s="40" t="s">
        <v>52</v>
      </c>
      <c r="E57" s="38" t="s">
        <v>127</v>
      </c>
    </row>
    <row r="58" spans="1:16" ht="12.75">
      <c r="A58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74</v>
      </c>
      <c s="32">
        <v>515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131</v>
      </c>
    </row>
    <row r="60" spans="1:5" ht="25.5">
      <c r="A60" s="40" t="s">
        <v>52</v>
      </c>
      <c r="E60" s="38" t="s">
        <v>132</v>
      </c>
    </row>
    <row r="61" spans="1:16" ht="12.75">
      <c r="A61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136</v>
      </c>
      <c s="32">
        <v>3100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90</v>
      </c>
    </row>
    <row r="63" spans="1:5" ht="25.5">
      <c r="A63" s="40" t="s">
        <v>52</v>
      </c>
      <c r="E63" s="38" t="s">
        <v>137</v>
      </c>
    </row>
    <row r="64" spans="1:16" ht="12.75">
      <c r="A64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89</v>
      </c>
      <c s="32">
        <v>4530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25.5">
      <c r="A65" s="35" t="s">
        <v>50</v>
      </c>
      <c r="E65" s="36" t="s">
        <v>90</v>
      </c>
    </row>
    <row r="66" spans="1:5" ht="25.5">
      <c r="A66" s="40" t="s">
        <v>52</v>
      </c>
      <c r="E66" s="38" t="s">
        <v>141</v>
      </c>
    </row>
    <row r="67" spans="1:16" ht="12.75">
      <c r="A67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74</v>
      </c>
      <c s="32">
        <v>12.4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90</v>
      </c>
    </row>
    <row r="69" spans="1:5" ht="38.25">
      <c r="A69" s="40" t="s">
        <v>52</v>
      </c>
      <c r="E69" s="38" t="s">
        <v>145</v>
      </c>
    </row>
    <row r="70" spans="1:16" ht="12.75">
      <c r="A70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89</v>
      </c>
      <c s="32">
        <v>25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25.5">
      <c r="A71" s="35" t="s">
        <v>50</v>
      </c>
      <c r="E71" s="36" t="s">
        <v>90</v>
      </c>
    </row>
    <row r="72" spans="1:5" ht="25.5">
      <c r="A72" s="40" t="s">
        <v>52</v>
      </c>
      <c r="E72" s="38" t="s">
        <v>149</v>
      </c>
    </row>
    <row r="73" spans="1:16" ht="12.75">
      <c r="A73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89</v>
      </c>
      <c s="32">
        <v>137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90</v>
      </c>
    </row>
    <row r="75" spans="1:5" ht="25.5">
      <c r="A75" s="40" t="s">
        <v>52</v>
      </c>
      <c r="E75" s="38" t="s">
        <v>153</v>
      </c>
    </row>
    <row r="76" spans="1:16" ht="12.75">
      <c r="A76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89</v>
      </c>
      <c s="32">
        <v>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90</v>
      </c>
    </row>
    <row r="78" spans="1:5" ht="25.5">
      <c r="A78" s="40" t="s">
        <v>52</v>
      </c>
      <c r="E78" s="38" t="s">
        <v>157</v>
      </c>
    </row>
    <row r="79" spans="1:16" ht="12.75">
      <c r="A79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74</v>
      </c>
      <c s="32">
        <v>1696.8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161</v>
      </c>
    </row>
    <row r="81" spans="1:5" ht="38.25">
      <c r="A81" s="40" t="s">
        <v>52</v>
      </c>
      <c r="E81" s="38" t="s">
        <v>162</v>
      </c>
    </row>
    <row r="82" spans="1:16" ht="12.75">
      <c r="A82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74</v>
      </c>
      <c s="32">
        <v>4595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51">
      <c r="A84" s="40" t="s">
        <v>52</v>
      </c>
      <c r="E84" s="38" t="s">
        <v>166</v>
      </c>
    </row>
    <row r="85" spans="1:16" ht="12.75">
      <c r="A85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74</v>
      </c>
      <c s="32">
        <v>4050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51">
      <c r="A86" s="35" t="s">
        <v>50</v>
      </c>
      <c r="E86" s="36" t="s">
        <v>170</v>
      </c>
    </row>
    <row r="87" spans="1:5" ht="89.25">
      <c r="A87" s="40" t="s">
        <v>52</v>
      </c>
      <c r="E87" s="38" t="s">
        <v>171</v>
      </c>
    </row>
    <row r="88" spans="1:16" ht="12.75">
      <c r="A88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74</v>
      </c>
      <c s="32">
        <v>15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25.5">
      <c r="A89" s="35" t="s">
        <v>50</v>
      </c>
      <c r="E89" s="36" t="s">
        <v>175</v>
      </c>
    </row>
    <row r="90" spans="1:5" ht="102">
      <c r="A90" s="40" t="s">
        <v>52</v>
      </c>
      <c r="E90" s="38" t="s">
        <v>176</v>
      </c>
    </row>
    <row r="91" spans="1:16" ht="12.75">
      <c r="A91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136</v>
      </c>
      <c s="32">
        <v>11225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14.75">
      <c r="A93" s="40" t="s">
        <v>52</v>
      </c>
      <c r="E93" s="38" t="s">
        <v>180</v>
      </c>
    </row>
    <row r="94" spans="1:16" ht="12.75">
      <c r="A94" s="25" t="s">
        <v>45</v>
      </c>
      <c s="29" t="s">
        <v>181</v>
      </c>
      <c s="29" t="s">
        <v>182</v>
      </c>
      <c s="25" t="s">
        <v>47</v>
      </c>
      <c s="30" t="s">
        <v>183</v>
      </c>
      <c s="31" t="s">
        <v>136</v>
      </c>
      <c s="32">
        <v>5150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184</v>
      </c>
    </row>
    <row r="96" spans="1:5" ht="25.5">
      <c r="A96" s="40" t="s">
        <v>52</v>
      </c>
      <c r="E96" s="38" t="s">
        <v>185</v>
      </c>
    </row>
    <row r="97" spans="1:16" ht="12.75">
      <c r="A97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136</v>
      </c>
      <c s="32">
        <v>5150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189</v>
      </c>
    </row>
    <row r="99" spans="1:5" ht="25.5">
      <c r="A99" s="40" t="s">
        <v>52</v>
      </c>
      <c r="E99" s="38" t="s">
        <v>190</v>
      </c>
    </row>
    <row r="100" spans="1:16" ht="12.75">
      <c r="A100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136</v>
      </c>
      <c s="32">
        <v>5150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194</v>
      </c>
    </row>
    <row r="102" spans="1:5" ht="25.5">
      <c r="A102" s="40" t="s">
        <v>52</v>
      </c>
      <c r="E102" s="38" t="s">
        <v>195</v>
      </c>
    </row>
    <row r="103" spans="1:16" ht="12.75">
      <c r="A103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136</v>
      </c>
      <c s="32">
        <v>5150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25.5">
      <c r="A105" s="37" t="s">
        <v>52</v>
      </c>
      <c r="E105" s="38" t="s">
        <v>199</v>
      </c>
    </row>
    <row r="106" spans="1:18" ht="12.75" customHeight="1">
      <c r="A106" s="6" t="s">
        <v>43</v>
      </c>
      <c s="6"/>
      <c s="42" t="s">
        <v>23</v>
      </c>
      <c s="6"/>
      <c s="27" t="s">
        <v>200</v>
      </c>
      <c s="6"/>
      <c s="6"/>
      <c s="6"/>
      <c s="43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136</v>
      </c>
      <c s="32">
        <v>1160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38.25">
      <c r="A109" s="40" t="s">
        <v>52</v>
      </c>
      <c r="E109" s="38" t="s">
        <v>204</v>
      </c>
    </row>
    <row r="110" spans="1:16" ht="12.75">
      <c r="A110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89</v>
      </c>
      <c s="32">
        <v>464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25.5">
      <c r="A111" s="35" t="s">
        <v>50</v>
      </c>
      <c r="E111" s="36" t="s">
        <v>208</v>
      </c>
    </row>
    <row r="112" spans="1:5" ht="63.75">
      <c r="A112" s="40" t="s">
        <v>52</v>
      </c>
      <c r="E112" s="38" t="s">
        <v>209</v>
      </c>
    </row>
    <row r="113" spans="1:16" ht="12.75">
      <c r="A113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136</v>
      </c>
      <c s="32">
        <v>8100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76.5">
      <c r="A115" s="37" t="s">
        <v>52</v>
      </c>
      <c r="E115" s="38" t="s">
        <v>213</v>
      </c>
    </row>
    <row r="116" spans="1:18" ht="12.75" customHeight="1">
      <c r="A116" s="6" t="s">
        <v>43</v>
      </c>
      <c s="6"/>
      <c s="42" t="s">
        <v>33</v>
      </c>
      <c s="6"/>
      <c s="27" t="s">
        <v>214</v>
      </c>
      <c s="6"/>
      <c s="6"/>
      <c s="6"/>
      <c s="43">
        <f>0+Q116</f>
      </c>
      <c r="O116">
        <f>0+R116</f>
      </c>
      <c r="Q116">
        <f>0+I117+I120</f>
      </c>
      <c>
        <f>0+O117+O120</f>
      </c>
    </row>
    <row r="117" spans="1:16" ht="12.75">
      <c r="A117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74</v>
      </c>
      <c s="32">
        <v>46.115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218</v>
      </c>
    </row>
    <row r="119" spans="1:5" ht="216.75">
      <c r="A119" s="40" t="s">
        <v>52</v>
      </c>
      <c r="E119" s="38" t="s">
        <v>219</v>
      </c>
    </row>
    <row r="120" spans="1:16" ht="12.75">
      <c r="A120" s="25" t="s">
        <v>45</v>
      </c>
      <c s="29" t="s">
        <v>220</v>
      </c>
      <c s="29" t="s">
        <v>221</v>
      </c>
      <c s="25" t="s">
        <v>47</v>
      </c>
      <c s="30" t="s">
        <v>222</v>
      </c>
      <c s="31" t="s">
        <v>74</v>
      </c>
      <c s="32">
        <v>34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223</v>
      </c>
    </row>
    <row r="122" spans="1:5" ht="38.25">
      <c r="A122" s="37" t="s">
        <v>52</v>
      </c>
      <c r="E122" s="38" t="s">
        <v>224</v>
      </c>
    </row>
    <row r="123" spans="1:18" ht="12.75" customHeight="1">
      <c r="A123" s="6" t="s">
        <v>43</v>
      </c>
      <c s="6"/>
      <c s="42" t="s">
        <v>35</v>
      </c>
      <c s="6"/>
      <c s="27" t="s">
        <v>225</v>
      </c>
      <c s="6"/>
      <c s="6"/>
      <c s="6"/>
      <c s="43">
        <f>0+Q123</f>
      </c>
      <c r="O123">
        <f>0+R123</f>
      </c>
      <c r="Q123">
        <f>0+I124+I127+I130+I133+I136+I139+I142+I145+I148+I151+I154+I157+I160+I163+I166+I169+I172</f>
      </c>
      <c>
        <f>0+O124+O127+O130+O133+O136+O139+O142+O145+O148+O151+O154+O157+O160+O163+O166+O169+O172</f>
      </c>
    </row>
    <row r="124" spans="1:16" ht="12.75">
      <c r="A124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136</v>
      </c>
      <c s="32">
        <v>2180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</v>
      </c>
    </row>
    <row r="126" spans="1:5" ht="127.5">
      <c r="A126" s="40" t="s">
        <v>52</v>
      </c>
      <c r="E126" s="38" t="s">
        <v>230</v>
      </c>
    </row>
    <row r="127" spans="1:16" ht="12.75">
      <c r="A127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136</v>
      </c>
      <c s="32">
        <v>10293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234</v>
      </c>
    </row>
    <row r="129" spans="1:5" ht="216.75">
      <c r="A129" s="40" t="s">
        <v>52</v>
      </c>
      <c r="E129" s="38" t="s">
        <v>235</v>
      </c>
    </row>
    <row r="130" spans="1:16" ht="12.75">
      <c r="A130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136</v>
      </c>
      <c s="32">
        <v>50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239</v>
      </c>
    </row>
    <row r="132" spans="1:5" ht="38.25">
      <c r="A132" s="40" t="s">
        <v>52</v>
      </c>
      <c r="E132" s="38" t="s">
        <v>240</v>
      </c>
    </row>
    <row r="133" spans="1:16" ht="12.75">
      <c r="A133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136</v>
      </c>
      <c s="32">
        <v>300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244</v>
      </c>
    </row>
    <row r="135" spans="1:5" ht="38.25">
      <c r="A135" s="40" t="s">
        <v>52</v>
      </c>
      <c r="E135" s="38" t="s">
        <v>245</v>
      </c>
    </row>
    <row r="136" spans="1:16" ht="12.75">
      <c r="A136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136</v>
      </c>
      <c s="32">
        <v>21210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40.25">
      <c r="A137" s="35" t="s">
        <v>50</v>
      </c>
      <c r="E137" s="36" t="s">
        <v>249</v>
      </c>
    </row>
    <row r="138" spans="1:5" ht="76.5">
      <c r="A138" s="40" t="s">
        <v>52</v>
      </c>
      <c r="E138" s="38" t="s">
        <v>250</v>
      </c>
    </row>
    <row r="139" spans="1:16" ht="12.75">
      <c r="A139" s="25" t="s">
        <v>45</v>
      </c>
      <c s="29" t="s">
        <v>251</v>
      </c>
      <c s="29" t="s">
        <v>252</v>
      </c>
      <c s="25" t="s">
        <v>47</v>
      </c>
      <c s="30" t="s">
        <v>253</v>
      </c>
      <c s="31" t="s">
        <v>136</v>
      </c>
      <c s="32">
        <v>3100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244</v>
      </c>
    </row>
    <row r="141" spans="1:5" ht="25.5">
      <c r="A141" s="40" t="s">
        <v>52</v>
      </c>
      <c r="E141" s="38" t="s">
        <v>254</v>
      </c>
    </row>
    <row r="142" spans="1:16" ht="12.75">
      <c r="A142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136</v>
      </c>
      <c s="32">
        <v>2150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258</v>
      </c>
    </row>
    <row r="144" spans="1:5" ht="38.25">
      <c r="A144" s="40" t="s">
        <v>52</v>
      </c>
      <c r="E144" s="38" t="s">
        <v>259</v>
      </c>
    </row>
    <row r="145" spans="1:16" ht="12.75">
      <c r="A145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136</v>
      </c>
      <c s="32">
        <v>21210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38.25">
      <c r="A146" s="35" t="s">
        <v>50</v>
      </c>
      <c r="E146" s="36" t="s">
        <v>263</v>
      </c>
    </row>
    <row r="147" spans="1:5" ht="76.5">
      <c r="A147" s="40" t="s">
        <v>52</v>
      </c>
      <c r="E147" s="38" t="s">
        <v>250</v>
      </c>
    </row>
    <row r="148" spans="1:16" ht="12.75">
      <c r="A148" s="25" t="s">
        <v>45</v>
      </c>
      <c s="29" t="s">
        <v>264</v>
      </c>
      <c s="29" t="s">
        <v>265</v>
      </c>
      <c s="25" t="s">
        <v>47</v>
      </c>
      <c s="30" t="s">
        <v>266</v>
      </c>
      <c s="31" t="s">
        <v>136</v>
      </c>
      <c s="32">
        <v>65462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38.25">
      <c r="A149" s="35" t="s">
        <v>50</v>
      </c>
      <c r="E149" s="36" t="s">
        <v>267</v>
      </c>
    </row>
    <row r="150" spans="1:5" ht="153">
      <c r="A150" s="40" t="s">
        <v>52</v>
      </c>
      <c r="E150" s="38" t="s">
        <v>268</v>
      </c>
    </row>
    <row r="151" spans="1:16" ht="12.75">
      <c r="A151" s="25" t="s">
        <v>45</v>
      </c>
      <c s="29" t="s">
        <v>269</v>
      </c>
      <c s="29" t="s">
        <v>270</v>
      </c>
      <c s="25" t="s">
        <v>47</v>
      </c>
      <c s="30" t="s">
        <v>271</v>
      </c>
      <c s="31" t="s">
        <v>136</v>
      </c>
      <c s="32">
        <v>31550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272</v>
      </c>
    </row>
    <row r="153" spans="1:5" ht="89.25">
      <c r="A153" s="40" t="s">
        <v>52</v>
      </c>
      <c r="E153" s="38" t="s">
        <v>273</v>
      </c>
    </row>
    <row r="154" spans="1:16" ht="12.75">
      <c r="A154" s="25" t="s">
        <v>45</v>
      </c>
      <c s="29" t="s">
        <v>274</v>
      </c>
      <c s="29" t="s">
        <v>275</v>
      </c>
      <c s="25" t="s">
        <v>47</v>
      </c>
      <c s="30" t="s">
        <v>276</v>
      </c>
      <c s="31" t="s">
        <v>136</v>
      </c>
      <c s="32">
        <v>800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277</v>
      </c>
    </row>
    <row r="156" spans="1:5" ht="25.5">
      <c r="A156" s="40" t="s">
        <v>52</v>
      </c>
      <c r="E156" s="38" t="s">
        <v>278</v>
      </c>
    </row>
    <row r="157" spans="1:16" ht="12.75">
      <c r="A157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136</v>
      </c>
      <c s="32">
        <v>300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282</v>
      </c>
    </row>
    <row r="159" spans="1:5" ht="38.25">
      <c r="A159" s="40" t="s">
        <v>52</v>
      </c>
      <c r="E159" s="38" t="s">
        <v>245</v>
      </c>
    </row>
    <row r="160" spans="1:16" ht="12.75">
      <c r="A160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136</v>
      </c>
      <c s="32">
        <v>32181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38.25">
      <c r="A161" s="35" t="s">
        <v>50</v>
      </c>
      <c r="E161" s="36" t="s">
        <v>286</v>
      </c>
    </row>
    <row r="162" spans="1:5" ht="102">
      <c r="A162" s="40" t="s">
        <v>52</v>
      </c>
      <c r="E162" s="38" t="s">
        <v>287</v>
      </c>
    </row>
    <row r="163" spans="1:16" ht="12.75">
      <c r="A163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136</v>
      </c>
      <c s="32">
        <v>21684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38.25">
      <c r="A164" s="35" t="s">
        <v>50</v>
      </c>
      <c r="E164" s="36" t="s">
        <v>291</v>
      </c>
    </row>
    <row r="165" spans="1:5" ht="89.25">
      <c r="A165" s="40" t="s">
        <v>52</v>
      </c>
      <c r="E165" s="38" t="s">
        <v>292</v>
      </c>
    </row>
    <row r="166" spans="1:16" ht="12.75">
      <c r="A166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136</v>
      </c>
      <c s="32">
        <v>2165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296</v>
      </c>
    </row>
    <row r="168" spans="1:5" ht="127.5">
      <c r="A168" s="40" t="s">
        <v>52</v>
      </c>
      <c r="E168" s="38" t="s">
        <v>297</v>
      </c>
    </row>
    <row r="169" spans="1:16" ht="12.75">
      <c r="A169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136</v>
      </c>
      <c s="32">
        <v>192.5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102">
      <c r="A171" s="40" t="s">
        <v>52</v>
      </c>
      <c r="E171" s="38" t="s">
        <v>301</v>
      </c>
    </row>
    <row r="172" spans="1:16" ht="12.75">
      <c r="A172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136</v>
      </c>
      <c s="32">
        <v>2427.5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305</v>
      </c>
    </row>
    <row r="174" spans="1:5" ht="127.5">
      <c r="A174" s="37" t="s">
        <v>52</v>
      </c>
      <c r="E174" s="38" t="s">
        <v>306</v>
      </c>
    </row>
    <row r="175" spans="1:18" ht="12.75" customHeight="1">
      <c r="A175" s="6" t="s">
        <v>43</v>
      </c>
      <c s="6"/>
      <c s="42" t="s">
        <v>86</v>
      </c>
      <c s="6"/>
      <c s="27" t="s">
        <v>307</v>
      </c>
      <c s="6"/>
      <c s="6"/>
      <c s="6"/>
      <c s="43">
        <f>0+Q175</f>
      </c>
      <c r="O175">
        <f>0+R175</f>
      </c>
      <c r="Q175">
        <f>0+I176+I179+I182+I185+I188+I191+I194+I197+I200+I203+I206+I209+I212</f>
      </c>
      <c>
        <f>0+O176+O179+O182+O185+O188+O191+O194+O197+O200+O203+O206+O209+O212</f>
      </c>
    </row>
    <row r="176" spans="1:16" ht="12.75">
      <c r="A176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89</v>
      </c>
      <c s="32">
        <v>60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25.5">
      <c r="A177" s="35" t="s">
        <v>50</v>
      </c>
      <c r="E177" s="36" t="s">
        <v>311</v>
      </c>
    </row>
    <row r="178" spans="1:5" ht="25.5">
      <c r="A178" s="40" t="s">
        <v>52</v>
      </c>
      <c r="E178" s="38" t="s">
        <v>312</v>
      </c>
    </row>
    <row r="179" spans="1:16" ht="12.75">
      <c r="A179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316</v>
      </c>
      <c s="32">
        <v>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25.5">
      <c r="A180" s="35" t="s">
        <v>50</v>
      </c>
      <c r="E180" s="36" t="s">
        <v>317</v>
      </c>
    </row>
    <row r="181" spans="1:5" ht="25.5">
      <c r="A181" s="40" t="s">
        <v>52</v>
      </c>
      <c r="E181" s="38" t="s">
        <v>318</v>
      </c>
    </row>
    <row r="182" spans="1:16" ht="12.75">
      <c r="A182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316</v>
      </c>
      <c s="32">
        <v>1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322</v>
      </c>
    </row>
    <row r="184" spans="1:5" ht="25.5">
      <c r="A184" s="40" t="s">
        <v>52</v>
      </c>
      <c r="E184" s="38" t="s">
        <v>323</v>
      </c>
    </row>
    <row r="185" spans="1:16" ht="12.75">
      <c r="A185" s="25" t="s">
        <v>45</v>
      </c>
      <c s="29" t="s">
        <v>324</v>
      </c>
      <c s="29" t="s">
        <v>325</v>
      </c>
      <c s="25" t="s">
        <v>47</v>
      </c>
      <c s="30" t="s">
        <v>326</v>
      </c>
      <c s="31" t="s">
        <v>316</v>
      </c>
      <c s="32">
        <v>11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327</v>
      </c>
    </row>
    <row r="187" spans="1:5" ht="25.5">
      <c r="A187" s="40" t="s">
        <v>52</v>
      </c>
      <c r="E187" s="38" t="s">
        <v>328</v>
      </c>
    </row>
    <row r="188" spans="1:16" ht="12.75">
      <c r="A188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316</v>
      </c>
      <c s="32">
        <v>1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332</v>
      </c>
    </row>
    <row r="190" spans="1:5" ht="25.5">
      <c r="A190" s="40" t="s">
        <v>52</v>
      </c>
      <c r="E190" s="38" t="s">
        <v>333</v>
      </c>
    </row>
    <row r="191" spans="1:16" ht="12.75">
      <c r="A191" s="25" t="s">
        <v>45</v>
      </c>
      <c s="29" t="s">
        <v>334</v>
      </c>
      <c s="29" t="s">
        <v>335</v>
      </c>
      <c s="25" t="s">
        <v>47</v>
      </c>
      <c s="30" t="s">
        <v>336</v>
      </c>
      <c s="31" t="s">
        <v>316</v>
      </c>
      <c s="32">
        <v>1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337</v>
      </c>
    </row>
    <row r="193" spans="1:5" ht="38.25">
      <c r="A193" s="40" t="s">
        <v>52</v>
      </c>
      <c r="E193" s="38" t="s">
        <v>338</v>
      </c>
    </row>
    <row r="194" spans="1:16" ht="12.75">
      <c r="A194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316</v>
      </c>
      <c s="32">
        <v>8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38.25">
      <c r="A196" s="40" t="s">
        <v>52</v>
      </c>
      <c r="E196" s="38" t="s">
        <v>342</v>
      </c>
    </row>
    <row r="197" spans="1:16" ht="12.75">
      <c r="A197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316</v>
      </c>
      <c s="32">
        <v>5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40" t="s">
        <v>52</v>
      </c>
      <c r="E199" s="38" t="s">
        <v>346</v>
      </c>
    </row>
    <row r="200" spans="1:16" ht="12.75">
      <c r="A200" s="25" t="s">
        <v>45</v>
      </c>
      <c s="29" t="s">
        <v>347</v>
      </c>
      <c s="29" t="s">
        <v>348</v>
      </c>
      <c s="25" t="s">
        <v>47</v>
      </c>
      <c s="30" t="s">
        <v>349</v>
      </c>
      <c s="31" t="s">
        <v>316</v>
      </c>
      <c s="32">
        <v>84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51">
      <c r="A202" s="40" t="s">
        <v>52</v>
      </c>
      <c r="E202" s="38" t="s">
        <v>350</v>
      </c>
    </row>
    <row r="203" spans="1:16" ht="12.75">
      <c r="A203" s="25" t="s">
        <v>45</v>
      </c>
      <c s="29" t="s">
        <v>351</v>
      </c>
      <c s="29" t="s">
        <v>352</v>
      </c>
      <c s="25" t="s">
        <v>47</v>
      </c>
      <c s="30" t="s">
        <v>353</v>
      </c>
      <c s="31" t="s">
        <v>316</v>
      </c>
      <c s="32">
        <v>36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40" t="s">
        <v>52</v>
      </c>
      <c r="E205" s="38" t="s">
        <v>354</v>
      </c>
    </row>
    <row r="206" spans="1:16" ht="12.75">
      <c r="A206" s="25" t="s">
        <v>45</v>
      </c>
      <c s="29" t="s">
        <v>355</v>
      </c>
      <c s="29" t="s">
        <v>356</v>
      </c>
      <c s="25" t="s">
        <v>47</v>
      </c>
      <c s="30" t="s">
        <v>357</v>
      </c>
      <c s="31" t="s">
        <v>316</v>
      </c>
      <c s="32">
        <v>135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25.5">
      <c r="A208" s="40" t="s">
        <v>52</v>
      </c>
      <c r="E208" s="38" t="s">
        <v>358</v>
      </c>
    </row>
    <row r="209" spans="1:16" ht="12.75">
      <c r="A209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89</v>
      </c>
      <c s="32">
        <v>60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25.5">
      <c r="A211" s="40" t="s">
        <v>52</v>
      </c>
      <c r="E211" s="38" t="s">
        <v>312</v>
      </c>
    </row>
    <row r="212" spans="1:16" ht="12.75">
      <c r="A212" s="25" t="s">
        <v>45</v>
      </c>
      <c s="29" t="s">
        <v>362</v>
      </c>
      <c s="29" t="s">
        <v>363</v>
      </c>
      <c s="25" t="s">
        <v>47</v>
      </c>
      <c s="30" t="s">
        <v>364</v>
      </c>
      <c s="31" t="s">
        <v>316</v>
      </c>
      <c s="32">
        <v>17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365</v>
      </c>
    </row>
    <row r="214" spans="1:5" ht="12.75">
      <c r="A214" s="37" t="s">
        <v>52</v>
      </c>
      <c r="E214" s="38" t="s">
        <v>47</v>
      </c>
    </row>
    <row r="215" spans="1:18" ht="12.75" customHeight="1">
      <c r="A215" s="6" t="s">
        <v>43</v>
      </c>
      <c s="6"/>
      <c s="42" t="s">
        <v>40</v>
      </c>
      <c s="6"/>
      <c s="27" t="s">
        <v>366</v>
      </c>
      <c s="6"/>
      <c s="6"/>
      <c s="6"/>
      <c s="43">
        <f>0+Q215</f>
      </c>
      <c r="O215">
        <f>0+R215</f>
      </c>
      <c r="Q215">
        <f>0+I216+I219+I222+I225+I228+I231+I234+I237+I240+I243+I246+I249+I252+I255+I258+I261+I264+I267+I270+I273+I276+I279+I282+I285+I288+I291+I294+I297+I300+I303+I306+I309+I312+I315+I318+I321+I324+I327+I330+I333</f>
      </c>
      <c>
        <f>0+O216+O219+O222+O225+O228+O231+O234+O237+O240+O243+O246+O249+O252+O255+O258+O261+O264+O267+O270+O273+O276+O279+O282+O285+O288+O291+O294+O297+O300+O303+O306+O309+O312+O315+O318+O321+O324+O327+O330+O333</f>
      </c>
    </row>
    <row r="216" spans="1:16" ht="25.5">
      <c r="A216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89</v>
      </c>
      <c s="32">
        <v>15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370</v>
      </c>
    </row>
    <row r="218" spans="1:5" ht="38.25">
      <c r="A218" s="40" t="s">
        <v>52</v>
      </c>
      <c r="E218" s="38" t="s">
        <v>371</v>
      </c>
    </row>
    <row r="219" spans="1:16" ht="25.5">
      <c r="A219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89</v>
      </c>
      <c s="32">
        <v>15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375</v>
      </c>
    </row>
    <row r="221" spans="1:5" ht="38.25">
      <c r="A221" s="40" t="s">
        <v>52</v>
      </c>
      <c r="E221" s="38" t="s">
        <v>371</v>
      </c>
    </row>
    <row r="222" spans="1:16" ht="12.75">
      <c r="A222" s="25" t="s">
        <v>45</v>
      </c>
      <c s="29" t="s">
        <v>376</v>
      </c>
      <c s="29" t="s">
        <v>377</v>
      </c>
      <c s="25" t="s">
        <v>47</v>
      </c>
      <c s="30" t="s">
        <v>378</v>
      </c>
      <c s="31" t="s">
        <v>89</v>
      </c>
      <c s="32">
        <v>14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25.5">
      <c r="A223" s="35" t="s">
        <v>50</v>
      </c>
      <c r="E223" s="36" t="s">
        <v>75</v>
      </c>
    </row>
    <row r="224" spans="1:5" ht="25.5">
      <c r="A224" s="40" t="s">
        <v>52</v>
      </c>
      <c r="E224" s="38" t="s">
        <v>379</v>
      </c>
    </row>
    <row r="225" spans="1:16" ht="12.75">
      <c r="A225" s="25" t="s">
        <v>45</v>
      </c>
      <c s="29" t="s">
        <v>380</v>
      </c>
      <c s="29" t="s">
        <v>381</v>
      </c>
      <c s="25" t="s">
        <v>47</v>
      </c>
      <c s="30" t="s">
        <v>382</v>
      </c>
      <c s="31" t="s">
        <v>316</v>
      </c>
      <c s="32">
        <v>174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63.75">
      <c r="A227" s="40" t="s">
        <v>52</v>
      </c>
      <c r="E227" s="38" t="s">
        <v>383</v>
      </c>
    </row>
    <row r="228" spans="1:16" ht="25.5">
      <c r="A228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316</v>
      </c>
      <c s="32">
        <v>6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47</v>
      </c>
    </row>
    <row r="230" spans="1:5" ht="25.5">
      <c r="A230" s="40" t="s">
        <v>52</v>
      </c>
      <c r="E230" s="38" t="s">
        <v>387</v>
      </c>
    </row>
    <row r="231" spans="1:16" ht="12.75">
      <c r="A231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316</v>
      </c>
      <c s="32">
        <v>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391</v>
      </c>
    </row>
    <row r="233" spans="1:5" ht="38.25">
      <c r="A233" s="40" t="s">
        <v>52</v>
      </c>
      <c r="E233" s="38" t="s">
        <v>392</v>
      </c>
    </row>
    <row r="234" spans="1:16" ht="25.5">
      <c r="A234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316</v>
      </c>
      <c s="32">
        <v>19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12.75">
      <c r="A235" s="35" t="s">
        <v>50</v>
      </c>
      <c r="E235" s="36" t="s">
        <v>47</v>
      </c>
    </row>
    <row r="236" spans="1:5" ht="89.25">
      <c r="A236" s="40" t="s">
        <v>52</v>
      </c>
      <c r="E236" s="38" t="s">
        <v>396</v>
      </c>
    </row>
    <row r="237" spans="1:16" ht="25.5">
      <c r="A237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316</v>
      </c>
      <c s="32">
        <v>5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63.75">
      <c r="A239" s="40" t="s">
        <v>52</v>
      </c>
      <c r="E239" s="38" t="s">
        <v>400</v>
      </c>
    </row>
    <row r="240" spans="1:16" ht="12.75">
      <c r="A240" s="25" t="s">
        <v>45</v>
      </c>
      <c s="29" t="s">
        <v>401</v>
      </c>
      <c s="29" t="s">
        <v>402</v>
      </c>
      <c s="25" t="s">
        <v>56</v>
      </c>
      <c s="30" t="s">
        <v>403</v>
      </c>
      <c s="31" t="s">
        <v>316</v>
      </c>
      <c s="32">
        <v>19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375</v>
      </c>
    </row>
    <row r="242" spans="1:5" ht="76.5">
      <c r="A242" s="40" t="s">
        <v>52</v>
      </c>
      <c r="E242" s="38" t="s">
        <v>404</v>
      </c>
    </row>
    <row r="243" spans="1:16" ht="12.75">
      <c r="A243" s="25" t="s">
        <v>45</v>
      </c>
      <c s="29" t="s">
        <v>405</v>
      </c>
      <c s="29" t="s">
        <v>402</v>
      </c>
      <c s="25" t="s">
        <v>61</v>
      </c>
      <c s="30" t="s">
        <v>403</v>
      </c>
      <c s="31" t="s">
        <v>316</v>
      </c>
      <c s="32">
        <v>3</v>
      </c>
      <c s="33">
        <v>0</v>
      </c>
      <c s="34">
        <f>ROUND(ROUND(H243,2)*ROUND(G243,3),2)</f>
      </c>
      <c r="O243">
        <f>(I243*21)/100</f>
      </c>
      <c t="s">
        <v>23</v>
      </c>
    </row>
    <row r="244" spans="1:5" ht="12.75">
      <c r="A244" s="35" t="s">
        <v>50</v>
      </c>
      <c r="E244" s="36" t="s">
        <v>406</v>
      </c>
    </row>
    <row r="245" spans="1:5" ht="63.75">
      <c r="A245" s="40" t="s">
        <v>52</v>
      </c>
      <c r="E245" s="38" t="s">
        <v>407</v>
      </c>
    </row>
    <row r="246" spans="1:16" ht="25.5">
      <c r="A246" s="25" t="s">
        <v>45</v>
      </c>
      <c s="29" t="s">
        <v>408</v>
      </c>
      <c s="29" t="s">
        <v>409</v>
      </c>
      <c s="25" t="s">
        <v>47</v>
      </c>
      <c s="30" t="s">
        <v>410</v>
      </c>
      <c s="31" t="s">
        <v>316</v>
      </c>
      <c s="32">
        <v>2</v>
      </c>
      <c s="33">
        <v>0</v>
      </c>
      <c s="34">
        <f>ROUND(ROUND(H246,2)*ROUND(G246,3),2)</f>
      </c>
      <c r="O246">
        <f>(I246*21)/100</f>
      </c>
      <c t="s">
        <v>23</v>
      </c>
    </row>
    <row r="247" spans="1:5" ht="12.75">
      <c r="A247" s="35" t="s">
        <v>50</v>
      </c>
      <c r="E247" s="36" t="s">
        <v>411</v>
      </c>
    </row>
    <row r="248" spans="1:5" ht="38.25">
      <c r="A248" s="40" t="s">
        <v>52</v>
      </c>
      <c r="E248" s="38" t="s">
        <v>412</v>
      </c>
    </row>
    <row r="249" spans="1:16" ht="12.75">
      <c r="A249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316</v>
      </c>
      <c s="32">
        <v>2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416</v>
      </c>
    </row>
    <row r="251" spans="1:5" ht="38.25">
      <c r="A251" s="40" t="s">
        <v>52</v>
      </c>
      <c r="E251" s="38" t="s">
        <v>417</v>
      </c>
    </row>
    <row r="252" spans="1:16" ht="12.75">
      <c r="A252" s="25" t="s">
        <v>45</v>
      </c>
      <c s="29" t="s">
        <v>418</v>
      </c>
      <c s="29" t="s">
        <v>419</v>
      </c>
      <c s="25" t="s">
        <v>47</v>
      </c>
      <c s="30" t="s">
        <v>420</v>
      </c>
      <c s="31" t="s">
        <v>136</v>
      </c>
      <c s="32">
        <v>24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375</v>
      </c>
    </row>
    <row r="254" spans="1:5" ht="25.5">
      <c r="A254" s="40" t="s">
        <v>52</v>
      </c>
      <c r="E254" s="38" t="s">
        <v>421</v>
      </c>
    </row>
    <row r="255" spans="1:16" ht="12.75">
      <c r="A255" s="25" t="s">
        <v>45</v>
      </c>
      <c s="29" t="s">
        <v>422</v>
      </c>
      <c s="29" t="s">
        <v>423</v>
      </c>
      <c s="25" t="s">
        <v>47</v>
      </c>
      <c s="30" t="s">
        <v>424</v>
      </c>
      <c s="31" t="s">
        <v>316</v>
      </c>
      <c s="32">
        <v>6</v>
      </c>
      <c s="33">
        <v>0</v>
      </c>
      <c s="34">
        <f>ROUND(ROUND(H255,2)*ROUND(G255,3),2)</f>
      </c>
      <c r="O255">
        <f>(I255*21)/100</f>
      </c>
      <c t="s">
        <v>23</v>
      </c>
    </row>
    <row r="256" spans="1:5" ht="25.5">
      <c r="A256" s="35" t="s">
        <v>50</v>
      </c>
      <c r="E256" s="36" t="s">
        <v>425</v>
      </c>
    </row>
    <row r="257" spans="1:5" ht="25.5">
      <c r="A257" s="40" t="s">
        <v>52</v>
      </c>
      <c r="E257" s="38" t="s">
        <v>426</v>
      </c>
    </row>
    <row r="258" spans="1:16" ht="25.5">
      <c r="A258" s="25" t="s">
        <v>45</v>
      </c>
      <c s="29" t="s">
        <v>427</v>
      </c>
      <c s="29" t="s">
        <v>428</v>
      </c>
      <c s="25" t="s">
        <v>47</v>
      </c>
      <c s="30" t="s">
        <v>429</v>
      </c>
      <c s="31" t="s">
        <v>316</v>
      </c>
      <c s="32">
        <v>14</v>
      </c>
      <c s="33">
        <v>0</v>
      </c>
      <c s="34">
        <f>ROUND(ROUND(H258,2)*ROUND(G258,3),2)</f>
      </c>
      <c r="O258">
        <f>(I258*21)/100</f>
      </c>
      <c t="s">
        <v>23</v>
      </c>
    </row>
    <row r="259" spans="1:5" ht="12.75">
      <c r="A259" s="35" t="s">
        <v>50</v>
      </c>
      <c r="E259" s="36" t="s">
        <v>47</v>
      </c>
    </row>
    <row r="260" spans="1:5" ht="63.75">
      <c r="A260" s="40" t="s">
        <v>52</v>
      </c>
      <c r="E260" s="38" t="s">
        <v>430</v>
      </c>
    </row>
    <row r="261" spans="1:16" ht="12.75">
      <c r="A261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316</v>
      </c>
      <c s="32">
        <v>1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40" t="s">
        <v>52</v>
      </c>
      <c r="E263" s="38" t="s">
        <v>434</v>
      </c>
    </row>
    <row r="264" spans="1:16" ht="12.75">
      <c r="A264" s="25" t="s">
        <v>45</v>
      </c>
      <c s="29" t="s">
        <v>435</v>
      </c>
      <c s="29" t="s">
        <v>436</v>
      </c>
      <c s="25" t="s">
        <v>47</v>
      </c>
      <c s="30" t="s">
        <v>437</v>
      </c>
      <c s="31" t="s">
        <v>316</v>
      </c>
      <c s="32">
        <v>4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25.5">
      <c r="A265" s="35" t="s">
        <v>50</v>
      </c>
      <c r="E265" s="36" t="s">
        <v>425</v>
      </c>
    </row>
    <row r="266" spans="1:5" ht="25.5">
      <c r="A266" s="40" t="s">
        <v>52</v>
      </c>
      <c r="E266" s="38" t="s">
        <v>438</v>
      </c>
    </row>
    <row r="267" spans="1:16" ht="25.5">
      <c r="A267" s="25" t="s">
        <v>45</v>
      </c>
      <c s="29" t="s">
        <v>439</v>
      </c>
      <c s="29" t="s">
        <v>440</v>
      </c>
      <c s="25" t="s">
        <v>47</v>
      </c>
      <c s="30" t="s">
        <v>441</v>
      </c>
      <c s="31" t="s">
        <v>136</v>
      </c>
      <c s="32">
        <v>1728.5</v>
      </c>
      <c s="33">
        <v>0</v>
      </c>
      <c s="34">
        <f>ROUND(ROUND(H267,2)*ROUND(G267,3),2)</f>
      </c>
      <c r="O267">
        <f>(I267*21)/100</f>
      </c>
      <c t="s">
        <v>23</v>
      </c>
    </row>
    <row r="268" spans="1:5" ht="25.5">
      <c r="A268" s="35" t="s">
        <v>50</v>
      </c>
      <c r="E268" s="36" t="s">
        <v>442</v>
      </c>
    </row>
    <row r="269" spans="1:5" ht="89.25">
      <c r="A269" s="40" t="s">
        <v>52</v>
      </c>
      <c r="E269" s="38" t="s">
        <v>443</v>
      </c>
    </row>
    <row r="270" spans="1:16" ht="25.5">
      <c r="A270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136</v>
      </c>
      <c s="32">
        <v>228.5</v>
      </c>
      <c s="33">
        <v>0</v>
      </c>
      <c s="34">
        <f>ROUND(ROUND(H270,2)*ROUND(G270,3),2)</f>
      </c>
      <c r="O270">
        <f>(I270*21)/100</f>
      </c>
      <c t="s">
        <v>23</v>
      </c>
    </row>
    <row r="271" spans="1:5" ht="25.5">
      <c r="A271" s="35" t="s">
        <v>50</v>
      </c>
      <c r="E271" s="36" t="s">
        <v>447</v>
      </c>
    </row>
    <row r="272" spans="1:5" ht="76.5">
      <c r="A272" s="40" t="s">
        <v>52</v>
      </c>
      <c r="E272" s="38" t="s">
        <v>448</v>
      </c>
    </row>
    <row r="273" spans="1:16" ht="25.5">
      <c r="A273" s="25" t="s">
        <v>45</v>
      </c>
      <c s="29" t="s">
        <v>449</v>
      </c>
      <c s="29" t="s">
        <v>450</v>
      </c>
      <c s="25" t="s">
        <v>47</v>
      </c>
      <c s="30" t="s">
        <v>451</v>
      </c>
      <c s="31" t="s">
        <v>136</v>
      </c>
      <c s="32">
        <v>1500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38.25">
      <c r="A274" s="35" t="s">
        <v>50</v>
      </c>
      <c r="E274" s="36" t="s">
        <v>452</v>
      </c>
    </row>
    <row r="275" spans="1:5" ht="25.5">
      <c r="A275" s="40" t="s">
        <v>52</v>
      </c>
      <c r="E275" s="38" t="s">
        <v>453</v>
      </c>
    </row>
    <row r="276" spans="1:16" ht="12.75">
      <c r="A276" s="25" t="s">
        <v>45</v>
      </c>
      <c s="29" t="s">
        <v>454</v>
      </c>
      <c s="29" t="s">
        <v>455</v>
      </c>
      <c s="25" t="s">
        <v>47</v>
      </c>
      <c s="30" t="s">
        <v>456</v>
      </c>
      <c s="31" t="s">
        <v>316</v>
      </c>
      <c s="32">
        <v>60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47</v>
      </c>
    </row>
    <row r="278" spans="1:5" ht="25.5">
      <c r="A278" s="40" t="s">
        <v>52</v>
      </c>
      <c r="E278" s="38" t="s">
        <v>457</v>
      </c>
    </row>
    <row r="279" spans="1:16" ht="12.75">
      <c r="A279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316</v>
      </c>
      <c s="32">
        <v>5</v>
      </c>
      <c s="33">
        <v>0</v>
      </c>
      <c s="34">
        <f>ROUND(ROUND(H279,2)*ROUND(G279,3),2)</f>
      </c>
      <c r="O279">
        <f>(I279*21)/100</f>
      </c>
      <c t="s">
        <v>23</v>
      </c>
    </row>
    <row r="280" spans="1:5" ht="12.75">
      <c r="A280" s="35" t="s">
        <v>50</v>
      </c>
      <c r="E280" s="36" t="s">
        <v>47</v>
      </c>
    </row>
    <row r="281" spans="1:5" ht="25.5">
      <c r="A281" s="40" t="s">
        <v>52</v>
      </c>
      <c r="E281" s="38" t="s">
        <v>461</v>
      </c>
    </row>
    <row r="282" spans="1:16" ht="12.75">
      <c r="A282" s="25" t="s">
        <v>45</v>
      </c>
      <c s="29" t="s">
        <v>462</v>
      </c>
      <c s="29" t="s">
        <v>463</v>
      </c>
      <c s="25" t="s">
        <v>47</v>
      </c>
      <c s="30" t="s">
        <v>464</v>
      </c>
      <c s="31" t="s">
        <v>316</v>
      </c>
      <c s="32">
        <v>24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47</v>
      </c>
    </row>
    <row r="284" spans="1:5" ht="25.5">
      <c r="A284" s="40" t="s">
        <v>52</v>
      </c>
      <c r="E284" s="38" t="s">
        <v>465</v>
      </c>
    </row>
    <row r="285" spans="1:16" ht="12.75">
      <c r="A285" s="25" t="s">
        <v>45</v>
      </c>
      <c s="29" t="s">
        <v>466</v>
      </c>
      <c s="29" t="s">
        <v>467</v>
      </c>
      <c s="25" t="s">
        <v>47</v>
      </c>
      <c s="30" t="s">
        <v>468</v>
      </c>
      <c s="31" t="s">
        <v>89</v>
      </c>
      <c s="32">
        <v>1810</v>
      </c>
      <c s="33">
        <v>0</v>
      </c>
      <c s="34">
        <f>ROUND(ROUND(H285,2)*ROUND(G285,3),2)</f>
      </c>
      <c r="O285">
        <f>(I285*21)/100</f>
      </c>
      <c t="s">
        <v>23</v>
      </c>
    </row>
    <row r="286" spans="1:5" ht="12.75">
      <c r="A286" s="35" t="s">
        <v>50</v>
      </c>
      <c r="E286" s="36" t="s">
        <v>469</v>
      </c>
    </row>
    <row r="287" spans="1:5" ht="140.25">
      <c r="A287" s="40" t="s">
        <v>52</v>
      </c>
      <c r="E287" s="38" t="s">
        <v>470</v>
      </c>
    </row>
    <row r="288" spans="1:16" ht="12.75">
      <c r="A288" s="25" t="s">
        <v>45</v>
      </c>
      <c s="29" t="s">
        <v>471</v>
      </c>
      <c s="29" t="s">
        <v>472</v>
      </c>
      <c s="25" t="s">
        <v>47</v>
      </c>
      <c s="30" t="s">
        <v>473</v>
      </c>
      <c s="31" t="s">
        <v>89</v>
      </c>
      <c s="32">
        <v>1552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25.5">
      <c r="A289" s="35" t="s">
        <v>50</v>
      </c>
      <c r="E289" s="36" t="s">
        <v>474</v>
      </c>
    </row>
    <row r="290" spans="1:5" ht="140.25">
      <c r="A290" s="40" t="s">
        <v>52</v>
      </c>
      <c r="E290" s="38" t="s">
        <v>475</v>
      </c>
    </row>
    <row r="291" spans="1:16" ht="12.75">
      <c r="A291" s="25" t="s">
        <v>45</v>
      </c>
      <c s="29" t="s">
        <v>476</v>
      </c>
      <c s="29" t="s">
        <v>477</v>
      </c>
      <c s="25" t="s">
        <v>47</v>
      </c>
      <c s="30" t="s">
        <v>478</v>
      </c>
      <c s="31" t="s">
        <v>316</v>
      </c>
      <c s="32">
        <v>2</v>
      </c>
      <c s="33">
        <v>0</v>
      </c>
      <c s="34">
        <f>ROUND(ROUND(H291,2)*ROUND(G291,3),2)</f>
      </c>
      <c r="O291">
        <f>(I291*21)/100</f>
      </c>
      <c t="s">
        <v>23</v>
      </c>
    </row>
    <row r="292" spans="1:5" ht="25.5">
      <c r="A292" s="35" t="s">
        <v>50</v>
      </c>
      <c r="E292" s="36" t="s">
        <v>479</v>
      </c>
    </row>
    <row r="293" spans="1:5" ht="38.25">
      <c r="A293" s="40" t="s">
        <v>52</v>
      </c>
      <c r="E293" s="38" t="s">
        <v>480</v>
      </c>
    </row>
    <row r="294" spans="1:16" ht="12.75">
      <c r="A294" s="25" t="s">
        <v>45</v>
      </c>
      <c s="29" t="s">
        <v>481</v>
      </c>
      <c s="29" t="s">
        <v>482</v>
      </c>
      <c s="25" t="s">
        <v>47</v>
      </c>
      <c s="30" t="s">
        <v>483</v>
      </c>
      <c s="31" t="s">
        <v>316</v>
      </c>
      <c s="32">
        <v>1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25.5">
      <c r="A295" s="35" t="s">
        <v>50</v>
      </c>
      <c r="E295" s="36" t="s">
        <v>479</v>
      </c>
    </row>
    <row r="296" spans="1:5" ht="38.25">
      <c r="A296" s="40" t="s">
        <v>52</v>
      </c>
      <c r="E296" s="38" t="s">
        <v>484</v>
      </c>
    </row>
    <row r="297" spans="1:16" ht="12.75">
      <c r="A297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89</v>
      </c>
      <c s="32">
        <v>13</v>
      </c>
      <c s="33">
        <v>0</v>
      </c>
      <c s="34">
        <f>ROUND(ROUND(H297,2)*ROUND(G297,3),2)</f>
      </c>
      <c r="O297">
        <f>(I297*21)/100</f>
      </c>
      <c t="s">
        <v>23</v>
      </c>
    </row>
    <row r="298" spans="1:5" ht="12.75">
      <c r="A298" s="35" t="s">
        <v>50</v>
      </c>
      <c r="E298" s="36" t="s">
        <v>488</v>
      </c>
    </row>
    <row r="299" spans="1:5" ht="51">
      <c r="A299" s="40" t="s">
        <v>52</v>
      </c>
      <c r="E299" s="38" t="s">
        <v>489</v>
      </c>
    </row>
    <row r="300" spans="1:16" ht="12.75">
      <c r="A300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89</v>
      </c>
      <c s="32">
        <v>15.5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12.75">
      <c r="A301" s="35" t="s">
        <v>50</v>
      </c>
      <c r="E301" s="36" t="s">
        <v>488</v>
      </c>
    </row>
    <row r="302" spans="1:5" ht="51">
      <c r="A302" s="40" t="s">
        <v>52</v>
      </c>
      <c r="E302" s="38" t="s">
        <v>493</v>
      </c>
    </row>
    <row r="303" spans="1:16" ht="12.75">
      <c r="A303" s="25" t="s">
        <v>45</v>
      </c>
      <c s="29" t="s">
        <v>494</v>
      </c>
      <c s="29" t="s">
        <v>495</v>
      </c>
      <c s="25" t="s">
        <v>47</v>
      </c>
      <c s="30" t="s">
        <v>496</v>
      </c>
      <c s="31" t="s">
        <v>74</v>
      </c>
      <c s="32">
        <v>3</v>
      </c>
      <c s="33">
        <v>0</v>
      </c>
      <c s="34">
        <f>ROUND(ROUND(H303,2)*ROUND(G303,3),2)</f>
      </c>
      <c r="O303">
        <f>(I303*21)/100</f>
      </c>
      <c t="s">
        <v>23</v>
      </c>
    </row>
    <row r="304" spans="1:5" ht="12.75">
      <c r="A304" s="35" t="s">
        <v>50</v>
      </c>
      <c r="E304" s="36" t="s">
        <v>47</v>
      </c>
    </row>
    <row r="305" spans="1:5" ht="102">
      <c r="A305" s="40" t="s">
        <v>52</v>
      </c>
      <c r="E305" s="38" t="s">
        <v>497</v>
      </c>
    </row>
    <row r="306" spans="1:16" ht="12.75">
      <c r="A306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89</v>
      </c>
      <c s="32">
        <v>1200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501</v>
      </c>
    </row>
    <row r="308" spans="1:5" ht="25.5">
      <c r="A308" s="40" t="s">
        <v>52</v>
      </c>
      <c r="E308" s="38" t="s">
        <v>107</v>
      </c>
    </row>
    <row r="309" spans="1:16" ht="12.75">
      <c r="A30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89</v>
      </c>
      <c s="32">
        <v>1200</v>
      </c>
      <c s="33">
        <v>0</v>
      </c>
      <c s="34">
        <f>ROUND(ROUND(H309,2)*ROUND(G309,3),2)</f>
      </c>
      <c r="O309">
        <f>(I309*21)/100</f>
      </c>
      <c t="s">
        <v>23</v>
      </c>
    </row>
    <row r="310" spans="1:5" ht="25.5">
      <c r="A310" s="35" t="s">
        <v>50</v>
      </c>
      <c r="E310" s="36" t="s">
        <v>505</v>
      </c>
    </row>
    <row r="311" spans="1:5" ht="25.5">
      <c r="A311" s="40" t="s">
        <v>52</v>
      </c>
      <c r="E311" s="38" t="s">
        <v>107</v>
      </c>
    </row>
    <row r="312" spans="1:16" ht="25.5">
      <c r="A312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89</v>
      </c>
      <c s="32">
        <v>164</v>
      </c>
      <c s="33">
        <v>0</v>
      </c>
      <c s="34">
        <f>ROUND(ROUND(H312,2)*ROUND(G312,3),2)</f>
      </c>
      <c r="O312">
        <f>(I312*21)/100</f>
      </c>
      <c t="s">
        <v>23</v>
      </c>
    </row>
    <row r="313" spans="1:5" ht="25.5">
      <c r="A313" s="35" t="s">
        <v>50</v>
      </c>
      <c r="E313" s="36" t="s">
        <v>509</v>
      </c>
    </row>
    <row r="314" spans="1:5" ht="63.75">
      <c r="A314" s="40" t="s">
        <v>52</v>
      </c>
      <c r="E314" s="38" t="s">
        <v>510</v>
      </c>
    </row>
    <row r="315" spans="1:16" ht="12.75">
      <c r="A315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89</v>
      </c>
      <c s="32">
        <v>25</v>
      </c>
      <c s="33">
        <v>0</v>
      </c>
      <c s="34">
        <f>ROUND(ROUND(H315,2)*ROUND(G315,3),2)</f>
      </c>
      <c r="O315">
        <f>(I315*21)/100</f>
      </c>
      <c t="s">
        <v>23</v>
      </c>
    </row>
    <row r="316" spans="1:5" ht="12.75">
      <c r="A316" s="35" t="s">
        <v>50</v>
      </c>
      <c r="E316" s="36" t="s">
        <v>514</v>
      </c>
    </row>
    <row r="317" spans="1:5" ht="38.25">
      <c r="A317" s="40" t="s">
        <v>52</v>
      </c>
      <c r="E317" s="38" t="s">
        <v>515</v>
      </c>
    </row>
    <row r="318" spans="1:16" ht="12.75">
      <c r="A318" s="25" t="s">
        <v>45</v>
      </c>
      <c s="29" t="s">
        <v>516</v>
      </c>
      <c s="29" t="s">
        <v>517</v>
      </c>
      <c s="25" t="s">
        <v>47</v>
      </c>
      <c s="30" t="s">
        <v>518</v>
      </c>
      <c s="31" t="s">
        <v>89</v>
      </c>
      <c s="32">
        <v>21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38.25">
      <c r="A319" s="35" t="s">
        <v>50</v>
      </c>
      <c r="E319" s="36" t="s">
        <v>519</v>
      </c>
    </row>
    <row r="320" spans="1:5" ht="63.75">
      <c r="A320" s="40" t="s">
        <v>52</v>
      </c>
      <c r="E320" s="38" t="s">
        <v>520</v>
      </c>
    </row>
    <row r="321" spans="1:16" ht="12.75">
      <c r="A321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136</v>
      </c>
      <c s="32">
        <v>33000</v>
      </c>
      <c s="33">
        <v>0</v>
      </c>
      <c s="34">
        <f>ROUND(ROUND(H321,2)*ROUND(G321,3),2)</f>
      </c>
      <c r="O321">
        <f>(I321*21)/100</f>
      </c>
      <c t="s">
        <v>23</v>
      </c>
    </row>
    <row r="322" spans="1:5" ht="12.75">
      <c r="A322" s="35" t="s">
        <v>50</v>
      </c>
      <c r="E322" s="36" t="s">
        <v>524</v>
      </c>
    </row>
    <row r="323" spans="1:5" ht="12.75">
      <c r="A323" s="40" t="s">
        <v>52</v>
      </c>
      <c r="E323" s="38" t="s">
        <v>47</v>
      </c>
    </row>
    <row r="324" spans="1:16" ht="12.75">
      <c r="A324" s="25" t="s">
        <v>45</v>
      </c>
      <c s="29" t="s">
        <v>525</v>
      </c>
      <c s="29" t="s">
        <v>526</v>
      </c>
      <c s="25" t="s">
        <v>47</v>
      </c>
      <c s="30" t="s">
        <v>527</v>
      </c>
      <c s="31" t="s">
        <v>74</v>
      </c>
      <c s="32">
        <v>4.5</v>
      </c>
      <c s="33">
        <v>0</v>
      </c>
      <c s="34">
        <f>ROUND(ROUND(H324,2)*ROUND(G324,3),2)</f>
      </c>
      <c r="O324">
        <f>(I324*21)/100</f>
      </c>
      <c t="s">
        <v>23</v>
      </c>
    </row>
    <row r="325" spans="1:5" ht="25.5">
      <c r="A325" s="35" t="s">
        <v>50</v>
      </c>
      <c r="E325" s="36" t="s">
        <v>75</v>
      </c>
    </row>
    <row r="326" spans="1:5" ht="102">
      <c r="A326" s="40" t="s">
        <v>52</v>
      </c>
      <c r="E326" s="38" t="s">
        <v>528</v>
      </c>
    </row>
    <row r="327" spans="1:16" ht="12.75">
      <c r="A327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89</v>
      </c>
      <c s="32">
        <v>28.5</v>
      </c>
      <c s="33">
        <v>0</v>
      </c>
      <c s="34">
        <f>ROUND(ROUND(H327,2)*ROUND(G327,3),2)</f>
      </c>
      <c r="O327">
        <f>(I327*21)/100</f>
      </c>
      <c t="s">
        <v>23</v>
      </c>
    </row>
    <row r="328" spans="1:5" ht="12.75">
      <c r="A328" s="35" t="s">
        <v>50</v>
      </c>
      <c r="E328" s="36" t="s">
        <v>532</v>
      </c>
    </row>
    <row r="329" spans="1:5" ht="102">
      <c r="A329" s="40" t="s">
        <v>52</v>
      </c>
      <c r="E329" s="38" t="s">
        <v>533</v>
      </c>
    </row>
    <row r="330" spans="1:16" ht="12.75">
      <c r="A330" s="25" t="s">
        <v>45</v>
      </c>
      <c s="29" t="s">
        <v>534</v>
      </c>
      <c s="29" t="s">
        <v>535</v>
      </c>
      <c s="25" t="s">
        <v>47</v>
      </c>
      <c s="30" t="s">
        <v>536</v>
      </c>
      <c s="31" t="s">
        <v>89</v>
      </c>
      <c s="32">
        <v>20</v>
      </c>
      <c s="33">
        <v>0</v>
      </c>
      <c s="34">
        <f>ROUND(ROUND(H330,2)*ROUND(G330,3),2)</f>
      </c>
      <c r="O330">
        <f>(I330*21)/100</f>
      </c>
      <c t="s">
        <v>23</v>
      </c>
    </row>
    <row r="331" spans="1:5" ht="25.5">
      <c r="A331" s="35" t="s">
        <v>50</v>
      </c>
      <c r="E331" s="36" t="s">
        <v>75</v>
      </c>
    </row>
    <row r="332" spans="1:5" ht="51">
      <c r="A332" s="40" t="s">
        <v>52</v>
      </c>
      <c r="E332" s="38" t="s">
        <v>537</v>
      </c>
    </row>
    <row r="333" spans="1:16" ht="12.75">
      <c r="A333" s="25" t="s">
        <v>45</v>
      </c>
      <c s="29" t="s">
        <v>538</v>
      </c>
      <c s="29" t="s">
        <v>539</v>
      </c>
      <c s="25" t="s">
        <v>47</v>
      </c>
      <c s="30" t="s">
        <v>540</v>
      </c>
      <c s="31" t="s">
        <v>316</v>
      </c>
      <c s="32">
        <v>9</v>
      </c>
      <c s="33">
        <v>0</v>
      </c>
      <c s="34">
        <f>ROUND(ROUND(H333,2)*ROUND(G333,3),2)</f>
      </c>
      <c r="O333">
        <f>(I333*21)/100</f>
      </c>
      <c t="s">
        <v>23</v>
      </c>
    </row>
    <row r="334" spans="1:5" ht="12.75">
      <c r="A334" s="35" t="s">
        <v>50</v>
      </c>
      <c r="E334" s="36" t="s">
        <v>532</v>
      </c>
    </row>
    <row r="335" spans="1:5" ht="63.75">
      <c r="A335" s="37" t="s">
        <v>52</v>
      </c>
      <c r="E335" s="38" t="s">
        <v>541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542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542</v>
      </c>
      <c s="6"/>
      <c s="18" t="s">
        <v>543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544</v>
      </c>
      <c s="25" t="s">
        <v>47</v>
      </c>
      <c s="30" t="s">
        <v>545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546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547</v>
      </c>
      <c s="25" t="s">
        <v>47</v>
      </c>
      <c s="30" t="s">
        <v>548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549</v>
      </c>
    </row>
    <row r="14" spans="1:5" ht="12.75">
      <c r="A14" s="37" t="s">
        <v>52</v>
      </c>
      <c r="E14" s="38" t="s">
        <v>47</v>
      </c>
    </row>
    <row r="15" spans="1:18" ht="12.75" customHeight="1">
      <c r="A15" s="6" t="s">
        <v>43</v>
      </c>
      <c s="6"/>
      <c s="42" t="s">
        <v>40</v>
      </c>
      <c s="6"/>
      <c s="27" t="s">
        <v>366</v>
      </c>
      <c s="6"/>
      <c s="6"/>
      <c s="6"/>
      <c s="43">
        <f>0+Q15</f>
      </c>
      <c r="O15">
        <f>0+R15</f>
      </c>
      <c r="Q15">
        <f>0+I16+I19+I22</f>
      </c>
      <c>
        <f>0+O16+O19+O22</f>
      </c>
    </row>
    <row r="16" spans="1:16" ht="12.75">
      <c r="A16" s="25" t="s">
        <v>45</v>
      </c>
      <c s="29" t="s">
        <v>22</v>
      </c>
      <c s="29" t="s">
        <v>550</v>
      </c>
      <c s="25" t="s">
        <v>47</v>
      </c>
      <c s="30" t="s">
        <v>551</v>
      </c>
      <c s="31" t="s">
        <v>49</v>
      </c>
      <c s="32">
        <v>1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02">
      <c r="A17" s="35" t="s">
        <v>50</v>
      </c>
      <c r="E17" s="36" t="s">
        <v>552</v>
      </c>
    </row>
    <row r="18" spans="1:5" ht="12.75">
      <c r="A18" s="40" t="s">
        <v>52</v>
      </c>
      <c r="E18" s="38" t="s">
        <v>47</v>
      </c>
    </row>
    <row r="19" spans="1:16" ht="12.75">
      <c r="A19" s="25" t="s">
        <v>45</v>
      </c>
      <c s="29" t="s">
        <v>33</v>
      </c>
      <c s="29" t="s">
        <v>553</v>
      </c>
      <c s="25" t="s">
        <v>47</v>
      </c>
      <c s="30" t="s">
        <v>554</v>
      </c>
      <c s="31" t="s">
        <v>49</v>
      </c>
      <c s="32">
        <v>1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02">
      <c r="A20" s="35" t="s">
        <v>50</v>
      </c>
      <c r="E20" s="36" t="s">
        <v>555</v>
      </c>
    </row>
    <row r="21" spans="1:5" ht="12.75">
      <c r="A21" s="40" t="s">
        <v>52</v>
      </c>
      <c r="E21" s="38" t="s">
        <v>47</v>
      </c>
    </row>
    <row r="22" spans="1:16" ht="12.75">
      <c r="A22" s="25" t="s">
        <v>45</v>
      </c>
      <c s="29" t="s">
        <v>35</v>
      </c>
      <c s="29" t="s">
        <v>556</v>
      </c>
      <c s="25" t="s">
        <v>47</v>
      </c>
      <c s="30" t="s">
        <v>557</v>
      </c>
      <c s="31" t="s">
        <v>49</v>
      </c>
      <c s="32">
        <v>1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02">
      <c r="A23" s="35" t="s">
        <v>50</v>
      </c>
      <c r="E23" s="36" t="s">
        <v>558</v>
      </c>
    </row>
    <row r="24" spans="1:5" ht="12.75">
      <c r="A24" s="37" t="s">
        <v>52</v>
      </c>
      <c r="E24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559</v>
      </c>
      <c s="39">
        <f>0+I8+I54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559</v>
      </c>
      <c s="6"/>
      <c s="18" t="s">
        <v>560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</f>
      </c>
      <c>
        <f>0+O9+O12+O15+O18+O21+O24+O27+O30+O33+O36+O39+O42+O45+O48+O51</f>
      </c>
    </row>
    <row r="9" spans="1:16" ht="12.75">
      <c r="A9" s="25" t="s">
        <v>45</v>
      </c>
      <c s="29" t="s">
        <v>29</v>
      </c>
      <c s="29" t="s">
        <v>561</v>
      </c>
      <c s="25" t="s">
        <v>47</v>
      </c>
      <c s="30" t="s">
        <v>562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563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564</v>
      </c>
      <c s="25" t="s">
        <v>47</v>
      </c>
      <c s="30" t="s">
        <v>565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566</v>
      </c>
    </row>
    <row r="14" spans="1:5" ht="12.75">
      <c r="A14" s="40" t="s">
        <v>52</v>
      </c>
      <c r="E14" s="38" t="s">
        <v>47</v>
      </c>
    </row>
    <row r="15" spans="1:16" ht="12.75">
      <c r="A15" s="25" t="s">
        <v>45</v>
      </c>
      <c s="29" t="s">
        <v>22</v>
      </c>
      <c s="29" t="s">
        <v>567</v>
      </c>
      <c s="25" t="s">
        <v>568</v>
      </c>
      <c s="30" t="s">
        <v>569</v>
      </c>
      <c s="31" t="s">
        <v>49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38.25">
      <c r="A16" s="35" t="s">
        <v>50</v>
      </c>
      <c r="E16" s="36" t="s">
        <v>570</v>
      </c>
    </row>
    <row r="17" spans="1:5" ht="12.75">
      <c r="A17" s="40" t="s">
        <v>52</v>
      </c>
      <c r="E17" s="38" t="s">
        <v>47</v>
      </c>
    </row>
    <row r="18" spans="1:16" ht="12.75">
      <c r="A18" s="25" t="s">
        <v>45</v>
      </c>
      <c s="29" t="s">
        <v>33</v>
      </c>
      <c s="29" t="s">
        <v>571</v>
      </c>
      <c s="25" t="s">
        <v>47</v>
      </c>
      <c s="30" t="s">
        <v>572</v>
      </c>
      <c s="31" t="s">
        <v>49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573</v>
      </c>
    </row>
    <row r="20" spans="1:5" ht="12.75">
      <c r="A20" s="40" t="s">
        <v>52</v>
      </c>
      <c r="E20" s="38" t="s">
        <v>47</v>
      </c>
    </row>
    <row r="21" spans="1:16" ht="12.75">
      <c r="A21" s="25" t="s">
        <v>45</v>
      </c>
      <c s="29" t="s">
        <v>35</v>
      </c>
      <c s="29" t="s">
        <v>574</v>
      </c>
      <c s="25" t="s">
        <v>47</v>
      </c>
      <c s="30" t="s">
        <v>575</v>
      </c>
      <c s="31" t="s">
        <v>576</v>
      </c>
      <c s="32">
        <v>45.258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577</v>
      </c>
    </row>
    <row r="23" spans="1:5" ht="12.75">
      <c r="A23" s="40" t="s">
        <v>52</v>
      </c>
      <c r="E23" s="38" t="s">
        <v>578</v>
      </c>
    </row>
    <row r="24" spans="1:16" ht="12.75">
      <c r="A24" s="25" t="s">
        <v>45</v>
      </c>
      <c s="29" t="s">
        <v>37</v>
      </c>
      <c s="29" t="s">
        <v>547</v>
      </c>
      <c s="25" t="s">
        <v>56</v>
      </c>
      <c s="30" t="s">
        <v>548</v>
      </c>
      <c s="31" t="s">
        <v>49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25.5">
      <c r="A25" s="35" t="s">
        <v>50</v>
      </c>
      <c r="E25" s="36" t="s">
        <v>579</v>
      </c>
    </row>
    <row r="26" spans="1:5" ht="12.75">
      <c r="A26" s="40" t="s">
        <v>52</v>
      </c>
      <c r="E26" s="38" t="s">
        <v>47</v>
      </c>
    </row>
    <row r="27" spans="1:16" ht="12.75">
      <c r="A27" s="25" t="s">
        <v>45</v>
      </c>
      <c s="29" t="s">
        <v>81</v>
      </c>
      <c s="29" t="s">
        <v>547</v>
      </c>
      <c s="25" t="s">
        <v>61</v>
      </c>
      <c s="30" t="s">
        <v>548</v>
      </c>
      <c s="31" t="s">
        <v>49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580</v>
      </c>
    </row>
    <row r="29" spans="1:5" ht="12.75">
      <c r="A29" s="40" t="s">
        <v>52</v>
      </c>
      <c r="E29" s="38" t="s">
        <v>47</v>
      </c>
    </row>
    <row r="30" spans="1:16" ht="12.75">
      <c r="A30" s="25" t="s">
        <v>45</v>
      </c>
      <c s="29" t="s">
        <v>86</v>
      </c>
      <c s="29" t="s">
        <v>581</v>
      </c>
      <c s="25" t="s">
        <v>47</v>
      </c>
      <c s="30" t="s">
        <v>582</v>
      </c>
      <c s="31" t="s">
        <v>49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40" t="s">
        <v>52</v>
      </c>
      <c r="E32" s="38" t="s">
        <v>47</v>
      </c>
    </row>
    <row r="33" spans="1:16" ht="12.75">
      <c r="A33" s="25" t="s">
        <v>45</v>
      </c>
      <c s="29" t="s">
        <v>40</v>
      </c>
      <c s="29" t="s">
        <v>583</v>
      </c>
      <c s="25" t="s">
        <v>47</v>
      </c>
      <c s="30" t="s">
        <v>584</v>
      </c>
      <c s="31" t="s">
        <v>49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585</v>
      </c>
    </row>
    <row r="35" spans="1:5" ht="12.75">
      <c r="A35" s="40" t="s">
        <v>52</v>
      </c>
      <c r="E35" s="38" t="s">
        <v>47</v>
      </c>
    </row>
    <row r="36" spans="1:16" ht="12.75">
      <c r="A36" s="25" t="s">
        <v>45</v>
      </c>
      <c s="29" t="s">
        <v>42</v>
      </c>
      <c s="29" t="s">
        <v>586</v>
      </c>
      <c s="25" t="s">
        <v>47</v>
      </c>
      <c s="30" t="s">
        <v>587</v>
      </c>
      <c s="31" t="s">
        <v>576</v>
      </c>
      <c s="32">
        <v>45.258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12.75">
      <c r="A38" s="40" t="s">
        <v>52</v>
      </c>
      <c r="E38" s="38" t="s">
        <v>578</v>
      </c>
    </row>
    <row r="39" spans="1:16" ht="12.75">
      <c r="A39" s="25" t="s">
        <v>45</v>
      </c>
      <c s="29" t="s">
        <v>98</v>
      </c>
      <c s="29" t="s">
        <v>588</v>
      </c>
      <c s="25" t="s">
        <v>47</v>
      </c>
      <c s="30" t="s">
        <v>589</v>
      </c>
      <c s="31" t="s">
        <v>49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590</v>
      </c>
    </row>
    <row r="41" spans="1:5" ht="12.75">
      <c r="A41" s="40" t="s">
        <v>52</v>
      </c>
      <c r="E41" s="38" t="s">
        <v>47</v>
      </c>
    </row>
    <row r="42" spans="1:16" ht="12.75">
      <c r="A42" s="25" t="s">
        <v>45</v>
      </c>
      <c s="29" t="s">
        <v>103</v>
      </c>
      <c s="29" t="s">
        <v>591</v>
      </c>
      <c s="25" t="s">
        <v>47</v>
      </c>
      <c s="30" t="s">
        <v>592</v>
      </c>
      <c s="31" t="s">
        <v>49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593</v>
      </c>
    </row>
    <row r="44" spans="1:5" ht="12.75">
      <c r="A44" s="40" t="s">
        <v>52</v>
      </c>
      <c r="E44" s="38" t="s">
        <v>47</v>
      </c>
    </row>
    <row r="45" spans="1:16" ht="12.75">
      <c r="A45" s="25" t="s">
        <v>45</v>
      </c>
      <c s="29" t="s">
        <v>108</v>
      </c>
      <c s="29" t="s">
        <v>594</v>
      </c>
      <c s="25" t="s">
        <v>47</v>
      </c>
      <c s="30" t="s">
        <v>595</v>
      </c>
      <c s="31" t="s">
        <v>49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51">
      <c r="A46" s="35" t="s">
        <v>50</v>
      </c>
      <c r="E46" s="36" t="s">
        <v>596</v>
      </c>
    </row>
    <row r="47" spans="1:5" ht="12.75">
      <c r="A47" s="40" t="s">
        <v>52</v>
      </c>
      <c r="E47" s="38" t="s">
        <v>47</v>
      </c>
    </row>
    <row r="48" spans="1:16" ht="12.75">
      <c r="A48" s="25" t="s">
        <v>45</v>
      </c>
      <c s="29" t="s">
        <v>113</v>
      </c>
      <c s="29" t="s">
        <v>597</v>
      </c>
      <c s="25" t="s">
        <v>47</v>
      </c>
      <c s="30" t="s">
        <v>598</v>
      </c>
      <c s="31" t="s">
        <v>49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76.5">
      <c r="A49" s="35" t="s">
        <v>50</v>
      </c>
      <c r="E49" s="36" t="s">
        <v>599</v>
      </c>
    </row>
    <row r="50" spans="1:5" ht="12.75">
      <c r="A50" s="40" t="s">
        <v>52</v>
      </c>
      <c r="E50" s="38" t="s">
        <v>47</v>
      </c>
    </row>
    <row r="51" spans="1:16" ht="12.75">
      <c r="A51" s="25" t="s">
        <v>45</v>
      </c>
      <c s="29" t="s">
        <v>118</v>
      </c>
      <c s="29" t="s">
        <v>600</v>
      </c>
      <c s="25" t="s">
        <v>568</v>
      </c>
      <c s="30" t="s">
        <v>601</v>
      </c>
      <c s="31" t="s">
        <v>49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38.25">
      <c r="A52" s="35" t="s">
        <v>50</v>
      </c>
      <c r="E52" s="36" t="s">
        <v>602</v>
      </c>
    </row>
    <row r="53" spans="1:5" ht="12.75">
      <c r="A53" s="37" t="s">
        <v>52</v>
      </c>
      <c r="E53" s="38" t="s">
        <v>47</v>
      </c>
    </row>
    <row r="54" spans="1:18" ht="12.75" customHeight="1">
      <c r="A54" s="6" t="s">
        <v>43</v>
      </c>
      <c s="6"/>
      <c s="42" t="s">
        <v>29</v>
      </c>
      <c s="6"/>
      <c s="27" t="s">
        <v>71</v>
      </c>
      <c s="6"/>
      <c s="6"/>
      <c s="6"/>
      <c s="43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123</v>
      </c>
      <c s="29" t="s">
        <v>603</v>
      </c>
      <c s="25" t="s">
        <v>47</v>
      </c>
      <c s="30" t="s">
        <v>604</v>
      </c>
      <c s="31" t="s">
        <v>49</v>
      </c>
      <c s="32">
        <v>1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605</v>
      </c>
    </row>
    <row r="57" spans="1:5" ht="12.75">
      <c r="A57" s="37" t="s">
        <v>52</v>
      </c>
      <c r="E57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