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36783C5-C08A-4603-8C35-6EF1EA7EE651}" xr6:coauthVersionLast="36" xr6:coauthVersionMax="36" xr10:uidLastSave="{00000000-0000-0000-0000-000000000000}"/>
  <bookViews>
    <workbookView xWindow="0" yWindow="0" windowWidth="23040" windowHeight="9090" activeTab="2" xr2:uid="{00000000-000D-0000-FFFF-FFFF00000000}"/>
  </bookViews>
  <sheets>
    <sheet name="I. Celkový součet" sheetId="13" r:id="rId1"/>
    <sheet name="II. Sazebník" sheetId="17" r:id="rId2"/>
    <sheet name="III. Projektové práce." sheetId="24" r:id="rId3"/>
    <sheet name="IV. TP" sheetId="22" r:id="rId4"/>
  </sheets>
  <externalReferences>
    <externalReference r:id="rId5"/>
    <externalReference r:id="rId6"/>
  </externalReferences>
  <definedNames>
    <definedName name="Excel_BuiltIn__FilterDatabase_1" localSheetId="3">'[1]3'!#REF!</definedName>
    <definedName name="Excel_BuiltIn__FilterDatabase_1">'[2]3'!#REF!</definedName>
    <definedName name="_xlnm.Print_Area" localSheetId="0">'I. Celkový součet'!$A$1:$E$19</definedName>
    <definedName name="_xlnm.Print_Area" localSheetId="1">'II. Sazebník'!$A$1:$J$51</definedName>
  </definedNames>
  <calcPr calcId="191029"/>
</workbook>
</file>

<file path=xl/calcChain.xml><?xml version="1.0" encoding="utf-8"?>
<calcChain xmlns="http://schemas.openxmlformats.org/spreadsheetml/2006/main">
  <c r="H21" i="24" l="1"/>
  <c r="E49" i="17" l="1"/>
  <c r="G12" i="17" l="1"/>
  <c r="G13" i="17" s="1"/>
  <c r="D12" i="17"/>
  <c r="C12" i="17"/>
  <c r="C23" i="22"/>
  <c r="C11" i="22" s="1"/>
  <c r="E11" i="22" s="1"/>
  <c r="H22" i="24" l="1"/>
  <c r="H93" i="24"/>
  <c r="H92" i="24"/>
  <c r="H91" i="24"/>
  <c r="H90" i="24"/>
  <c r="H89" i="24"/>
  <c r="H88" i="24"/>
  <c r="H87" i="24"/>
  <c r="H86" i="24"/>
  <c r="H85" i="24"/>
  <c r="H84" i="24"/>
  <c r="H83" i="24"/>
  <c r="H82" i="24"/>
  <c r="H81" i="24"/>
  <c r="H80" i="24"/>
  <c r="H79" i="24"/>
  <c r="H78" i="24"/>
  <c r="H77" i="24"/>
  <c r="H76" i="24"/>
  <c r="H75" i="24"/>
  <c r="H73" i="24"/>
  <c r="H72" i="24"/>
  <c r="H71" i="24"/>
  <c r="H65" i="24"/>
  <c r="H64" i="24"/>
  <c r="H62" i="24"/>
  <c r="H61" i="24"/>
  <c r="H60" i="24"/>
  <c r="H59" i="24"/>
  <c r="H58" i="24"/>
  <c r="H57" i="24"/>
  <c r="H52" i="24"/>
  <c r="H51" i="24"/>
  <c r="H50" i="24"/>
  <c r="H49" i="24"/>
  <c r="H48" i="24"/>
  <c r="H47" i="24"/>
  <c r="H46" i="24"/>
  <c r="H45" i="24"/>
  <c r="H44" i="24"/>
  <c r="H43" i="24"/>
  <c r="H42" i="24"/>
  <c r="H41" i="24"/>
  <c r="H40" i="24"/>
  <c r="H39" i="24"/>
  <c r="H38" i="24"/>
  <c r="H37" i="24"/>
  <c r="H36" i="24"/>
  <c r="H35" i="24"/>
  <c r="H34" i="24"/>
  <c r="H33" i="24"/>
  <c r="H32" i="24"/>
  <c r="H30" i="24"/>
  <c r="H29" i="24"/>
  <c r="H28" i="24"/>
  <c r="H26" i="24"/>
  <c r="H20" i="24"/>
  <c r="H19" i="24"/>
  <c r="H18" i="24"/>
  <c r="H17" i="24"/>
  <c r="H16" i="24"/>
  <c r="H15" i="24"/>
  <c r="H14" i="24"/>
  <c r="H13" i="24"/>
  <c r="D19" i="17" s="1"/>
  <c r="H12" i="24"/>
  <c r="H11" i="24"/>
  <c r="H10" i="24"/>
  <c r="H9" i="24"/>
  <c r="H8" i="24"/>
  <c r="H7" i="24"/>
  <c r="H6" i="24"/>
  <c r="D17" i="17" s="1"/>
  <c r="D18" i="17" l="1"/>
  <c r="I93" i="24"/>
  <c r="C13" i="13" s="1"/>
  <c r="I53" i="24"/>
  <c r="C11" i="13" s="1"/>
  <c r="I66" i="24"/>
  <c r="C12" i="13" s="1"/>
  <c r="H95" i="24"/>
  <c r="E12" i="17" l="1"/>
  <c r="E9" i="22"/>
  <c r="F15" i="13"/>
  <c r="E10" i="22"/>
  <c r="F46" i="17"/>
  <c r="C12" i="22" l="1"/>
  <c r="E12" i="22"/>
  <c r="C15" i="13" s="1"/>
  <c r="E46" i="17" l="1"/>
  <c r="G14" i="17"/>
  <c r="E40" i="17" s="1"/>
  <c r="D15" i="13" l="1"/>
  <c r="E47" i="17" l="1"/>
  <c r="E15" i="13"/>
  <c r="D14" i="17" l="1"/>
  <c r="E35" i="17" s="1"/>
  <c r="C13" i="17"/>
  <c r="H13" i="17" s="1"/>
  <c r="C14" i="17" l="1"/>
  <c r="H12" i="17" l="1"/>
  <c r="E14" i="17" l="1"/>
  <c r="H14" i="17" l="1"/>
  <c r="E30" i="17"/>
  <c r="E50" i="17" s="1"/>
  <c r="F50" i="17" s="1"/>
  <c r="D13" i="13" l="1"/>
  <c r="E36" i="17" l="1"/>
  <c r="D12" i="13" l="1"/>
  <c r="E13" i="13"/>
  <c r="D11" i="13"/>
  <c r="D17" i="13" l="1"/>
  <c r="C14" i="13"/>
  <c r="G13" i="13" s="1"/>
  <c r="E51" i="17"/>
  <c r="E31" i="17"/>
  <c r="E41" i="17"/>
  <c r="C16" i="13" l="1"/>
  <c r="E12" i="13"/>
  <c r="E11" i="13"/>
  <c r="E18" i="13" l="1"/>
</calcChain>
</file>

<file path=xl/sharedStrings.xml><?xml version="1.0" encoding="utf-8"?>
<sst xmlns="http://schemas.openxmlformats.org/spreadsheetml/2006/main" count="298" uniqueCount="196">
  <si>
    <t xml:space="preserve">OCENĚNÝ ROZPIS SLUŽEB  </t>
  </si>
  <si>
    <t>x</t>
  </si>
  <si>
    <t>Kč bez DPH</t>
  </si>
  <si>
    <t>DPH</t>
  </si>
  <si>
    <t>Kč vč. DPH</t>
  </si>
  <si>
    <t>Cena celkem vč. DPH</t>
  </si>
  <si>
    <t>hodin</t>
  </si>
  <si>
    <t>NÁZEV AKCE:</t>
  </si>
  <si>
    <t>Procentní podíl nabídkové a předpokládané ceny v %</t>
  </si>
  <si>
    <t>*)</t>
  </si>
  <si>
    <t>Kontrolní část pro Zadavatele - uchazeč neoceňuje</t>
  </si>
  <si>
    <t>Předpokládaná hodnota zadavatele v Kč celkem</t>
  </si>
  <si>
    <t>Nabídková cena uchazeče v Kč celkem</t>
  </si>
  <si>
    <t>**)</t>
  </si>
  <si>
    <t>Předpokládaná hodnota stavebních nákladů v Kč</t>
  </si>
  <si>
    <t>Nabízená cena služeb v Kč</t>
  </si>
  <si>
    <t>Zaměření v Kč</t>
  </si>
  <si>
    <t>*) Pozn. Požadované hodnoty se načítají z listu III.A1 popř. III.A2 (v Kč bez DPH)</t>
  </si>
  <si>
    <t>Žlutě - doplní uchazeč</t>
  </si>
  <si>
    <t>Ostatní práce  v Kč</t>
  </si>
  <si>
    <t>**) Pozn. Uchazeč doplní přirážku k ceně UNIKA za majetkoprávní projednání v Kč bez DPH dle vlastního uvážení</t>
  </si>
  <si>
    <t>Sleva (uveď kladnou hodnotu) /přirážka (uveď zápornou hodnotu)z UNIKY v %</t>
  </si>
  <si>
    <t>Výsledná cena po započtení slevy nebo přirážky v Kč bez DPH</t>
  </si>
  <si>
    <t>Technická pomoc objednateli</t>
  </si>
  <si>
    <t>Předpokládaná hodnota zadavatele v Kč (TP)</t>
  </si>
  <si>
    <t>Nabídková cena uchazeče v Kč (TP)</t>
  </si>
  <si>
    <t>Počet hod.</t>
  </si>
  <si>
    <t>Cena celkem</t>
  </si>
  <si>
    <t>Související průzkumy v Kč vztahující se ke konkrétnímu projektovému stupni</t>
  </si>
  <si>
    <t>Cena celkem bez DPH vč. Technické pomoci objednateli</t>
  </si>
  <si>
    <t>Cena celkem bez DPH a bez technické pomoci objednateli – srovnání s kontrolním výpočtem UNIKA</t>
  </si>
  <si>
    <t>paušální hod. sazba</t>
  </si>
  <si>
    <t>II. Tabulka kontroly výpočtu nabídkové ceny dle Sazebníku pro navrhování nabídkových cen projektových prací a inženýrských činností,</t>
  </si>
  <si>
    <t>Majetkoprávní projednání - přirážka k předpokládané ceně UNIKA v Kč</t>
  </si>
  <si>
    <t>DPH (21%)</t>
  </si>
  <si>
    <t>Hodinová sazba TP</t>
  </si>
  <si>
    <t>Kontrola rozdílu dle ZD</t>
  </si>
  <si>
    <t>Zadavatelem předpokládaný počet hod</t>
  </si>
  <si>
    <t>OCENĚNÝ ROZPIS SLUŽEB</t>
  </si>
  <si>
    <t>Kč/hod *)</t>
  </si>
  <si>
    <t>Cena Technická pomoc v rámci výběrového řízení na zhotovitele stavby</t>
  </si>
  <si>
    <t>*) Sazba zarhnuje veškeré související náklady s AD, tj. cestovné, náklady na PHM, stravné apod.</t>
  </si>
  <si>
    <t>Dílčí činnosti při výkonu AD</t>
  </si>
  <si>
    <t>činnost</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</si>
  <si>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</si>
  <si>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</si>
  <si>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</si>
  <si>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</si>
  <si>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</si>
  <si>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</si>
  <si>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celkem hodin</t>
  </si>
  <si>
    <t>*) Pozn.: Hodinová sazba musí být u všech položek ve stejné výši</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</si>
  <si>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</si>
  <si>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</si>
  <si>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</si>
  <si>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</si>
  <si>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</si>
  <si>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V "doplní uchazeč" dne "doplní uchazeč"</t>
  </si>
  <si>
    <t>Jméno, příjmení a funkce</t>
  </si>
  <si>
    <t>osoby oprávněné podepisovat nabídku</t>
  </si>
  <si>
    <t>Podpis</t>
  </si>
  <si>
    <t>Technická pomoc objednateli a Autorský dozor</t>
  </si>
  <si>
    <t>Modře - oceňuje uchazeč</t>
  </si>
  <si>
    <t>I. Celková součtová tabulka nabídkové ceny</t>
  </si>
  <si>
    <t>sazba</t>
  </si>
  <si>
    <t>cena</t>
  </si>
  <si>
    <t>1.</t>
  </si>
  <si>
    <t>2.</t>
  </si>
  <si>
    <t>3.</t>
  </si>
  <si>
    <t>4.</t>
  </si>
  <si>
    <t>Zajištění digitálních mapových podkladů a geodetického zaměření předmětné lokality</t>
  </si>
  <si>
    <t>Zajištění podkladů o území (ochranná pásma, chráněná území, památková ochrana, archivní geologické sondy…)</t>
  </si>
  <si>
    <t xml:space="preserve">3. </t>
  </si>
  <si>
    <t xml:space="preserve">Obstarání aktuálních údajů o poloze stávajících sítí u správců </t>
  </si>
  <si>
    <t>Přenesení zákresů sítí do digitálního mapového podkladu</t>
  </si>
  <si>
    <t>5.</t>
  </si>
  <si>
    <t>Průzkumy stávajících inženýrských sítí (např. kanalizace, kabelovody, kolektory...)</t>
  </si>
  <si>
    <t>6.</t>
  </si>
  <si>
    <t>Obstarání aktuálního snímku mapy katastrální + informací o majetkoprávních poměrech ve stavbou dotčeném území</t>
  </si>
  <si>
    <t>7.</t>
  </si>
  <si>
    <t>Zajištění dopravně - inženýrských podkladů, pasportizace stávajícího dopravního značení</t>
  </si>
  <si>
    <t>8.</t>
  </si>
  <si>
    <t>Koordinace s jinými stavbami a záměry v území - městské investice a developerské projekty</t>
  </si>
  <si>
    <t>9.</t>
  </si>
  <si>
    <t>Geotechnický průzkum pro novou trasu tramvajové trati a pro umělé stavby, sondy do stávajících konstrukcí a podloží včetně vyhodnocení</t>
  </si>
  <si>
    <t>10.</t>
  </si>
  <si>
    <t>Hydrotechnický průzkum, návrh koncepce odvodnění a vsakovací zkoušky</t>
  </si>
  <si>
    <t>11.</t>
  </si>
  <si>
    <t xml:space="preserve">Dendrologický průzkum </t>
  </si>
  <si>
    <t>12.</t>
  </si>
  <si>
    <t>13.</t>
  </si>
  <si>
    <t>Biologický průzkum</t>
  </si>
  <si>
    <t>14.</t>
  </si>
  <si>
    <t>15.</t>
  </si>
  <si>
    <t>Měření hluku ve stávajícím stavu, hluková studie - posouzení hluku z navržené stavby a ze stavební činnosti v podrobnosti podkladu pro vyjádření hygienické stanice</t>
  </si>
  <si>
    <t>16.</t>
  </si>
  <si>
    <t>Korozní průzkum</t>
  </si>
  <si>
    <t>17.</t>
  </si>
  <si>
    <t>Energetický výpočet napájení</t>
  </si>
  <si>
    <t>Energetický výpočet napájení nové trati</t>
  </si>
  <si>
    <t>Průvodní zpráva</t>
  </si>
  <si>
    <t>Souhrnná technická zpráva</t>
  </si>
  <si>
    <t>Situační výkresy (koordinační část)</t>
  </si>
  <si>
    <t>Dokladová část</t>
  </si>
  <si>
    <t>Projektové práce - dokumentace pro společné povolení</t>
  </si>
  <si>
    <t>Dokumentace stavebních objektů a technologických zařízení</t>
  </si>
  <si>
    <t>Měnírny - stavební část</t>
  </si>
  <si>
    <t>Měnírny - technologická část a napojení na energetickou síť</t>
  </si>
  <si>
    <t>Měnírny - technologie dobíjení parciálních trolejbusů</t>
  </si>
  <si>
    <t>Trakční trolejové vedení</t>
  </si>
  <si>
    <t>Trakční kabelové vedení</t>
  </si>
  <si>
    <t>18.</t>
  </si>
  <si>
    <t>19.</t>
  </si>
  <si>
    <t>20.</t>
  </si>
  <si>
    <t>Inženýrské stavby (mosty, zdi, tunely, podchody)</t>
  </si>
  <si>
    <t>21.</t>
  </si>
  <si>
    <t>Pozemní komunikace a veřejný prostor</t>
  </si>
  <si>
    <t>22.</t>
  </si>
  <si>
    <t>Odvodnění pozemních komunikací a veřejného prostoru</t>
  </si>
  <si>
    <t>23.</t>
  </si>
  <si>
    <t>Definitivní dopravní značení</t>
  </si>
  <si>
    <t>24.</t>
  </si>
  <si>
    <t>Provizorní dopravní značení a provizorní úpravy SSZ</t>
  </si>
  <si>
    <t>25.</t>
  </si>
  <si>
    <t>Přeložky trubních sítí (kanalzace, plyn, voda, horkovody...)</t>
  </si>
  <si>
    <t>26.</t>
  </si>
  <si>
    <t>Přeložky silnoproudých a slaboproudých kabelových vedení</t>
  </si>
  <si>
    <t>27.</t>
  </si>
  <si>
    <t>Úpravy území a sadové úpravy</t>
  </si>
  <si>
    <t>28.</t>
  </si>
  <si>
    <t>29.</t>
  </si>
  <si>
    <t>Souhrnný rozpočet stavby</t>
  </si>
  <si>
    <t>30.</t>
  </si>
  <si>
    <t>Geodetická dokumentace - Majetkoprávní elaborát</t>
  </si>
  <si>
    <t>31.</t>
  </si>
  <si>
    <t>Zásady organizace výstavby (ZOV) pro realizaci stavby</t>
  </si>
  <si>
    <t>Zpracování návrhu DIO včetně objízdných tras, podklady pro DIR</t>
  </si>
  <si>
    <t>Požárně bezpečnostní řešení</t>
  </si>
  <si>
    <t>Provozní dokumentace (Provozní plán, Havarijní plán, Povodňový plán,...)</t>
  </si>
  <si>
    <t>Projednání záměru s DOSS (dotčené orgány státní správy) a účastníky řízení, podání žádosti o stavební povolení nebo společné povolení</t>
  </si>
  <si>
    <t>Zajištění pravomocného stavebního povolení nebo společného povolení</t>
  </si>
  <si>
    <t>Zajištění smluvní agendy potřebné k SP pro přeložky a připojení inženýrských sítí</t>
  </si>
  <si>
    <t>Smlouvy pro nákup, směnu a pronájem pozemků a pro zřízení věcných břemen</t>
  </si>
  <si>
    <t>Zajištění povolení ke kácení zeleně</t>
  </si>
  <si>
    <t>Projednání ZOV pro realizaci stavby s orgány státní správy a dotčenými účastníky</t>
  </si>
  <si>
    <t>Projednání DIO s orgány státní správy a dotčenými účastníky</t>
  </si>
  <si>
    <t>Projektová dokumentace pro provedení stavby k výběru zhotovitele</t>
  </si>
  <si>
    <t>Dokumentace pro provedení stavby (DPS)</t>
  </si>
  <si>
    <t>Měnírny - technologie dobíení parciálních trolejbusů</t>
  </si>
  <si>
    <t>Soupis prací stavebních objektů a technol. zařízení - podrobné položky</t>
  </si>
  <si>
    <t xml:space="preserve">Kontrolní rozpočet stavebních objektů a technologických zařízení </t>
  </si>
  <si>
    <t>Plán BOZP</t>
  </si>
  <si>
    <t>Ochrana životního prostředí při výstavbě</t>
  </si>
  <si>
    <t>Celkem bez DPH</t>
  </si>
  <si>
    <t>A. Práce průzkumné a podkladové</t>
  </si>
  <si>
    <t>žlutě - ocení uchazeč</t>
  </si>
  <si>
    <t>B.</t>
  </si>
  <si>
    <t>Verifikační stanovisko - bude realizováno pouze za předpokladu, že bude vydáno stanovisko EIA</t>
  </si>
  <si>
    <t>Inženýrská činnost ke  společnému povolení</t>
  </si>
  <si>
    <t>Geotechnický průzkum pro novou trasu trolejbusové trati a pro umělé stavby, sondy do stávajících konstrukcí a podloží včetně vyhodnocení</t>
  </si>
  <si>
    <t>Hluková studie - hluk z relizace stavby (aktualizace)</t>
  </si>
  <si>
    <t>Dokumentace pro  společné povolení (DUSP)</t>
  </si>
  <si>
    <t>Trolejbusové zastávky</t>
  </si>
  <si>
    <t>C.</t>
  </si>
  <si>
    <t>D.</t>
  </si>
  <si>
    <t>Cena Technická pomoc v rámci zajištění společného povolení</t>
  </si>
  <si>
    <t>AD ad II.</t>
  </si>
  <si>
    <t>Správní a jiné poplatky, znalecké posudky</t>
  </si>
  <si>
    <t>Podklady pro majetkoprávní vypořádání (geometrické plány) k určení ceny nemovitostí a věcných břemen</t>
  </si>
  <si>
    <t>DÚSP bez zaměření, průzkumů a ostatních prací - 40% z "C"</t>
  </si>
  <si>
    <t>IČ ke společnému povolení vč. Majetkoprávního projednání - 9% z "C" v Kč</t>
  </si>
  <si>
    <t>Uchazečem zvolená hodnota "C" v Kč v intevalu  dle Tabulky 10 , pásma III.</t>
  </si>
  <si>
    <t>Průzkumy a zaměření, ostatní práce v Kč (DUSP)</t>
  </si>
  <si>
    <t>Část DUSP</t>
  </si>
  <si>
    <t>Předpokládaná hodnota zadavatele v Kč (DÚSP)</t>
  </si>
  <si>
    <t>Předpokládaná hodnota zadavatele v Kč (IČ ke společnému povolení)</t>
  </si>
  <si>
    <t>Nabídková cena uchazeče v Kč (IČ ke společnému povolení)</t>
  </si>
  <si>
    <t>Nabídková cena uchazeče v Kč (DÚSP)</t>
  </si>
  <si>
    <t>DÚSP</t>
  </si>
  <si>
    <t>Inženýrská činnost ke společnému povolení</t>
  </si>
  <si>
    <t xml:space="preserve">Část Elektrifikace </t>
  </si>
  <si>
    <t>kpl</t>
  </si>
  <si>
    <t>UNIKA Tabulka 10, odvětví - dopravní, PÁSMO III. dle kapitoly 3.5.10 Kategorie funkčních částí stavby dopravní</t>
  </si>
  <si>
    <t>vydavatel UNIKA, Kolín, 2021, cenová úroveň 2021, I. čtvrtletí 2022</t>
  </si>
  <si>
    <t>IV. Elektrifikace úseku Praha – Dřevčice – Brandýs nad Labem-Stará Boleslav, PD</t>
  </si>
  <si>
    <t>Nabídkový rozpočet část  Elektrifikace úseku Praha – Dřevčice – Brandýs nad Labem-Stará Boleslav, PD</t>
  </si>
  <si>
    <t xml:space="preserve">„Elektrifikace úseku Praha – Dřevčice – Brandýs nad Labem-Stará Boleslav, PD“ </t>
  </si>
  <si>
    <t>„Elektrifikace úseku Praha – Dřevčice – Brandýs nad Labem-Stará Boleslav, PD"</t>
  </si>
  <si>
    <t>Cena AD celkem bez DPH - Elektrifikace úseku Praha – Dřevčice – Brandýs nad Labem-Stará Boleslav</t>
  </si>
  <si>
    <t>DPS - 15% z "C" v Kč</t>
  </si>
  <si>
    <t>Předpokládaná hodnota zadavatele v Kč (DPS)</t>
  </si>
  <si>
    <t>Nabídková cena uchazeče v Kč (DPS)</t>
  </si>
  <si>
    <t>DPS</t>
  </si>
  <si>
    <t>Záměr projektu včetně ekonomického hodnocení HDM4 pro potřeby podání žádosti o spolufinancování z OPD3</t>
  </si>
  <si>
    <t>.</t>
  </si>
  <si>
    <t>Trakční kabelové vedení včetně připojovacích bodů ČEZ/PRE, kabelů od k měnírnám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</si>
</sst>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Kč&quot;_-;\-* #,##0.00&quot; Kč&quot;_-;_-* \-??&quot; Kč&quot;_-;_-@_-"/>
    <numFmt numFmtId="165" formatCode="_-* #,##0&quot; Kč&quot;_-;\-* #,##0&quot; Kč&quot;_-;_-* \-??&quot; Kč&quot;_-;_-@_-"/>
    <numFmt numFmtId="166" formatCode="#,##0_ ;[Red]\-#,##0\ "/>
    <numFmt numFmtId="167" formatCode="#,##0.00\ &quot;Kč&quot;"/>
  </numFmts>
  <fonts count="41" x14ac:knownFonts="1">
    <font>
      <sz val="11"/>
      <color theme="1"/>
      <name val="Calibri"/>
      <family val="2"/>
      <charset val="238"/>
      <scheme val="minor"/>
    </font>
    <font>
      <sz val="11"/>
      <color indexed="8"/>
      <name val="Calibri"/>
      <family val="2"/>
      <charset val="238"/>
    </font>
    <font>
      <sz val="10"/>
      <name val="Arial CE"/>
      <charset val="238"/>
    </font>
    <font>
      <b/>
      <sz val="12"/>
      <color indexed="8"/>
      <name val="Arial"/>
      <family val="2"/>
      <charset val="238"/>
    </font>
    <font>
      <b/>
      <sz val="10"/>
      <color indexed="8"/>
      <name val="Arial"/>
      <family val="2"/>
      <charset val="238"/>
    </font>
    <font>
      <sz val="10"/>
      <color indexed="8"/>
      <name val="Arial"/>
      <family val="2"/>
      <charset val="238"/>
    </font>
    <font>
      <b/>
      <u/>
      <sz val="18"/>
      <color indexed="8"/>
      <name val="Calibri"/>
      <family val="2"/>
      <charset val="238"/>
    </font>
    <font>
      <b/>
      <sz val="8"/>
      <color indexed="8"/>
      <name val="Arial"/>
      <family val="2"/>
      <charset val="238"/>
    </font>
    <font>
      <b/>
      <sz val="14"/>
      <color indexed="8"/>
      <name val="Arial"/>
      <family val="2"/>
      <charset val="238"/>
    </font>
    <font>
      <sz val="10"/>
      <name val="Arial"/>
      <family val="2"/>
      <charset val="238"/>
    </font>
    <font>
      <b/>
      <sz val="10"/>
      <name val="Arial"/>
      <family val="2"/>
      <charset val="238"/>
    </font>
    <font>
      <b/>
      <sz val="11"/>
      <color indexed="8"/>
      <name val="Calibri"/>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b/>
      <i/>
      <sz val="9"/>
      <color theme="1"/>
      <name val="Calibri"/>
      <family val="2"/>
      <charset val="238"/>
      <scheme val="minor"/>
    </font>
    <font>
      <b/>
      <u/>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4"/>
      <color theme="1"/>
      <name val="Calibri"/>
      <family val="2"/>
      <charset val="238"/>
      <scheme val="minor"/>
    </font>
    <font>
      <b/>
      <sz val="14"/>
      <color indexed="8"/>
      <name val="Calibri"/>
      <family val="2"/>
      <charset val="238"/>
      <scheme val="minor"/>
    </font>
    <font>
      <b/>
      <u/>
      <sz val="11"/>
      <color indexed="8"/>
      <name val="Calibri"/>
      <family val="2"/>
      <charset val="238"/>
      <scheme val="minor"/>
    </font>
    <font>
      <b/>
      <i/>
      <sz val="10"/>
      <color theme="1"/>
      <name val="Calibri"/>
      <family val="2"/>
      <charset val="238"/>
      <scheme val="minor"/>
    </font>
    <font>
      <sz val="11"/>
      <name val="Calibri"/>
      <family val="2"/>
      <charset val="238"/>
      <scheme val="minor"/>
    </font>
    <font>
      <i/>
      <sz val="9"/>
      <color theme="1"/>
      <name val="Calibri"/>
      <family val="2"/>
      <charset val="238"/>
      <scheme val="minor"/>
    </font>
    <font>
      <sz val="10"/>
      <name val="Arial"/>
      <family val="2"/>
    </font>
    <font>
      <sz val="10"/>
      <name val="Arial CE"/>
      <family val="2"/>
      <charset val="238"/>
    </font>
    <font>
      <b/>
      <sz val="11"/>
      <name val="Calibri"/>
      <family val="2"/>
      <charset val="238"/>
    </font>
    <font>
      <b/>
      <sz val="13.5"/>
      <color theme="1"/>
      <name val="Calibri"/>
      <family val="2"/>
      <charset val="238"/>
      <scheme val="minor"/>
    </font>
    <font>
      <sz val="8"/>
      <name val="Arial"/>
      <family val="2"/>
    </font>
    <font>
      <sz val="10"/>
      <name val="Arial"/>
      <charset val="238"/>
    </font>
    <font>
      <sz val="10"/>
      <color theme="1"/>
      <name val="Arial"/>
      <family val="2"/>
      <charset val="238"/>
    </font>
    <font>
      <b/>
      <sz val="10"/>
      <color theme="1"/>
      <name val="Arial"/>
      <family val="2"/>
      <charset val="238"/>
    </font>
    <font>
      <b/>
      <sz val="16"/>
      <color theme="1"/>
      <name val="Arial"/>
      <family val="2"/>
      <charset val="238"/>
    </font>
    <font>
      <b/>
      <sz val="16"/>
      <name val="Arial"/>
      <family val="2"/>
      <charset val="238"/>
    </font>
    <font>
      <b/>
      <u/>
      <sz val="10"/>
      <color theme="1"/>
      <name val="Arial"/>
      <family val="2"/>
      <charset val="238"/>
    </font>
    <font>
      <b/>
      <u/>
      <sz val="10"/>
      <name val="Arial"/>
      <family val="2"/>
      <charset val="238"/>
    </font>
    <font>
      <b/>
      <sz val="18"/>
      <color theme="1"/>
      <name val="Calibri"/>
      <family val="2"/>
      <charset val="238"/>
      <scheme val="minor"/>
    </font>
  </fonts>
  <fills count="16">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26"/>
      </patternFill>
    </fill>
    <fill>
      <patternFill patternType="solid">
        <fgColor theme="0"/>
        <bgColor indexed="26"/>
      </patternFill>
    </fill>
    <fill>
      <patternFill patternType="solid">
        <fgColor rgb="FF00B0F0"/>
        <bgColor indexed="64"/>
      </patternFill>
    </fill>
    <fill>
      <patternFill patternType="solid">
        <fgColor rgb="FFCCFF99"/>
        <bgColor indexed="64"/>
      </patternFill>
    </fill>
    <fill>
      <patternFill patternType="solid">
        <fgColor rgb="FFFFFF00"/>
        <bgColor indexed="26"/>
      </patternFill>
    </fill>
    <fill>
      <patternFill patternType="solid">
        <fgColor indexed="51"/>
        <bgColor indexed="64"/>
      </patternFill>
    </fill>
    <fill>
      <patternFill patternType="solid">
        <fgColor theme="9" tint="0.39997558519241921"/>
        <bgColor indexed="64"/>
      </patternFill>
    </fill>
    <fill>
      <patternFill patternType="solid">
        <fgColor rgb="FFFFCC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s>
  <cellStyleXfs count="8">
    <xf numFmtId="0" fontId="0" fillId="0" borderId="0"/>
    <xf numFmtId="164" fontId="1" fillId="0" borderId="0" applyFill="0" applyBorder="0" applyAlignment="0" applyProtection="0"/>
    <xf numFmtId="0" fontId="2" fillId="0" borderId="0"/>
    <xf numFmtId="0" fontId="1" fillId="0" borderId="0"/>
    <xf numFmtId="0" fontId="9" fillId="0" borderId="0"/>
    <xf numFmtId="0" fontId="2" fillId="0" borderId="0"/>
    <xf numFmtId="0" fontId="33" fillId="0" borderId="0"/>
    <xf numFmtId="9" fontId="33" fillId="0" borderId="0" applyFont="0" applyFill="0" applyBorder="0" applyAlignment="0" applyProtection="0"/>
  </cellStyleXfs>
  <cellXfs count="250">
    <xf numFmtId="0" fontId="0" fillId="0" borderId="0" xfId="0"/>
    <xf numFmtId="0" fontId="1" fillId="0" borderId="0" xfId="3" applyFill="1"/>
    <xf numFmtId="0" fontId="1" fillId="3" borderId="0" xfId="3" applyFill="1"/>
    <xf numFmtId="0" fontId="7" fillId="3" borderId="0" xfId="3" applyFont="1" applyFill="1"/>
    <xf numFmtId="0" fontId="0" fillId="4" borderId="0" xfId="0" applyFill="1"/>
    <xf numFmtId="0" fontId="13" fillId="4" borderId="0" xfId="0" applyFont="1" applyFill="1"/>
    <xf numFmtId="0" fontId="15" fillId="5" borderId="1" xfId="0" applyFont="1" applyFill="1" applyBorder="1"/>
    <xf numFmtId="0" fontId="0" fillId="6" borderId="1" xfId="0" applyFill="1" applyBorder="1"/>
    <xf numFmtId="3" fontId="1" fillId="3" borderId="1" xfId="3" applyNumberFormat="1" applyFill="1" applyBorder="1"/>
    <xf numFmtId="10" fontId="1" fillId="3" borderId="1" xfId="3" applyNumberFormat="1" applyFill="1" applyBorder="1"/>
    <xf numFmtId="3" fontId="0" fillId="0" borderId="1" xfId="0" applyNumberFormat="1" applyFill="1" applyBorder="1" applyAlignment="1">
      <alignment wrapText="1"/>
    </xf>
    <xf numFmtId="165" fontId="12" fillId="4" borderId="0" xfId="1" applyNumberFormat="1" applyFont="1" applyFill="1" applyBorder="1" applyAlignment="1" applyProtection="1"/>
    <xf numFmtId="0" fontId="1" fillId="4" borderId="0" xfId="3" applyFill="1"/>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3" fontId="17" fillId="7" borderId="2" xfId="0" applyNumberFormat="1" applyFont="1" applyFill="1" applyBorder="1" applyAlignment="1">
      <alignment horizontal="center" vertical="center"/>
    </xf>
    <xf numFmtId="0" fontId="18" fillId="4" borderId="0" xfId="0" applyFont="1" applyFill="1"/>
    <xf numFmtId="0" fontId="19" fillId="4" borderId="0" xfId="0" applyFont="1" applyFill="1"/>
    <xf numFmtId="3" fontId="0" fillId="0" borderId="1" xfId="0" applyNumberFormat="1" applyFill="1" applyBorder="1"/>
    <xf numFmtId="3" fontId="1" fillId="8" borderId="1" xfId="3" applyNumberFormat="1" applyFill="1" applyBorder="1"/>
    <xf numFmtId="3" fontId="0" fillId="4" borderId="1" xfId="0" applyNumberFormat="1" applyFill="1" applyBorder="1"/>
    <xf numFmtId="3" fontId="0" fillId="5" borderId="1" xfId="0" applyNumberFormat="1" applyFill="1" applyBorder="1"/>
    <xf numFmtId="0" fontId="13" fillId="4" borderId="0" xfId="0" applyFont="1" applyFill="1" applyAlignment="1">
      <alignment horizontal="center" wrapText="1"/>
    </xf>
    <xf numFmtId="3" fontId="14" fillId="4" borderId="1" xfId="0" applyNumberFormat="1" applyFont="1" applyFill="1" applyBorder="1"/>
    <xf numFmtId="0" fontId="20" fillId="9" borderId="0" xfId="3" applyFont="1" applyFill="1"/>
    <xf numFmtId="0" fontId="20" fillId="3" borderId="0" xfId="3" applyFont="1" applyFill="1"/>
    <xf numFmtId="0" fontId="20" fillId="4" borderId="0" xfId="3" applyFont="1" applyFill="1"/>
    <xf numFmtId="0" fontId="3" fillId="4" borderId="0" xfId="0" applyFont="1" applyFill="1" applyAlignment="1">
      <alignment horizontal="center"/>
    </xf>
    <xf numFmtId="0" fontId="22" fillId="4" borderId="0" xfId="0" applyFont="1" applyFill="1"/>
    <xf numFmtId="0" fontId="23" fillId="9" borderId="0" xfId="3" applyFont="1" applyFill="1"/>
    <xf numFmtId="0" fontId="13" fillId="0" borderId="1" xfId="0" applyFont="1" applyBorder="1" applyAlignment="1">
      <alignment horizontal="center" wrapText="1"/>
    </xf>
    <xf numFmtId="0" fontId="0" fillId="4" borderId="0" xfId="0" applyFill="1" applyAlignment="1">
      <alignment wrapText="1"/>
    </xf>
    <xf numFmtId="0" fontId="25" fillId="4" borderId="0" xfId="0" applyFont="1" applyFill="1"/>
    <xf numFmtId="0" fontId="24" fillId="9" borderId="0" xfId="3" applyFont="1" applyFill="1" applyAlignment="1">
      <alignment wrapText="1"/>
    </xf>
    <xf numFmtId="3" fontId="15" fillId="5" borderId="1" xfId="0" applyNumberFormat="1" applyFont="1" applyFill="1" applyBorder="1"/>
    <xf numFmtId="3" fontId="0" fillId="4" borderId="0" xfId="0" applyNumberFormat="1" applyFill="1"/>
    <xf numFmtId="3" fontId="3" fillId="4" borderId="0" xfId="0" applyNumberFormat="1" applyFont="1" applyFill="1" applyAlignment="1">
      <alignment horizontal="center"/>
    </xf>
    <xf numFmtId="3" fontId="13" fillId="4" borderId="1" xfId="0" applyNumberFormat="1" applyFont="1" applyFill="1" applyBorder="1"/>
    <xf numFmtId="3" fontId="1" fillId="3" borderId="0" xfId="3" applyNumberFormat="1" applyFill="1"/>
    <xf numFmtId="3" fontId="0" fillId="7" borderId="1" xfId="0" applyNumberFormat="1" applyFill="1" applyBorder="1"/>
    <xf numFmtId="0" fontId="27" fillId="4" borderId="0" xfId="0" applyFont="1" applyFill="1"/>
    <xf numFmtId="3" fontId="26" fillId="4" borderId="1" xfId="0" applyNumberFormat="1" applyFont="1" applyFill="1" applyBorder="1"/>
    <xf numFmtId="0" fontId="13" fillId="4" borderId="0" xfId="0" applyFont="1" applyFill="1" applyAlignment="1">
      <alignment horizontal="center"/>
    </xf>
    <xf numFmtId="0" fontId="7" fillId="8" borderId="0" xfId="3" applyFont="1" applyFill="1" applyAlignment="1">
      <alignment horizontal="left" wrapText="1"/>
    </xf>
    <xf numFmtId="0" fontId="7" fillId="3" borderId="0" xfId="3" applyFont="1" applyFill="1" applyAlignment="1">
      <alignment wrapText="1"/>
    </xf>
    <xf numFmtId="3" fontId="0" fillId="4" borderId="1" xfId="0" applyNumberFormat="1" applyFont="1" applyFill="1" applyBorder="1"/>
    <xf numFmtId="0" fontId="21" fillId="12" borderId="0" xfId="3" applyFont="1" applyFill="1"/>
    <xf numFmtId="10" fontId="0" fillId="7" borderId="1" xfId="0" applyNumberFormat="1" applyFill="1" applyBorder="1"/>
    <xf numFmtId="0" fontId="13" fillId="0" borderId="1" xfId="0" applyFont="1" applyFill="1" applyBorder="1" applyAlignment="1">
      <alignment horizontal="center" wrapText="1"/>
    </xf>
    <xf numFmtId="3" fontId="0" fillId="0" borderId="1" xfId="0" applyNumberFormat="1" applyFill="1" applyBorder="1" applyAlignment="1">
      <alignment horizontal="center" vertical="center"/>
    </xf>
    <xf numFmtId="0" fontId="0" fillId="4" borderId="0" xfId="0" applyFill="1" applyAlignment="1">
      <alignment vertical="center" wrapText="1"/>
    </xf>
    <xf numFmtId="0" fontId="13" fillId="5" borderId="1" xfId="0" applyFont="1" applyFill="1" applyBorder="1" applyAlignment="1">
      <alignment wrapText="1"/>
    </xf>
    <xf numFmtId="0" fontId="18" fillId="4" borderId="1" xfId="0" applyFont="1" applyFill="1" applyBorder="1" applyAlignment="1">
      <alignment horizontal="center" wrapText="1"/>
    </xf>
    <xf numFmtId="0" fontId="0" fillId="4" borderId="0" xfId="0" applyFill="1" applyAlignment="1">
      <alignment horizontal="center" vertical="center" wrapText="1"/>
    </xf>
    <xf numFmtId="0" fontId="15" fillId="5" borderId="1" xfId="0" applyFont="1" applyFill="1" applyBorder="1" applyAlignment="1">
      <alignment wrapText="1"/>
    </xf>
    <xf numFmtId="0" fontId="29" fillId="0" borderId="0" xfId="0" applyFont="1" applyBorder="1"/>
    <xf numFmtId="0" fontId="11" fillId="2" borderId="1" xfId="0" applyFont="1" applyFill="1" applyBorder="1" applyAlignment="1">
      <alignment horizontal="center" vertical="center"/>
    </xf>
    <xf numFmtId="0" fontId="16" fillId="4" borderId="0" xfId="0" applyFont="1" applyFill="1" applyAlignment="1">
      <alignment vertical="center"/>
    </xf>
    <xf numFmtId="166" fontId="0" fillId="5" borderId="0" xfId="0" applyNumberFormat="1" applyFill="1" applyAlignment="1">
      <alignment vertical="center"/>
    </xf>
    <xf numFmtId="0" fontId="0" fillId="0" borderId="0" xfId="0" applyAlignment="1">
      <alignment wrapText="1" shrinkToFit="1"/>
    </xf>
    <xf numFmtId="0" fontId="4" fillId="2" borderId="14" xfId="3" applyFont="1" applyFill="1" applyBorder="1" applyAlignment="1">
      <alignment horizontal="left" vertical="center" wrapText="1"/>
    </xf>
    <xf numFmtId="0" fontId="5" fillId="2" borderId="14" xfId="3" applyFont="1" applyFill="1" applyBorder="1" applyAlignment="1">
      <alignment horizontal="left" vertical="center"/>
    </xf>
    <xf numFmtId="0" fontId="28" fillId="0" borderId="0" xfId="5" applyFont="1" applyFill="1" applyBorder="1" applyAlignment="1">
      <alignment vertical="center"/>
    </xf>
    <xf numFmtId="0" fontId="8" fillId="0" borderId="0" xfId="0" applyFont="1" applyFill="1" applyBorder="1" applyAlignment="1">
      <alignment horizontal="center" vertical="center"/>
    </xf>
    <xf numFmtId="0" fontId="1" fillId="2" borderId="0" xfId="3" applyFill="1"/>
    <xf numFmtId="0" fontId="5" fillId="2" borderId="12" xfId="3" applyFont="1" applyFill="1" applyBorder="1" applyAlignment="1">
      <alignment horizontal="center" vertical="center" wrapText="1"/>
    </xf>
    <xf numFmtId="0" fontId="5" fillId="2" borderId="13" xfId="3" applyFont="1" applyFill="1" applyBorder="1" applyAlignment="1">
      <alignment horizontal="center" vertical="center" wrapText="1"/>
    </xf>
    <xf numFmtId="3" fontId="1" fillId="2" borderId="1" xfId="3" applyNumberFormat="1" applyFill="1" applyBorder="1"/>
    <xf numFmtId="0" fontId="1" fillId="2" borderId="1" xfId="3" applyFill="1" applyBorder="1"/>
    <xf numFmtId="0" fontId="30" fillId="13" borderId="3" xfId="3" applyFont="1" applyFill="1" applyBorder="1"/>
    <xf numFmtId="0" fontId="30" fillId="13" borderId="1" xfId="3" applyFont="1" applyFill="1" applyBorder="1"/>
    <xf numFmtId="3" fontId="30" fillId="13" borderId="1" xfId="3" applyNumberFormat="1" applyFont="1" applyFill="1" applyBorder="1"/>
    <xf numFmtId="0" fontId="30" fillId="13" borderId="0" xfId="3" applyFont="1" applyFill="1" applyBorder="1"/>
    <xf numFmtId="3" fontId="30" fillId="13" borderId="0" xfId="3" applyNumberFormat="1" applyFont="1" applyFill="1" applyBorder="1"/>
    <xf numFmtId="0" fontId="15" fillId="0" borderId="0" xfId="5" applyFont="1" applyFill="1" applyBorder="1"/>
    <xf numFmtId="0" fontId="11" fillId="5" borderId="1" xfId="3" applyFont="1" applyFill="1" applyBorder="1" applyAlignment="1">
      <alignment horizontal="center" vertical="top"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26" fillId="0" borderId="19" xfId="5" applyFont="1" applyBorder="1" applyAlignment="1">
      <alignment wrapText="1"/>
    </xf>
    <xf numFmtId="0" fontId="26" fillId="6" borderId="1" xfId="5" applyFont="1" applyFill="1" applyBorder="1" applyAlignment="1">
      <alignment horizontal="center" vertical="center" wrapText="1"/>
    </xf>
    <xf numFmtId="0" fontId="31" fillId="0" borderId="0" xfId="0" applyFont="1" applyAlignment="1">
      <alignment vertical="center"/>
    </xf>
    <xf numFmtId="0" fontId="26" fillId="6" borderId="3" xfId="5" applyFont="1" applyFill="1" applyBorder="1" applyAlignment="1">
      <alignment horizontal="center" vertical="center" wrapText="1"/>
    </xf>
    <xf numFmtId="0" fontId="26" fillId="0" borderId="19" xfId="5" applyFont="1" applyBorder="1" applyAlignment="1">
      <alignment vertical="top" wrapText="1"/>
    </xf>
    <xf numFmtId="0" fontId="26" fillId="0" borderId="19" xfId="5" applyFont="1" applyFill="1" applyBorder="1" applyAlignment="1">
      <alignment horizontal="left" wrapText="1"/>
    </xf>
    <xf numFmtId="0" fontId="30" fillId="15" borderId="1" xfId="3" applyFont="1" applyFill="1" applyBorder="1" applyAlignment="1">
      <alignment horizontal="center" vertical="center"/>
    </xf>
    <xf numFmtId="0" fontId="26" fillId="0" borderId="0" xfId="5" applyFont="1" applyFill="1" applyBorder="1"/>
    <xf numFmtId="0" fontId="17" fillId="0" borderId="0" xfId="0" applyFont="1"/>
    <xf numFmtId="0" fontId="26" fillId="0" borderId="0" xfId="5" applyFont="1" applyFill="1" applyBorder="1" applyAlignment="1">
      <alignment vertical="center" wrapText="1"/>
    </xf>
    <xf numFmtId="0" fontId="26" fillId="0" borderId="0" xfId="5" applyFont="1" applyFill="1" applyBorder="1" applyAlignment="1">
      <alignment horizontal="center" vertical="center" wrapText="1"/>
    </xf>
    <xf numFmtId="3" fontId="0" fillId="0" borderId="0" xfId="0" applyNumberFormat="1"/>
    <xf numFmtId="0" fontId="0" fillId="7" borderId="0" xfId="0" applyFill="1"/>
    <xf numFmtId="0" fontId="2" fillId="0" borderId="7" xfId="5" applyFont="1" applyBorder="1" applyAlignment="1">
      <alignment vertical="center" wrapText="1"/>
    </xf>
    <xf numFmtId="0" fontId="0" fillId="7" borderId="0" xfId="0" applyFont="1" applyFill="1" applyBorder="1" applyAlignment="1"/>
    <xf numFmtId="0" fontId="28" fillId="7" borderId="0" xfId="5" applyFont="1" applyFill="1" applyBorder="1" applyAlignment="1">
      <alignment vertical="center"/>
    </xf>
    <xf numFmtId="0" fontId="28" fillId="7" borderId="0" xfId="5" applyFont="1" applyFill="1" applyBorder="1" applyAlignment="1">
      <alignment horizontal="center" vertical="center"/>
    </xf>
    <xf numFmtId="0" fontId="32" fillId="7" borderId="0" xfId="5" applyFont="1" applyFill="1" applyBorder="1" applyAlignment="1">
      <alignment vertical="center"/>
    </xf>
    <xf numFmtId="0" fontId="28" fillId="0" borderId="0" xfId="5" applyFont="1" applyFill="1" applyBorder="1" applyAlignment="1">
      <alignment horizontal="center" vertical="center"/>
    </xf>
    <xf numFmtId="0" fontId="30" fillId="13" borderId="3" xfId="3" applyFont="1" applyFill="1" applyBorder="1" applyAlignment="1">
      <alignment wrapText="1"/>
    </xf>
    <xf numFmtId="0" fontId="1" fillId="10" borderId="0" xfId="3" applyFill="1"/>
    <xf numFmtId="3" fontId="0" fillId="2" borderId="1" xfId="0" applyNumberFormat="1" applyFill="1" applyBorder="1"/>
    <xf numFmtId="0" fontId="34" fillId="0" borderId="0" xfId="6" applyFont="1"/>
    <xf numFmtId="0" fontId="35" fillId="0" borderId="0" xfId="6" applyFont="1" applyAlignment="1">
      <alignment horizontal="center" wrapText="1"/>
    </xf>
    <xf numFmtId="167" fontId="34" fillId="0" borderId="0" xfId="6" applyNumberFormat="1" applyFont="1"/>
    <xf numFmtId="0" fontId="33" fillId="0" borderId="0" xfId="6"/>
    <xf numFmtId="0" fontId="36" fillId="0" borderId="15" xfId="6" applyFont="1" applyBorder="1"/>
    <xf numFmtId="0" fontId="36" fillId="0" borderId="16" xfId="6" applyFont="1" applyBorder="1"/>
    <xf numFmtId="0" fontId="37" fillId="0" borderId="0" xfId="6" applyFont="1"/>
    <xf numFmtId="0" fontId="34" fillId="0" borderId="15" xfId="6" applyFont="1" applyBorder="1"/>
    <xf numFmtId="0" fontId="34" fillId="0" borderId="16" xfId="6" applyFont="1" applyBorder="1"/>
    <xf numFmtId="0" fontId="34" fillId="0" borderId="16" xfId="6" applyFont="1" applyBorder="1" applyAlignment="1">
      <alignment wrapText="1"/>
    </xf>
    <xf numFmtId="0" fontId="38" fillId="0" borderId="20" xfId="6" applyFont="1" applyBorder="1"/>
    <xf numFmtId="0" fontId="38" fillId="0" borderId="21" xfId="6" applyFont="1" applyBorder="1"/>
    <xf numFmtId="0" fontId="38" fillId="0" borderId="21" xfId="6" applyFont="1" applyBorder="1" applyAlignment="1">
      <alignment wrapText="1"/>
    </xf>
    <xf numFmtId="0" fontId="35" fillId="0" borderId="22" xfId="6" applyFont="1" applyBorder="1"/>
    <xf numFmtId="167" fontId="35" fillId="0" borderId="23" xfId="6" applyNumberFormat="1" applyFont="1" applyBorder="1"/>
    <xf numFmtId="0" fontId="10" fillId="0" borderId="0" xfId="6" applyFont="1"/>
    <xf numFmtId="0" fontId="34" fillId="0" borderId="24" xfId="6" applyFont="1" applyBorder="1"/>
    <xf numFmtId="0" fontId="34" fillId="0" borderId="8" xfId="6" applyFont="1" applyBorder="1" applyAlignment="1">
      <alignment wrapText="1"/>
    </xf>
    <xf numFmtId="0" fontId="34" fillId="0" borderId="8" xfId="6" applyFont="1" applyBorder="1"/>
    <xf numFmtId="0" fontId="34" fillId="0" borderId="4" xfId="6" applyFont="1" applyBorder="1"/>
    <xf numFmtId="167" fontId="34" fillId="0" borderId="25" xfId="6" applyNumberFormat="1" applyFont="1" applyBorder="1"/>
    <xf numFmtId="0" fontId="34" fillId="0" borderId="19" xfId="6" applyFont="1" applyBorder="1" applyAlignment="1">
      <alignment horizontal="left" vertical="top"/>
    </xf>
    <xf numFmtId="0" fontId="34" fillId="7" borderId="1" xfId="6" applyFont="1" applyFill="1" applyBorder="1"/>
    <xf numFmtId="0" fontId="34" fillId="0" borderId="19" xfId="6" applyFont="1" applyBorder="1"/>
    <xf numFmtId="167" fontId="34" fillId="0" borderId="26" xfId="6" applyNumberFormat="1" applyFont="1" applyBorder="1"/>
    <xf numFmtId="0" fontId="33" fillId="0" borderId="0" xfId="6" applyAlignment="1">
      <alignment horizontal="left"/>
    </xf>
    <xf numFmtId="0" fontId="34" fillId="0" borderId="19" xfId="6" applyFont="1" applyBorder="1" applyAlignment="1">
      <alignment vertical="top"/>
    </xf>
    <xf numFmtId="0" fontId="34" fillId="0" borderId="0" xfId="6" applyFont="1" applyAlignment="1">
      <alignment wrapText="1"/>
    </xf>
    <xf numFmtId="0" fontId="34" fillId="0" borderId="27" xfId="6" applyFont="1" applyBorder="1" applyAlignment="1">
      <alignment horizontal="left"/>
    </xf>
    <xf numFmtId="0" fontId="38" fillId="0" borderId="24" xfId="6" applyFont="1" applyBorder="1"/>
    <xf numFmtId="0" fontId="38" fillId="0" borderId="0" xfId="6" applyFont="1"/>
    <xf numFmtId="0" fontId="38" fillId="0" borderId="0" xfId="6" applyFont="1" applyAlignment="1">
      <alignment wrapText="1"/>
    </xf>
    <xf numFmtId="0" fontId="35" fillId="0" borderId="4" xfId="6" applyFont="1" applyBorder="1"/>
    <xf numFmtId="167" fontId="35" fillId="0" borderId="25" xfId="6" applyNumberFormat="1" applyFont="1" applyBorder="1"/>
    <xf numFmtId="0" fontId="34" fillId="0" borderId="19" xfId="6" applyFont="1" applyBorder="1" applyAlignment="1">
      <alignment horizontal="left"/>
    </xf>
    <xf numFmtId="0" fontId="34" fillId="0" borderId="28" xfId="6" applyFont="1" applyBorder="1" applyAlignment="1">
      <alignment horizontal="left"/>
    </xf>
    <xf numFmtId="0" fontId="34" fillId="0" borderId="7" xfId="6" applyFont="1" applyBorder="1" applyAlignment="1">
      <alignment horizontal="left"/>
    </xf>
    <xf numFmtId="167" fontId="34" fillId="0" borderId="29" xfId="6" applyNumberFormat="1" applyFont="1" applyBorder="1"/>
    <xf numFmtId="0" fontId="34" fillId="0" borderId="9" xfId="6" applyFont="1" applyBorder="1" applyAlignment="1">
      <alignment wrapText="1"/>
    </xf>
    <xf numFmtId="0" fontId="34" fillId="0" borderId="3" xfId="6" applyFont="1" applyBorder="1"/>
    <xf numFmtId="0" fontId="34" fillId="0" borderId="7" xfId="6" applyFont="1" applyBorder="1"/>
    <xf numFmtId="0" fontId="34" fillId="0" borderId="9" xfId="6" applyFont="1" applyBorder="1"/>
    <xf numFmtId="0" fontId="34" fillId="7" borderId="3" xfId="6" applyFont="1" applyFill="1" applyBorder="1"/>
    <xf numFmtId="9" fontId="34" fillId="0" borderId="7" xfId="7" applyFont="1" applyBorder="1" applyAlignment="1">
      <alignment horizontal="left"/>
    </xf>
    <xf numFmtId="9" fontId="34" fillId="0" borderId="9" xfId="7" applyFont="1" applyBorder="1" applyAlignment="1">
      <alignment wrapText="1"/>
    </xf>
    <xf numFmtId="9" fontId="10" fillId="0" borderId="0" xfId="7" applyFont="1"/>
    <xf numFmtId="0" fontId="34" fillId="0" borderId="30" xfId="6" applyFont="1" applyBorder="1" applyAlignment="1">
      <alignment horizontal="left"/>
    </xf>
    <xf numFmtId="0" fontId="34" fillId="0" borderId="0" xfId="6" applyFont="1" applyAlignment="1">
      <alignment horizontal="left"/>
    </xf>
    <xf numFmtId="0" fontId="33" fillId="0" borderId="0" xfId="6" applyAlignment="1">
      <alignment wrapText="1"/>
    </xf>
    <xf numFmtId="0" fontId="10" fillId="0" borderId="0" xfId="6" applyFont="1" applyAlignment="1">
      <alignment wrapText="1"/>
    </xf>
    <xf numFmtId="167" fontId="10" fillId="0" borderId="0" xfId="6" applyNumberFormat="1" applyFont="1"/>
    <xf numFmtId="167" fontId="33" fillId="0" borderId="0" xfId="6" applyNumberFormat="1"/>
    <xf numFmtId="167" fontId="33" fillId="0" borderId="0" xfId="6" applyNumberFormat="1" applyAlignment="1">
      <alignment horizontal="left"/>
    </xf>
    <xf numFmtId="0" fontId="34" fillId="4" borderId="19" xfId="6" applyFont="1" applyFill="1" applyBorder="1" applyAlignment="1">
      <alignment vertical="top"/>
    </xf>
    <xf numFmtId="167" fontId="34" fillId="4" borderId="26" xfId="6" applyNumberFormat="1" applyFont="1" applyFill="1" applyBorder="1"/>
    <xf numFmtId="0" fontId="9" fillId="7" borderId="1" xfId="6" applyFont="1" applyFill="1" applyBorder="1"/>
    <xf numFmtId="0" fontId="38" fillId="0" borderId="15" xfId="6" applyFont="1" applyBorder="1"/>
    <xf numFmtId="0" fontId="38" fillId="0" borderId="16" xfId="6" applyFont="1" applyBorder="1"/>
    <xf numFmtId="0" fontId="38" fillId="0" borderId="16" xfId="6" applyFont="1" applyBorder="1" applyAlignment="1">
      <alignment wrapText="1"/>
    </xf>
    <xf numFmtId="0" fontId="35" fillId="0" borderId="15" xfId="6" applyFont="1" applyBorder="1"/>
    <xf numFmtId="0" fontId="35" fillId="0" borderId="16" xfId="6" applyFont="1" applyBorder="1"/>
    <xf numFmtId="0" fontId="35" fillId="7" borderId="16" xfId="6" applyFont="1" applyFill="1" applyBorder="1" applyAlignment="1">
      <alignment wrapText="1"/>
    </xf>
    <xf numFmtId="0" fontId="35" fillId="4" borderId="12" xfId="6" applyFont="1" applyFill="1" applyBorder="1" applyAlignment="1">
      <alignment horizontal="center" vertical="center"/>
    </xf>
    <xf numFmtId="167" fontId="35" fillId="4" borderId="13" xfId="6" applyNumberFormat="1" applyFont="1" applyFill="1" applyBorder="1" applyAlignment="1">
      <alignment horizontal="center" vertical="center"/>
    </xf>
    <xf numFmtId="0" fontId="34" fillId="4" borderId="28" xfId="6" applyFont="1" applyFill="1" applyBorder="1" applyAlignment="1">
      <alignment horizontal="left"/>
    </xf>
    <xf numFmtId="0" fontId="34" fillId="4" borderId="7" xfId="6" applyFont="1" applyFill="1" applyBorder="1" applyAlignment="1">
      <alignment horizontal="left"/>
    </xf>
    <xf numFmtId="0" fontId="34" fillId="4" borderId="9" xfId="6" applyFont="1" applyFill="1" applyBorder="1" applyAlignment="1">
      <alignment wrapText="1"/>
    </xf>
    <xf numFmtId="0" fontId="34" fillId="4" borderId="3" xfId="6" applyFont="1" applyFill="1" applyBorder="1"/>
    <xf numFmtId="0" fontId="9" fillId="4" borderId="7" xfId="6" applyFont="1" applyFill="1" applyBorder="1" applyAlignment="1">
      <alignment horizontal="left"/>
    </xf>
    <xf numFmtId="0" fontId="9" fillId="0" borderId="7" xfId="6" applyFont="1" applyBorder="1" applyAlignment="1">
      <alignment horizontal="left"/>
    </xf>
    <xf numFmtId="0" fontId="9" fillId="0" borderId="9" xfId="6" applyFont="1" applyBorder="1" applyAlignment="1">
      <alignment wrapText="1"/>
    </xf>
    <xf numFmtId="0" fontId="34" fillId="4" borderId="19" xfId="6" applyFont="1" applyFill="1" applyBorder="1" applyAlignment="1">
      <alignment horizontal="left"/>
    </xf>
    <xf numFmtId="167" fontId="34" fillId="4" borderId="29" xfId="6" applyNumberFormat="1" applyFont="1" applyFill="1" applyBorder="1"/>
    <xf numFmtId="9" fontId="34" fillId="4" borderId="7" xfId="7" applyFont="1" applyFill="1" applyBorder="1" applyAlignment="1">
      <alignment horizontal="left"/>
    </xf>
    <xf numFmtId="9" fontId="34" fillId="4" borderId="9" xfId="7" applyFont="1" applyFill="1" applyBorder="1" applyAlignment="1">
      <alignment wrapText="1"/>
    </xf>
    <xf numFmtId="0" fontId="9" fillId="4" borderId="9" xfId="6" applyFont="1" applyFill="1" applyBorder="1" applyAlignment="1">
      <alignment wrapText="1"/>
    </xf>
    <xf numFmtId="3" fontId="9" fillId="0" borderId="9" xfId="6" applyNumberFormat="1" applyFont="1" applyBorder="1" applyAlignment="1">
      <alignment horizontal="center" vertical="center" wrapText="1"/>
    </xf>
    <xf numFmtId="3" fontId="10" fillId="0" borderId="0" xfId="6" applyNumberFormat="1" applyFont="1" applyAlignment="1">
      <alignment horizontal="center" vertical="center" wrapText="1"/>
    </xf>
    <xf numFmtId="3" fontId="10" fillId="4" borderId="16" xfId="6" applyNumberFormat="1" applyFont="1" applyFill="1" applyBorder="1" applyAlignment="1">
      <alignment horizontal="center" vertical="center" wrapText="1"/>
    </xf>
    <xf numFmtId="3" fontId="39" fillId="0" borderId="21" xfId="6" applyNumberFormat="1" applyFont="1" applyBorder="1" applyAlignment="1">
      <alignment horizontal="center" vertical="center" wrapText="1"/>
    </xf>
    <xf numFmtId="3" fontId="9" fillId="0" borderId="8" xfId="6" applyNumberFormat="1" applyFont="1" applyBorder="1" applyAlignment="1">
      <alignment horizontal="center" vertical="center" wrapText="1"/>
    </xf>
    <xf numFmtId="3" fontId="9" fillId="0" borderId="5" xfId="6" applyNumberFormat="1" applyFont="1" applyBorder="1" applyAlignment="1">
      <alignment horizontal="center" vertical="center" wrapText="1"/>
    </xf>
    <xf numFmtId="3" fontId="9" fillId="4" borderId="5" xfId="6" applyNumberFormat="1" applyFont="1" applyFill="1" applyBorder="1" applyAlignment="1">
      <alignment horizontal="center" vertical="center" wrapText="1"/>
    </xf>
    <xf numFmtId="3" fontId="9" fillId="0" borderId="0" xfId="6" applyNumberFormat="1" applyFont="1" applyAlignment="1">
      <alignment horizontal="center" vertical="center" wrapText="1"/>
    </xf>
    <xf numFmtId="3" fontId="39" fillId="0" borderId="0" xfId="6" applyNumberFormat="1" applyFont="1" applyAlignment="1">
      <alignment horizontal="center" vertical="center" wrapText="1"/>
    </xf>
    <xf numFmtId="3" fontId="9" fillId="0" borderId="9" xfId="6" applyNumberFormat="1" applyFont="1" applyBorder="1" applyAlignment="1">
      <alignment horizontal="center" vertical="center"/>
    </xf>
    <xf numFmtId="3" fontId="10" fillId="0" borderId="9" xfId="6" applyNumberFormat="1" applyFont="1" applyBorder="1" applyAlignment="1">
      <alignment horizontal="center" vertical="center"/>
    </xf>
    <xf numFmtId="3" fontId="9" fillId="4" borderId="9" xfId="6" applyNumberFormat="1" applyFont="1" applyFill="1" applyBorder="1" applyAlignment="1">
      <alignment horizontal="center" vertical="center" wrapText="1"/>
    </xf>
    <xf numFmtId="3" fontId="10" fillId="0" borderId="9" xfId="6" applyNumberFormat="1" applyFont="1" applyBorder="1" applyAlignment="1">
      <alignment horizontal="center" vertical="center" wrapText="1"/>
    </xf>
    <xf numFmtId="3" fontId="9" fillId="0" borderId="9" xfId="7" applyNumberFormat="1" applyFont="1" applyBorder="1" applyAlignment="1">
      <alignment horizontal="center" vertical="center" wrapText="1"/>
    </xf>
    <xf numFmtId="3" fontId="9" fillId="0" borderId="5" xfId="6" applyNumberFormat="1" applyFont="1" applyBorder="1" applyAlignment="1">
      <alignment horizontal="center" vertical="center"/>
    </xf>
    <xf numFmtId="3" fontId="9" fillId="4" borderId="9" xfId="6" applyNumberFormat="1" applyFont="1" applyFill="1" applyBorder="1" applyAlignment="1">
      <alignment horizontal="center" vertical="center"/>
    </xf>
    <xf numFmtId="3" fontId="10" fillId="4" borderId="9" xfId="6" applyNumberFormat="1" applyFont="1" applyFill="1" applyBorder="1" applyAlignment="1">
      <alignment horizontal="center" vertical="center" wrapText="1"/>
    </xf>
    <xf numFmtId="3" fontId="9" fillId="4" borderId="9" xfId="7" applyNumberFormat="1" applyFont="1" applyFill="1" applyBorder="1" applyAlignment="1">
      <alignment horizontal="center" vertical="center" wrapText="1"/>
    </xf>
    <xf numFmtId="10" fontId="1" fillId="3" borderId="0" xfId="3" applyNumberFormat="1" applyFill="1" applyBorder="1"/>
    <xf numFmtId="0" fontId="40" fillId="4" borderId="0" xfId="0" applyFont="1" applyFill="1"/>
    <xf numFmtId="167" fontId="34" fillId="7" borderId="26" xfId="6" applyNumberFormat="1" applyFont="1" applyFill="1" applyBorder="1"/>
    <xf numFmtId="0" fontId="6" fillId="6" borderId="0" xfId="0" applyFont="1" applyFill="1" applyAlignment="1">
      <alignment horizontal="center" wrapText="1"/>
    </xf>
    <xf numFmtId="0" fontId="3" fillId="4" borderId="0" xfId="0" applyFont="1" applyFill="1" applyAlignment="1">
      <alignment horizontal="center"/>
    </xf>
    <xf numFmtId="49" fontId="6" fillId="11" borderId="0" xfId="0" applyNumberFormat="1" applyFont="1" applyFill="1" applyAlignment="1">
      <alignment horizont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23" fillId="9" borderId="0" xfId="3" applyFont="1" applyFill="1" applyAlignment="1">
      <alignment horizontal="center"/>
    </xf>
    <xf numFmtId="0" fontId="22" fillId="0" borderId="0" xfId="0" applyFont="1" applyAlignment="1">
      <alignment horizontal="center"/>
    </xf>
    <xf numFmtId="0" fontId="23" fillId="9" borderId="0" xfId="3" applyFont="1" applyFill="1" applyAlignment="1">
      <alignment horizontal="center" wrapText="1" shrinkToFit="1"/>
    </xf>
    <xf numFmtId="0" fontId="0" fillId="0" borderId="0" xfId="0" applyAlignment="1">
      <alignment wrapText="1" shrinkToFit="1"/>
    </xf>
    <xf numFmtId="0" fontId="36" fillId="0" borderId="16" xfId="6" applyFont="1" applyBorder="1" applyAlignment="1">
      <alignment horizontal="center" vertical="center" wrapText="1"/>
    </xf>
    <xf numFmtId="0" fontId="36" fillId="0" borderId="17" xfId="6" applyFont="1" applyBorder="1" applyAlignment="1">
      <alignment horizontal="center" vertical="center" wrapText="1"/>
    </xf>
    <xf numFmtId="0" fontId="34" fillId="0" borderId="10" xfId="6" applyFont="1" applyBorder="1" applyAlignment="1">
      <alignment wrapText="1"/>
    </xf>
    <xf numFmtId="0" fontId="34" fillId="0" borderId="6" xfId="6" applyFont="1" applyBorder="1"/>
    <xf numFmtId="0" fontId="34" fillId="0" borderId="5" xfId="6" applyFont="1" applyBorder="1"/>
    <xf numFmtId="0" fontId="34" fillId="4" borderId="10" xfId="6" applyFont="1" applyFill="1" applyBorder="1" applyAlignment="1">
      <alignment wrapText="1"/>
    </xf>
    <xf numFmtId="0" fontId="34" fillId="4" borderId="6" xfId="6" applyFont="1" applyFill="1" applyBorder="1"/>
    <xf numFmtId="0" fontId="34" fillId="4" borderId="5" xfId="6" applyFont="1" applyFill="1" applyBorder="1"/>
    <xf numFmtId="0" fontId="10" fillId="0" borderId="6" xfId="6" applyFont="1" applyBorder="1" applyAlignment="1">
      <alignment horizontal="left"/>
    </xf>
    <xf numFmtId="0" fontId="10" fillId="0" borderId="6" xfId="6" applyFont="1" applyBorder="1"/>
    <xf numFmtId="0" fontId="10" fillId="0" borderId="5" xfId="6" applyFont="1" applyBorder="1"/>
    <xf numFmtId="0" fontId="9" fillId="4" borderId="6" xfId="6" applyFont="1" applyFill="1" applyBorder="1" applyAlignment="1">
      <alignment wrapText="1"/>
    </xf>
    <xf numFmtId="0" fontId="9" fillId="4" borderId="5" xfId="6" applyFont="1" applyFill="1" applyBorder="1" applyAlignment="1">
      <alignment wrapText="1"/>
    </xf>
    <xf numFmtId="0" fontId="34" fillId="0" borderId="10" xfId="6" applyFont="1" applyBorder="1" applyAlignment="1">
      <alignment horizontal="left" vertical="top" wrapText="1"/>
    </xf>
    <xf numFmtId="0" fontId="34" fillId="0" borderId="6" xfId="6" applyFont="1" applyBorder="1" applyAlignment="1">
      <alignment vertical="top" wrapText="1"/>
    </xf>
    <xf numFmtId="0" fontId="34" fillId="0" borderId="5" xfId="6" applyFont="1" applyBorder="1" applyAlignment="1">
      <alignment vertical="top" wrapText="1"/>
    </xf>
    <xf numFmtId="0" fontId="10" fillId="0" borderId="6" xfId="6" applyFont="1" applyBorder="1" applyAlignment="1">
      <alignment wrapText="1"/>
    </xf>
    <xf numFmtId="0" fontId="10" fillId="0" borderId="5" xfId="6" applyFont="1" applyBorder="1" applyAlignment="1">
      <alignment wrapText="1"/>
    </xf>
    <xf numFmtId="0" fontId="34" fillId="0" borderId="6" xfId="6" applyFont="1" applyBorder="1" applyAlignment="1">
      <alignment wrapText="1"/>
    </xf>
    <xf numFmtId="0" fontId="34" fillId="0" borderId="5" xfId="6" applyFont="1" applyBorder="1" applyAlignment="1">
      <alignment wrapText="1"/>
    </xf>
    <xf numFmtId="0" fontId="34" fillId="4" borderId="6" xfId="6" applyFont="1" applyFill="1" applyBorder="1" applyAlignment="1">
      <alignment wrapText="1"/>
    </xf>
    <xf numFmtId="0" fontId="34" fillId="4" borderId="5" xfId="6" applyFont="1" applyFill="1" applyBorder="1" applyAlignment="1">
      <alignment wrapText="1"/>
    </xf>
    <xf numFmtId="0" fontId="10" fillId="4" borderId="6" xfId="6" applyFont="1" applyFill="1" applyBorder="1" applyAlignment="1">
      <alignment wrapText="1"/>
    </xf>
    <xf numFmtId="0" fontId="10" fillId="4" borderId="5" xfId="6" applyFont="1" applyFill="1" applyBorder="1" applyAlignment="1">
      <alignment wrapText="1"/>
    </xf>
    <xf numFmtId="0" fontId="35" fillId="0" borderId="10" xfId="6" applyFont="1" applyBorder="1" applyAlignment="1">
      <alignment horizontal="left"/>
    </xf>
    <xf numFmtId="0" fontId="35" fillId="0" borderId="6" xfId="6" applyFont="1" applyBorder="1"/>
    <xf numFmtId="0" fontId="35" fillId="0" borderId="5" xfId="6" applyFont="1" applyBorder="1"/>
    <xf numFmtId="0" fontId="34" fillId="4" borderId="10" xfId="6" applyFont="1" applyFill="1" applyBorder="1" applyAlignment="1">
      <alignment horizontal="left" vertical="top" wrapText="1"/>
    </xf>
    <xf numFmtId="0" fontId="34" fillId="4" borderId="6" xfId="6" applyFont="1" applyFill="1" applyBorder="1" applyAlignment="1">
      <alignment vertical="top" wrapText="1"/>
    </xf>
    <xf numFmtId="0" fontId="34" fillId="4" borderId="5" xfId="6" applyFont="1" applyFill="1" applyBorder="1" applyAlignment="1">
      <alignment vertical="top" wrapText="1"/>
    </xf>
    <xf numFmtId="0" fontId="9" fillId="0" borderId="10" xfId="6" applyFont="1" applyBorder="1" applyAlignment="1">
      <alignment horizontal="left" vertical="top" wrapText="1"/>
    </xf>
    <xf numFmtId="0" fontId="9" fillId="0" borderId="6" xfId="6" applyFont="1" applyBorder="1" applyAlignment="1">
      <alignment vertical="top" wrapText="1"/>
    </xf>
    <xf numFmtId="0" fontId="9" fillId="0" borderId="5" xfId="6" applyFont="1" applyBorder="1" applyAlignment="1">
      <alignment vertical="top" wrapText="1"/>
    </xf>
    <xf numFmtId="0" fontId="26" fillId="0" borderId="0" xfId="5" applyFont="1" applyFill="1" applyBorder="1" applyAlignment="1">
      <alignment vertical="center" wrapText="1"/>
    </xf>
    <xf numFmtId="3" fontId="30" fillId="10" borderId="2" xfId="3" applyNumberFormat="1" applyFont="1" applyFill="1" applyBorder="1" applyAlignment="1">
      <alignment horizontal="center" vertical="center"/>
    </xf>
    <xf numFmtId="3" fontId="30" fillId="10" borderId="4" xfId="3" applyNumberFormat="1" applyFont="1" applyFill="1" applyBorder="1" applyAlignment="1">
      <alignment horizontal="center" vertical="center"/>
    </xf>
    <xf numFmtId="0" fontId="8" fillId="14" borderId="15" xfId="0" applyFont="1" applyFill="1" applyBorder="1" applyAlignment="1">
      <alignment horizontal="center" vertical="center"/>
    </xf>
    <xf numFmtId="0" fontId="8" fillId="14" borderId="16" xfId="0" applyFont="1" applyFill="1" applyBorder="1" applyAlignment="1">
      <alignment horizontal="center" vertical="center"/>
    </xf>
    <xf numFmtId="0" fontId="8" fillId="14" borderId="17" xfId="0" applyFont="1" applyFill="1" applyBorder="1" applyAlignment="1">
      <alignment horizontal="center" vertical="center"/>
    </xf>
    <xf numFmtId="0" fontId="8" fillId="14" borderId="11" xfId="0" applyNumberFormat="1" applyFont="1" applyFill="1" applyBorder="1" applyAlignment="1">
      <alignment horizontal="center" vertical="center"/>
    </xf>
    <xf numFmtId="0" fontId="8" fillId="14" borderId="12" xfId="0" applyNumberFormat="1" applyFont="1" applyFill="1" applyBorder="1" applyAlignment="1">
      <alignment horizontal="center" vertical="center"/>
    </xf>
    <xf numFmtId="0" fontId="8" fillId="14" borderId="18" xfId="0" applyNumberFormat="1" applyFont="1" applyFill="1" applyBorder="1" applyAlignment="1">
      <alignment horizontal="center" vertical="center"/>
    </xf>
    <xf numFmtId="0" fontId="8" fillId="14" borderId="13" xfId="0" applyNumberFormat="1" applyFont="1" applyFill="1" applyBorder="1" applyAlignment="1">
      <alignment horizontal="center" vertical="center"/>
    </xf>
    <xf numFmtId="0" fontId="26" fillId="0" borderId="0" xfId="5" applyFont="1" applyAlignment="1">
      <alignment vertical="center" wrapText="1"/>
    </xf>
  </cellXfs>
  <cellStyles count="8">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 name="Normální 6" xfId="6" xr:uid="{00000000-0005-0000-0000-000006000000}"/>
    <cellStyle name="Procenta 2" xfId="7" xr:uid="{00000000-0005-0000-0000-000007000000}"/>
  </cellStyles>
  <dxfs count="0"/>
  <tableStyles count="0" defaultTableStyle="TableStyleMedium9" defaultPivotStyle="PivotStyleLight16"/>
  <colors>
    <mruColors>
      <color rgb="FFFFFFCC"/>
      <color rgb="FFCCFF99"/>
      <color rgb="FF66FF33"/>
      <color rgb="FFE6FCD0"/>
      <color rgb="FFFF9900"/>
      <color rgb="FFFFCC66"/>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5"/>
  <sheetViews>
    <sheetView zoomScale="115" zoomScaleNormal="115" zoomScaleSheetLayoutView="100" workbookViewId="0">
      <selection activeCell="G13" sqref="G13"/>
    </sheetView>
  </sheetViews>
  <sheetFormatPr defaultRowHeight="15" x14ac:dyDescent="0.25"/>
  <cols>
    <col min="1" max="1" width="9.140625" style="4"/>
    <col min="2" max="2" width="43.28515625" style="4" customWidth="1"/>
    <col min="3" max="3" width="12.140625" style="35" customWidth="1"/>
    <col min="4" max="4" width="17" style="35" customWidth="1"/>
    <col min="5" max="5" width="16.28515625" style="35" bestFit="1" customWidth="1"/>
    <col min="6" max="6" width="20.28515625" style="4" customWidth="1"/>
    <col min="7" max="7" width="17.28515625" style="4" customWidth="1"/>
    <col min="8" max="16384" width="9.140625" style="4"/>
  </cols>
  <sheetData>
    <row r="1" spans="2:7" x14ac:dyDescent="0.25">
      <c r="B1" s="5" t="s">
        <v>7</v>
      </c>
    </row>
    <row r="2" spans="2:7" ht="75" customHeight="1" x14ac:dyDescent="0.35">
      <c r="B2" s="197" t="s">
        <v>187</v>
      </c>
      <c r="C2" s="197"/>
      <c r="D2" s="197"/>
      <c r="E2" s="197"/>
    </row>
    <row r="5" spans="2:7" ht="15.75" x14ac:dyDescent="0.25">
      <c r="B5" s="198" t="s">
        <v>0</v>
      </c>
      <c r="C5" s="198"/>
      <c r="D5" s="198"/>
      <c r="E5" s="198"/>
    </row>
    <row r="6" spans="2:7" ht="15.75" x14ac:dyDescent="0.25">
      <c r="B6" s="27"/>
      <c r="C6" s="36"/>
      <c r="D6" s="36"/>
      <c r="E6" s="36"/>
    </row>
    <row r="7" spans="2:7" ht="18.75" x14ac:dyDescent="0.3">
      <c r="B7" s="28" t="s">
        <v>63</v>
      </c>
    </row>
    <row r="8" spans="2:7" x14ac:dyDescent="0.25">
      <c r="B8" s="5"/>
    </row>
    <row r="9" spans="2:7" x14ac:dyDescent="0.25">
      <c r="B9" s="5"/>
    </row>
    <row r="10" spans="2:7" x14ac:dyDescent="0.25">
      <c r="C10" s="37" t="s">
        <v>2</v>
      </c>
      <c r="D10" s="37" t="s">
        <v>3</v>
      </c>
      <c r="E10" s="37" t="s">
        <v>4</v>
      </c>
    </row>
    <row r="11" spans="2:7" x14ac:dyDescent="0.25">
      <c r="B11" s="7" t="s">
        <v>178</v>
      </c>
      <c r="C11" s="45">
        <f>'III. Projektové práce.'!I53</f>
        <v>0</v>
      </c>
      <c r="D11" s="20">
        <f t="shared" ref="D11:D13" si="0">C11*0.21</f>
        <v>0</v>
      </c>
      <c r="E11" s="20">
        <f t="shared" ref="E11:E15" si="1">C11+D11</f>
        <v>0</v>
      </c>
    </row>
    <row r="12" spans="2:7" x14ac:dyDescent="0.25">
      <c r="B12" s="7" t="s">
        <v>179</v>
      </c>
      <c r="C12" s="45">
        <f>'III. Projektové práce.'!I66</f>
        <v>0</v>
      </c>
      <c r="D12" s="20">
        <f t="shared" si="0"/>
        <v>0</v>
      </c>
      <c r="E12" s="20">
        <f t="shared" si="1"/>
        <v>0</v>
      </c>
      <c r="G12" s="57" t="s">
        <v>36</v>
      </c>
    </row>
    <row r="13" spans="2:7" x14ac:dyDescent="0.25">
      <c r="B13" s="7" t="s">
        <v>192</v>
      </c>
      <c r="C13" s="45">
        <f>'III. Projektové práce.'!I93</f>
        <v>0</v>
      </c>
      <c r="D13" s="20">
        <f t="shared" si="0"/>
        <v>0</v>
      </c>
      <c r="E13" s="20">
        <f t="shared" si="1"/>
        <v>0</v>
      </c>
      <c r="G13" s="58">
        <f>C14-'II. Sazebník'!H14</f>
        <v>0</v>
      </c>
    </row>
    <row r="14" spans="2:7" ht="45" x14ac:dyDescent="0.25">
      <c r="B14" s="54" t="s">
        <v>30</v>
      </c>
      <c r="C14" s="34">
        <f>SUM(C11:C13)</f>
        <v>0</v>
      </c>
      <c r="D14" s="34" t="s">
        <v>1</v>
      </c>
      <c r="E14" s="34" t="s">
        <v>1</v>
      </c>
      <c r="F14" s="56" t="s">
        <v>35</v>
      </c>
    </row>
    <row r="15" spans="2:7" x14ac:dyDescent="0.25">
      <c r="B15" s="7" t="s">
        <v>23</v>
      </c>
      <c r="C15" s="45">
        <f>'IV. TP'!E12</f>
        <v>0</v>
      </c>
      <c r="D15" s="20">
        <f>C15*0.21</f>
        <v>0</v>
      </c>
      <c r="E15" s="20">
        <f t="shared" si="1"/>
        <v>0</v>
      </c>
      <c r="F15" s="99">
        <f>'IV. TP'!D9</f>
        <v>0</v>
      </c>
    </row>
    <row r="16" spans="2:7" s="5" customFormat="1" ht="30" x14ac:dyDescent="0.25">
      <c r="B16" s="54" t="s">
        <v>29</v>
      </c>
      <c r="C16" s="34">
        <f>C14+C15</f>
        <v>0</v>
      </c>
      <c r="D16" s="34" t="s">
        <v>1</v>
      </c>
      <c r="E16" s="34" t="s">
        <v>1</v>
      </c>
      <c r="F16" s="4"/>
    </row>
    <row r="17" spans="2:7" s="5" customFormat="1" x14ac:dyDescent="0.25">
      <c r="B17" s="6" t="s">
        <v>34</v>
      </c>
      <c r="C17" s="34" t="s">
        <v>1</v>
      </c>
      <c r="D17" s="34">
        <f>SUM(D11:D15)</f>
        <v>0</v>
      </c>
      <c r="E17" s="34" t="s">
        <v>1</v>
      </c>
      <c r="F17" s="4"/>
    </row>
    <row r="18" spans="2:7" s="5" customFormat="1" x14ac:dyDescent="0.25">
      <c r="B18" s="6" t="s">
        <v>5</v>
      </c>
      <c r="C18" s="34" t="s">
        <v>1</v>
      </c>
      <c r="D18" s="34" t="s">
        <v>1</v>
      </c>
      <c r="E18" s="34">
        <f>SUM(E11:E15)</f>
        <v>0</v>
      </c>
    </row>
    <row r="19" spans="2:7" x14ac:dyDescent="0.25">
      <c r="B19" s="3"/>
      <c r="C19" s="38"/>
      <c r="D19" s="38"/>
      <c r="E19" s="38"/>
      <c r="F19" s="11"/>
      <c r="G19" s="12"/>
    </row>
    <row r="20" spans="2:7" x14ac:dyDescent="0.25">
      <c r="C20" s="55"/>
      <c r="D20" s="55"/>
      <c r="E20" s="55"/>
    </row>
    <row r="21" spans="2:7" x14ac:dyDescent="0.25">
      <c r="C21" s="55"/>
      <c r="D21" s="55"/>
      <c r="E21" s="55"/>
    </row>
    <row r="22" spans="2:7" x14ac:dyDescent="0.25">
      <c r="C22" s="55"/>
      <c r="D22" s="55"/>
      <c r="E22" s="55"/>
    </row>
    <row r="23" spans="2:7" x14ac:dyDescent="0.25">
      <c r="C23" s="55"/>
      <c r="D23" s="55"/>
      <c r="E23" s="55"/>
    </row>
    <row r="24" spans="2:7" x14ac:dyDescent="0.25">
      <c r="C24" s="55"/>
      <c r="D24" s="55"/>
      <c r="E24" s="55"/>
    </row>
    <row r="25" spans="2:7" x14ac:dyDescent="0.25">
      <c r="C25" s="55"/>
      <c r="D25" s="55"/>
      <c r="E25" s="55"/>
    </row>
  </sheetData>
  <mergeCells count="2">
    <mergeCell ref="B2:E2"/>
    <mergeCell ref="B5:E5"/>
  </mergeCells>
  <printOptions horizontalCentered="1"/>
  <pageMargins left="0.70866141732283472" right="0.70866141732283472" top="0.78740157480314965" bottom="0.78740157480314965" header="0.31496062992125984" footer="0.31496062992125984"/>
  <pageSetup paperSize="9"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topLeftCell="A25" zoomScaleNormal="100" zoomScaleSheetLayoutView="85" workbookViewId="0">
      <selection activeCell="E30" sqref="E30"/>
    </sheetView>
  </sheetViews>
  <sheetFormatPr defaultRowHeight="15" x14ac:dyDescent="0.25"/>
  <cols>
    <col min="1" max="1" width="11.42578125" customWidth="1"/>
    <col min="2" max="2" width="15" customWidth="1"/>
    <col min="3" max="3" width="35" customWidth="1"/>
    <col min="4" max="4" width="17.28515625" customWidth="1"/>
    <col min="5" max="5" width="28.42578125" customWidth="1"/>
    <col min="6" max="6" width="16.42578125" customWidth="1"/>
    <col min="7" max="7" width="18.28515625" customWidth="1"/>
    <col min="8" max="9" width="16.42578125" customWidth="1"/>
    <col min="10" max="10" width="13.7109375" customWidth="1"/>
    <col min="14" max="14" width="9.85546875" bestFit="1" customWidth="1"/>
    <col min="15" max="15" width="10.85546875" bestFit="1" customWidth="1"/>
    <col min="16" max="16" width="10.42578125" bestFit="1" customWidth="1"/>
  </cols>
  <sheetData>
    <row r="1" spans="1:9" ht="18.75" x14ac:dyDescent="0.3">
      <c r="A1" s="203" t="s">
        <v>0</v>
      </c>
      <c r="B1" s="203"/>
      <c r="C1" s="203"/>
      <c r="D1" s="203"/>
      <c r="E1" s="203"/>
      <c r="F1" s="203"/>
      <c r="G1" s="203"/>
    </row>
    <row r="2" spans="1:9" ht="56.25" customHeight="1" x14ac:dyDescent="0.35">
      <c r="A2" s="4"/>
      <c r="B2" s="4"/>
      <c r="C2" s="199" t="s">
        <v>186</v>
      </c>
      <c r="D2" s="199"/>
      <c r="E2" s="199"/>
      <c r="F2" s="199"/>
      <c r="G2" s="11"/>
      <c r="H2" s="12"/>
      <c r="I2" s="12"/>
    </row>
    <row r="3" spans="1:9" ht="18.75" x14ac:dyDescent="0.3">
      <c r="A3" s="204" t="s">
        <v>32</v>
      </c>
      <c r="B3" s="204"/>
      <c r="C3" s="204"/>
      <c r="D3" s="204"/>
      <c r="E3" s="204"/>
      <c r="F3" s="204"/>
      <c r="G3" s="204"/>
      <c r="H3" s="205"/>
      <c r="I3" s="59"/>
    </row>
    <row r="4" spans="1:9" ht="18.75" x14ac:dyDescent="0.3">
      <c r="A4" s="202" t="s">
        <v>183</v>
      </c>
      <c r="B4" s="202"/>
      <c r="C4" s="202"/>
      <c r="D4" s="202"/>
      <c r="E4" s="202"/>
      <c r="F4" s="202"/>
      <c r="G4" s="202"/>
      <c r="H4" s="26"/>
      <c r="I4" s="26"/>
    </row>
    <row r="5" spans="1:9" ht="18.75" x14ac:dyDescent="0.3">
      <c r="A5" s="4"/>
      <c r="B5" s="4"/>
      <c r="C5" s="29"/>
      <c r="D5" s="24"/>
      <c r="E5" s="24"/>
      <c r="F5" s="25"/>
      <c r="G5" s="11"/>
      <c r="H5" s="26"/>
      <c r="I5" s="26"/>
    </row>
    <row r="6" spans="1:9" ht="23.25" x14ac:dyDescent="0.35">
      <c r="A6" s="4"/>
      <c r="B6" s="195" t="s">
        <v>180</v>
      </c>
      <c r="C6" s="29"/>
      <c r="D6" s="24"/>
      <c r="E6" s="24"/>
      <c r="F6" s="25"/>
      <c r="G6" s="11"/>
      <c r="H6" s="26"/>
      <c r="I6" s="26"/>
    </row>
    <row r="7" spans="1:9" ht="18.75" x14ac:dyDescent="0.3">
      <c r="A7" s="4"/>
      <c r="B7" s="28"/>
      <c r="C7" s="29"/>
      <c r="D7" s="24"/>
      <c r="E7" s="24"/>
      <c r="F7" s="25"/>
      <c r="G7" s="11"/>
      <c r="H7" s="26"/>
      <c r="I7" s="26"/>
    </row>
    <row r="8" spans="1:9" x14ac:dyDescent="0.25">
      <c r="A8" s="4"/>
      <c r="B8" s="4"/>
      <c r="C8" s="46" t="s">
        <v>18</v>
      </c>
      <c r="D8" s="33"/>
      <c r="E8" s="24"/>
      <c r="F8" s="25"/>
      <c r="G8" s="11"/>
      <c r="H8" s="26"/>
      <c r="I8" s="26"/>
    </row>
    <row r="9" spans="1:9" ht="60" x14ac:dyDescent="0.25">
      <c r="A9" s="4"/>
      <c r="B9" s="4"/>
      <c r="C9" s="200" t="s">
        <v>182</v>
      </c>
      <c r="D9" s="30" t="s">
        <v>14</v>
      </c>
      <c r="E9" s="48" t="s">
        <v>171</v>
      </c>
      <c r="F9" s="4"/>
      <c r="G9" s="11"/>
      <c r="H9" s="12"/>
      <c r="I9" s="12"/>
    </row>
    <row r="10" spans="1:9" ht="41.25" customHeight="1" x14ac:dyDescent="0.25">
      <c r="A10" s="4"/>
      <c r="B10" s="4"/>
      <c r="C10" s="201"/>
      <c r="D10" s="49">
        <v>700000000</v>
      </c>
      <c r="E10" s="15"/>
      <c r="F10" s="4"/>
      <c r="G10" s="11"/>
      <c r="H10" s="12"/>
      <c r="I10" s="12"/>
    </row>
    <row r="11" spans="1:9" ht="75" x14ac:dyDescent="0.25">
      <c r="A11" s="4"/>
      <c r="B11" s="4"/>
      <c r="C11" s="13" t="s">
        <v>169</v>
      </c>
      <c r="D11" s="13" t="s">
        <v>170</v>
      </c>
      <c r="E11" s="13" t="s">
        <v>172</v>
      </c>
      <c r="F11" s="4"/>
      <c r="G11" s="13" t="s">
        <v>189</v>
      </c>
      <c r="H11" s="14" t="s">
        <v>15</v>
      </c>
      <c r="I11" s="4"/>
    </row>
    <row r="12" spans="1:9" ht="72.75" x14ac:dyDescent="0.25">
      <c r="A12" s="4"/>
      <c r="B12" s="52" t="s">
        <v>21</v>
      </c>
      <c r="C12" s="10">
        <f>E10*40%</f>
        <v>0</v>
      </c>
      <c r="D12" s="10">
        <f>E10*9%</f>
        <v>0</v>
      </c>
      <c r="E12" s="10">
        <f>D17+D18+D19</f>
        <v>0</v>
      </c>
      <c r="F12" s="52" t="s">
        <v>21</v>
      </c>
      <c r="G12" s="10">
        <f>E10*15%</f>
        <v>0</v>
      </c>
      <c r="H12" s="18">
        <f>SUM(C12:G12)</f>
        <v>0</v>
      </c>
      <c r="I12" s="4"/>
    </row>
    <row r="13" spans="1:9" x14ac:dyDescent="0.25">
      <c r="A13" s="22"/>
      <c r="B13" s="47"/>
      <c r="C13" s="23">
        <f>$B$13*C12</f>
        <v>0</v>
      </c>
      <c r="D13" s="41" t="s">
        <v>1</v>
      </c>
      <c r="E13" s="41" t="s">
        <v>1</v>
      </c>
      <c r="F13" s="47"/>
      <c r="G13" s="23">
        <f>F13*G12</f>
        <v>0</v>
      </c>
      <c r="H13" s="23">
        <f>C13+G13</f>
        <v>0</v>
      </c>
      <c r="I13" s="4"/>
    </row>
    <row r="14" spans="1:9" ht="75" x14ac:dyDescent="0.25">
      <c r="A14" s="4"/>
      <c r="B14" s="51" t="s">
        <v>22</v>
      </c>
      <c r="C14" s="21">
        <f>C12-C13</f>
        <v>0</v>
      </c>
      <c r="D14" s="21">
        <f>D12+D20</f>
        <v>0</v>
      </c>
      <c r="E14" s="21">
        <f>E12</f>
        <v>0</v>
      </c>
      <c r="F14" s="21"/>
      <c r="G14" s="21">
        <f>G12++G13</f>
        <v>0</v>
      </c>
      <c r="H14" s="21">
        <f>C14+D14+E14+G14</f>
        <v>0</v>
      </c>
      <c r="I14" s="4"/>
    </row>
    <row r="15" spans="1:9" x14ac:dyDescent="0.25">
      <c r="A15" s="4"/>
      <c r="B15" s="4"/>
      <c r="C15" s="40"/>
      <c r="D15" s="4"/>
      <c r="E15" s="33"/>
      <c r="F15" s="4"/>
      <c r="G15" s="4"/>
      <c r="H15" s="4"/>
      <c r="I15" s="4"/>
    </row>
    <row r="16" spans="1:9" x14ac:dyDescent="0.25">
      <c r="A16" s="4"/>
      <c r="B16" s="4"/>
      <c r="C16" s="4"/>
      <c r="D16" s="42" t="s">
        <v>173</v>
      </c>
      <c r="E16" s="4"/>
      <c r="F16" s="4"/>
      <c r="G16" s="4"/>
      <c r="H16" s="4"/>
      <c r="I16" s="4"/>
    </row>
    <row r="17" spans="1:11" x14ac:dyDescent="0.25">
      <c r="A17" s="4"/>
      <c r="B17" s="4"/>
      <c r="C17" s="4" t="s">
        <v>16</v>
      </c>
      <c r="D17" s="18">
        <f>'III. Projektové práce.'!H6</f>
        <v>0</v>
      </c>
      <c r="E17" s="4" t="s">
        <v>9</v>
      </c>
      <c r="F17" s="4"/>
      <c r="G17" s="4"/>
      <c r="H17" s="4"/>
      <c r="I17" s="4"/>
      <c r="J17" s="4"/>
      <c r="K17" s="4"/>
    </row>
    <row r="18" spans="1:11" ht="30" x14ac:dyDescent="0.25">
      <c r="A18" s="4"/>
      <c r="B18" s="4"/>
      <c r="C18" s="50" t="s">
        <v>28</v>
      </c>
      <c r="D18" s="18">
        <f>'III. Projektové práce.'!H7+'III. Projektové práce.'!H8+'III. Projektové práce.'!H9+'III. Projektové práce.'!H10+'III. Projektové práce.'!H11+'III. Projektové práce.'!H12+'III. Projektové práce.'!H14+'III. Projektové práce.'!H15+'III. Projektové práce.'!H16+'III. Projektové práce.'!H17+'III. Projektové práce.'!H18+'III. Projektové práce.'!H19+'III. Projektové práce.'!H20+'III. Projektové práce.'!H26+'III. Projektové práce.'!H22</f>
        <v>0</v>
      </c>
      <c r="E18" s="4" t="s">
        <v>9</v>
      </c>
      <c r="F18" s="4"/>
      <c r="G18" s="4"/>
      <c r="H18" s="4"/>
      <c r="I18" s="4"/>
      <c r="J18" s="4"/>
      <c r="K18" s="4"/>
    </row>
    <row r="19" spans="1:11" x14ac:dyDescent="0.25">
      <c r="A19" s="4"/>
      <c r="B19" s="4"/>
      <c r="C19" s="4" t="s">
        <v>19</v>
      </c>
      <c r="D19" s="18">
        <f>'III. Projektové práce.'!H13</f>
        <v>0</v>
      </c>
      <c r="E19" s="4" t="s">
        <v>9</v>
      </c>
      <c r="F19" s="35"/>
      <c r="G19" s="4"/>
      <c r="H19" s="4"/>
      <c r="I19" s="4"/>
      <c r="J19" s="4"/>
      <c r="K19" s="4"/>
    </row>
    <row r="20" spans="1:11" ht="30" x14ac:dyDescent="0.25">
      <c r="A20" s="4"/>
      <c r="B20" s="4"/>
      <c r="C20" s="31" t="s">
        <v>33</v>
      </c>
      <c r="D20" s="39"/>
      <c r="E20" s="4" t="s">
        <v>13</v>
      </c>
      <c r="F20" s="35"/>
      <c r="G20" s="4"/>
      <c r="H20" s="4"/>
      <c r="I20" s="4"/>
      <c r="J20" s="4"/>
      <c r="K20" s="4"/>
    </row>
    <row r="21" spans="1:11" x14ac:dyDescent="0.25">
      <c r="A21" s="4"/>
      <c r="B21" s="4"/>
      <c r="C21" s="4"/>
      <c r="D21" s="4"/>
      <c r="E21" s="4"/>
      <c r="F21" s="4"/>
      <c r="G21" s="4"/>
      <c r="H21" s="4"/>
      <c r="I21" s="4"/>
    </row>
    <row r="22" spans="1:11" x14ac:dyDescent="0.25">
      <c r="A22" s="4"/>
      <c r="B22" s="4"/>
      <c r="C22" s="16" t="s">
        <v>17</v>
      </c>
      <c r="D22" s="4"/>
      <c r="E22" s="4"/>
      <c r="F22" s="4"/>
      <c r="G22" s="4"/>
      <c r="H22" s="4"/>
      <c r="I22" s="4"/>
    </row>
    <row r="23" spans="1:11" x14ac:dyDescent="0.25">
      <c r="A23" s="4"/>
      <c r="B23" s="33"/>
      <c r="C23" s="32" t="s">
        <v>20</v>
      </c>
      <c r="D23" s="4"/>
      <c r="E23" s="4"/>
      <c r="F23" s="4"/>
      <c r="G23" s="4"/>
      <c r="H23" s="4"/>
      <c r="I23" s="4"/>
    </row>
    <row r="24" spans="1:11" x14ac:dyDescent="0.25">
      <c r="A24" s="4"/>
      <c r="B24" s="4"/>
      <c r="C24" s="4"/>
      <c r="D24" s="4"/>
      <c r="E24" s="4"/>
      <c r="F24" s="4"/>
      <c r="G24" s="4"/>
      <c r="H24" s="4"/>
      <c r="I24" s="4"/>
    </row>
    <row r="25" spans="1:11" x14ac:dyDescent="0.25">
      <c r="A25" s="4"/>
      <c r="B25" s="4"/>
      <c r="C25" s="4"/>
      <c r="D25" s="4"/>
      <c r="E25" s="4"/>
      <c r="F25" s="4"/>
      <c r="G25" s="4"/>
      <c r="H25" s="4"/>
      <c r="I25" s="4"/>
    </row>
    <row r="26" spans="1:11" x14ac:dyDescent="0.25">
      <c r="A26" s="4"/>
      <c r="B26" s="4"/>
      <c r="C26" s="17" t="s">
        <v>10</v>
      </c>
      <c r="D26" s="4"/>
      <c r="E26" s="4"/>
      <c r="F26" s="4"/>
      <c r="G26" s="4"/>
      <c r="H26" s="4"/>
      <c r="I26" s="4"/>
    </row>
    <row r="27" spans="1:11" x14ac:dyDescent="0.25">
      <c r="A27" s="4"/>
      <c r="B27" s="4"/>
      <c r="C27" s="31"/>
      <c r="D27" s="4"/>
      <c r="E27" s="4"/>
      <c r="F27" s="4"/>
      <c r="G27" s="4"/>
      <c r="H27" s="4"/>
      <c r="I27" s="4"/>
    </row>
    <row r="28" spans="1:11" x14ac:dyDescent="0.25">
      <c r="A28" s="4"/>
      <c r="B28" s="4"/>
      <c r="C28" s="31"/>
      <c r="D28" s="4"/>
      <c r="E28" s="4"/>
      <c r="F28" s="4"/>
      <c r="G28" s="4"/>
      <c r="H28" s="4"/>
      <c r="I28" s="4"/>
    </row>
    <row r="29" spans="1:11" ht="23.25" x14ac:dyDescent="0.25">
      <c r="A29" s="4"/>
      <c r="B29" s="4"/>
      <c r="C29" s="43" t="s">
        <v>174</v>
      </c>
      <c r="D29" s="2"/>
      <c r="E29" s="19">
        <v>13694100</v>
      </c>
      <c r="F29" s="4"/>
      <c r="G29" s="4"/>
      <c r="H29" s="4"/>
      <c r="I29" s="4"/>
    </row>
    <row r="30" spans="1:11" x14ac:dyDescent="0.25">
      <c r="A30" s="4"/>
      <c r="B30" s="4"/>
      <c r="C30" s="44" t="s">
        <v>177</v>
      </c>
      <c r="D30" s="2"/>
      <c r="E30" s="8">
        <f>C14+E14</f>
        <v>0</v>
      </c>
      <c r="F30" s="4"/>
      <c r="G30" s="4"/>
      <c r="H30" s="4"/>
      <c r="I30" s="4"/>
    </row>
    <row r="31" spans="1:11" ht="23.25" x14ac:dyDescent="0.25">
      <c r="A31" s="4"/>
      <c r="B31" s="4"/>
      <c r="C31" s="44" t="s">
        <v>8</v>
      </c>
      <c r="D31" s="2"/>
      <c r="E31" s="9">
        <f>E30/E29</f>
        <v>0</v>
      </c>
      <c r="F31" s="4"/>
      <c r="G31" s="4"/>
      <c r="H31" s="4"/>
      <c r="I31" s="4"/>
    </row>
    <row r="32" spans="1:11" x14ac:dyDescent="0.25">
      <c r="A32" s="4"/>
      <c r="B32" s="4"/>
      <c r="C32" s="44"/>
      <c r="D32" s="2"/>
      <c r="E32" s="2"/>
      <c r="F32" s="4"/>
      <c r="G32" s="4"/>
      <c r="H32" s="4"/>
      <c r="I32" s="4"/>
    </row>
    <row r="33" spans="1:9" x14ac:dyDescent="0.25">
      <c r="A33" s="4"/>
      <c r="B33" s="4"/>
      <c r="C33" s="44"/>
      <c r="D33" s="2"/>
      <c r="E33" s="2"/>
      <c r="F33" s="4"/>
      <c r="G33" s="4"/>
      <c r="H33" s="4"/>
      <c r="I33" s="4"/>
    </row>
    <row r="34" spans="1:9" ht="23.25" x14ac:dyDescent="0.25">
      <c r="A34" s="4"/>
      <c r="B34" s="4"/>
      <c r="C34" s="43" t="s">
        <v>175</v>
      </c>
      <c r="D34" s="2"/>
      <c r="E34" s="19">
        <v>2549250</v>
      </c>
      <c r="F34" s="4"/>
      <c r="G34" s="4"/>
      <c r="H34" s="4"/>
      <c r="I34" s="4"/>
    </row>
    <row r="35" spans="1:9" ht="23.25" x14ac:dyDescent="0.25">
      <c r="A35" s="4"/>
      <c r="B35" s="4"/>
      <c r="C35" s="44" t="s">
        <v>176</v>
      </c>
      <c r="D35" s="2"/>
      <c r="E35" s="8">
        <f>D14</f>
        <v>0</v>
      </c>
      <c r="F35" s="4"/>
      <c r="G35" s="4"/>
      <c r="H35" s="4"/>
      <c r="I35" s="4"/>
    </row>
    <row r="36" spans="1:9" ht="23.25" x14ac:dyDescent="0.25">
      <c r="A36" s="4"/>
      <c r="B36" s="4"/>
      <c r="C36" s="44" t="s">
        <v>8</v>
      </c>
      <c r="D36" s="2"/>
      <c r="E36" s="9">
        <f>E35/E34</f>
        <v>0</v>
      </c>
      <c r="F36" s="4"/>
      <c r="G36" s="4"/>
      <c r="H36" s="4"/>
      <c r="I36" s="4"/>
    </row>
    <row r="37" spans="1:9" x14ac:dyDescent="0.25">
      <c r="A37" s="4"/>
      <c r="B37" s="4"/>
      <c r="C37" s="44"/>
      <c r="D37" s="2"/>
      <c r="E37" s="2"/>
      <c r="F37" s="4"/>
      <c r="G37" s="4"/>
      <c r="H37" s="4"/>
      <c r="I37" s="4"/>
    </row>
    <row r="38" spans="1:9" x14ac:dyDescent="0.25">
      <c r="A38" s="4"/>
      <c r="B38" s="4"/>
      <c r="C38" s="44"/>
      <c r="D38" s="2"/>
      <c r="E38" s="2"/>
      <c r="F38" s="4"/>
      <c r="G38" s="4"/>
      <c r="H38" s="4"/>
      <c r="I38" s="4"/>
    </row>
    <row r="39" spans="1:9" ht="23.25" x14ac:dyDescent="0.25">
      <c r="A39" s="4"/>
      <c r="B39" s="4"/>
      <c r="C39" s="43" t="s">
        <v>190</v>
      </c>
      <c r="D39" s="2"/>
      <c r="E39" s="19">
        <v>3398850</v>
      </c>
      <c r="F39" s="4"/>
      <c r="G39" s="4"/>
      <c r="H39" s="4"/>
      <c r="I39" s="4"/>
    </row>
    <row r="40" spans="1:9" x14ac:dyDescent="0.25">
      <c r="A40" s="4"/>
      <c r="B40" s="4"/>
      <c r="C40" s="44" t="s">
        <v>191</v>
      </c>
      <c r="D40" s="2"/>
      <c r="E40" s="8">
        <f>G14</f>
        <v>0</v>
      </c>
      <c r="F40" s="4"/>
      <c r="G40" s="4"/>
      <c r="H40" s="4"/>
      <c r="I40" s="4"/>
    </row>
    <row r="41" spans="1:9" ht="23.25" x14ac:dyDescent="0.25">
      <c r="A41" s="4"/>
      <c r="B41" s="4"/>
      <c r="C41" s="44" t="s">
        <v>8</v>
      </c>
      <c r="D41" s="2"/>
      <c r="E41" s="9">
        <f>E40/E39</f>
        <v>0</v>
      </c>
      <c r="F41" s="4"/>
      <c r="G41" s="4"/>
      <c r="H41" s="4"/>
      <c r="I41" s="4"/>
    </row>
    <row r="42" spans="1:9" x14ac:dyDescent="0.25">
      <c r="A42" s="4"/>
      <c r="B42" s="4"/>
      <c r="C42" s="44"/>
      <c r="D42" s="2"/>
      <c r="E42" s="194"/>
      <c r="F42" s="4"/>
      <c r="G42" s="4"/>
      <c r="H42" s="4"/>
      <c r="I42" s="4"/>
    </row>
    <row r="43" spans="1:9" x14ac:dyDescent="0.25">
      <c r="A43" s="4"/>
      <c r="B43" s="4"/>
      <c r="C43" s="44"/>
      <c r="D43" s="2"/>
      <c r="E43" s="194"/>
      <c r="F43" s="4"/>
      <c r="G43" s="4"/>
      <c r="H43" s="4"/>
      <c r="I43" s="4"/>
    </row>
    <row r="44" spans="1:9" ht="30" x14ac:dyDescent="0.25">
      <c r="A44" s="4"/>
      <c r="B44" s="4"/>
      <c r="C44" s="31"/>
      <c r="D44" s="4"/>
      <c r="E44" s="4"/>
      <c r="F44" s="53" t="s">
        <v>31</v>
      </c>
      <c r="G44" s="4"/>
      <c r="H44" s="4"/>
      <c r="I44" s="4"/>
    </row>
    <row r="45" spans="1:9" ht="23.25" x14ac:dyDescent="0.25">
      <c r="A45" s="4"/>
      <c r="B45" s="4"/>
      <c r="C45" s="43" t="s">
        <v>24</v>
      </c>
      <c r="D45" s="2"/>
      <c r="E45" s="19">
        <v>1039500</v>
      </c>
      <c r="F45" s="19">
        <v>1050</v>
      </c>
      <c r="G45" s="4"/>
      <c r="H45" s="4"/>
      <c r="I45" s="4"/>
    </row>
    <row r="46" spans="1:9" x14ac:dyDescent="0.25">
      <c r="A46" s="4"/>
      <c r="B46" s="4"/>
      <c r="C46" s="44" t="s">
        <v>25</v>
      </c>
      <c r="D46" s="2"/>
      <c r="E46" s="8">
        <f>'IV. TP'!E12</f>
        <v>0</v>
      </c>
      <c r="F46" s="8">
        <f>'IV. TP'!D9</f>
        <v>0</v>
      </c>
      <c r="G46" s="4"/>
      <c r="H46" s="4"/>
      <c r="I46" s="4"/>
    </row>
    <row r="47" spans="1:9" ht="23.25" x14ac:dyDescent="0.25">
      <c r="A47" s="4"/>
      <c r="B47" s="4"/>
      <c r="C47" s="44" t="s">
        <v>8</v>
      </c>
      <c r="D47" s="2"/>
      <c r="E47" s="9">
        <f>E46/E45</f>
        <v>0</v>
      </c>
      <c r="F47" s="4"/>
      <c r="G47" s="4"/>
      <c r="H47" s="4"/>
      <c r="I47" s="4"/>
    </row>
    <row r="48" spans="1:9" x14ac:dyDescent="0.25">
      <c r="A48" s="4"/>
      <c r="B48" s="4"/>
      <c r="C48" s="44"/>
      <c r="D48" s="2"/>
      <c r="E48" s="9"/>
      <c r="F48" s="4"/>
      <c r="G48" s="4"/>
      <c r="H48" s="4"/>
      <c r="I48" s="4"/>
    </row>
    <row r="49" spans="1:9" ht="23.25" x14ac:dyDescent="0.25">
      <c r="A49" s="4"/>
      <c r="B49" s="4"/>
      <c r="C49" s="43" t="s">
        <v>11</v>
      </c>
      <c r="D49" s="2"/>
      <c r="E49" s="19">
        <f>E45+E39+E34+E29</f>
        <v>20681700</v>
      </c>
      <c r="F49" s="4"/>
      <c r="G49" s="4"/>
      <c r="H49" s="4"/>
      <c r="I49" s="4"/>
    </row>
    <row r="50" spans="1:9" x14ac:dyDescent="0.25">
      <c r="A50" s="4"/>
      <c r="B50" s="4"/>
      <c r="C50" s="44" t="s">
        <v>12</v>
      </c>
      <c r="D50" s="2"/>
      <c r="E50" s="8">
        <f>E30+E35+E40+E46</f>
        <v>0</v>
      </c>
      <c r="F50" s="4">
        <f>E50*1.21</f>
        <v>0</v>
      </c>
      <c r="G50" s="4"/>
      <c r="H50" s="4"/>
      <c r="I50" s="4"/>
    </row>
    <row r="51" spans="1:9" ht="23.25" x14ac:dyDescent="0.25">
      <c r="A51" s="4"/>
      <c r="B51" s="4"/>
      <c r="C51" s="44" t="s">
        <v>8</v>
      </c>
      <c r="D51" s="2"/>
      <c r="E51" s="9">
        <f>E50/E49</f>
        <v>0</v>
      </c>
      <c r="F51" s="4"/>
      <c r="G51" s="4"/>
      <c r="H51" s="4"/>
      <c r="I51" s="4"/>
    </row>
  </sheetData>
  <mergeCells count="5">
    <mergeCell ref="C2:F2"/>
    <mergeCell ref="C9:C10"/>
    <mergeCell ref="A4:G4"/>
    <mergeCell ref="A1:G1"/>
    <mergeCell ref="A3:H3"/>
  </mergeCells>
  <pageMargins left="0.51181102362204722" right="0.51181102362204722" top="0.78740157480314965" bottom="0.78740157480314965" header="0.31496062992125984" footer="0.31496062992125984"/>
  <pageSetup paperSize="9" scale="7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tabSelected="1" topLeftCell="A45" zoomScaleNormal="100" workbookViewId="0">
      <selection activeCell="D37" sqref="D37"/>
    </sheetView>
  </sheetViews>
  <sheetFormatPr defaultRowHeight="12.75" x14ac:dyDescent="0.2"/>
  <cols>
    <col min="1" max="1" width="4.7109375" style="103" customWidth="1"/>
    <col min="2" max="2" width="3.140625" style="103" customWidth="1"/>
    <col min="3" max="3" width="2.85546875" style="103" customWidth="1"/>
    <col min="4" max="4" width="64.42578125" style="148" customWidth="1"/>
    <col min="5" max="5" width="21.28515625" style="183" customWidth="1"/>
    <col min="6" max="7" width="10.7109375" style="103" customWidth="1"/>
    <col min="8" max="8" width="15.7109375" style="151" bestFit="1" customWidth="1"/>
    <col min="9" max="9" width="15.7109375" style="103" hidden="1" customWidth="1"/>
    <col min="10" max="10" width="0" style="103" hidden="1" customWidth="1"/>
    <col min="11" max="257" width="9.140625" style="103"/>
    <col min="258" max="258" width="4.7109375" style="103" customWidth="1"/>
    <col min="259" max="259" width="3.140625" style="103" customWidth="1"/>
    <col min="260" max="260" width="2.85546875" style="103" customWidth="1"/>
    <col min="261" max="261" width="64.42578125" style="103" customWidth="1"/>
    <col min="262" max="263" width="10.7109375" style="103" customWidth="1"/>
    <col min="264" max="264" width="15.7109375" style="103" bestFit="1" customWidth="1"/>
    <col min="265" max="513" width="9.140625" style="103"/>
    <col min="514" max="514" width="4.7109375" style="103" customWidth="1"/>
    <col min="515" max="515" width="3.140625" style="103" customWidth="1"/>
    <col min="516" max="516" width="2.85546875" style="103" customWidth="1"/>
    <col min="517" max="517" width="64.42578125" style="103" customWidth="1"/>
    <col min="518" max="519" width="10.7109375" style="103" customWidth="1"/>
    <col min="520" max="520" width="15.7109375" style="103" bestFit="1" customWidth="1"/>
    <col min="521" max="769" width="9.140625" style="103"/>
    <col min="770" max="770" width="4.7109375" style="103" customWidth="1"/>
    <col min="771" max="771" width="3.140625" style="103" customWidth="1"/>
    <col min="772" max="772" width="2.85546875" style="103" customWidth="1"/>
    <col min="773" max="773" width="64.42578125" style="103" customWidth="1"/>
    <col min="774" max="775" width="10.7109375" style="103" customWidth="1"/>
    <col min="776" max="776" width="15.7109375" style="103" bestFit="1" customWidth="1"/>
    <col min="777" max="1025" width="9.140625" style="103"/>
    <col min="1026" max="1026" width="4.7109375" style="103" customWidth="1"/>
    <col min="1027" max="1027" width="3.140625" style="103" customWidth="1"/>
    <col min="1028" max="1028" width="2.85546875" style="103" customWidth="1"/>
    <col min="1029" max="1029" width="64.42578125" style="103" customWidth="1"/>
    <col min="1030" max="1031" width="10.7109375" style="103" customWidth="1"/>
    <col min="1032" max="1032" width="15.7109375" style="103" bestFit="1" customWidth="1"/>
    <col min="1033" max="1281" width="9.140625" style="103"/>
    <col min="1282" max="1282" width="4.7109375" style="103" customWidth="1"/>
    <col min="1283" max="1283" width="3.140625" style="103" customWidth="1"/>
    <col min="1284" max="1284" width="2.85546875" style="103" customWidth="1"/>
    <col min="1285" max="1285" width="64.42578125" style="103" customWidth="1"/>
    <col min="1286" max="1287" width="10.7109375" style="103" customWidth="1"/>
    <col min="1288" max="1288" width="15.7109375" style="103" bestFit="1" customWidth="1"/>
    <col min="1289" max="1537" width="9.140625" style="103"/>
    <col min="1538" max="1538" width="4.7109375" style="103" customWidth="1"/>
    <col min="1539" max="1539" width="3.140625" style="103" customWidth="1"/>
    <col min="1540" max="1540" width="2.85546875" style="103" customWidth="1"/>
    <col min="1541" max="1541" width="64.42578125" style="103" customWidth="1"/>
    <col min="1542" max="1543" width="10.7109375" style="103" customWidth="1"/>
    <col min="1544" max="1544" width="15.7109375" style="103" bestFit="1" customWidth="1"/>
    <col min="1545" max="1793" width="9.140625" style="103"/>
    <col min="1794" max="1794" width="4.7109375" style="103" customWidth="1"/>
    <col min="1795" max="1795" width="3.140625" style="103" customWidth="1"/>
    <col min="1796" max="1796" width="2.85546875" style="103" customWidth="1"/>
    <col min="1797" max="1797" width="64.42578125" style="103" customWidth="1"/>
    <col min="1798" max="1799" width="10.7109375" style="103" customWidth="1"/>
    <col min="1800" max="1800" width="15.7109375" style="103" bestFit="1" customWidth="1"/>
    <col min="1801" max="2049" width="9.140625" style="103"/>
    <col min="2050" max="2050" width="4.7109375" style="103" customWidth="1"/>
    <col min="2051" max="2051" width="3.140625" style="103" customWidth="1"/>
    <col min="2052" max="2052" width="2.85546875" style="103" customWidth="1"/>
    <col min="2053" max="2053" width="64.42578125" style="103" customWidth="1"/>
    <col min="2054" max="2055" width="10.7109375" style="103" customWidth="1"/>
    <col min="2056" max="2056" width="15.7109375" style="103" bestFit="1" customWidth="1"/>
    <col min="2057" max="2305" width="9.140625" style="103"/>
    <col min="2306" max="2306" width="4.7109375" style="103" customWidth="1"/>
    <col min="2307" max="2307" width="3.140625" style="103" customWidth="1"/>
    <col min="2308" max="2308" width="2.85546875" style="103" customWidth="1"/>
    <col min="2309" max="2309" width="64.42578125" style="103" customWidth="1"/>
    <col min="2310" max="2311" width="10.7109375" style="103" customWidth="1"/>
    <col min="2312" max="2312" width="15.7109375" style="103" bestFit="1" customWidth="1"/>
    <col min="2313" max="2561" width="9.140625" style="103"/>
    <col min="2562" max="2562" width="4.7109375" style="103" customWidth="1"/>
    <col min="2563" max="2563" width="3.140625" style="103" customWidth="1"/>
    <col min="2564" max="2564" width="2.85546875" style="103" customWidth="1"/>
    <col min="2565" max="2565" width="64.42578125" style="103" customWidth="1"/>
    <col min="2566" max="2567" width="10.7109375" style="103" customWidth="1"/>
    <col min="2568" max="2568" width="15.7109375" style="103" bestFit="1" customWidth="1"/>
    <col min="2569" max="2817" width="9.140625" style="103"/>
    <col min="2818" max="2818" width="4.7109375" style="103" customWidth="1"/>
    <col min="2819" max="2819" width="3.140625" style="103" customWidth="1"/>
    <col min="2820" max="2820" width="2.85546875" style="103" customWidth="1"/>
    <col min="2821" max="2821" width="64.42578125" style="103" customWidth="1"/>
    <col min="2822" max="2823" width="10.7109375" style="103" customWidth="1"/>
    <col min="2824" max="2824" width="15.7109375" style="103" bestFit="1" customWidth="1"/>
    <col min="2825" max="3073" width="9.140625" style="103"/>
    <col min="3074" max="3074" width="4.7109375" style="103" customWidth="1"/>
    <col min="3075" max="3075" width="3.140625" style="103" customWidth="1"/>
    <col min="3076" max="3076" width="2.85546875" style="103" customWidth="1"/>
    <col min="3077" max="3077" width="64.42578125" style="103" customWidth="1"/>
    <col min="3078" max="3079" width="10.7109375" style="103" customWidth="1"/>
    <col min="3080" max="3080" width="15.7109375" style="103" bestFit="1" customWidth="1"/>
    <col min="3081" max="3329" width="9.140625" style="103"/>
    <col min="3330" max="3330" width="4.7109375" style="103" customWidth="1"/>
    <col min="3331" max="3331" width="3.140625" style="103" customWidth="1"/>
    <col min="3332" max="3332" width="2.85546875" style="103" customWidth="1"/>
    <col min="3333" max="3333" width="64.42578125" style="103" customWidth="1"/>
    <col min="3334" max="3335" width="10.7109375" style="103" customWidth="1"/>
    <col min="3336" max="3336" width="15.7109375" style="103" bestFit="1" customWidth="1"/>
    <col min="3337" max="3585" width="9.140625" style="103"/>
    <col min="3586" max="3586" width="4.7109375" style="103" customWidth="1"/>
    <col min="3587" max="3587" width="3.140625" style="103" customWidth="1"/>
    <col min="3588" max="3588" width="2.85546875" style="103" customWidth="1"/>
    <col min="3589" max="3589" width="64.42578125" style="103" customWidth="1"/>
    <col min="3590" max="3591" width="10.7109375" style="103" customWidth="1"/>
    <col min="3592" max="3592" width="15.7109375" style="103" bestFit="1" customWidth="1"/>
    <col min="3593" max="3841" width="9.140625" style="103"/>
    <col min="3842" max="3842" width="4.7109375" style="103" customWidth="1"/>
    <col min="3843" max="3843" width="3.140625" style="103" customWidth="1"/>
    <col min="3844" max="3844" width="2.85546875" style="103" customWidth="1"/>
    <col min="3845" max="3845" width="64.42578125" style="103" customWidth="1"/>
    <col min="3846" max="3847" width="10.7109375" style="103" customWidth="1"/>
    <col min="3848" max="3848" width="15.7109375" style="103" bestFit="1" customWidth="1"/>
    <col min="3849" max="4097" width="9.140625" style="103"/>
    <col min="4098" max="4098" width="4.7109375" style="103" customWidth="1"/>
    <col min="4099" max="4099" width="3.140625" style="103" customWidth="1"/>
    <col min="4100" max="4100" width="2.85546875" style="103" customWidth="1"/>
    <col min="4101" max="4101" width="64.42578125" style="103" customWidth="1"/>
    <col min="4102" max="4103" width="10.7109375" style="103" customWidth="1"/>
    <col min="4104" max="4104" width="15.7109375" style="103" bestFit="1" customWidth="1"/>
    <col min="4105" max="4353" width="9.140625" style="103"/>
    <col min="4354" max="4354" width="4.7109375" style="103" customWidth="1"/>
    <col min="4355" max="4355" width="3.140625" style="103" customWidth="1"/>
    <col min="4356" max="4356" width="2.85546875" style="103" customWidth="1"/>
    <col min="4357" max="4357" width="64.42578125" style="103" customWidth="1"/>
    <col min="4358" max="4359" width="10.7109375" style="103" customWidth="1"/>
    <col min="4360" max="4360" width="15.7109375" style="103" bestFit="1" customWidth="1"/>
    <col min="4361" max="4609" width="9.140625" style="103"/>
    <col min="4610" max="4610" width="4.7109375" style="103" customWidth="1"/>
    <col min="4611" max="4611" width="3.140625" style="103" customWidth="1"/>
    <col min="4612" max="4612" width="2.85546875" style="103" customWidth="1"/>
    <col min="4613" max="4613" width="64.42578125" style="103" customWidth="1"/>
    <col min="4614" max="4615" width="10.7109375" style="103" customWidth="1"/>
    <col min="4616" max="4616" width="15.7109375" style="103" bestFit="1" customWidth="1"/>
    <col min="4617" max="4865" width="9.140625" style="103"/>
    <col min="4866" max="4866" width="4.7109375" style="103" customWidth="1"/>
    <col min="4867" max="4867" width="3.140625" style="103" customWidth="1"/>
    <col min="4868" max="4868" width="2.85546875" style="103" customWidth="1"/>
    <col min="4869" max="4869" width="64.42578125" style="103" customWidth="1"/>
    <col min="4870" max="4871" width="10.7109375" style="103" customWidth="1"/>
    <col min="4872" max="4872" width="15.7109375" style="103" bestFit="1" customWidth="1"/>
    <col min="4873" max="5121" width="9.140625" style="103"/>
    <col min="5122" max="5122" width="4.7109375" style="103" customWidth="1"/>
    <col min="5123" max="5123" width="3.140625" style="103" customWidth="1"/>
    <col min="5124" max="5124" width="2.85546875" style="103" customWidth="1"/>
    <col min="5125" max="5125" width="64.42578125" style="103" customWidth="1"/>
    <col min="5126" max="5127" width="10.7109375" style="103" customWidth="1"/>
    <col min="5128" max="5128" width="15.7109375" style="103" bestFit="1" customWidth="1"/>
    <col min="5129" max="5377" width="9.140625" style="103"/>
    <col min="5378" max="5378" width="4.7109375" style="103" customWidth="1"/>
    <col min="5379" max="5379" width="3.140625" style="103" customWidth="1"/>
    <col min="5380" max="5380" width="2.85546875" style="103" customWidth="1"/>
    <col min="5381" max="5381" width="64.42578125" style="103" customWidth="1"/>
    <col min="5382" max="5383" width="10.7109375" style="103" customWidth="1"/>
    <col min="5384" max="5384" width="15.7109375" style="103" bestFit="1" customWidth="1"/>
    <col min="5385" max="5633" width="9.140625" style="103"/>
    <col min="5634" max="5634" width="4.7109375" style="103" customWidth="1"/>
    <col min="5635" max="5635" width="3.140625" style="103" customWidth="1"/>
    <col min="5636" max="5636" width="2.85546875" style="103" customWidth="1"/>
    <col min="5637" max="5637" width="64.42578125" style="103" customWidth="1"/>
    <col min="5638" max="5639" width="10.7109375" style="103" customWidth="1"/>
    <col min="5640" max="5640" width="15.7109375" style="103" bestFit="1" customWidth="1"/>
    <col min="5641" max="5889" width="9.140625" style="103"/>
    <col min="5890" max="5890" width="4.7109375" style="103" customWidth="1"/>
    <col min="5891" max="5891" width="3.140625" style="103" customWidth="1"/>
    <col min="5892" max="5892" width="2.85546875" style="103" customWidth="1"/>
    <col min="5893" max="5893" width="64.42578125" style="103" customWidth="1"/>
    <col min="5894" max="5895" width="10.7109375" style="103" customWidth="1"/>
    <col min="5896" max="5896" width="15.7109375" style="103" bestFit="1" customWidth="1"/>
    <col min="5897" max="6145" width="9.140625" style="103"/>
    <col min="6146" max="6146" width="4.7109375" style="103" customWidth="1"/>
    <col min="6147" max="6147" width="3.140625" style="103" customWidth="1"/>
    <col min="6148" max="6148" width="2.85546875" style="103" customWidth="1"/>
    <col min="6149" max="6149" width="64.42578125" style="103" customWidth="1"/>
    <col min="6150" max="6151" width="10.7109375" style="103" customWidth="1"/>
    <col min="6152" max="6152" width="15.7109375" style="103" bestFit="1" customWidth="1"/>
    <col min="6153" max="6401" width="9.140625" style="103"/>
    <col min="6402" max="6402" width="4.7109375" style="103" customWidth="1"/>
    <col min="6403" max="6403" width="3.140625" style="103" customWidth="1"/>
    <col min="6404" max="6404" width="2.85546875" style="103" customWidth="1"/>
    <col min="6405" max="6405" width="64.42578125" style="103" customWidth="1"/>
    <col min="6406" max="6407" width="10.7109375" style="103" customWidth="1"/>
    <col min="6408" max="6408" width="15.7109375" style="103" bestFit="1" customWidth="1"/>
    <col min="6409" max="6657" width="9.140625" style="103"/>
    <col min="6658" max="6658" width="4.7109375" style="103" customWidth="1"/>
    <col min="6659" max="6659" width="3.140625" style="103" customWidth="1"/>
    <col min="6660" max="6660" width="2.85546875" style="103" customWidth="1"/>
    <col min="6661" max="6661" width="64.42578125" style="103" customWidth="1"/>
    <col min="6662" max="6663" width="10.7109375" style="103" customWidth="1"/>
    <col min="6664" max="6664" width="15.7109375" style="103" bestFit="1" customWidth="1"/>
    <col min="6665" max="6913" width="9.140625" style="103"/>
    <col min="6914" max="6914" width="4.7109375" style="103" customWidth="1"/>
    <col min="6915" max="6915" width="3.140625" style="103" customWidth="1"/>
    <col min="6916" max="6916" width="2.85546875" style="103" customWidth="1"/>
    <col min="6917" max="6917" width="64.42578125" style="103" customWidth="1"/>
    <col min="6918" max="6919" width="10.7109375" style="103" customWidth="1"/>
    <col min="6920" max="6920" width="15.7109375" style="103" bestFit="1" customWidth="1"/>
    <col min="6921" max="7169" width="9.140625" style="103"/>
    <col min="7170" max="7170" width="4.7109375" style="103" customWidth="1"/>
    <col min="7171" max="7171" width="3.140625" style="103" customWidth="1"/>
    <col min="7172" max="7172" width="2.85546875" style="103" customWidth="1"/>
    <col min="7173" max="7173" width="64.42578125" style="103" customWidth="1"/>
    <col min="7174" max="7175" width="10.7109375" style="103" customWidth="1"/>
    <col min="7176" max="7176" width="15.7109375" style="103" bestFit="1" customWidth="1"/>
    <col min="7177" max="7425" width="9.140625" style="103"/>
    <col min="7426" max="7426" width="4.7109375" style="103" customWidth="1"/>
    <col min="7427" max="7427" width="3.140625" style="103" customWidth="1"/>
    <col min="7428" max="7428" width="2.85546875" style="103" customWidth="1"/>
    <col min="7429" max="7429" width="64.42578125" style="103" customWidth="1"/>
    <col min="7430" max="7431" width="10.7109375" style="103" customWidth="1"/>
    <col min="7432" max="7432" width="15.7109375" style="103" bestFit="1" customWidth="1"/>
    <col min="7433" max="7681" width="9.140625" style="103"/>
    <col min="7682" max="7682" width="4.7109375" style="103" customWidth="1"/>
    <col min="7683" max="7683" width="3.140625" style="103" customWidth="1"/>
    <col min="7684" max="7684" width="2.85546875" style="103" customWidth="1"/>
    <col min="7685" max="7685" width="64.42578125" style="103" customWidth="1"/>
    <col min="7686" max="7687" width="10.7109375" style="103" customWidth="1"/>
    <col min="7688" max="7688" width="15.7109375" style="103" bestFit="1" customWidth="1"/>
    <col min="7689" max="7937" width="9.140625" style="103"/>
    <col min="7938" max="7938" width="4.7109375" style="103" customWidth="1"/>
    <col min="7939" max="7939" width="3.140625" style="103" customWidth="1"/>
    <col min="7940" max="7940" width="2.85546875" style="103" customWidth="1"/>
    <col min="7941" max="7941" width="64.42578125" style="103" customWidth="1"/>
    <col min="7942" max="7943" width="10.7109375" style="103" customWidth="1"/>
    <col min="7944" max="7944" width="15.7109375" style="103" bestFit="1" customWidth="1"/>
    <col min="7945" max="8193" width="9.140625" style="103"/>
    <col min="8194" max="8194" width="4.7109375" style="103" customWidth="1"/>
    <col min="8195" max="8195" width="3.140625" style="103" customWidth="1"/>
    <col min="8196" max="8196" width="2.85546875" style="103" customWidth="1"/>
    <col min="8197" max="8197" width="64.42578125" style="103" customWidth="1"/>
    <col min="8198" max="8199" width="10.7109375" style="103" customWidth="1"/>
    <col min="8200" max="8200" width="15.7109375" style="103" bestFit="1" customWidth="1"/>
    <col min="8201" max="8449" width="9.140625" style="103"/>
    <col min="8450" max="8450" width="4.7109375" style="103" customWidth="1"/>
    <col min="8451" max="8451" width="3.140625" style="103" customWidth="1"/>
    <col min="8452" max="8452" width="2.85546875" style="103" customWidth="1"/>
    <col min="8453" max="8453" width="64.42578125" style="103" customWidth="1"/>
    <col min="8454" max="8455" width="10.7109375" style="103" customWidth="1"/>
    <col min="8456" max="8456" width="15.7109375" style="103" bestFit="1" customWidth="1"/>
    <col min="8457" max="8705" width="9.140625" style="103"/>
    <col min="8706" max="8706" width="4.7109375" style="103" customWidth="1"/>
    <col min="8707" max="8707" width="3.140625" style="103" customWidth="1"/>
    <col min="8708" max="8708" width="2.85546875" style="103" customWidth="1"/>
    <col min="8709" max="8709" width="64.42578125" style="103" customWidth="1"/>
    <col min="8710" max="8711" width="10.7109375" style="103" customWidth="1"/>
    <col min="8712" max="8712" width="15.7109375" style="103" bestFit="1" customWidth="1"/>
    <col min="8713" max="8961" width="9.140625" style="103"/>
    <col min="8962" max="8962" width="4.7109375" style="103" customWidth="1"/>
    <col min="8963" max="8963" width="3.140625" style="103" customWidth="1"/>
    <col min="8964" max="8964" width="2.85546875" style="103" customWidth="1"/>
    <col min="8965" max="8965" width="64.42578125" style="103" customWidth="1"/>
    <col min="8966" max="8967" width="10.7109375" style="103" customWidth="1"/>
    <col min="8968" max="8968" width="15.7109375" style="103" bestFit="1" customWidth="1"/>
    <col min="8969" max="9217" width="9.140625" style="103"/>
    <col min="9218" max="9218" width="4.7109375" style="103" customWidth="1"/>
    <col min="9219" max="9219" width="3.140625" style="103" customWidth="1"/>
    <col min="9220" max="9220" width="2.85546875" style="103" customWidth="1"/>
    <col min="9221" max="9221" width="64.42578125" style="103" customWidth="1"/>
    <col min="9222" max="9223" width="10.7109375" style="103" customWidth="1"/>
    <col min="9224" max="9224" width="15.7109375" style="103" bestFit="1" customWidth="1"/>
    <col min="9225" max="9473" width="9.140625" style="103"/>
    <col min="9474" max="9474" width="4.7109375" style="103" customWidth="1"/>
    <col min="9475" max="9475" width="3.140625" style="103" customWidth="1"/>
    <col min="9476" max="9476" width="2.85546875" style="103" customWidth="1"/>
    <col min="9477" max="9477" width="64.42578125" style="103" customWidth="1"/>
    <col min="9478" max="9479" width="10.7109375" style="103" customWidth="1"/>
    <col min="9480" max="9480" width="15.7109375" style="103" bestFit="1" customWidth="1"/>
    <col min="9481" max="9729" width="9.140625" style="103"/>
    <col min="9730" max="9730" width="4.7109375" style="103" customWidth="1"/>
    <col min="9731" max="9731" width="3.140625" style="103" customWidth="1"/>
    <col min="9732" max="9732" width="2.85546875" style="103" customWidth="1"/>
    <col min="9733" max="9733" width="64.42578125" style="103" customWidth="1"/>
    <col min="9734" max="9735" width="10.7109375" style="103" customWidth="1"/>
    <col min="9736" max="9736" width="15.7109375" style="103" bestFit="1" customWidth="1"/>
    <col min="9737" max="9985" width="9.140625" style="103"/>
    <col min="9986" max="9986" width="4.7109375" style="103" customWidth="1"/>
    <col min="9987" max="9987" width="3.140625" style="103" customWidth="1"/>
    <col min="9988" max="9988" width="2.85546875" style="103" customWidth="1"/>
    <col min="9989" max="9989" width="64.42578125" style="103" customWidth="1"/>
    <col min="9990" max="9991" width="10.7109375" style="103" customWidth="1"/>
    <col min="9992" max="9992" width="15.7109375" style="103" bestFit="1" customWidth="1"/>
    <col min="9993" max="10241" width="9.140625" style="103"/>
    <col min="10242" max="10242" width="4.7109375" style="103" customWidth="1"/>
    <col min="10243" max="10243" width="3.140625" style="103" customWidth="1"/>
    <col min="10244" max="10244" width="2.85546875" style="103" customWidth="1"/>
    <col min="10245" max="10245" width="64.42578125" style="103" customWidth="1"/>
    <col min="10246" max="10247" width="10.7109375" style="103" customWidth="1"/>
    <col min="10248" max="10248" width="15.7109375" style="103" bestFit="1" customWidth="1"/>
    <col min="10249" max="10497" width="9.140625" style="103"/>
    <col min="10498" max="10498" width="4.7109375" style="103" customWidth="1"/>
    <col min="10499" max="10499" width="3.140625" style="103" customWidth="1"/>
    <col min="10500" max="10500" width="2.85546875" style="103" customWidth="1"/>
    <col min="10501" max="10501" width="64.42578125" style="103" customWidth="1"/>
    <col min="10502" max="10503" width="10.7109375" style="103" customWidth="1"/>
    <col min="10504" max="10504" width="15.7109375" style="103" bestFit="1" customWidth="1"/>
    <col min="10505" max="10753" width="9.140625" style="103"/>
    <col min="10754" max="10754" width="4.7109375" style="103" customWidth="1"/>
    <col min="10755" max="10755" width="3.140625" style="103" customWidth="1"/>
    <col min="10756" max="10756" width="2.85546875" style="103" customWidth="1"/>
    <col min="10757" max="10757" width="64.42578125" style="103" customWidth="1"/>
    <col min="10758" max="10759" width="10.7109375" style="103" customWidth="1"/>
    <col min="10760" max="10760" width="15.7109375" style="103" bestFit="1" customWidth="1"/>
    <col min="10761" max="11009" width="9.140625" style="103"/>
    <col min="11010" max="11010" width="4.7109375" style="103" customWidth="1"/>
    <col min="11011" max="11011" width="3.140625" style="103" customWidth="1"/>
    <col min="11012" max="11012" width="2.85546875" style="103" customWidth="1"/>
    <col min="11013" max="11013" width="64.42578125" style="103" customWidth="1"/>
    <col min="11014" max="11015" width="10.7109375" style="103" customWidth="1"/>
    <col min="11016" max="11016" width="15.7109375" style="103" bestFit="1" customWidth="1"/>
    <col min="11017" max="11265" width="9.140625" style="103"/>
    <col min="11266" max="11266" width="4.7109375" style="103" customWidth="1"/>
    <col min="11267" max="11267" width="3.140625" style="103" customWidth="1"/>
    <col min="11268" max="11268" width="2.85546875" style="103" customWidth="1"/>
    <col min="11269" max="11269" width="64.42578125" style="103" customWidth="1"/>
    <col min="11270" max="11271" width="10.7109375" style="103" customWidth="1"/>
    <col min="11272" max="11272" width="15.7109375" style="103" bestFit="1" customWidth="1"/>
    <col min="11273" max="11521" width="9.140625" style="103"/>
    <col min="11522" max="11522" width="4.7109375" style="103" customWidth="1"/>
    <col min="11523" max="11523" width="3.140625" style="103" customWidth="1"/>
    <col min="11524" max="11524" width="2.85546875" style="103" customWidth="1"/>
    <col min="11525" max="11525" width="64.42578125" style="103" customWidth="1"/>
    <col min="11526" max="11527" width="10.7109375" style="103" customWidth="1"/>
    <col min="11528" max="11528" width="15.7109375" style="103" bestFit="1" customWidth="1"/>
    <col min="11529" max="11777" width="9.140625" style="103"/>
    <col min="11778" max="11778" width="4.7109375" style="103" customWidth="1"/>
    <col min="11779" max="11779" width="3.140625" style="103" customWidth="1"/>
    <col min="11780" max="11780" width="2.85546875" style="103" customWidth="1"/>
    <col min="11781" max="11781" width="64.42578125" style="103" customWidth="1"/>
    <col min="11782" max="11783" width="10.7109375" style="103" customWidth="1"/>
    <col min="11784" max="11784" width="15.7109375" style="103" bestFit="1" customWidth="1"/>
    <col min="11785" max="12033" width="9.140625" style="103"/>
    <col min="12034" max="12034" width="4.7109375" style="103" customWidth="1"/>
    <col min="12035" max="12035" width="3.140625" style="103" customWidth="1"/>
    <col min="12036" max="12036" width="2.85546875" style="103" customWidth="1"/>
    <col min="12037" max="12037" width="64.42578125" style="103" customWidth="1"/>
    <col min="12038" max="12039" width="10.7109375" style="103" customWidth="1"/>
    <col min="12040" max="12040" width="15.7109375" style="103" bestFit="1" customWidth="1"/>
    <col min="12041" max="12289" width="9.140625" style="103"/>
    <col min="12290" max="12290" width="4.7109375" style="103" customWidth="1"/>
    <col min="12291" max="12291" width="3.140625" style="103" customWidth="1"/>
    <col min="12292" max="12292" width="2.85546875" style="103" customWidth="1"/>
    <col min="12293" max="12293" width="64.42578125" style="103" customWidth="1"/>
    <col min="12294" max="12295" width="10.7109375" style="103" customWidth="1"/>
    <col min="12296" max="12296" width="15.7109375" style="103" bestFit="1" customWidth="1"/>
    <col min="12297" max="12545" width="9.140625" style="103"/>
    <col min="12546" max="12546" width="4.7109375" style="103" customWidth="1"/>
    <col min="12547" max="12547" width="3.140625" style="103" customWidth="1"/>
    <col min="12548" max="12548" width="2.85546875" style="103" customWidth="1"/>
    <col min="12549" max="12549" width="64.42578125" style="103" customWidth="1"/>
    <col min="12550" max="12551" width="10.7109375" style="103" customWidth="1"/>
    <col min="12552" max="12552" width="15.7109375" style="103" bestFit="1" customWidth="1"/>
    <col min="12553" max="12801" width="9.140625" style="103"/>
    <col min="12802" max="12802" width="4.7109375" style="103" customWidth="1"/>
    <col min="12803" max="12803" width="3.140625" style="103" customWidth="1"/>
    <col min="12804" max="12804" width="2.85546875" style="103" customWidth="1"/>
    <col min="12805" max="12805" width="64.42578125" style="103" customWidth="1"/>
    <col min="12806" max="12807" width="10.7109375" style="103" customWidth="1"/>
    <col min="12808" max="12808" width="15.7109375" style="103" bestFit="1" customWidth="1"/>
    <col min="12809" max="13057" width="9.140625" style="103"/>
    <col min="13058" max="13058" width="4.7109375" style="103" customWidth="1"/>
    <col min="13059" max="13059" width="3.140625" style="103" customWidth="1"/>
    <col min="13060" max="13060" width="2.85546875" style="103" customWidth="1"/>
    <col min="13061" max="13061" width="64.42578125" style="103" customWidth="1"/>
    <col min="13062" max="13063" width="10.7109375" style="103" customWidth="1"/>
    <col min="13064" max="13064" width="15.7109375" style="103" bestFit="1" customWidth="1"/>
    <col min="13065" max="13313" width="9.140625" style="103"/>
    <col min="13314" max="13314" width="4.7109375" style="103" customWidth="1"/>
    <col min="13315" max="13315" width="3.140625" style="103" customWidth="1"/>
    <col min="13316" max="13316" width="2.85546875" style="103" customWidth="1"/>
    <col min="13317" max="13317" width="64.42578125" style="103" customWidth="1"/>
    <col min="13318" max="13319" width="10.7109375" style="103" customWidth="1"/>
    <col min="13320" max="13320" width="15.7109375" style="103" bestFit="1" customWidth="1"/>
    <col min="13321" max="13569" width="9.140625" style="103"/>
    <col min="13570" max="13570" width="4.7109375" style="103" customWidth="1"/>
    <col min="13571" max="13571" width="3.140625" style="103" customWidth="1"/>
    <col min="13572" max="13572" width="2.85546875" style="103" customWidth="1"/>
    <col min="13573" max="13573" width="64.42578125" style="103" customWidth="1"/>
    <col min="13574" max="13575" width="10.7109375" style="103" customWidth="1"/>
    <col min="13576" max="13576" width="15.7109375" style="103" bestFit="1" customWidth="1"/>
    <col min="13577" max="13825" width="9.140625" style="103"/>
    <col min="13826" max="13826" width="4.7109375" style="103" customWidth="1"/>
    <col min="13827" max="13827" width="3.140625" style="103" customWidth="1"/>
    <col min="13828" max="13828" width="2.85546875" style="103" customWidth="1"/>
    <col min="13829" max="13829" width="64.42578125" style="103" customWidth="1"/>
    <col min="13830" max="13831" width="10.7109375" style="103" customWidth="1"/>
    <col min="13832" max="13832" width="15.7109375" style="103" bestFit="1" customWidth="1"/>
    <col min="13833" max="14081" width="9.140625" style="103"/>
    <col min="14082" max="14082" width="4.7109375" style="103" customWidth="1"/>
    <col min="14083" max="14083" width="3.140625" style="103" customWidth="1"/>
    <col min="14084" max="14084" width="2.85546875" style="103" customWidth="1"/>
    <col min="14085" max="14085" width="64.42578125" style="103" customWidth="1"/>
    <col min="14086" max="14087" width="10.7109375" style="103" customWidth="1"/>
    <col min="14088" max="14088" width="15.7109375" style="103" bestFit="1" customWidth="1"/>
    <col min="14089" max="14337" width="9.140625" style="103"/>
    <col min="14338" max="14338" width="4.7109375" style="103" customWidth="1"/>
    <col min="14339" max="14339" width="3.140625" style="103" customWidth="1"/>
    <col min="14340" max="14340" width="2.85546875" style="103" customWidth="1"/>
    <col min="14341" max="14341" width="64.42578125" style="103" customWidth="1"/>
    <col min="14342" max="14343" width="10.7109375" style="103" customWidth="1"/>
    <col min="14344" max="14344" width="15.7109375" style="103" bestFit="1" customWidth="1"/>
    <col min="14345" max="14593" width="9.140625" style="103"/>
    <col min="14594" max="14594" width="4.7109375" style="103" customWidth="1"/>
    <col min="14595" max="14595" width="3.140625" style="103" customWidth="1"/>
    <col min="14596" max="14596" width="2.85546875" style="103" customWidth="1"/>
    <col min="14597" max="14597" width="64.42578125" style="103" customWidth="1"/>
    <col min="14598" max="14599" width="10.7109375" style="103" customWidth="1"/>
    <col min="14600" max="14600" width="15.7109375" style="103" bestFit="1" customWidth="1"/>
    <col min="14601" max="14849" width="9.140625" style="103"/>
    <col min="14850" max="14850" width="4.7109375" style="103" customWidth="1"/>
    <col min="14851" max="14851" width="3.140625" style="103" customWidth="1"/>
    <col min="14852" max="14852" width="2.85546875" style="103" customWidth="1"/>
    <col min="14853" max="14853" width="64.42578125" style="103" customWidth="1"/>
    <col min="14854" max="14855" width="10.7109375" style="103" customWidth="1"/>
    <col min="14856" max="14856" width="15.7109375" style="103" bestFit="1" customWidth="1"/>
    <col min="14857" max="15105" width="9.140625" style="103"/>
    <col min="15106" max="15106" width="4.7109375" style="103" customWidth="1"/>
    <col min="15107" max="15107" width="3.140625" style="103" customWidth="1"/>
    <col min="15108" max="15108" width="2.85546875" style="103" customWidth="1"/>
    <col min="15109" max="15109" width="64.42578125" style="103" customWidth="1"/>
    <col min="15110" max="15111" width="10.7109375" style="103" customWidth="1"/>
    <col min="15112" max="15112" width="15.7109375" style="103" bestFit="1" customWidth="1"/>
    <col min="15113" max="15361" width="9.140625" style="103"/>
    <col min="15362" max="15362" width="4.7109375" style="103" customWidth="1"/>
    <col min="15363" max="15363" width="3.140625" style="103" customWidth="1"/>
    <col min="15364" max="15364" width="2.85546875" style="103" customWidth="1"/>
    <col min="15365" max="15365" width="64.42578125" style="103" customWidth="1"/>
    <col min="15366" max="15367" width="10.7109375" style="103" customWidth="1"/>
    <col min="15368" max="15368" width="15.7109375" style="103" bestFit="1" customWidth="1"/>
    <col min="15369" max="15617" width="9.140625" style="103"/>
    <col min="15618" max="15618" width="4.7109375" style="103" customWidth="1"/>
    <col min="15619" max="15619" width="3.140625" style="103" customWidth="1"/>
    <col min="15620" max="15620" width="2.85546875" style="103" customWidth="1"/>
    <col min="15621" max="15621" width="64.42578125" style="103" customWidth="1"/>
    <col min="15622" max="15623" width="10.7109375" style="103" customWidth="1"/>
    <col min="15624" max="15624" width="15.7109375" style="103" bestFit="1" customWidth="1"/>
    <col min="15625" max="15873" width="9.140625" style="103"/>
    <col min="15874" max="15874" width="4.7109375" style="103" customWidth="1"/>
    <col min="15875" max="15875" width="3.140625" style="103" customWidth="1"/>
    <col min="15876" max="15876" width="2.85546875" style="103" customWidth="1"/>
    <col min="15877" max="15877" width="64.42578125" style="103" customWidth="1"/>
    <col min="15878" max="15879" width="10.7109375" style="103" customWidth="1"/>
    <col min="15880" max="15880" width="15.7109375" style="103" bestFit="1" customWidth="1"/>
    <col min="15881" max="16129" width="9.140625" style="103"/>
    <col min="16130" max="16130" width="4.7109375" style="103" customWidth="1"/>
    <col min="16131" max="16131" width="3.140625" style="103" customWidth="1"/>
    <col min="16132" max="16132" width="2.85546875" style="103" customWidth="1"/>
    <col min="16133" max="16133" width="64.42578125" style="103" customWidth="1"/>
    <col min="16134" max="16135" width="10.7109375" style="103" customWidth="1"/>
    <col min="16136" max="16136" width="15.7109375" style="103" bestFit="1" customWidth="1"/>
    <col min="16137" max="16384" width="9.140625" style="103"/>
  </cols>
  <sheetData>
    <row r="1" spans="1:9" ht="13.5" thickBot="1" x14ac:dyDescent="0.25">
      <c r="A1" s="100"/>
      <c r="B1" s="100"/>
      <c r="C1" s="100"/>
      <c r="D1" s="101"/>
      <c r="E1" s="177"/>
      <c r="F1" s="100"/>
      <c r="G1" s="100"/>
      <c r="H1" s="102"/>
    </row>
    <row r="2" spans="1:9" s="106" customFormat="1" ht="61.5" customHeight="1" thickBot="1" x14ac:dyDescent="0.35">
      <c r="A2" s="104"/>
      <c r="B2" s="105"/>
      <c r="C2" s="105"/>
      <c r="D2" s="206" t="s">
        <v>185</v>
      </c>
      <c r="E2" s="206"/>
      <c r="F2" s="206"/>
      <c r="G2" s="206"/>
      <c r="H2" s="207"/>
    </row>
    <row r="3" spans="1:9" ht="39" thickBot="1" x14ac:dyDescent="0.25">
      <c r="A3" s="159"/>
      <c r="B3" s="160"/>
      <c r="C3" s="160"/>
      <c r="D3" s="161" t="s">
        <v>155</v>
      </c>
      <c r="E3" s="178" t="s">
        <v>37</v>
      </c>
      <c r="F3" s="162" t="s">
        <v>6</v>
      </c>
      <c r="G3" s="162" t="s">
        <v>64</v>
      </c>
      <c r="H3" s="163" t="s">
        <v>65</v>
      </c>
    </row>
    <row r="4" spans="1:9" s="115" customFormat="1" x14ac:dyDescent="0.2">
      <c r="A4" s="110" t="s">
        <v>154</v>
      </c>
      <c r="B4" s="111"/>
      <c r="C4" s="111"/>
      <c r="D4" s="112"/>
      <c r="E4" s="179"/>
      <c r="F4" s="113"/>
      <c r="G4" s="113"/>
      <c r="H4" s="114"/>
    </row>
    <row r="5" spans="1:9" x14ac:dyDescent="0.2">
      <c r="A5" s="116"/>
      <c r="B5" s="100"/>
      <c r="C5" s="100"/>
      <c r="D5" s="117"/>
      <c r="E5" s="180"/>
      <c r="F5" s="118"/>
      <c r="G5" s="119"/>
      <c r="H5" s="120"/>
    </row>
    <row r="6" spans="1:9" s="125" customFormat="1" ht="13.9" customHeight="1" x14ac:dyDescent="0.2">
      <c r="A6" s="123" t="s">
        <v>194</v>
      </c>
      <c r="B6" s="219" t="s">
        <v>70</v>
      </c>
      <c r="C6" s="220"/>
      <c r="D6" s="221" t="s">
        <v>70</v>
      </c>
      <c r="E6" s="181">
        <v>800</v>
      </c>
      <c r="F6" s="122"/>
      <c r="G6" s="122"/>
      <c r="H6" s="124">
        <f>(F6*G6)</f>
        <v>0</v>
      </c>
      <c r="I6" s="152"/>
    </row>
    <row r="7" spans="1:9" s="125" customFormat="1" ht="28.15" customHeight="1" x14ac:dyDescent="0.2">
      <c r="A7" s="123" t="s">
        <v>67</v>
      </c>
      <c r="B7" s="219" t="s">
        <v>71</v>
      </c>
      <c r="C7" s="220"/>
      <c r="D7" s="221" t="s">
        <v>71</v>
      </c>
      <c r="E7" s="181">
        <v>150</v>
      </c>
      <c r="F7" s="122"/>
      <c r="G7" s="122"/>
      <c r="H7" s="124">
        <f t="shared" ref="H7:H21" si="0">(F7*G7)</f>
        <v>0</v>
      </c>
      <c r="I7" s="152"/>
    </row>
    <row r="8" spans="1:9" ht="13.9" customHeight="1" x14ac:dyDescent="0.2">
      <c r="A8" s="123" t="s">
        <v>72</v>
      </c>
      <c r="B8" s="219" t="s">
        <v>73</v>
      </c>
      <c r="C8" s="220"/>
      <c r="D8" s="221" t="s">
        <v>73</v>
      </c>
      <c r="E8" s="181">
        <v>46</v>
      </c>
      <c r="F8" s="155"/>
      <c r="G8" s="122"/>
      <c r="H8" s="124">
        <f t="shared" si="0"/>
        <v>0</v>
      </c>
      <c r="I8" s="152"/>
    </row>
    <row r="9" spans="1:9" ht="13.9" customHeight="1" x14ac:dyDescent="0.2">
      <c r="A9" s="123" t="s">
        <v>69</v>
      </c>
      <c r="B9" s="219" t="s">
        <v>74</v>
      </c>
      <c r="C9" s="220"/>
      <c r="D9" s="221" t="s">
        <v>74</v>
      </c>
      <c r="E9" s="181">
        <v>211</v>
      </c>
      <c r="F9" s="155"/>
      <c r="G9" s="122"/>
      <c r="H9" s="124">
        <f t="shared" si="0"/>
        <v>0</v>
      </c>
      <c r="I9" s="152"/>
    </row>
    <row r="10" spans="1:9" ht="13.9" customHeight="1" x14ac:dyDescent="0.2">
      <c r="A10" s="123" t="s">
        <v>75</v>
      </c>
      <c r="B10" s="219" t="s">
        <v>76</v>
      </c>
      <c r="C10" s="220"/>
      <c r="D10" s="221" t="s">
        <v>76</v>
      </c>
      <c r="E10" s="181">
        <v>84</v>
      </c>
      <c r="F10" s="122"/>
      <c r="G10" s="122"/>
      <c r="H10" s="124">
        <f t="shared" si="0"/>
        <v>0</v>
      </c>
      <c r="I10" s="152"/>
    </row>
    <row r="11" spans="1:9" ht="28.15" customHeight="1" x14ac:dyDescent="0.2">
      <c r="A11" s="126" t="s">
        <v>77</v>
      </c>
      <c r="B11" s="219" t="s">
        <v>78</v>
      </c>
      <c r="C11" s="220"/>
      <c r="D11" s="221" t="s">
        <v>78</v>
      </c>
      <c r="E11" s="181">
        <v>47</v>
      </c>
      <c r="F11" s="122"/>
      <c r="G11" s="122"/>
      <c r="H11" s="124">
        <f t="shared" si="0"/>
        <v>0</v>
      </c>
      <c r="I11" s="152"/>
    </row>
    <row r="12" spans="1:9" ht="28.15" customHeight="1" x14ac:dyDescent="0.2">
      <c r="A12" s="126" t="s">
        <v>79</v>
      </c>
      <c r="B12" s="219" t="s">
        <v>80</v>
      </c>
      <c r="C12" s="220"/>
      <c r="D12" s="221" t="s">
        <v>80</v>
      </c>
      <c r="E12" s="181">
        <v>180</v>
      </c>
      <c r="F12" s="122"/>
      <c r="G12" s="122"/>
      <c r="H12" s="124">
        <f t="shared" si="0"/>
        <v>0</v>
      </c>
      <c r="I12" s="152"/>
    </row>
    <row r="13" spans="1:9" ht="28.15" customHeight="1" x14ac:dyDescent="0.2">
      <c r="A13" s="153" t="s">
        <v>81</v>
      </c>
      <c r="B13" s="233" t="s">
        <v>82</v>
      </c>
      <c r="C13" s="234"/>
      <c r="D13" s="235" t="s">
        <v>82</v>
      </c>
      <c r="E13" s="182">
        <v>150</v>
      </c>
      <c r="F13" s="122"/>
      <c r="G13" s="122"/>
      <c r="H13" s="154">
        <f t="shared" si="0"/>
        <v>0</v>
      </c>
      <c r="I13" s="152"/>
    </row>
    <row r="14" spans="1:9" ht="28.15" customHeight="1" x14ac:dyDescent="0.2">
      <c r="A14" s="126" t="s">
        <v>83</v>
      </c>
      <c r="B14" s="236" t="s">
        <v>159</v>
      </c>
      <c r="C14" s="237"/>
      <c r="D14" s="238" t="s">
        <v>84</v>
      </c>
      <c r="E14" s="181">
        <v>1670</v>
      </c>
      <c r="F14" s="122"/>
      <c r="G14" s="122"/>
      <c r="H14" s="124">
        <f t="shared" si="0"/>
        <v>0</v>
      </c>
      <c r="I14" s="152"/>
    </row>
    <row r="15" spans="1:9" ht="13.9" customHeight="1" x14ac:dyDescent="0.2">
      <c r="A15" s="126" t="s">
        <v>85</v>
      </c>
      <c r="B15" s="219" t="s">
        <v>86</v>
      </c>
      <c r="C15" s="220"/>
      <c r="D15" s="221" t="s">
        <v>86</v>
      </c>
      <c r="E15" s="181">
        <v>50</v>
      </c>
      <c r="F15" s="122"/>
      <c r="G15" s="122"/>
      <c r="H15" s="124">
        <f t="shared" si="0"/>
        <v>0</v>
      </c>
      <c r="I15" s="152"/>
    </row>
    <row r="16" spans="1:9" x14ac:dyDescent="0.2">
      <c r="A16" s="126" t="s">
        <v>87</v>
      </c>
      <c r="B16" s="219" t="s">
        <v>88</v>
      </c>
      <c r="C16" s="220"/>
      <c r="D16" s="221" t="s">
        <v>88</v>
      </c>
      <c r="E16" s="181">
        <v>125</v>
      </c>
      <c r="F16" s="122"/>
      <c r="G16" s="122"/>
      <c r="H16" s="124">
        <f t="shared" si="0"/>
        <v>0</v>
      </c>
      <c r="I16" s="152"/>
    </row>
    <row r="17" spans="1:9" ht="13.9" customHeight="1" x14ac:dyDescent="0.2">
      <c r="A17" s="126" t="s">
        <v>90</v>
      </c>
      <c r="B17" s="219" t="s">
        <v>91</v>
      </c>
      <c r="C17" s="220"/>
      <c r="D17" s="221" t="s">
        <v>91</v>
      </c>
      <c r="E17" s="181">
        <v>63</v>
      </c>
      <c r="F17" s="122"/>
      <c r="G17" s="122"/>
      <c r="H17" s="124">
        <f t="shared" si="0"/>
        <v>0</v>
      </c>
      <c r="I17" s="152"/>
    </row>
    <row r="18" spans="1:9" ht="28.15" customHeight="1" x14ac:dyDescent="0.2">
      <c r="A18" s="126" t="s">
        <v>93</v>
      </c>
      <c r="B18" s="219" t="s">
        <v>94</v>
      </c>
      <c r="C18" s="220"/>
      <c r="D18" s="221" t="s">
        <v>94</v>
      </c>
      <c r="E18" s="181">
        <v>200</v>
      </c>
      <c r="F18" s="122"/>
      <c r="G18" s="122"/>
      <c r="H18" s="124">
        <f t="shared" si="0"/>
        <v>0</v>
      </c>
      <c r="I18" s="152"/>
    </row>
    <row r="19" spans="1:9" ht="13.9" customHeight="1" x14ac:dyDescent="0.2">
      <c r="A19" s="126" t="s">
        <v>95</v>
      </c>
      <c r="B19" s="219" t="s">
        <v>96</v>
      </c>
      <c r="C19" s="220"/>
      <c r="D19" s="221" t="s">
        <v>96</v>
      </c>
      <c r="E19" s="181">
        <v>84</v>
      </c>
      <c r="F19" s="122"/>
      <c r="G19" s="122"/>
      <c r="H19" s="124">
        <f t="shared" si="0"/>
        <v>0</v>
      </c>
      <c r="I19" s="152"/>
    </row>
    <row r="20" spans="1:9" ht="13.9" customHeight="1" x14ac:dyDescent="0.2">
      <c r="A20" s="121" t="s">
        <v>97</v>
      </c>
      <c r="B20" s="219" t="s">
        <v>98</v>
      </c>
      <c r="C20" s="220"/>
      <c r="D20" s="221" t="s">
        <v>99</v>
      </c>
      <c r="E20" s="181">
        <v>350</v>
      </c>
      <c r="F20" s="122"/>
      <c r="G20" s="122"/>
      <c r="H20" s="124">
        <f t="shared" si="0"/>
        <v>0</v>
      </c>
      <c r="I20" s="152"/>
    </row>
    <row r="21" spans="1:9" ht="13.9" customHeight="1" x14ac:dyDescent="0.2">
      <c r="A21" s="121" t="s">
        <v>111</v>
      </c>
      <c r="B21" s="219" t="s">
        <v>157</v>
      </c>
      <c r="C21" s="220"/>
      <c r="D21" s="221" t="s">
        <v>99</v>
      </c>
      <c r="E21" s="181">
        <v>100</v>
      </c>
      <c r="F21" s="122"/>
      <c r="G21" s="122"/>
      <c r="H21" s="124">
        <f t="shared" si="0"/>
        <v>0</v>
      </c>
      <c r="I21" s="152"/>
    </row>
    <row r="22" spans="1:9" ht="30.75" customHeight="1" x14ac:dyDescent="0.2">
      <c r="A22" s="121" t="s">
        <v>113</v>
      </c>
      <c r="B22" s="219" t="s">
        <v>193</v>
      </c>
      <c r="C22" s="220"/>
      <c r="D22" s="221" t="s">
        <v>99</v>
      </c>
      <c r="E22" s="181">
        <v>200</v>
      </c>
      <c r="F22" s="122"/>
      <c r="G22" s="122"/>
      <c r="H22" s="124">
        <f t="shared" ref="H22" si="1">(F22*G22)</f>
        <v>0</v>
      </c>
      <c r="I22" s="152"/>
    </row>
    <row r="23" spans="1:9" ht="13.5" thickBot="1" x14ac:dyDescent="0.25">
      <c r="A23" s="116"/>
      <c r="B23" s="100"/>
      <c r="C23" s="100"/>
      <c r="D23" s="127"/>
      <c r="F23" s="119"/>
      <c r="G23" s="119"/>
      <c r="H23" s="120"/>
    </row>
    <row r="24" spans="1:9" s="115" customFormat="1" ht="39" thickBot="1" x14ac:dyDescent="0.25">
      <c r="A24" s="156" t="s">
        <v>156</v>
      </c>
      <c r="B24" s="157"/>
      <c r="C24" s="157"/>
      <c r="D24" s="158" t="s">
        <v>104</v>
      </c>
      <c r="E24" s="178" t="s">
        <v>37</v>
      </c>
      <c r="F24" s="162" t="s">
        <v>6</v>
      </c>
      <c r="G24" s="162" t="s">
        <v>64</v>
      </c>
      <c r="H24" s="163" t="s">
        <v>65</v>
      </c>
    </row>
    <row r="25" spans="1:9" s="115" customFormat="1" x14ac:dyDescent="0.2">
      <c r="A25" s="129"/>
      <c r="B25" s="130"/>
      <c r="C25" s="130"/>
      <c r="D25" s="131"/>
      <c r="E25" s="184"/>
      <c r="F25" s="132"/>
      <c r="G25" s="132"/>
      <c r="H25" s="133"/>
    </row>
    <row r="26" spans="1:9" s="115" customFormat="1" ht="13.9" customHeight="1" x14ac:dyDescent="0.2">
      <c r="A26" s="135" t="s">
        <v>66</v>
      </c>
      <c r="B26" s="136" t="s">
        <v>160</v>
      </c>
      <c r="C26" s="140"/>
      <c r="D26" s="141"/>
      <c r="E26" s="185">
        <v>110</v>
      </c>
      <c r="F26" s="142"/>
      <c r="G26" s="122"/>
      <c r="H26" s="124">
        <f t="shared" ref="H26:H52" si="2">(F26*G26)</f>
        <v>0</v>
      </c>
      <c r="I26" s="152"/>
    </row>
    <row r="27" spans="1:9" s="115" customFormat="1" ht="13.9" customHeight="1" x14ac:dyDescent="0.2">
      <c r="A27" s="135"/>
      <c r="B27" s="214" t="s">
        <v>161</v>
      </c>
      <c r="C27" s="215"/>
      <c r="D27" s="216"/>
      <c r="E27" s="186"/>
      <c r="F27" s="139"/>
      <c r="G27" s="139"/>
      <c r="H27" s="124"/>
    </row>
    <row r="28" spans="1:9" s="115" customFormat="1" ht="13.9" customHeight="1" x14ac:dyDescent="0.2">
      <c r="A28" s="164" t="s">
        <v>67</v>
      </c>
      <c r="B28" s="168"/>
      <c r="C28" s="217" t="s">
        <v>100</v>
      </c>
      <c r="D28" s="218"/>
      <c r="E28" s="187">
        <v>82</v>
      </c>
      <c r="F28" s="142"/>
      <c r="G28" s="122"/>
      <c r="H28" s="154">
        <f t="shared" si="2"/>
        <v>0</v>
      </c>
      <c r="I28" s="152"/>
    </row>
    <row r="29" spans="1:9" s="115" customFormat="1" ht="13.9" customHeight="1" x14ac:dyDescent="0.2">
      <c r="A29" s="164" t="s">
        <v>68</v>
      </c>
      <c r="B29" s="168"/>
      <c r="C29" s="217" t="s">
        <v>101</v>
      </c>
      <c r="D29" s="218"/>
      <c r="E29" s="187">
        <v>350</v>
      </c>
      <c r="F29" s="142"/>
      <c r="G29" s="122"/>
      <c r="H29" s="154">
        <f t="shared" si="2"/>
        <v>0</v>
      </c>
      <c r="I29" s="152"/>
    </row>
    <row r="30" spans="1:9" s="115" customFormat="1" ht="13.9" customHeight="1" x14ac:dyDescent="0.2">
      <c r="A30" s="164" t="s">
        <v>69</v>
      </c>
      <c r="B30" s="168"/>
      <c r="C30" s="217" t="s">
        <v>102</v>
      </c>
      <c r="D30" s="218"/>
      <c r="E30" s="187">
        <v>700</v>
      </c>
      <c r="F30" s="142"/>
      <c r="G30" s="122"/>
      <c r="H30" s="154">
        <f t="shared" si="2"/>
        <v>0</v>
      </c>
      <c r="I30" s="152"/>
    </row>
    <row r="31" spans="1:9" s="115" customFormat="1" ht="13.9" customHeight="1" x14ac:dyDescent="0.2">
      <c r="A31" s="135"/>
      <c r="B31" s="169"/>
      <c r="C31" s="222" t="s">
        <v>105</v>
      </c>
      <c r="D31" s="223"/>
      <c r="E31" s="188"/>
      <c r="F31" s="139"/>
      <c r="G31" s="139"/>
      <c r="H31" s="124"/>
    </row>
    <row r="32" spans="1:9" s="115" customFormat="1" x14ac:dyDescent="0.2">
      <c r="A32" s="135" t="s">
        <v>75</v>
      </c>
      <c r="B32" s="169"/>
      <c r="C32" s="169"/>
      <c r="D32" s="170" t="s">
        <v>162</v>
      </c>
      <c r="E32" s="176">
        <v>40</v>
      </c>
      <c r="F32" s="142"/>
      <c r="G32" s="122"/>
      <c r="H32" s="124">
        <f t="shared" si="2"/>
        <v>0</v>
      </c>
      <c r="I32" s="152"/>
    </row>
    <row r="33" spans="1:9" s="115" customFormat="1" ht="13.9" customHeight="1" x14ac:dyDescent="0.2">
      <c r="A33" s="135" t="s">
        <v>77</v>
      </c>
      <c r="B33" s="136"/>
      <c r="C33" s="136"/>
      <c r="D33" s="138" t="s">
        <v>106</v>
      </c>
      <c r="E33" s="176">
        <v>400</v>
      </c>
      <c r="F33" s="142"/>
      <c r="G33" s="122"/>
      <c r="H33" s="124">
        <f t="shared" si="2"/>
        <v>0</v>
      </c>
      <c r="I33" s="152"/>
    </row>
    <row r="34" spans="1:9" s="115" customFormat="1" ht="13.9" customHeight="1" x14ac:dyDescent="0.2">
      <c r="A34" s="135" t="s">
        <v>79</v>
      </c>
      <c r="B34" s="136"/>
      <c r="C34" s="136"/>
      <c r="D34" s="138" t="s">
        <v>107</v>
      </c>
      <c r="E34" s="176">
        <v>520</v>
      </c>
      <c r="F34" s="142"/>
      <c r="G34" s="122"/>
      <c r="H34" s="124">
        <f t="shared" si="2"/>
        <v>0</v>
      </c>
      <c r="I34" s="152"/>
    </row>
    <row r="35" spans="1:9" s="115" customFormat="1" ht="13.9" customHeight="1" x14ac:dyDescent="0.2">
      <c r="A35" s="135" t="s">
        <v>81</v>
      </c>
      <c r="B35" s="136"/>
      <c r="C35" s="136"/>
      <c r="D35" s="138" t="s">
        <v>108</v>
      </c>
      <c r="E35" s="176">
        <v>900</v>
      </c>
      <c r="F35" s="142"/>
      <c r="G35" s="122"/>
      <c r="H35" s="124">
        <f t="shared" si="2"/>
        <v>0</v>
      </c>
      <c r="I35" s="152"/>
    </row>
    <row r="36" spans="1:9" s="115" customFormat="1" ht="13.9" customHeight="1" x14ac:dyDescent="0.2">
      <c r="A36" s="135" t="s">
        <v>83</v>
      </c>
      <c r="B36" s="136"/>
      <c r="C36" s="136"/>
      <c r="D36" s="138" t="s">
        <v>109</v>
      </c>
      <c r="E36" s="176">
        <v>2200</v>
      </c>
      <c r="F36" s="142"/>
      <c r="G36" s="122"/>
      <c r="H36" s="124">
        <f t="shared" si="2"/>
        <v>0</v>
      </c>
      <c r="I36" s="152"/>
    </row>
    <row r="37" spans="1:9" s="115" customFormat="1" ht="24" customHeight="1" x14ac:dyDescent="0.2">
      <c r="A37" s="135" t="s">
        <v>85</v>
      </c>
      <c r="B37" s="136"/>
      <c r="C37" s="136"/>
      <c r="D37" s="138" t="s">
        <v>195</v>
      </c>
      <c r="E37" s="176">
        <v>1600</v>
      </c>
      <c r="F37" s="142"/>
      <c r="G37" s="122"/>
      <c r="H37" s="124">
        <f t="shared" si="2"/>
        <v>0</v>
      </c>
      <c r="I37" s="152"/>
    </row>
    <row r="38" spans="1:9" s="115" customFormat="1" ht="13.9" customHeight="1" x14ac:dyDescent="0.2">
      <c r="A38" s="135" t="s">
        <v>87</v>
      </c>
      <c r="B38" s="136"/>
      <c r="C38" s="136"/>
      <c r="D38" s="138" t="s">
        <v>114</v>
      </c>
      <c r="E38" s="176">
        <v>150</v>
      </c>
      <c r="F38" s="142"/>
      <c r="G38" s="122"/>
      <c r="H38" s="124">
        <f t="shared" si="2"/>
        <v>0</v>
      </c>
      <c r="I38" s="152"/>
    </row>
    <row r="39" spans="1:9" s="145" customFormat="1" ht="13.9" customHeight="1" x14ac:dyDescent="0.2">
      <c r="A39" s="135" t="s">
        <v>89</v>
      </c>
      <c r="B39" s="143"/>
      <c r="C39" s="143"/>
      <c r="D39" s="144" t="s">
        <v>116</v>
      </c>
      <c r="E39" s="189">
        <v>140</v>
      </c>
      <c r="F39" s="142"/>
      <c r="G39" s="122"/>
      <c r="H39" s="124">
        <f t="shared" si="2"/>
        <v>0</v>
      </c>
      <c r="I39" s="152"/>
    </row>
    <row r="40" spans="1:9" s="145" customFormat="1" ht="13.9" customHeight="1" x14ac:dyDescent="0.2">
      <c r="A40" s="135" t="s">
        <v>90</v>
      </c>
      <c r="B40" s="143"/>
      <c r="C40" s="143"/>
      <c r="D40" s="144" t="s">
        <v>118</v>
      </c>
      <c r="E40" s="189">
        <v>70</v>
      </c>
      <c r="F40" s="142"/>
      <c r="G40" s="122"/>
      <c r="H40" s="124">
        <f t="shared" si="2"/>
        <v>0</v>
      </c>
      <c r="I40" s="152"/>
    </row>
    <row r="41" spans="1:9" s="115" customFormat="1" ht="13.9" customHeight="1" x14ac:dyDescent="0.2">
      <c r="A41" s="135" t="s">
        <v>92</v>
      </c>
      <c r="B41" s="136"/>
      <c r="C41" s="136"/>
      <c r="D41" s="144" t="s">
        <v>120</v>
      </c>
      <c r="E41" s="189">
        <v>70</v>
      </c>
      <c r="F41" s="142"/>
      <c r="G41" s="122"/>
      <c r="H41" s="124">
        <f t="shared" si="2"/>
        <v>0</v>
      </c>
      <c r="I41" s="152"/>
    </row>
    <row r="42" spans="1:9" s="115" customFormat="1" ht="13.9" customHeight="1" x14ac:dyDescent="0.2">
      <c r="A42" s="135" t="s">
        <v>93</v>
      </c>
      <c r="B42" s="136"/>
      <c r="C42" s="136"/>
      <c r="D42" s="144" t="s">
        <v>122</v>
      </c>
      <c r="E42" s="189">
        <v>50</v>
      </c>
      <c r="F42" s="142"/>
      <c r="G42" s="122"/>
      <c r="H42" s="124">
        <f t="shared" si="2"/>
        <v>0</v>
      </c>
      <c r="I42" s="152"/>
    </row>
    <row r="43" spans="1:9" s="115" customFormat="1" ht="13.9" customHeight="1" x14ac:dyDescent="0.2">
      <c r="A43" s="135" t="s">
        <v>95</v>
      </c>
      <c r="B43" s="136"/>
      <c r="C43" s="136"/>
      <c r="D43" s="144" t="s">
        <v>124</v>
      </c>
      <c r="E43" s="189">
        <v>190</v>
      </c>
      <c r="F43" s="142"/>
      <c r="G43" s="122"/>
      <c r="H43" s="124">
        <f t="shared" si="2"/>
        <v>0</v>
      </c>
      <c r="I43" s="152"/>
    </row>
    <row r="44" spans="1:9" s="115" customFormat="1" ht="13.9" customHeight="1" x14ac:dyDescent="0.2">
      <c r="A44" s="135" t="s">
        <v>97</v>
      </c>
      <c r="B44" s="136"/>
      <c r="C44" s="136"/>
      <c r="D44" s="144" t="s">
        <v>126</v>
      </c>
      <c r="E44" s="189">
        <v>155</v>
      </c>
      <c r="F44" s="142"/>
      <c r="G44" s="122"/>
      <c r="H44" s="124">
        <f t="shared" si="2"/>
        <v>0</v>
      </c>
      <c r="I44" s="152"/>
    </row>
    <row r="45" spans="1:9" s="115" customFormat="1" ht="13.9" customHeight="1" x14ac:dyDescent="0.2">
      <c r="A45" s="135" t="s">
        <v>111</v>
      </c>
      <c r="B45" s="136"/>
      <c r="C45" s="136"/>
      <c r="D45" s="144" t="s">
        <v>128</v>
      </c>
      <c r="E45" s="189">
        <v>50</v>
      </c>
      <c r="F45" s="142"/>
      <c r="G45" s="122"/>
      <c r="H45" s="124">
        <f t="shared" si="2"/>
        <v>0</v>
      </c>
      <c r="I45" s="152"/>
    </row>
    <row r="46" spans="1:9" s="115" customFormat="1" ht="13.9" customHeight="1" x14ac:dyDescent="0.2">
      <c r="A46" s="135" t="s">
        <v>112</v>
      </c>
      <c r="B46" s="136"/>
      <c r="C46" s="136" t="s">
        <v>103</v>
      </c>
      <c r="D46" s="138"/>
      <c r="E46" s="176">
        <v>35</v>
      </c>
      <c r="F46" s="142"/>
      <c r="G46" s="122"/>
      <c r="H46" s="124">
        <f t="shared" si="2"/>
        <v>0</v>
      </c>
      <c r="I46" s="152"/>
    </row>
    <row r="47" spans="1:9" s="115" customFormat="1" ht="13.9" customHeight="1" x14ac:dyDescent="0.2">
      <c r="A47" s="164" t="s">
        <v>113</v>
      </c>
      <c r="B47" s="165"/>
      <c r="C47" s="165" t="s">
        <v>131</v>
      </c>
      <c r="D47" s="166"/>
      <c r="E47" s="187">
        <v>115</v>
      </c>
      <c r="F47" s="142"/>
      <c r="G47" s="122"/>
      <c r="H47" s="154">
        <f t="shared" si="2"/>
        <v>0</v>
      </c>
      <c r="I47" s="152"/>
    </row>
    <row r="48" spans="1:9" s="115" customFormat="1" ht="13.9" customHeight="1" x14ac:dyDescent="0.2">
      <c r="A48" s="135" t="s">
        <v>115</v>
      </c>
      <c r="B48" s="136"/>
      <c r="C48" s="136" t="s">
        <v>133</v>
      </c>
      <c r="D48" s="138"/>
      <c r="E48" s="176">
        <v>355</v>
      </c>
      <c r="F48" s="142"/>
      <c r="G48" s="122"/>
      <c r="H48" s="124">
        <f t="shared" si="2"/>
        <v>0</v>
      </c>
      <c r="I48" s="152"/>
    </row>
    <row r="49" spans="1:12" s="115" customFormat="1" ht="13.9" customHeight="1" x14ac:dyDescent="0.2">
      <c r="A49" s="135" t="s">
        <v>117</v>
      </c>
      <c r="B49" s="136"/>
      <c r="C49" s="136" t="s">
        <v>135</v>
      </c>
      <c r="D49" s="138"/>
      <c r="E49" s="176">
        <v>80</v>
      </c>
      <c r="F49" s="142"/>
      <c r="G49" s="122"/>
      <c r="H49" s="124">
        <f t="shared" si="2"/>
        <v>0</v>
      </c>
      <c r="I49" s="152"/>
    </row>
    <row r="50" spans="1:12" s="115" customFormat="1" ht="13.9" customHeight="1" x14ac:dyDescent="0.2">
      <c r="A50" s="135" t="s">
        <v>119</v>
      </c>
      <c r="B50" s="224" t="s">
        <v>136</v>
      </c>
      <c r="C50" s="224"/>
      <c r="D50" s="225"/>
      <c r="E50" s="176">
        <v>70</v>
      </c>
      <c r="F50" s="142"/>
      <c r="G50" s="122"/>
      <c r="H50" s="124">
        <f t="shared" si="2"/>
        <v>0</v>
      </c>
      <c r="I50" s="152"/>
    </row>
    <row r="51" spans="1:12" s="115" customFormat="1" ht="13.9" customHeight="1" x14ac:dyDescent="0.2">
      <c r="A51" s="135" t="s">
        <v>121</v>
      </c>
      <c r="B51" s="136" t="s">
        <v>137</v>
      </c>
      <c r="C51" s="136"/>
      <c r="D51" s="138"/>
      <c r="E51" s="176">
        <v>50</v>
      </c>
      <c r="F51" s="142"/>
      <c r="G51" s="122"/>
      <c r="H51" s="124">
        <f t="shared" si="2"/>
        <v>0</v>
      </c>
      <c r="I51" s="152"/>
    </row>
    <row r="52" spans="1:12" s="115" customFormat="1" ht="13.9" customHeight="1" x14ac:dyDescent="0.2">
      <c r="A52" s="135" t="s">
        <v>123</v>
      </c>
      <c r="B52" s="136" t="s">
        <v>138</v>
      </c>
      <c r="C52" s="136"/>
      <c r="D52" s="138"/>
      <c r="E52" s="176">
        <v>50</v>
      </c>
      <c r="F52" s="142"/>
      <c r="G52" s="122"/>
      <c r="H52" s="124">
        <f t="shared" si="2"/>
        <v>0</v>
      </c>
      <c r="I52" s="152"/>
    </row>
    <row r="53" spans="1:12" s="115" customFormat="1" ht="13.5" thickBot="1" x14ac:dyDescent="0.25">
      <c r="A53" s="146"/>
      <c r="B53" s="147"/>
      <c r="C53" s="147"/>
      <c r="D53" s="127"/>
      <c r="E53" s="183"/>
      <c r="F53" s="119"/>
      <c r="G53" s="119"/>
      <c r="H53" s="120"/>
      <c r="I53" s="150">
        <f>SUM(H6:H52)</f>
        <v>0</v>
      </c>
    </row>
    <row r="54" spans="1:12" s="115" customFormat="1" ht="39" thickBot="1" x14ac:dyDescent="0.25">
      <c r="A54" s="107"/>
      <c r="B54" s="108"/>
      <c r="C54" s="108"/>
      <c r="D54" s="109"/>
      <c r="E54" s="178" t="s">
        <v>37</v>
      </c>
      <c r="F54" s="162" t="s">
        <v>6</v>
      </c>
      <c r="G54" s="162" t="s">
        <v>64</v>
      </c>
      <c r="H54" s="163" t="s">
        <v>65</v>
      </c>
    </row>
    <row r="55" spans="1:12" s="115" customFormat="1" x14ac:dyDescent="0.2">
      <c r="A55" s="110" t="s">
        <v>163</v>
      </c>
      <c r="B55" s="111"/>
      <c r="C55" s="111"/>
      <c r="D55" s="112" t="s">
        <v>158</v>
      </c>
      <c r="E55" s="179"/>
      <c r="F55" s="113"/>
      <c r="G55" s="113"/>
      <c r="H55" s="114"/>
      <c r="J55" s="103"/>
      <c r="K55" s="103"/>
      <c r="L55" s="103"/>
    </row>
    <row r="56" spans="1:12" s="115" customFormat="1" x14ac:dyDescent="0.2">
      <c r="A56" s="129"/>
      <c r="B56" s="130"/>
      <c r="C56" s="130"/>
      <c r="D56" s="131"/>
      <c r="E56" s="184"/>
      <c r="F56" s="132"/>
      <c r="G56" s="132"/>
      <c r="H56" s="133"/>
      <c r="J56" s="103"/>
      <c r="K56" s="103"/>
      <c r="L56" s="103"/>
    </row>
    <row r="57" spans="1:12" s="115" customFormat="1" ht="28.15" customHeight="1" x14ac:dyDescent="0.2">
      <c r="A57" s="134" t="s">
        <v>66</v>
      </c>
      <c r="B57" s="208" t="s">
        <v>139</v>
      </c>
      <c r="C57" s="209"/>
      <c r="D57" s="210"/>
      <c r="E57" s="190">
        <v>380</v>
      </c>
      <c r="F57" s="122"/>
      <c r="G57" s="122"/>
      <c r="H57" s="124">
        <f t="shared" ref="H57:H65" si="3">(F57*G57)</f>
        <v>0</v>
      </c>
      <c r="I57" s="152"/>
      <c r="J57" s="148"/>
      <c r="K57" s="148"/>
      <c r="L57" s="148"/>
    </row>
    <row r="58" spans="1:12" s="115" customFormat="1" ht="13.9" customHeight="1" x14ac:dyDescent="0.2">
      <c r="A58" s="164" t="s">
        <v>67</v>
      </c>
      <c r="B58" s="211" t="s">
        <v>140</v>
      </c>
      <c r="C58" s="212"/>
      <c r="D58" s="213"/>
      <c r="E58" s="191">
        <v>65</v>
      </c>
      <c r="F58" s="142"/>
      <c r="G58" s="122"/>
      <c r="H58" s="154">
        <f t="shared" si="3"/>
        <v>0</v>
      </c>
      <c r="I58" s="152"/>
      <c r="J58" s="148"/>
      <c r="K58" s="148"/>
      <c r="L58" s="148"/>
    </row>
    <row r="59" spans="1:12" s="115" customFormat="1" ht="13.9" customHeight="1" x14ac:dyDescent="0.2">
      <c r="A59" s="135" t="s">
        <v>68</v>
      </c>
      <c r="B59" s="208" t="s">
        <v>141</v>
      </c>
      <c r="C59" s="209"/>
      <c r="D59" s="210"/>
      <c r="E59" s="185">
        <v>380</v>
      </c>
      <c r="F59" s="142"/>
      <c r="G59" s="122"/>
      <c r="H59" s="124">
        <f t="shared" si="3"/>
        <v>0</v>
      </c>
      <c r="I59" s="152"/>
      <c r="J59" s="148"/>
      <c r="K59" s="148"/>
      <c r="L59" s="148"/>
    </row>
    <row r="60" spans="1:12" s="115" customFormat="1" ht="28.15" customHeight="1" x14ac:dyDescent="0.2">
      <c r="A60" s="135" t="s">
        <v>69</v>
      </c>
      <c r="B60" s="208" t="s">
        <v>168</v>
      </c>
      <c r="C60" s="209"/>
      <c r="D60" s="210"/>
      <c r="E60" s="185">
        <v>830</v>
      </c>
      <c r="F60" s="142"/>
      <c r="G60" s="122"/>
      <c r="H60" s="124">
        <f t="shared" si="3"/>
        <v>0</v>
      </c>
      <c r="I60" s="152"/>
      <c r="J60" s="148"/>
      <c r="K60" s="148"/>
      <c r="L60" s="148"/>
    </row>
    <row r="61" spans="1:12" s="115" customFormat="1" ht="13.9" customHeight="1" x14ac:dyDescent="0.2">
      <c r="A61" s="135" t="s">
        <v>75</v>
      </c>
      <c r="B61" s="208" t="s">
        <v>142</v>
      </c>
      <c r="C61" s="209"/>
      <c r="D61" s="210"/>
      <c r="E61" s="185">
        <v>350</v>
      </c>
      <c r="F61" s="142"/>
      <c r="G61" s="122"/>
      <c r="H61" s="124">
        <f t="shared" si="3"/>
        <v>0</v>
      </c>
      <c r="I61" s="152"/>
      <c r="J61" s="148"/>
      <c r="K61" s="148"/>
      <c r="L61" s="148"/>
    </row>
    <row r="62" spans="1:12" s="115" customFormat="1" ht="13.9" customHeight="1" x14ac:dyDescent="0.2">
      <c r="A62" s="164" t="s">
        <v>77</v>
      </c>
      <c r="B62" s="211" t="s">
        <v>143</v>
      </c>
      <c r="C62" s="212"/>
      <c r="D62" s="213"/>
      <c r="E62" s="191">
        <v>85</v>
      </c>
      <c r="F62" s="142"/>
      <c r="G62" s="122"/>
      <c r="H62" s="154">
        <f t="shared" si="3"/>
        <v>0</v>
      </c>
      <c r="I62" s="152"/>
      <c r="J62" s="148"/>
      <c r="K62" s="148"/>
      <c r="L62" s="148"/>
    </row>
    <row r="63" spans="1:12" s="115" customFormat="1" ht="13.9" customHeight="1" x14ac:dyDescent="0.2">
      <c r="A63" s="135" t="s">
        <v>79</v>
      </c>
      <c r="B63" s="208" t="s">
        <v>167</v>
      </c>
      <c r="C63" s="209"/>
      <c r="D63" s="210"/>
      <c r="E63" s="185" t="s">
        <v>181</v>
      </c>
      <c r="F63" s="167"/>
      <c r="G63" s="167"/>
      <c r="H63" s="196"/>
      <c r="I63" s="152"/>
      <c r="J63" s="148"/>
      <c r="K63" s="148"/>
      <c r="L63" s="148"/>
    </row>
    <row r="64" spans="1:12" s="115" customFormat="1" ht="13.9" customHeight="1" x14ac:dyDescent="0.2">
      <c r="A64" s="135" t="s">
        <v>81</v>
      </c>
      <c r="B64" s="208" t="s">
        <v>144</v>
      </c>
      <c r="C64" s="209"/>
      <c r="D64" s="210"/>
      <c r="E64" s="185">
        <v>90</v>
      </c>
      <c r="F64" s="142"/>
      <c r="G64" s="122"/>
      <c r="H64" s="124">
        <f t="shared" si="3"/>
        <v>0</v>
      </c>
      <c r="I64" s="152"/>
      <c r="J64" s="148"/>
      <c r="K64" s="148"/>
      <c r="L64" s="148"/>
    </row>
    <row r="65" spans="1:12" s="115" customFormat="1" ht="13.9" customHeight="1" x14ac:dyDescent="0.2">
      <c r="A65" s="135" t="s">
        <v>83</v>
      </c>
      <c r="B65" s="208" t="s">
        <v>145</v>
      </c>
      <c r="C65" s="209"/>
      <c r="D65" s="210"/>
      <c r="E65" s="185">
        <v>105</v>
      </c>
      <c r="F65" s="142"/>
      <c r="G65" s="122"/>
      <c r="H65" s="124">
        <f t="shared" si="3"/>
        <v>0</v>
      </c>
      <c r="I65" s="152"/>
      <c r="J65" s="148"/>
      <c r="K65" s="148"/>
      <c r="L65" s="148"/>
    </row>
    <row r="66" spans="1:12" s="115" customFormat="1" ht="13.5" thickBot="1" x14ac:dyDescent="0.25">
      <c r="A66" s="128"/>
      <c r="B66" s="136"/>
      <c r="C66" s="136"/>
      <c r="D66" s="138"/>
      <c r="E66" s="176"/>
      <c r="F66" s="139"/>
      <c r="G66" s="139"/>
      <c r="H66" s="137"/>
      <c r="I66" s="150">
        <f>SUM(H57:H62)+H64+H65+H63</f>
        <v>0</v>
      </c>
      <c r="J66" s="148"/>
      <c r="K66" s="148"/>
      <c r="L66" s="148"/>
    </row>
    <row r="67" spans="1:12" s="115" customFormat="1" ht="39" thickBot="1" x14ac:dyDescent="0.25">
      <c r="A67" s="107"/>
      <c r="B67" s="108"/>
      <c r="C67" s="108"/>
      <c r="D67" s="109"/>
      <c r="E67" s="178" t="s">
        <v>37</v>
      </c>
      <c r="F67" s="162" t="s">
        <v>6</v>
      </c>
      <c r="G67" s="162" t="s">
        <v>64</v>
      </c>
      <c r="H67" s="163" t="s">
        <v>65</v>
      </c>
      <c r="J67" s="148"/>
      <c r="K67" s="148"/>
      <c r="L67" s="148"/>
    </row>
    <row r="68" spans="1:12" s="115" customFormat="1" x14ac:dyDescent="0.2">
      <c r="A68" s="110" t="s">
        <v>164</v>
      </c>
      <c r="B68" s="111"/>
      <c r="C68" s="111"/>
      <c r="D68" s="112" t="s">
        <v>146</v>
      </c>
      <c r="E68" s="179"/>
      <c r="F68" s="113"/>
      <c r="G68" s="113"/>
      <c r="H68" s="114"/>
      <c r="J68" s="148"/>
      <c r="K68" s="148"/>
      <c r="L68" s="148"/>
    </row>
    <row r="69" spans="1:12" s="115" customFormat="1" x14ac:dyDescent="0.2">
      <c r="A69" s="128"/>
      <c r="B69" s="130"/>
      <c r="C69" s="130"/>
      <c r="D69" s="131"/>
      <c r="E69" s="184"/>
      <c r="F69" s="132"/>
      <c r="G69" s="132"/>
      <c r="H69" s="133"/>
      <c r="J69" s="148"/>
      <c r="K69" s="148"/>
      <c r="L69" s="148"/>
    </row>
    <row r="70" spans="1:12" s="115" customFormat="1" x14ac:dyDescent="0.2">
      <c r="A70" s="135"/>
      <c r="B70" s="230" t="s">
        <v>147</v>
      </c>
      <c r="C70" s="231"/>
      <c r="D70" s="232"/>
      <c r="E70" s="186"/>
      <c r="F70" s="139"/>
      <c r="G70" s="139"/>
      <c r="H70" s="137"/>
      <c r="J70" s="148"/>
      <c r="K70" s="148"/>
      <c r="L70" s="148"/>
    </row>
    <row r="71" spans="1:12" s="115" customFormat="1" x14ac:dyDescent="0.2">
      <c r="A71" s="171" t="s">
        <v>66</v>
      </c>
      <c r="B71" s="165"/>
      <c r="C71" s="226" t="s">
        <v>100</v>
      </c>
      <c r="D71" s="227"/>
      <c r="E71" s="187">
        <v>35</v>
      </c>
      <c r="F71" s="142"/>
      <c r="G71" s="122"/>
      <c r="H71" s="172">
        <f>(F71*G71)</f>
        <v>0</v>
      </c>
      <c r="I71" s="152"/>
      <c r="J71" s="148"/>
      <c r="K71" s="148"/>
      <c r="L71" s="148"/>
    </row>
    <row r="72" spans="1:12" s="115" customFormat="1" x14ac:dyDescent="0.2">
      <c r="A72" s="164" t="s">
        <v>67</v>
      </c>
      <c r="B72" s="165"/>
      <c r="C72" s="226" t="s">
        <v>101</v>
      </c>
      <c r="D72" s="227"/>
      <c r="E72" s="187">
        <v>160</v>
      </c>
      <c r="F72" s="142"/>
      <c r="G72" s="122"/>
      <c r="H72" s="172">
        <f t="shared" ref="H72:H93" si="4">(F72*G72)</f>
        <v>0</v>
      </c>
      <c r="I72" s="152"/>
      <c r="J72" s="148"/>
      <c r="K72" s="148"/>
      <c r="L72" s="148"/>
    </row>
    <row r="73" spans="1:12" s="115" customFormat="1" x14ac:dyDescent="0.2">
      <c r="A73" s="164" t="s">
        <v>68</v>
      </c>
      <c r="B73" s="165"/>
      <c r="C73" s="226" t="s">
        <v>102</v>
      </c>
      <c r="D73" s="227"/>
      <c r="E73" s="187">
        <v>430</v>
      </c>
      <c r="F73" s="142"/>
      <c r="G73" s="122"/>
      <c r="H73" s="172">
        <f t="shared" si="4"/>
        <v>0</v>
      </c>
      <c r="I73" s="152"/>
      <c r="J73" s="148"/>
      <c r="K73" s="148"/>
      <c r="L73" s="148"/>
    </row>
    <row r="74" spans="1:12" s="115" customFormat="1" x14ac:dyDescent="0.2">
      <c r="A74" s="164"/>
      <c r="B74" s="165"/>
      <c r="C74" s="228" t="s">
        <v>105</v>
      </c>
      <c r="D74" s="229"/>
      <c r="E74" s="192"/>
      <c r="F74" s="167"/>
      <c r="G74" s="167"/>
      <c r="H74" s="172"/>
      <c r="J74" s="148"/>
      <c r="K74" s="148"/>
      <c r="L74" s="148"/>
    </row>
    <row r="75" spans="1:12" s="115" customFormat="1" x14ac:dyDescent="0.2">
      <c r="A75" s="164" t="s">
        <v>77</v>
      </c>
      <c r="B75" s="165"/>
      <c r="C75" s="168"/>
      <c r="D75" s="175" t="s">
        <v>162</v>
      </c>
      <c r="E75" s="187">
        <v>40</v>
      </c>
      <c r="F75" s="142"/>
      <c r="G75" s="122"/>
      <c r="H75" s="172">
        <f t="shared" si="4"/>
        <v>0</v>
      </c>
      <c r="I75" s="152"/>
      <c r="J75" s="148"/>
      <c r="K75" s="148"/>
      <c r="L75" s="148"/>
    </row>
    <row r="76" spans="1:12" s="115" customFormat="1" x14ac:dyDescent="0.2">
      <c r="A76" s="164" t="s">
        <v>85</v>
      </c>
      <c r="B76" s="165"/>
      <c r="C76" s="168"/>
      <c r="D76" s="175" t="s">
        <v>106</v>
      </c>
      <c r="E76" s="187">
        <v>80</v>
      </c>
      <c r="F76" s="142"/>
      <c r="G76" s="122"/>
      <c r="H76" s="172">
        <f t="shared" si="4"/>
        <v>0</v>
      </c>
      <c r="I76" s="152"/>
      <c r="J76" s="148"/>
      <c r="K76" s="148"/>
      <c r="L76" s="148"/>
    </row>
    <row r="77" spans="1:12" s="115" customFormat="1" x14ac:dyDescent="0.2">
      <c r="A77" s="164" t="s">
        <v>87</v>
      </c>
      <c r="B77" s="165"/>
      <c r="C77" s="165"/>
      <c r="D77" s="166" t="s">
        <v>107</v>
      </c>
      <c r="E77" s="187">
        <v>230</v>
      </c>
      <c r="F77" s="142"/>
      <c r="G77" s="122"/>
      <c r="H77" s="172">
        <f t="shared" si="4"/>
        <v>0</v>
      </c>
      <c r="I77" s="152"/>
      <c r="J77" s="148"/>
      <c r="K77" s="148"/>
      <c r="L77" s="148"/>
    </row>
    <row r="78" spans="1:12" s="115" customFormat="1" x14ac:dyDescent="0.2">
      <c r="A78" s="164" t="s">
        <v>89</v>
      </c>
      <c r="B78" s="165"/>
      <c r="C78" s="165"/>
      <c r="D78" s="166" t="s">
        <v>148</v>
      </c>
      <c r="E78" s="187">
        <v>350</v>
      </c>
      <c r="F78" s="142"/>
      <c r="G78" s="122"/>
      <c r="H78" s="172">
        <f t="shared" si="4"/>
        <v>0</v>
      </c>
      <c r="I78" s="152"/>
      <c r="J78" s="148"/>
      <c r="K78" s="148"/>
      <c r="L78" s="148"/>
    </row>
    <row r="79" spans="1:12" s="115" customFormat="1" x14ac:dyDescent="0.2">
      <c r="A79" s="164" t="s">
        <v>90</v>
      </c>
      <c r="B79" s="165"/>
      <c r="C79" s="165"/>
      <c r="D79" s="166" t="s">
        <v>109</v>
      </c>
      <c r="E79" s="187">
        <v>700</v>
      </c>
      <c r="F79" s="142"/>
      <c r="G79" s="122"/>
      <c r="H79" s="172">
        <f t="shared" si="4"/>
        <v>0</v>
      </c>
      <c r="I79" s="152"/>
      <c r="J79" s="148"/>
      <c r="K79" s="148"/>
      <c r="L79" s="148"/>
    </row>
    <row r="80" spans="1:12" s="115" customFormat="1" x14ac:dyDescent="0.2">
      <c r="A80" s="164" t="s">
        <v>92</v>
      </c>
      <c r="B80" s="165"/>
      <c r="C80" s="165"/>
      <c r="D80" s="166" t="s">
        <v>110</v>
      </c>
      <c r="E80" s="187">
        <v>350</v>
      </c>
      <c r="F80" s="142"/>
      <c r="G80" s="122"/>
      <c r="H80" s="172">
        <f t="shared" si="4"/>
        <v>0</v>
      </c>
      <c r="I80" s="152"/>
      <c r="J80" s="148"/>
      <c r="K80" s="148"/>
      <c r="L80" s="148"/>
    </row>
    <row r="81" spans="1:12" s="115" customFormat="1" x14ac:dyDescent="0.2">
      <c r="A81" s="164" t="s">
        <v>112</v>
      </c>
      <c r="B81" s="165"/>
      <c r="C81" s="165"/>
      <c r="D81" s="166" t="s">
        <v>114</v>
      </c>
      <c r="E81" s="187">
        <v>100</v>
      </c>
      <c r="F81" s="142"/>
      <c r="G81" s="122"/>
      <c r="H81" s="172">
        <f t="shared" si="4"/>
        <v>0</v>
      </c>
      <c r="I81" s="152"/>
      <c r="J81" s="148"/>
      <c r="K81" s="148"/>
      <c r="L81" s="148"/>
    </row>
    <row r="82" spans="1:12" s="115" customFormat="1" x14ac:dyDescent="0.2">
      <c r="A82" s="164" t="s">
        <v>113</v>
      </c>
      <c r="B82" s="173"/>
      <c r="C82" s="173"/>
      <c r="D82" s="174" t="s">
        <v>116</v>
      </c>
      <c r="E82" s="193">
        <v>60</v>
      </c>
      <c r="F82" s="142"/>
      <c r="G82" s="122"/>
      <c r="H82" s="172">
        <f t="shared" si="4"/>
        <v>0</v>
      </c>
      <c r="I82" s="152"/>
      <c r="J82" s="148"/>
      <c r="K82" s="148"/>
      <c r="L82" s="148"/>
    </row>
    <row r="83" spans="1:12" s="115" customFormat="1" x14ac:dyDescent="0.2">
      <c r="A83" s="164" t="s">
        <v>115</v>
      </c>
      <c r="B83" s="173"/>
      <c r="C83" s="173"/>
      <c r="D83" s="174" t="s">
        <v>118</v>
      </c>
      <c r="E83" s="193">
        <v>30</v>
      </c>
      <c r="F83" s="142"/>
      <c r="G83" s="122"/>
      <c r="H83" s="172">
        <f t="shared" si="4"/>
        <v>0</v>
      </c>
      <c r="I83" s="152"/>
      <c r="J83" s="148"/>
      <c r="K83" s="148"/>
      <c r="L83" s="148"/>
    </row>
    <row r="84" spans="1:12" s="115" customFormat="1" x14ac:dyDescent="0.2">
      <c r="A84" s="164" t="s">
        <v>117</v>
      </c>
      <c r="B84" s="165"/>
      <c r="C84" s="165"/>
      <c r="D84" s="174" t="s">
        <v>120</v>
      </c>
      <c r="E84" s="193">
        <v>40</v>
      </c>
      <c r="F84" s="142"/>
      <c r="G84" s="122"/>
      <c r="H84" s="172">
        <f t="shared" si="4"/>
        <v>0</v>
      </c>
      <c r="I84" s="152"/>
      <c r="J84" s="148"/>
      <c r="K84" s="148"/>
      <c r="L84" s="148"/>
    </row>
    <row r="85" spans="1:12" s="115" customFormat="1" x14ac:dyDescent="0.2">
      <c r="A85" s="164" t="s">
        <v>119</v>
      </c>
      <c r="B85" s="165"/>
      <c r="C85" s="165"/>
      <c r="D85" s="174" t="s">
        <v>122</v>
      </c>
      <c r="E85" s="193">
        <v>35</v>
      </c>
      <c r="F85" s="142"/>
      <c r="G85" s="122"/>
      <c r="H85" s="172">
        <f t="shared" si="4"/>
        <v>0</v>
      </c>
      <c r="I85" s="152"/>
      <c r="J85" s="148"/>
      <c r="K85" s="148"/>
      <c r="L85" s="148"/>
    </row>
    <row r="86" spans="1:12" s="115" customFormat="1" x14ac:dyDescent="0.2">
      <c r="A86" s="164" t="s">
        <v>121</v>
      </c>
      <c r="B86" s="165"/>
      <c r="C86" s="165"/>
      <c r="D86" s="174" t="s">
        <v>124</v>
      </c>
      <c r="E86" s="193">
        <v>105</v>
      </c>
      <c r="F86" s="142"/>
      <c r="G86" s="122"/>
      <c r="H86" s="172">
        <f t="shared" si="4"/>
        <v>0</v>
      </c>
      <c r="I86" s="152"/>
      <c r="J86" s="148"/>
      <c r="K86" s="148"/>
      <c r="L86" s="148"/>
    </row>
    <row r="87" spans="1:12" s="115" customFormat="1" x14ac:dyDescent="0.2">
      <c r="A87" s="164" t="s">
        <v>123</v>
      </c>
      <c r="B87" s="165"/>
      <c r="C87" s="165"/>
      <c r="D87" s="174" t="s">
        <v>126</v>
      </c>
      <c r="E87" s="193">
        <v>60</v>
      </c>
      <c r="F87" s="142"/>
      <c r="G87" s="122"/>
      <c r="H87" s="172">
        <f t="shared" si="4"/>
        <v>0</v>
      </c>
      <c r="I87" s="152"/>
      <c r="J87" s="148"/>
      <c r="K87" s="148"/>
      <c r="L87" s="148"/>
    </row>
    <row r="88" spans="1:12" s="115" customFormat="1" x14ac:dyDescent="0.2">
      <c r="A88" s="164" t="s">
        <v>125</v>
      </c>
      <c r="B88" s="165"/>
      <c r="C88" s="165"/>
      <c r="D88" s="174" t="s">
        <v>128</v>
      </c>
      <c r="E88" s="193">
        <v>20</v>
      </c>
      <c r="F88" s="142"/>
      <c r="G88" s="122"/>
      <c r="H88" s="172">
        <f t="shared" si="4"/>
        <v>0</v>
      </c>
      <c r="I88" s="152"/>
      <c r="J88" s="148"/>
      <c r="K88" s="148"/>
      <c r="L88" s="148"/>
    </row>
    <row r="89" spans="1:12" s="115" customFormat="1" x14ac:dyDescent="0.2">
      <c r="A89" s="164" t="s">
        <v>127</v>
      </c>
      <c r="B89" s="165"/>
      <c r="C89" s="165" t="s">
        <v>103</v>
      </c>
      <c r="D89" s="166"/>
      <c r="E89" s="187">
        <v>37</v>
      </c>
      <c r="F89" s="142"/>
      <c r="G89" s="122"/>
      <c r="H89" s="172">
        <f t="shared" si="4"/>
        <v>0</v>
      </c>
      <c r="I89" s="152"/>
      <c r="J89" s="148"/>
      <c r="K89" s="148"/>
      <c r="L89" s="148"/>
    </row>
    <row r="90" spans="1:12" s="115" customFormat="1" x14ac:dyDescent="0.2">
      <c r="A90" s="164" t="s">
        <v>129</v>
      </c>
      <c r="B90" s="165"/>
      <c r="C90" s="165" t="s">
        <v>149</v>
      </c>
      <c r="D90" s="166"/>
      <c r="E90" s="187">
        <v>190</v>
      </c>
      <c r="F90" s="142"/>
      <c r="G90" s="122"/>
      <c r="H90" s="172">
        <f t="shared" si="4"/>
        <v>0</v>
      </c>
      <c r="I90" s="152"/>
      <c r="J90" s="148"/>
      <c r="K90" s="148"/>
      <c r="L90" s="148"/>
    </row>
    <row r="91" spans="1:12" s="115" customFormat="1" x14ac:dyDescent="0.2">
      <c r="A91" s="164" t="s">
        <v>130</v>
      </c>
      <c r="B91" s="165"/>
      <c r="C91" s="165" t="s">
        <v>150</v>
      </c>
      <c r="D91" s="166"/>
      <c r="E91" s="187">
        <v>105</v>
      </c>
      <c r="F91" s="142"/>
      <c r="G91" s="122"/>
      <c r="H91" s="172">
        <f t="shared" si="4"/>
        <v>0</v>
      </c>
      <c r="I91" s="152"/>
      <c r="J91" s="148"/>
      <c r="K91" s="148"/>
      <c r="L91" s="148"/>
    </row>
    <row r="92" spans="1:12" s="115" customFormat="1" x14ac:dyDescent="0.2">
      <c r="A92" s="164" t="s">
        <v>132</v>
      </c>
      <c r="B92" s="165" t="s">
        <v>151</v>
      </c>
      <c r="C92" s="165"/>
      <c r="D92" s="166"/>
      <c r="E92" s="187">
        <v>40</v>
      </c>
      <c r="F92" s="142"/>
      <c r="G92" s="122"/>
      <c r="H92" s="172">
        <f t="shared" si="4"/>
        <v>0</v>
      </c>
      <c r="I92" s="152"/>
      <c r="J92" s="148"/>
      <c r="K92" s="148"/>
      <c r="L92" s="148"/>
    </row>
    <row r="93" spans="1:12" s="115" customFormat="1" x14ac:dyDescent="0.2">
      <c r="A93" s="135" t="s">
        <v>134</v>
      </c>
      <c r="B93" s="136" t="s">
        <v>152</v>
      </c>
      <c r="C93" s="136"/>
      <c r="D93" s="138"/>
      <c r="E93" s="176">
        <v>40</v>
      </c>
      <c r="F93" s="142"/>
      <c r="G93" s="122"/>
      <c r="H93" s="137">
        <f t="shared" si="4"/>
        <v>0</v>
      </c>
      <c r="I93" s="152">
        <f>SUM(H71:H93)</f>
        <v>0</v>
      </c>
      <c r="J93" s="148"/>
      <c r="K93" s="148"/>
      <c r="L93" s="148"/>
    </row>
    <row r="95" spans="1:12" s="115" customFormat="1" x14ac:dyDescent="0.2">
      <c r="D95" s="149" t="s">
        <v>153</v>
      </c>
      <c r="E95" s="177"/>
      <c r="H95" s="150">
        <f>SUM(H4:H93)</f>
        <v>0</v>
      </c>
    </row>
    <row r="96" spans="1:12" s="115" customFormat="1" x14ac:dyDescent="0.2">
      <c r="D96" s="149"/>
      <c r="E96" s="177"/>
      <c r="H96" s="150"/>
    </row>
  </sheetData>
  <mergeCells count="38">
    <mergeCell ref="B20:D20"/>
    <mergeCell ref="B9:D9"/>
    <mergeCell ref="B10:D10"/>
    <mergeCell ref="B11:D11"/>
    <mergeCell ref="B12:D12"/>
    <mergeCell ref="B13:D13"/>
    <mergeCell ref="B14:D14"/>
    <mergeCell ref="B15:D15"/>
    <mergeCell ref="B16:D16"/>
    <mergeCell ref="B17:D17"/>
    <mergeCell ref="B18:D18"/>
    <mergeCell ref="C73:D73"/>
    <mergeCell ref="C74:D74"/>
    <mergeCell ref="B60:D60"/>
    <mergeCell ref="B61:D61"/>
    <mergeCell ref="B62:D62"/>
    <mergeCell ref="B63:D63"/>
    <mergeCell ref="B64:D64"/>
    <mergeCell ref="B65:D65"/>
    <mergeCell ref="B70:D70"/>
    <mergeCell ref="C71:D71"/>
    <mergeCell ref="C72:D72"/>
    <mergeCell ref="D2:H2"/>
    <mergeCell ref="B57:D57"/>
    <mergeCell ref="B58:D58"/>
    <mergeCell ref="B59:D59"/>
    <mergeCell ref="B27:D27"/>
    <mergeCell ref="C28:D28"/>
    <mergeCell ref="C29:D29"/>
    <mergeCell ref="B19:D19"/>
    <mergeCell ref="B22:D22"/>
    <mergeCell ref="C30:D30"/>
    <mergeCell ref="C31:D31"/>
    <mergeCell ref="B50:D50"/>
    <mergeCell ref="B6:D6"/>
    <mergeCell ref="B7:D7"/>
    <mergeCell ref="B8:D8"/>
    <mergeCell ref="B21:D21"/>
  </mergeCells>
  <pageMargins left="0.78740157480314965" right="0.78740157480314965" top="0.59055118110236227" bottom="0.78740157480314965" header="0.51181102362204722" footer="0.51181102362204722"/>
  <pageSetup paperSize="9" scale="7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topLeftCell="A28" zoomScaleNormal="100" zoomScalePageLayoutView="80" workbookViewId="0">
      <selection activeCell="D12" sqref="D12"/>
    </sheetView>
  </sheetViews>
  <sheetFormatPr defaultColWidth="9.140625" defaultRowHeight="12.75" x14ac:dyDescent="0.25"/>
  <cols>
    <col min="1" max="1" width="9.140625" style="62"/>
    <col min="2" max="2" width="74.5703125" style="62" customWidth="1"/>
    <col min="3" max="4" width="16" style="62" customWidth="1"/>
    <col min="5" max="5" width="16" style="96" customWidth="1"/>
    <col min="6" max="9" width="7.140625" style="62" customWidth="1"/>
    <col min="10" max="16384" width="9.140625" style="62"/>
  </cols>
  <sheetData>
    <row r="1" spans="1:6" ht="13.5" thickBot="1" x14ac:dyDescent="0.3">
      <c r="B1" s="60"/>
      <c r="C1" s="61" t="s">
        <v>38</v>
      </c>
      <c r="D1" s="60"/>
      <c r="E1" s="60"/>
    </row>
    <row r="2" spans="1:6" ht="30" customHeight="1" thickBot="1" x14ac:dyDescent="0.3">
      <c r="B2" s="242" t="s">
        <v>61</v>
      </c>
      <c r="C2" s="243"/>
      <c r="D2" s="243"/>
      <c r="E2" s="244"/>
    </row>
    <row r="3" spans="1:6" ht="13.5" thickBot="1" x14ac:dyDescent="0.3">
      <c r="B3" s="60"/>
      <c r="C3" s="61"/>
      <c r="D3" s="61"/>
      <c r="E3" s="60"/>
    </row>
    <row r="4" spans="1:6" ht="30" customHeight="1" thickBot="1" x14ac:dyDescent="0.3">
      <c r="B4" s="245" t="s">
        <v>184</v>
      </c>
      <c r="C4" s="246"/>
      <c r="D4" s="247"/>
      <c r="E4" s="248"/>
    </row>
    <row r="5" spans="1:6" ht="18" x14ac:dyDescent="0.25">
      <c r="B5" s="63"/>
      <c r="C5" s="63"/>
      <c r="D5" s="63"/>
      <c r="E5" s="63"/>
    </row>
    <row r="6" spans="1:6" ht="13.5" customHeight="1" thickBot="1" x14ac:dyDescent="0.3">
      <c r="E6" s="62"/>
    </row>
    <row r="7" spans="1:6" ht="15.75" thickBot="1" x14ac:dyDescent="0.3">
      <c r="B7" s="64"/>
      <c r="C7" s="65" t="s">
        <v>26</v>
      </c>
      <c r="D7" s="65" t="s">
        <v>39</v>
      </c>
      <c r="E7" s="66" t="s">
        <v>27</v>
      </c>
    </row>
    <row r="8" spans="1:6" customFormat="1" ht="15" x14ac:dyDescent="0.25">
      <c r="B8" s="98" t="s">
        <v>62</v>
      </c>
      <c r="C8" s="67"/>
      <c r="D8" s="68"/>
      <c r="E8" s="68"/>
      <c r="F8" s="62"/>
    </row>
    <row r="9" spans="1:6" customFormat="1" ht="15" x14ac:dyDescent="0.25">
      <c r="B9" s="69" t="s">
        <v>165</v>
      </c>
      <c r="C9" s="70">
        <v>120</v>
      </c>
      <c r="D9" s="240"/>
      <c r="E9" s="71">
        <f>C9*D9</f>
        <v>0</v>
      </c>
      <c r="F9" s="62"/>
    </row>
    <row r="10" spans="1:6" customFormat="1" ht="15" x14ac:dyDescent="0.25">
      <c r="B10" s="69" t="s">
        <v>40</v>
      </c>
      <c r="C10" s="70">
        <v>250</v>
      </c>
      <c r="D10" s="241"/>
      <c r="E10" s="71">
        <f>D9*C10</f>
        <v>0</v>
      </c>
      <c r="F10" s="62"/>
    </row>
    <row r="11" spans="1:6" customFormat="1" ht="30" x14ac:dyDescent="0.25">
      <c r="B11" s="97" t="s">
        <v>188</v>
      </c>
      <c r="C11" s="70">
        <f>C23</f>
        <v>620</v>
      </c>
      <c r="D11" s="241"/>
      <c r="E11" s="71">
        <f>C11*$D$9</f>
        <v>0</v>
      </c>
      <c r="F11" s="62"/>
    </row>
    <row r="12" spans="1:6" ht="15" x14ac:dyDescent="0.25">
      <c r="A12"/>
      <c r="B12" s="72"/>
      <c r="C12" s="72">
        <f>SUM(C9:C11)</f>
        <v>990</v>
      </c>
      <c r="D12" s="73"/>
      <c r="E12" s="73">
        <f>SUM(E9:E11)</f>
        <v>0</v>
      </c>
    </row>
    <row r="13" spans="1:6" ht="15" x14ac:dyDescent="0.25">
      <c r="B13" s="64" t="s">
        <v>41</v>
      </c>
      <c r="C13" s="1"/>
      <c r="E13" s="62"/>
    </row>
    <row r="14" spans="1:6" x14ac:dyDescent="0.25">
      <c r="E14" s="62"/>
    </row>
    <row r="15" spans="1:6" ht="15.75" thickBot="1" x14ac:dyDescent="0.3">
      <c r="B15" s="74" t="s">
        <v>42</v>
      </c>
      <c r="C15" s="75" t="s">
        <v>166</v>
      </c>
      <c r="E15" s="62"/>
    </row>
    <row r="16" spans="1:6" ht="15.75" thickBot="1" x14ac:dyDescent="0.3">
      <c r="B16" s="76" t="s">
        <v>43</v>
      </c>
      <c r="C16" s="77" t="s">
        <v>6</v>
      </c>
      <c r="E16" s="62"/>
    </row>
    <row r="17" spans="2:9" ht="89.25" customHeight="1" x14ac:dyDescent="0.25">
      <c r="B17" s="78" t="s">
        <v>44</v>
      </c>
      <c r="C17" s="79">
        <v>60</v>
      </c>
      <c r="E17" s="80"/>
      <c r="G17"/>
    </row>
    <row r="18" spans="2:9" ht="75" x14ac:dyDescent="0.25">
      <c r="B18" s="78" t="s">
        <v>45</v>
      </c>
      <c r="C18" s="79">
        <v>200</v>
      </c>
      <c r="E18" s="62"/>
    </row>
    <row r="19" spans="2:9" ht="45" x14ac:dyDescent="0.25">
      <c r="B19" s="78" t="s">
        <v>46</v>
      </c>
      <c r="C19" s="81">
        <v>30</v>
      </c>
      <c r="E19" s="62"/>
    </row>
    <row r="20" spans="2:9" ht="15" x14ac:dyDescent="0.25">
      <c r="B20" s="78" t="s">
        <v>47</v>
      </c>
      <c r="C20" s="79">
        <v>100</v>
      </c>
      <c r="E20" s="62"/>
    </row>
    <row r="21" spans="2:9" ht="90" x14ac:dyDescent="0.25">
      <c r="B21" s="82" t="s">
        <v>48</v>
      </c>
      <c r="C21" s="79">
        <v>50</v>
      </c>
      <c r="E21" s="62"/>
    </row>
    <row r="22" spans="2:9" ht="162.75" customHeight="1" x14ac:dyDescent="0.25">
      <c r="B22" s="82" t="s">
        <v>49</v>
      </c>
      <c r="C22" s="79">
        <v>180</v>
      </c>
      <c r="E22" s="62"/>
    </row>
    <row r="23" spans="2:9" ht="15" x14ac:dyDescent="0.25">
      <c r="B23" s="83" t="s">
        <v>50</v>
      </c>
      <c r="C23" s="84">
        <f>SUM(C17:C22)</f>
        <v>620</v>
      </c>
      <c r="E23" s="62"/>
    </row>
    <row r="24" spans="2:9" ht="15" x14ac:dyDescent="0.25">
      <c r="B24" s="74" t="s">
        <v>51</v>
      </c>
      <c r="C24" s="85"/>
      <c r="E24" s="62"/>
      <c r="I24" s="86"/>
    </row>
    <row r="25" spans="2:9" ht="15" x14ac:dyDescent="0.25">
      <c r="B25" s="87" t="s">
        <v>52</v>
      </c>
      <c r="C25" s="87"/>
      <c r="D25" s="87"/>
      <c r="E25" s="88"/>
    </row>
    <row r="26" spans="2:9" ht="78" customHeight="1" x14ac:dyDescent="0.25">
      <c r="B26" s="239" t="s">
        <v>53</v>
      </c>
      <c r="C26" s="249"/>
      <c r="D26" s="249"/>
      <c r="E26" s="249"/>
      <c r="G26"/>
      <c r="H26" s="89"/>
      <c r="I26" s="86"/>
    </row>
    <row r="27" spans="2:9" ht="52.5" customHeight="1" x14ac:dyDescent="0.25">
      <c r="B27" s="239" t="s">
        <v>54</v>
      </c>
      <c r="C27" s="249"/>
      <c r="D27" s="249"/>
      <c r="E27" s="249"/>
      <c r="G27"/>
      <c r="H27" s="89"/>
    </row>
    <row r="28" spans="2:9" ht="51.75" customHeight="1" x14ac:dyDescent="0.25">
      <c r="B28" s="239" t="s">
        <v>55</v>
      </c>
      <c r="C28" s="249"/>
      <c r="D28" s="249"/>
      <c r="E28" s="249"/>
    </row>
    <row r="29" spans="2:9" ht="19.5" customHeight="1" x14ac:dyDescent="0.25">
      <c r="B29" s="239" t="s">
        <v>56</v>
      </c>
      <c r="C29" s="239"/>
      <c r="D29" s="239"/>
      <c r="E29" s="239"/>
    </row>
    <row r="36" spans="2:5" ht="15" x14ac:dyDescent="0.25">
      <c r="B36" s="90" t="s">
        <v>57</v>
      </c>
      <c r="C36" s="91"/>
      <c r="D36" s="91"/>
      <c r="E36" s="91"/>
    </row>
    <row r="37" spans="2:5" ht="15" x14ac:dyDescent="0.25">
      <c r="C37" s="92" t="s">
        <v>58</v>
      </c>
      <c r="D37" s="93"/>
      <c r="E37" s="94"/>
    </row>
    <row r="38" spans="2:5" ht="15" x14ac:dyDescent="0.25">
      <c r="C38" s="95" t="s">
        <v>59</v>
      </c>
      <c r="D38" s="90"/>
      <c r="E38" s="90"/>
    </row>
    <row r="39" spans="2:5" ht="15" x14ac:dyDescent="0.25">
      <c r="B39"/>
      <c r="C39" s="90" t="s">
        <v>60</v>
      </c>
      <c r="D39" s="90"/>
      <c r="E39" s="90"/>
    </row>
  </sheetData>
  <mergeCells count="7">
    <mergeCell ref="B29:E29"/>
    <mergeCell ref="D9:D11"/>
    <mergeCell ref="B2:E2"/>
    <mergeCell ref="B4:E4"/>
    <mergeCell ref="B26:E26"/>
    <mergeCell ref="B27:E27"/>
    <mergeCell ref="B28:E28"/>
  </mergeCells>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I. Celkový součet</vt:lpstr>
      <vt:lpstr>II. Sazebník</vt:lpstr>
      <vt:lpstr>III. Projektové práce.</vt:lpstr>
      <vt:lpstr>IV. TP</vt:lpstr>
      <vt:lpstr>'I. Celkový součet'!Oblast_tisku</vt:lpstr>
      <vt:lpstr>'II. Sazebník'!Oblast_tisku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2012-11-23T09:14:16Z</dcterms:created>
  <dcterms:modified xsi:type="dcterms:W3CDTF">2022-08-18T08:17:05Z</dcterms:modified>
</cp:coreProperties>
</file>