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 s..." sheetId="2" r:id="rId2"/>
    <sheet name="H00 - Vzduchotechnika" sheetId="3" r:id="rId3"/>
    <sheet name="J00 - Elektroinstalace" sheetId="4" r:id="rId4"/>
    <sheet name="D.1.1 - Architektonicko s..._01" sheetId="5" r:id="rId5"/>
    <sheet name="J00 - Elektroinstalace_01" sheetId="6" r:id="rId6"/>
    <sheet name="03 - VRN a ostatní náklady" sheetId="7" r:id="rId7"/>
    <sheet name="Seznam figur" sheetId="8" r:id="rId8"/>
    <sheet name="Pokyny pro vyplnění" sheetId="9" r:id="rId9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'D.1.1 - Architektonicko s...'!$C$96:$K$263</definedName>
    <definedName name="_xlnm.Print_Area" localSheetId="1">'D.1.1 - Architektonicko s...'!$C$4:$J$41,'D.1.1 - Architektonicko s...'!$C$47:$J$76,'D.1.1 - Architektonicko s...'!$C$82:$K$263</definedName>
    <definedName name="_xlnm.Print_Titles" localSheetId="1">'D.1.1 - Architektonicko s...'!$96:$96</definedName>
    <definedName name="_xlnm._FilterDatabase" localSheetId="2" hidden="1">'H00 - Vzduchotechnika'!$C$89:$K$175</definedName>
    <definedName name="_xlnm.Print_Area" localSheetId="2">'H00 - Vzduchotechnika'!$C$4:$J$41,'H00 - Vzduchotechnika'!$C$47:$J$69,'H00 - Vzduchotechnika'!$C$75:$K$175</definedName>
    <definedName name="_xlnm.Print_Titles" localSheetId="2">'H00 - Vzduchotechnika'!$89:$89</definedName>
    <definedName name="_xlnm._FilterDatabase" localSheetId="3" hidden="1">'J00 - Elektroinstalace'!$C$94:$K$207</definedName>
    <definedName name="_xlnm.Print_Area" localSheetId="3">'J00 - Elektroinstalace'!$C$4:$J$41,'J00 - Elektroinstalace'!$C$47:$J$74,'J00 - Elektroinstalace'!$C$80:$K$207</definedName>
    <definedName name="_xlnm.Print_Titles" localSheetId="3">'J00 - Elektroinstalace'!$94:$94</definedName>
    <definedName name="_xlnm._FilterDatabase" localSheetId="4" hidden="1">'D.1.1 - Architektonicko s..._01'!$C$107:$K$756</definedName>
    <definedName name="_xlnm.Print_Area" localSheetId="4">'D.1.1 - Architektonicko s..._01'!$C$4:$J$41,'D.1.1 - Architektonicko s..._01'!$C$47:$J$87,'D.1.1 - Architektonicko s..._01'!$C$93:$K$756</definedName>
    <definedName name="_xlnm.Print_Titles" localSheetId="4">'D.1.1 - Architektonicko s..._01'!$107:$107</definedName>
    <definedName name="_xlnm._FilterDatabase" localSheetId="5" hidden="1">'J00 - Elektroinstalace_01'!$C$91:$K$159</definedName>
    <definedName name="_xlnm.Print_Area" localSheetId="5">'J00 - Elektroinstalace_01'!$C$4:$J$41,'J00 - Elektroinstalace_01'!$C$47:$J$71,'J00 - Elektroinstalace_01'!$C$77:$K$159</definedName>
    <definedName name="_xlnm.Print_Titles" localSheetId="5">'J00 - Elektroinstalace_01'!$91:$91</definedName>
    <definedName name="_xlnm._FilterDatabase" localSheetId="6" hidden="1">'03 - VRN a ostatní náklady'!$C$82:$K$105</definedName>
    <definedName name="_xlnm.Print_Area" localSheetId="6">'03 - VRN a ostatní náklady'!$C$4:$J$39,'03 - VRN a ostatní náklady'!$C$45:$J$64,'03 - VRN a ostatní náklady'!$C$70:$K$105</definedName>
    <definedName name="_xlnm.Print_Titles" localSheetId="6">'03 - VRN a ostatní náklady'!$82:$82</definedName>
    <definedName name="_xlnm.Print_Area" localSheetId="7">'Seznam figur'!$C$4:$G$105</definedName>
    <definedName name="_xlnm.Print_Titles" localSheetId="7">'Seznam figur'!$9:$9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62"/>
  <c i="7" r="J35"/>
  <c i="1" r="AX62"/>
  <c i="7"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54"/>
  <c r="J14"/>
  <c r="J12"/>
  <c r="J77"/>
  <c r="E7"/>
  <c r="E48"/>
  <c i="6" r="J39"/>
  <c r="J38"/>
  <c i="1" r="AY61"/>
  <c i="6" r="J37"/>
  <c i="1" r="AX61"/>
  <c i="6"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F86"/>
  <c r="E84"/>
  <c r="F56"/>
  <c r="E54"/>
  <c r="J26"/>
  <c r="E26"/>
  <c r="J89"/>
  <c r="J25"/>
  <c r="J23"/>
  <c r="E23"/>
  <c r="J58"/>
  <c r="J22"/>
  <c r="J20"/>
  <c r="E20"/>
  <c r="F89"/>
  <c r="J19"/>
  <c r="J17"/>
  <c r="E17"/>
  <c r="F58"/>
  <c r="J16"/>
  <c r="J14"/>
  <c r="J86"/>
  <c r="E7"/>
  <c r="E80"/>
  <c i="5" r="J39"/>
  <c r="J38"/>
  <c i="1" r="AY60"/>
  <c i="5" r="J37"/>
  <c i="1" r="AX60"/>
  <c i="5" r="BI749"/>
  <c r="BH749"/>
  <c r="BG749"/>
  <c r="BF749"/>
  <c r="T749"/>
  <c r="T740"/>
  <c r="R749"/>
  <c r="R740"/>
  <c r="P749"/>
  <c r="P740"/>
  <c r="BI741"/>
  <c r="BH741"/>
  <c r="BG741"/>
  <c r="BF741"/>
  <c r="T741"/>
  <c r="R741"/>
  <c r="P741"/>
  <c r="BI737"/>
  <c r="BH737"/>
  <c r="BG737"/>
  <c r="BF737"/>
  <c r="T737"/>
  <c r="R737"/>
  <c r="P737"/>
  <c r="BI733"/>
  <c r="BH733"/>
  <c r="BG733"/>
  <c r="BF733"/>
  <c r="T733"/>
  <c r="R733"/>
  <c r="P733"/>
  <c r="BI729"/>
  <c r="BH729"/>
  <c r="BG729"/>
  <c r="BF729"/>
  <c r="T729"/>
  <c r="R729"/>
  <c r="P729"/>
  <c r="BI725"/>
  <c r="BH725"/>
  <c r="BG725"/>
  <c r="BF725"/>
  <c r="T725"/>
  <c r="R725"/>
  <c r="P725"/>
  <c r="BI720"/>
  <c r="BH720"/>
  <c r="BG720"/>
  <c r="BF720"/>
  <c r="T720"/>
  <c r="R720"/>
  <c r="P720"/>
  <c r="BI715"/>
  <c r="BH715"/>
  <c r="BG715"/>
  <c r="BF715"/>
  <c r="T715"/>
  <c r="R715"/>
  <c r="P715"/>
  <c r="BI708"/>
  <c r="BH708"/>
  <c r="BG708"/>
  <c r="BF708"/>
  <c r="T708"/>
  <c r="R708"/>
  <c r="P708"/>
  <c r="BI704"/>
  <c r="BH704"/>
  <c r="BG704"/>
  <c r="BF704"/>
  <c r="T704"/>
  <c r="R704"/>
  <c r="P704"/>
  <c r="BI697"/>
  <c r="BH697"/>
  <c r="BG697"/>
  <c r="BF697"/>
  <c r="T697"/>
  <c r="R697"/>
  <c r="P697"/>
  <c r="BI693"/>
  <c r="BH693"/>
  <c r="BG693"/>
  <c r="BF693"/>
  <c r="T693"/>
  <c r="R693"/>
  <c r="P693"/>
  <c r="BI688"/>
  <c r="BH688"/>
  <c r="BG688"/>
  <c r="BF688"/>
  <c r="T688"/>
  <c r="R688"/>
  <c r="P688"/>
  <c r="BI682"/>
  <c r="BH682"/>
  <c r="BG682"/>
  <c r="BF682"/>
  <c r="T682"/>
  <c r="R682"/>
  <c r="P682"/>
  <c r="BI676"/>
  <c r="BH676"/>
  <c r="BG676"/>
  <c r="BF676"/>
  <c r="T676"/>
  <c r="R676"/>
  <c r="P676"/>
  <c r="BI671"/>
  <c r="BH671"/>
  <c r="BG671"/>
  <c r="BF671"/>
  <c r="T671"/>
  <c r="R671"/>
  <c r="P671"/>
  <c r="BI665"/>
  <c r="BH665"/>
  <c r="BG665"/>
  <c r="BF665"/>
  <c r="T665"/>
  <c r="R665"/>
  <c r="P665"/>
  <c r="BI661"/>
  <c r="BH661"/>
  <c r="BG661"/>
  <c r="BF661"/>
  <c r="T661"/>
  <c r="R661"/>
  <c r="P661"/>
  <c r="BI658"/>
  <c r="BH658"/>
  <c r="BG658"/>
  <c r="BF658"/>
  <c r="T658"/>
  <c r="R658"/>
  <c r="P658"/>
  <c r="BI654"/>
  <c r="BH654"/>
  <c r="BG654"/>
  <c r="BF654"/>
  <c r="T654"/>
  <c r="R654"/>
  <c r="P654"/>
  <c r="BI650"/>
  <c r="BH650"/>
  <c r="BG650"/>
  <c r="BF650"/>
  <c r="T650"/>
  <c r="R650"/>
  <c r="P650"/>
  <c r="BI646"/>
  <c r="BH646"/>
  <c r="BG646"/>
  <c r="BF646"/>
  <c r="T646"/>
  <c r="R646"/>
  <c r="P646"/>
  <c r="BI644"/>
  <c r="BH644"/>
  <c r="BG644"/>
  <c r="BF644"/>
  <c r="T644"/>
  <c r="R644"/>
  <c r="P644"/>
  <c r="BI640"/>
  <c r="BH640"/>
  <c r="BG640"/>
  <c r="BF640"/>
  <c r="T640"/>
  <c r="R640"/>
  <c r="P640"/>
  <c r="BI636"/>
  <c r="BH636"/>
  <c r="BG636"/>
  <c r="BF636"/>
  <c r="T636"/>
  <c r="R636"/>
  <c r="P636"/>
  <c r="BI632"/>
  <c r="BH632"/>
  <c r="BG632"/>
  <c r="BF632"/>
  <c r="T632"/>
  <c r="R632"/>
  <c r="P632"/>
  <c r="BI628"/>
  <c r="BH628"/>
  <c r="BG628"/>
  <c r="BF628"/>
  <c r="T628"/>
  <c r="R628"/>
  <c r="P628"/>
  <c r="BI624"/>
  <c r="BH624"/>
  <c r="BG624"/>
  <c r="BF624"/>
  <c r="T624"/>
  <c r="R624"/>
  <c r="P624"/>
  <c r="BI620"/>
  <c r="BH620"/>
  <c r="BG620"/>
  <c r="BF620"/>
  <c r="T620"/>
  <c r="R620"/>
  <c r="P620"/>
  <c r="BI616"/>
  <c r="BH616"/>
  <c r="BG616"/>
  <c r="BF616"/>
  <c r="T616"/>
  <c r="R616"/>
  <c r="P616"/>
  <c r="BI612"/>
  <c r="BH612"/>
  <c r="BG612"/>
  <c r="BF612"/>
  <c r="T612"/>
  <c r="R612"/>
  <c r="P612"/>
  <c r="BI608"/>
  <c r="BH608"/>
  <c r="BG608"/>
  <c r="BF608"/>
  <c r="T608"/>
  <c r="R608"/>
  <c r="P608"/>
  <c r="BI604"/>
  <c r="BH604"/>
  <c r="BG604"/>
  <c r="BF604"/>
  <c r="T604"/>
  <c r="R604"/>
  <c r="P604"/>
  <c r="BI599"/>
  <c r="BH599"/>
  <c r="BG599"/>
  <c r="BF599"/>
  <c r="T599"/>
  <c r="R599"/>
  <c r="P599"/>
  <c r="BI594"/>
  <c r="BH594"/>
  <c r="BG594"/>
  <c r="BF594"/>
  <c r="T594"/>
  <c r="R594"/>
  <c r="P594"/>
  <c r="BI590"/>
  <c r="BH590"/>
  <c r="BG590"/>
  <c r="BF590"/>
  <c r="T590"/>
  <c r="R590"/>
  <c r="P590"/>
  <c r="BI587"/>
  <c r="BH587"/>
  <c r="BG587"/>
  <c r="BF587"/>
  <c r="T587"/>
  <c r="R587"/>
  <c r="P587"/>
  <c r="BI582"/>
  <c r="BH582"/>
  <c r="BG582"/>
  <c r="BF582"/>
  <c r="T582"/>
  <c r="R582"/>
  <c r="P582"/>
  <c r="BI578"/>
  <c r="BH578"/>
  <c r="BG578"/>
  <c r="BF578"/>
  <c r="T578"/>
  <c r="R578"/>
  <c r="P578"/>
  <c r="BI575"/>
  <c r="BH575"/>
  <c r="BG575"/>
  <c r="BF575"/>
  <c r="T575"/>
  <c r="R575"/>
  <c r="P575"/>
  <c r="BI570"/>
  <c r="BH570"/>
  <c r="BG570"/>
  <c r="BF570"/>
  <c r="T570"/>
  <c r="R570"/>
  <c r="P570"/>
  <c r="BI565"/>
  <c r="BH565"/>
  <c r="BG565"/>
  <c r="BF565"/>
  <c r="T565"/>
  <c r="R565"/>
  <c r="P565"/>
  <c r="BI562"/>
  <c r="BH562"/>
  <c r="BG562"/>
  <c r="BF562"/>
  <c r="T562"/>
  <c r="R562"/>
  <c r="P562"/>
  <c r="BI558"/>
  <c r="BH558"/>
  <c r="BG558"/>
  <c r="BF558"/>
  <c r="T558"/>
  <c r="R558"/>
  <c r="P558"/>
  <c r="BI553"/>
  <c r="BH553"/>
  <c r="BG553"/>
  <c r="BF553"/>
  <c r="T553"/>
  <c r="R553"/>
  <c r="P553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2"/>
  <c r="BH522"/>
  <c r="BG522"/>
  <c r="BF522"/>
  <c r="T522"/>
  <c r="R522"/>
  <c r="P522"/>
  <c r="BI520"/>
  <c r="BH520"/>
  <c r="BG520"/>
  <c r="BF520"/>
  <c r="T520"/>
  <c r="R520"/>
  <c r="P520"/>
  <c r="BI515"/>
  <c r="BH515"/>
  <c r="BG515"/>
  <c r="BF515"/>
  <c r="T515"/>
  <c r="R515"/>
  <c r="P515"/>
  <c r="BI511"/>
  <c r="BH511"/>
  <c r="BG511"/>
  <c r="BF511"/>
  <c r="T511"/>
  <c r="R511"/>
  <c r="P511"/>
  <c r="BI506"/>
  <c r="BH506"/>
  <c r="BG506"/>
  <c r="BF506"/>
  <c r="T506"/>
  <c r="R506"/>
  <c r="P506"/>
  <c r="BI501"/>
  <c r="BH501"/>
  <c r="BG501"/>
  <c r="BF501"/>
  <c r="T501"/>
  <c r="R501"/>
  <c r="P501"/>
  <c r="BI497"/>
  <c r="BH497"/>
  <c r="BG497"/>
  <c r="BF497"/>
  <c r="T497"/>
  <c r="R497"/>
  <c r="P497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1"/>
  <c r="BH471"/>
  <c r="BG471"/>
  <c r="BF471"/>
  <c r="T471"/>
  <c r="R471"/>
  <c r="P471"/>
  <c r="BI467"/>
  <c r="BH467"/>
  <c r="BG467"/>
  <c r="BF467"/>
  <c r="T467"/>
  <c r="R467"/>
  <c r="P467"/>
  <c r="BI462"/>
  <c r="BH462"/>
  <c r="BG462"/>
  <c r="BF462"/>
  <c r="T462"/>
  <c r="R462"/>
  <c r="P462"/>
  <c r="BI457"/>
  <c r="BH457"/>
  <c r="BG457"/>
  <c r="BF457"/>
  <c r="T457"/>
  <c r="R457"/>
  <c r="P457"/>
  <c r="BI453"/>
  <c r="BH453"/>
  <c r="BG453"/>
  <c r="BF453"/>
  <c r="T453"/>
  <c r="R453"/>
  <c r="P453"/>
  <c r="BI448"/>
  <c r="BH448"/>
  <c r="BG448"/>
  <c r="BF448"/>
  <c r="T448"/>
  <c r="R448"/>
  <c r="P448"/>
  <c r="BI443"/>
  <c r="BH443"/>
  <c r="BG443"/>
  <c r="BF443"/>
  <c r="T443"/>
  <c r="R443"/>
  <c r="P443"/>
  <c r="BI438"/>
  <c r="BH438"/>
  <c r="BG438"/>
  <c r="BF438"/>
  <c r="T438"/>
  <c r="T437"/>
  <c r="R438"/>
  <c r="R437"/>
  <c r="P438"/>
  <c r="P437"/>
  <c r="BI432"/>
  <c r="BH432"/>
  <c r="BG432"/>
  <c r="BF432"/>
  <c r="T432"/>
  <c r="R432"/>
  <c r="P432"/>
  <c r="BI427"/>
  <c r="BH427"/>
  <c r="BG427"/>
  <c r="BF427"/>
  <c r="T427"/>
  <c r="R427"/>
  <c r="P427"/>
  <c r="BI421"/>
  <c r="BH421"/>
  <c r="BG421"/>
  <c r="BF421"/>
  <c r="T421"/>
  <c r="R421"/>
  <c r="P421"/>
  <c r="BI415"/>
  <c r="BH415"/>
  <c r="BG415"/>
  <c r="BF415"/>
  <c r="T415"/>
  <c r="R415"/>
  <c r="P415"/>
  <c r="BI410"/>
  <c r="BH410"/>
  <c r="BG410"/>
  <c r="BF410"/>
  <c r="T410"/>
  <c r="R410"/>
  <c r="P410"/>
  <c r="BI404"/>
  <c r="BH404"/>
  <c r="BG404"/>
  <c r="BF404"/>
  <c r="T404"/>
  <c r="R404"/>
  <c r="P404"/>
  <c r="BI399"/>
  <c r="BH399"/>
  <c r="BG399"/>
  <c r="BF399"/>
  <c r="T399"/>
  <c r="R399"/>
  <c r="P399"/>
  <c r="BI394"/>
  <c r="BH394"/>
  <c r="BG394"/>
  <c r="BF394"/>
  <c r="T394"/>
  <c r="R394"/>
  <c r="P394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7"/>
  <c r="BH347"/>
  <c r="BG347"/>
  <c r="BF347"/>
  <c r="T347"/>
  <c r="R347"/>
  <c r="P347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4"/>
  <c r="BH334"/>
  <c r="BG334"/>
  <c r="BF334"/>
  <c r="T334"/>
  <c r="R334"/>
  <c r="P334"/>
  <c r="BI329"/>
  <c r="BH329"/>
  <c r="BG329"/>
  <c r="BF329"/>
  <c r="T329"/>
  <c r="R329"/>
  <c r="P329"/>
  <c r="BI325"/>
  <c r="BH325"/>
  <c r="BG325"/>
  <c r="BF325"/>
  <c r="T325"/>
  <c r="R325"/>
  <c r="P325"/>
  <c r="BI320"/>
  <c r="BH320"/>
  <c r="BG320"/>
  <c r="BF320"/>
  <c r="T320"/>
  <c r="R320"/>
  <c r="P320"/>
  <c r="BI314"/>
  <c r="BH314"/>
  <c r="BG314"/>
  <c r="BF314"/>
  <c r="T314"/>
  <c r="R314"/>
  <c r="P314"/>
  <c r="BI310"/>
  <c r="BH310"/>
  <c r="BG310"/>
  <c r="BF310"/>
  <c r="T310"/>
  <c r="R310"/>
  <c r="P310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7"/>
  <c r="BH277"/>
  <c r="BG277"/>
  <c r="BF277"/>
  <c r="T277"/>
  <c r="R277"/>
  <c r="P277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BI111"/>
  <c r="BH111"/>
  <c r="BG111"/>
  <c r="BF111"/>
  <c r="T111"/>
  <c r="R111"/>
  <c r="P111"/>
  <c r="F102"/>
  <c r="E100"/>
  <c r="F56"/>
  <c r="E54"/>
  <c r="J26"/>
  <c r="E26"/>
  <c r="J105"/>
  <c r="J25"/>
  <c r="J23"/>
  <c r="E23"/>
  <c r="J58"/>
  <c r="J22"/>
  <c r="J20"/>
  <c r="E20"/>
  <c r="F105"/>
  <c r="J19"/>
  <c r="J17"/>
  <c r="E17"/>
  <c r="F58"/>
  <c r="J16"/>
  <c r="J14"/>
  <c r="J56"/>
  <c r="E7"/>
  <c r="E96"/>
  <c i="4" r="J39"/>
  <c r="J38"/>
  <c i="1" r="AY58"/>
  <c i="4" r="J37"/>
  <c i="1" r="AX58"/>
  <c i="4"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F89"/>
  <c r="E87"/>
  <c r="F56"/>
  <c r="E54"/>
  <c r="J26"/>
  <c r="E26"/>
  <c r="J59"/>
  <c r="J25"/>
  <c r="J23"/>
  <c r="E23"/>
  <c r="J58"/>
  <c r="J22"/>
  <c r="J20"/>
  <c r="E20"/>
  <c r="F59"/>
  <c r="J19"/>
  <c r="J17"/>
  <c r="E17"/>
  <c r="F91"/>
  <c r="J16"/>
  <c r="J14"/>
  <c r="J89"/>
  <c r="E7"/>
  <c r="E83"/>
  <c i="3" r="J39"/>
  <c r="J38"/>
  <c i="1" r="AY57"/>
  <c i="3" r="J37"/>
  <c i="1" r="AX57"/>
  <c i="3"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86"/>
  <c r="J16"/>
  <c r="J14"/>
  <c r="J56"/>
  <c r="E7"/>
  <c r="E78"/>
  <c i="2" r="J39"/>
  <c r="J38"/>
  <c i="1" r="AY56"/>
  <c i="2" r="J37"/>
  <c i="1" r="AX56"/>
  <c i="2"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T221"/>
  <c r="R222"/>
  <c r="R221"/>
  <c r="P222"/>
  <c r="P221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T162"/>
  <c r="R173"/>
  <c r="R162"/>
  <c r="P173"/>
  <c r="BI168"/>
  <c r="BH168"/>
  <c r="BG168"/>
  <c r="BF168"/>
  <c r="T168"/>
  <c r="R168"/>
  <c r="P168"/>
  <c r="BI163"/>
  <c r="BH163"/>
  <c r="BG163"/>
  <c r="BF163"/>
  <c r="T163"/>
  <c r="R163"/>
  <c r="P163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F91"/>
  <c r="E89"/>
  <c r="F56"/>
  <c r="E54"/>
  <c r="J26"/>
  <c r="E26"/>
  <c r="J94"/>
  <c r="J25"/>
  <c r="J23"/>
  <c r="E23"/>
  <c r="J58"/>
  <c r="J22"/>
  <c r="J20"/>
  <c r="E20"/>
  <c r="F94"/>
  <c r="J19"/>
  <c r="J17"/>
  <c r="E17"/>
  <c r="F93"/>
  <c r="J16"/>
  <c r="J14"/>
  <c r="J56"/>
  <c r="E7"/>
  <c r="E50"/>
  <c i="1" r="L50"/>
  <c r="AM50"/>
  <c r="AM49"/>
  <c r="L49"/>
  <c r="AM47"/>
  <c r="L47"/>
  <c r="L45"/>
  <c r="L44"/>
  <c i="2" r="J230"/>
  <c i="3" r="J163"/>
  <c r="BK131"/>
  <c r="BK141"/>
  <c i="4" r="BK206"/>
  <c r="BK106"/>
  <c i="5" r="BK715"/>
  <c r="J715"/>
  <c r="BK501"/>
  <c r="J368"/>
  <c i="6" r="J125"/>
  <c i="2" r="BK234"/>
  <c r="BK138"/>
  <c i="3" r="J133"/>
  <c i="4" r="J193"/>
  <c r="J121"/>
  <c i="5" r="J612"/>
  <c r="BK145"/>
  <c r="J570"/>
  <c r="J334"/>
  <c r="BK240"/>
  <c r="J628"/>
  <c i="6" r="BK118"/>
  <c i="2" r="BK168"/>
  <c i="3" r="J170"/>
  <c r="J161"/>
  <c i="4" r="BK126"/>
  <c i="5" r="BK457"/>
  <c r="BK522"/>
  <c r="J644"/>
  <c r="BK373"/>
  <c r="BK640"/>
  <c i="6" r="BK148"/>
  <c i="7" r="J104"/>
  <c i="2" r="J124"/>
  <c i="3" r="BK165"/>
  <c i="4" r="BK130"/>
  <c i="5" r="J720"/>
  <c r="J198"/>
  <c r="J671"/>
  <c r="J116"/>
  <c r="BK749"/>
  <c i="6" r="J135"/>
  <c i="2" r="BK124"/>
  <c i="3" r="J154"/>
  <c i="4" r="BK161"/>
  <c r="BK136"/>
  <c i="5" r="BK526"/>
  <c r="BK549"/>
  <c r="BK198"/>
  <c r="BK497"/>
  <c r="J122"/>
  <c i="6" r="J118"/>
  <c i="2" r="BK242"/>
  <c r="BK246"/>
  <c i="3" r="J97"/>
  <c i="4" r="J104"/>
  <c r="BK110"/>
  <c i="5" r="J128"/>
  <c r="J526"/>
  <c r="BK301"/>
  <c r="J457"/>
  <c i="6" r="J113"/>
  <c i="2" r="BK230"/>
  <c i="3" r="BK115"/>
  <c i="4" r="BK149"/>
  <c r="J110"/>
  <c i="5" r="J587"/>
  <c r="BK421"/>
  <c r="J363"/>
  <c r="BK245"/>
  <c i="7" r="BK86"/>
  <c i="2" r="BK143"/>
  <c r="J205"/>
  <c i="3" r="BK161"/>
  <c i="4" r="BK151"/>
  <c r="BK119"/>
  <c i="5" r="J271"/>
  <c r="J529"/>
  <c r="J277"/>
  <c r="J501"/>
  <c r="J373"/>
  <c i="2" r="J173"/>
  <c r="BK105"/>
  <c i="3" r="BK99"/>
  <c r="BK105"/>
  <c i="4" r="J179"/>
  <c r="J159"/>
  <c i="5" r="J165"/>
  <c r="BK383"/>
  <c r="BK287"/>
  <c i="6" r="J142"/>
  <c i="7" r="BK90"/>
  <c i="2" r="BK100"/>
  <c i="3" r="BK119"/>
  <c r="BK101"/>
  <c i="4" r="J153"/>
  <c r="J143"/>
  <c i="5" r="J404"/>
  <c r="J255"/>
  <c r="BK138"/>
  <c r="BK175"/>
  <c r="BK547"/>
  <c r="J383"/>
  <c i="6" r="J150"/>
  <c i="1" r="AS55"/>
  <c i="4" r="J161"/>
  <c r="BK166"/>
  <c i="5" r="J347"/>
  <c r="J599"/>
  <c r="J538"/>
  <c r="BK388"/>
  <c i="6" r="BK106"/>
  <c i="2" r="J246"/>
  <c r="J146"/>
  <c i="3" r="BK154"/>
  <c i="4" r="BK134"/>
  <c r="J171"/>
  <c i="5" r="J427"/>
  <c r="BK565"/>
  <c r="BK234"/>
  <c r="J160"/>
  <c r="BK520"/>
  <c i="6" r="BK137"/>
  <c i="7" r="J93"/>
  <c i="2" r="BK151"/>
  <c i="3" r="BK174"/>
  <c i="4" r="J157"/>
  <c r="BK124"/>
  <c i="5" r="BK562"/>
  <c r="BK181"/>
  <c r="BK532"/>
  <c r="J590"/>
  <c r="J314"/>
  <c i="6" r="J148"/>
  <c i="7" r="BK95"/>
  <c i="2" r="BK184"/>
  <c i="1" r="AS59"/>
  <c i="4" r="BK140"/>
  <c i="5" r="BK410"/>
  <c r="J582"/>
  <c r="BK480"/>
  <c r="J111"/>
  <c i="6" r="BK152"/>
  <c r="BK135"/>
  <c i="2" r="J227"/>
  <c r="BK240"/>
  <c i="4" r="BK185"/>
  <c r="J130"/>
  <c i="5" r="J704"/>
  <c r="J175"/>
  <c r="J208"/>
  <c r="BK570"/>
  <c r="J729"/>
  <c i="6" r="J97"/>
  <c i="7" r="BK97"/>
  <c i="2" r="J234"/>
  <c i="3" r="BK95"/>
  <c r="J105"/>
  <c i="4" r="BK102"/>
  <c i="5" r="BK116"/>
  <c r="J453"/>
  <c r="BK590"/>
  <c r="BK558"/>
  <c r="BK604"/>
  <c i="6" r="BK104"/>
  <c i="7" r="J99"/>
  <c i="2" r="J151"/>
  <c i="3" r="J111"/>
  <c r="BK109"/>
  <c r="J159"/>
  <c i="4" r="BK198"/>
  <c r="J102"/>
  <c i="5" r="BK314"/>
  <c r="BK628"/>
  <c r="BK271"/>
  <c r="BK575"/>
  <c i="6" r="BK146"/>
  <c i="2" r="J163"/>
  <c r="BK238"/>
  <c i="3" r="BK123"/>
  <c r="BK117"/>
  <c r="J115"/>
  <c i="4" r="BK128"/>
  <c i="5" r="BK733"/>
  <c r="BK650"/>
  <c r="BK511"/>
  <c r="J620"/>
  <c r="J646"/>
  <c r="J665"/>
  <c r="J296"/>
  <c i="6" r="J127"/>
  <c i="7" r="J95"/>
  <c i="2" r="J179"/>
  <c i="3" r="BK159"/>
  <c i="4" r="J149"/>
  <c r="BK200"/>
  <c i="5" r="J725"/>
  <c r="BK671"/>
  <c r="J737"/>
  <c r="J358"/>
  <c r="BK229"/>
  <c r="J203"/>
  <c i="6" r="J152"/>
  <c i="2" r="BK146"/>
  <c i="3" r="J103"/>
  <c i="4" r="J128"/>
  <c r="J124"/>
  <c i="5" r="J511"/>
  <c r="J443"/>
  <c r="J343"/>
  <c r="J421"/>
  <c i="6" r="J106"/>
  <c i="2" r="J168"/>
  <c r="J100"/>
  <c i="3" r="J129"/>
  <c i="4" r="J151"/>
  <c r="BK164"/>
  <c i="5" r="J250"/>
  <c r="J432"/>
  <c r="BK543"/>
  <c r="BK658"/>
  <c r="BK578"/>
  <c i="6" r="J156"/>
  <c i="7" r="BK99"/>
  <c i="2" r="BK254"/>
  <c i="3" r="BK111"/>
  <c r="BK135"/>
  <c i="4" r="J175"/>
  <c r="J200"/>
  <c i="5" r="BK729"/>
  <c r="J658"/>
  <c r="BK255"/>
  <c r="BK553"/>
  <c r="J224"/>
  <c i="6" r="BK142"/>
  <c i="2" r="BK179"/>
  <c i="3" r="J135"/>
  <c i="4" r="J206"/>
  <c r="J183"/>
  <c i="5" r="J341"/>
  <c r="BK184"/>
  <c r="BK538"/>
  <c r="BK438"/>
  <c r="BK341"/>
  <c i="6" r="J101"/>
  <c i="2" r="J252"/>
  <c i="3" r="J125"/>
  <c r="J141"/>
  <c i="4" r="J145"/>
  <c r="BK196"/>
  <c i="5" r="J415"/>
  <c r="J693"/>
  <c r="J467"/>
  <c r="J301"/>
  <c r="J265"/>
  <c r="J488"/>
  <c i="6" r="BK123"/>
  <c i="2" r="BK129"/>
  <c i="3" r="J137"/>
  <c r="BK129"/>
  <c i="4" r="J106"/>
  <c i="5" r="J547"/>
  <c r="BK353"/>
  <c r="BK529"/>
  <c r="BK111"/>
  <c i="6" r="BK150"/>
  <c r="BK111"/>
  <c i="2" r="BK205"/>
  <c i="3" r="BK137"/>
  <c r="J107"/>
  <c r="J119"/>
  <c i="4" r="BK171"/>
  <c r="J202"/>
  <c i="5" r="BK296"/>
  <c r="BK462"/>
  <c r="BK515"/>
  <c r="BK404"/>
  <c r="J749"/>
  <c i="6" r="J139"/>
  <c i="7" r="BK88"/>
  <c i="2" r="J143"/>
  <c i="3" r="J148"/>
  <c i="4" r="J114"/>
  <c r="J112"/>
  <c i="5" r="BK310"/>
  <c r="J353"/>
  <c r="BK704"/>
  <c r="J484"/>
  <c r="BK535"/>
  <c i="6" r="BK129"/>
  <c i="2" r="BK200"/>
  <c r="BK215"/>
  <c i="3" r="BK170"/>
  <c i="4" r="J117"/>
  <c i="5" r="J661"/>
  <c r="J188"/>
  <c r="J616"/>
  <c r="BK471"/>
  <c r="BK708"/>
  <c i="6" r="BK158"/>
  <c i="2" r="BK248"/>
  <c r="BK210"/>
  <c i="3" r="J99"/>
  <c i="4" r="BK179"/>
  <c r="BK204"/>
  <c i="5" r="BK394"/>
  <c r="BK632"/>
  <c r="J287"/>
  <c r="BK260"/>
  <c r="BK654"/>
  <c i="6" r="J129"/>
  <c r="J95"/>
  <c i="2" r="J138"/>
  <c i="3" r="BK133"/>
  <c i="4" r="BK187"/>
  <c r="J100"/>
  <c i="5" r="J565"/>
  <c r="J282"/>
  <c r="BK165"/>
  <c r="J682"/>
  <c r="J480"/>
  <c r="BK616"/>
  <c i="6" r="BK139"/>
  <c i="2" r="BK258"/>
  <c r="BK173"/>
  <c i="3" r="J174"/>
  <c i="4" r="J155"/>
  <c r="J204"/>
  <c i="5" r="BK193"/>
  <c r="BK488"/>
  <c r="J636"/>
  <c r="BK219"/>
  <c r="BK347"/>
  <c i="6" r="BK131"/>
  <c r="BK99"/>
  <c i="2" r="J200"/>
  <c r="BK252"/>
  <c i="3" r="J123"/>
  <c i="4" r="BK183"/>
  <c r="J164"/>
  <c i="5" r="BK697"/>
  <c r="BK188"/>
  <c r="BK203"/>
  <c r="BK128"/>
  <c r="BK427"/>
  <c r="J138"/>
  <c i="6" r="BK144"/>
  <c i="2" r="J258"/>
  <c i="3" r="J165"/>
  <c r="J146"/>
  <c r="BK156"/>
  <c i="4" r="J134"/>
  <c r="J138"/>
  <c i="5" r="BK453"/>
  <c r="J184"/>
  <c r="BK399"/>
  <c r="BK587"/>
  <c r="BK250"/>
  <c i="2" r="BK227"/>
  <c r="J156"/>
  <c i="3" r="J167"/>
  <c r="J121"/>
  <c r="J113"/>
  <c i="4" r="J147"/>
  <c r="J166"/>
  <c i="5" r="J650"/>
  <c r="J492"/>
  <c r="BK214"/>
  <c r="J193"/>
  <c r="BK363"/>
  <c r="J520"/>
  <c i="6" r="BK120"/>
  <c i="2" r="J238"/>
  <c i="3" r="BK113"/>
  <c r="J93"/>
  <c i="4" r="BK175"/>
  <c r="J189"/>
  <c i="5" r="J553"/>
  <c r="BK665"/>
  <c r="J305"/>
  <c r="J155"/>
  <c r="J234"/>
  <c r="J320"/>
  <c i="6" r="BK101"/>
  <c i="7" r="J97"/>
  <c i="2" r="J242"/>
  <c i="3" r="BK107"/>
  <c i="4" r="BK189"/>
  <c r="BK202"/>
  <c i="5" r="J229"/>
  <c r="BK329"/>
  <c r="BK320"/>
  <c r="BK624"/>
  <c r="J594"/>
  <c i="7" r="J102"/>
  <c i="2" r="BK261"/>
  <c i="3" r="BK146"/>
  <c r="BK148"/>
  <c i="4" r="J140"/>
  <c i="5" r="J329"/>
  <c r="BK122"/>
  <c r="BK688"/>
  <c r="J388"/>
  <c r="BK339"/>
  <c i="6" r="BK97"/>
  <c i="2" r="J134"/>
  <c r="J110"/>
  <c i="3" r="J152"/>
  <c r="J109"/>
  <c i="4" r="BK193"/>
  <c r="J119"/>
  <c i="5" r="J219"/>
  <c r="J515"/>
  <c r="BK282"/>
  <c r="BK150"/>
  <c r="BK358"/>
  <c r="J522"/>
  <c i="6" r="J104"/>
  <c i="7" r="BK102"/>
  <c i="2" r="BK244"/>
  <c i="3" r="J172"/>
  <c i="4" r="J198"/>
  <c r="J187"/>
  <c r="BK117"/>
  <c i="5" r="BK582"/>
  <c r="J697"/>
  <c r="J310"/>
  <c r="J150"/>
  <c i="6" r="BK154"/>
  <c r="BK125"/>
  <c i="2" r="BK250"/>
  <c i="3" r="J131"/>
  <c i="4" r="BK155"/>
  <c r="J177"/>
  <c r="J108"/>
  <c i="5" r="J532"/>
  <c r="J497"/>
  <c r="J604"/>
  <c r="BK644"/>
  <c r="J399"/>
  <c r="BK277"/>
  <c i="6" r="J99"/>
  <c i="7" r="J88"/>
  <c i="2" r="J261"/>
  <c r="J236"/>
  <c i="3" r="BK93"/>
  <c r="J117"/>
  <c i="4" r="BK177"/>
  <c r="J132"/>
  <c i="5" r="J688"/>
  <c r="BK608"/>
  <c r="BK676"/>
  <c i="6" r="BK127"/>
  <c i="7" r="BK93"/>
  <c i="2" r="J240"/>
  <c i="3" r="BK121"/>
  <c r="J95"/>
  <c r="BK172"/>
  <c i="4" r="J191"/>
  <c r="BK143"/>
  <c i="5" r="BK545"/>
  <c r="J608"/>
  <c r="BK325"/>
  <c r="BK594"/>
  <c r="BK160"/>
  <c i="6" r="BK95"/>
  <c i="2" r="J222"/>
  <c r="J121"/>
  <c i="3" r="J144"/>
  <c i="4" r="BK191"/>
  <c r="BK104"/>
  <c i="5" r="BK646"/>
  <c r="J260"/>
  <c r="BK208"/>
  <c r="J541"/>
  <c r="BK415"/>
  <c i="6" r="J146"/>
  <c r="BK115"/>
  <c i="2" r="J194"/>
  <c r="J115"/>
  <c i="3" r="BK150"/>
  <c i="4" r="BK98"/>
  <c i="5" r="J549"/>
  <c r="J733"/>
  <c r="J578"/>
  <c r="J214"/>
  <c r="BK305"/>
  <c i="7" r="BK104"/>
  <c i="2" r="J215"/>
  <c i="3" r="J101"/>
  <c r="J150"/>
  <c i="4" r="BK145"/>
  <c r="J98"/>
  <c i="5" r="J708"/>
  <c r="BK612"/>
  <c r="BK224"/>
  <c r="J506"/>
  <c r="BK170"/>
  <c i="6" r="J137"/>
  <c i="2" r="BK189"/>
  <c r="BK194"/>
  <c i="4" r="J126"/>
  <c r="J173"/>
  <c i="5" r="BK476"/>
  <c r="BK443"/>
  <c r="BK133"/>
  <c r="J535"/>
  <c r="J741"/>
  <c i="6" r="BK113"/>
  <c i="7" r="J90"/>
  <c i="2" r="BK115"/>
  <c i="3" r="J139"/>
  <c i="4" r="J169"/>
  <c r="BK157"/>
  <c i="5" r="BK506"/>
  <c r="BK599"/>
  <c r="BK448"/>
  <c r="BK155"/>
  <c r="J562"/>
  <c i="6" r="J144"/>
  <c i="2" r="J254"/>
  <c r="BK163"/>
  <c i="3" r="BK139"/>
  <c i="4" r="BK114"/>
  <c r="BK132"/>
  <c i="5" r="J575"/>
  <c r="J292"/>
  <c r="BK720"/>
  <c r="J394"/>
  <c r="BK682"/>
  <c r="BK737"/>
  <c i="6" r="J120"/>
  <c r="J108"/>
  <c i="2" r="J189"/>
  <c i="3" r="BK167"/>
  <c r="BK127"/>
  <c i="4" r="BK153"/>
  <c i="5" r="J632"/>
  <c r="BK541"/>
  <c r="J245"/>
  <c r="BK725"/>
  <c r="J438"/>
  <c i="6" r="J115"/>
  <c i="2" r="BK121"/>
  <c r="J250"/>
  <c i="3" r="BK144"/>
  <c r="BK152"/>
  <c i="4" r="BK138"/>
  <c r="J185"/>
  <c r="BK100"/>
  <c i="5" r="J133"/>
  <c r="J410"/>
  <c r="BK467"/>
  <c r="BK492"/>
  <c i="6" r="J158"/>
  <c r="J111"/>
  <c i="2" r="J105"/>
  <c r="J248"/>
  <c i="3" r="BK103"/>
  <c i="4" r="BK159"/>
  <c i="5" r="J145"/>
  <c r="J476"/>
  <c r="J181"/>
  <c r="J558"/>
  <c r="BK741"/>
  <c i="6" r="J123"/>
  <c i="7" r="J86"/>
  <c i="2" r="J210"/>
  <c i="3" r="J156"/>
  <c r="J127"/>
  <c i="4" r="J136"/>
  <c i="5" r="J624"/>
  <c r="J471"/>
  <c r="BK378"/>
  <c r="J543"/>
  <c r="BK334"/>
  <c i="6" r="J133"/>
  <c i="2" r="BK222"/>
  <c r="BK134"/>
  <c i="4" r="BK108"/>
  <c r="BK173"/>
  <c i="5" r="BK693"/>
  <c r="J545"/>
  <c r="J240"/>
  <c r="J339"/>
  <c r="J462"/>
  <c i="6" r="BK133"/>
  <c i="2" r="J244"/>
  <c r="BK236"/>
  <c i="3" r="BK163"/>
  <c i="4" r="BK121"/>
  <c r="J196"/>
  <c i="5" r="J676"/>
  <c r="BK484"/>
  <c r="BK292"/>
  <c r="BK368"/>
  <c r="J170"/>
  <c r="J325"/>
  <c i="6" r="BK108"/>
  <c i="2" r="BK156"/>
  <c r="J129"/>
  <c i="3" r="BK125"/>
  <c i="4" r="BK147"/>
  <c i="5" r="BK636"/>
  <c r="BK343"/>
  <c r="J640"/>
  <c r="J448"/>
  <c r="BK620"/>
  <c r="BK432"/>
  <c i="6" r="J131"/>
  <c i="2" r="J184"/>
  <c r="BK110"/>
  <c i="3" r="BK97"/>
  <c i="4" r="BK112"/>
  <c r="BK169"/>
  <c i="5" r="J654"/>
  <c r="BK265"/>
  <c r="BK661"/>
  <c r="J378"/>
  <c i="6" r="BK156"/>
  <c r="J154"/>
  <c i="2" l="1" r="P162"/>
  <c r="R120"/>
  <c r="P178"/>
  <c r="P233"/>
  <c i="3" r="R92"/>
  <c r="R158"/>
  <c i="4" r="T97"/>
  <c r="T142"/>
  <c r="R163"/>
  <c r="BK182"/>
  <c i="5" r="T110"/>
  <c r="R180"/>
  <c r="BK239"/>
  <c r="J239"/>
  <c r="J69"/>
  <c r="R259"/>
  <c r="BK393"/>
  <c r="J393"/>
  <c r="J72"/>
  <c r="T442"/>
  <c r="BK514"/>
  <c r="J514"/>
  <c r="J77"/>
  <c r="R552"/>
  <c r="R593"/>
  <c r="P664"/>
  <c i="6" r="BK103"/>
  <c r="J103"/>
  <c r="J66"/>
  <c r="BK117"/>
  <c r="J117"/>
  <c r="J68"/>
  <c r="T141"/>
  <c i="2" r="P120"/>
  <c r="R199"/>
  <c r="R226"/>
  <c r="T257"/>
  <c i="3" r="P92"/>
  <c r="P158"/>
  <c i="4" r="P97"/>
  <c r="P123"/>
  <c r="BK168"/>
  <c r="J168"/>
  <c r="J70"/>
  <c r="R195"/>
  <c i="6" r="R103"/>
  <c r="P117"/>
  <c r="P122"/>
  <c i="7" r="BK85"/>
  <c i="2" r="T120"/>
  <c r="R178"/>
  <c r="P226"/>
  <c r="P257"/>
  <c i="3" r="T143"/>
  <c r="T169"/>
  <c i="4" r="T116"/>
  <c r="P142"/>
  <c r="T163"/>
  <c r="R182"/>
  <c r="R181"/>
  <c i="5" r="BK110"/>
  <c r="J110"/>
  <c r="J65"/>
  <c r="P144"/>
  <c r="BK213"/>
  <c r="J213"/>
  <c r="J68"/>
  <c r="P239"/>
  <c r="T259"/>
  <c r="T393"/>
  <c r="P442"/>
  <c r="BK525"/>
  <c r="J525"/>
  <c r="J78"/>
  <c r="R525"/>
  <c r="P581"/>
  <c r="BK623"/>
  <c r="J623"/>
  <c r="J83"/>
  <c r="T623"/>
  <c i="6" r="BK94"/>
  <c r="J94"/>
  <c r="J65"/>
  <c r="BK110"/>
  <c r="J110"/>
  <c r="J67"/>
  <c r="P141"/>
  <c i="7" r="BK101"/>
  <c r="J101"/>
  <c r="J63"/>
  <c i="2" r="P99"/>
  <c r="T137"/>
  <c r="T178"/>
  <c r="T233"/>
  <c i="3" r="R143"/>
  <c r="R169"/>
  <c i="4" r="BK97"/>
  <c r="J97"/>
  <c r="J65"/>
  <c r="BK123"/>
  <c r="J123"/>
  <c r="J67"/>
  <c r="P168"/>
  <c r="T195"/>
  <c i="5" r="R144"/>
  <c r="P213"/>
  <c r="T239"/>
  <c r="P319"/>
  <c r="BK442"/>
  <c r="J442"/>
  <c r="J75"/>
  <c r="T479"/>
  <c r="T552"/>
  <c r="P593"/>
  <c r="R664"/>
  <c r="R732"/>
  <c i="6" r="P103"/>
  <c r="R117"/>
  <c r="T122"/>
  <c i="7" r="T85"/>
  <c r="T92"/>
  <c i="2" r="BK99"/>
  <c r="P137"/>
  <c r="BK199"/>
  <c r="J199"/>
  <c r="J70"/>
  <c r="BK233"/>
  <c i="3" r="BK143"/>
  <c r="J143"/>
  <c r="J66"/>
  <c r="BK169"/>
  <c r="J169"/>
  <c r="J68"/>
  <c i="4" r="R116"/>
  <c r="R142"/>
  <c r="P163"/>
  <c r="P182"/>
  <c i="5" r="P110"/>
  <c r="BK180"/>
  <c r="J180"/>
  <c r="J67"/>
  <c r="T213"/>
  <c r="P259"/>
  <c r="P393"/>
  <c r="R479"/>
  <c r="P525"/>
  <c r="BK581"/>
  <c r="J581"/>
  <c r="J80"/>
  <c r="R581"/>
  <c r="BK615"/>
  <c r="J615"/>
  <c r="J82"/>
  <c r="R615"/>
  <c r="P623"/>
  <c r="BK732"/>
  <c r="J732"/>
  <c r="J85"/>
  <c r="T732"/>
  <c i="6" r="T94"/>
  <c r="R110"/>
  <c r="BK141"/>
  <c r="J141"/>
  <c r="J70"/>
  <c i="7" r="BK92"/>
  <c r="J92"/>
  <c r="J62"/>
  <c r="R92"/>
  <c i="2" r="BK120"/>
  <c r="J120"/>
  <c r="J66"/>
  <c r="BK178"/>
  <c r="J178"/>
  <c r="J69"/>
  <c r="R233"/>
  <c i="3" r="T92"/>
  <c r="T91"/>
  <c r="T90"/>
  <c r="T158"/>
  <c i="4" r="P116"/>
  <c r="R123"/>
  <c r="T168"/>
  <c r="BK195"/>
  <c r="J195"/>
  <c r="J73"/>
  <c i="5" r="T144"/>
  <c r="BK259"/>
  <c r="J259"/>
  <c r="J70"/>
  <c r="R319"/>
  <c r="BK479"/>
  <c r="J479"/>
  <c r="J76"/>
  <c r="T514"/>
  <c r="BK552"/>
  <c r="J552"/>
  <c r="J79"/>
  <c r="BK593"/>
  <c r="J593"/>
  <c r="J81"/>
  <c r="T664"/>
  <c r="P732"/>
  <c i="6" r="P94"/>
  <c r="P110"/>
  <c r="R141"/>
  <c i="7" r="R85"/>
  <c r="R84"/>
  <c r="R83"/>
  <c r="R101"/>
  <c i="2" r="T99"/>
  <c r="R137"/>
  <c r="P199"/>
  <c r="T226"/>
  <c r="BK257"/>
  <c r="J257"/>
  <c r="J75"/>
  <c i="3" r="P143"/>
  <c r="P169"/>
  <c i="4" r="R97"/>
  <c r="R96"/>
  <c r="R95"/>
  <c r="T123"/>
  <c r="R168"/>
  <c r="P195"/>
  <c i="5" r="R110"/>
  <c r="P180"/>
  <c r="R213"/>
  <c r="BK319"/>
  <c r="J319"/>
  <c r="J71"/>
  <c r="R393"/>
  <c r="P479"/>
  <c r="P514"/>
  <c r="P552"/>
  <c r="T581"/>
  <c r="P615"/>
  <c r="T615"/>
  <c r="R623"/>
  <c i="6" r="T103"/>
  <c r="T117"/>
  <c r="BK122"/>
  <c r="J122"/>
  <c r="J69"/>
  <c i="7" r="P92"/>
  <c r="T101"/>
  <c i="2" r="R99"/>
  <c r="R98"/>
  <c r="BK137"/>
  <c r="J137"/>
  <c r="J67"/>
  <c r="T199"/>
  <c r="BK226"/>
  <c r="J226"/>
  <c r="J73"/>
  <c r="R257"/>
  <c i="3" r="BK92"/>
  <c r="J92"/>
  <c r="J65"/>
  <c r="BK158"/>
  <c r="J158"/>
  <c r="J67"/>
  <c i="4" r="BK116"/>
  <c r="J116"/>
  <c r="J66"/>
  <c r="BK142"/>
  <c r="J142"/>
  <c r="J68"/>
  <c r="BK163"/>
  <c r="J163"/>
  <c r="J69"/>
  <c r="T182"/>
  <c r="T181"/>
  <c i="5" r="BK144"/>
  <c r="J144"/>
  <c r="J66"/>
  <c r="T180"/>
  <c r="R239"/>
  <c r="T319"/>
  <c r="R442"/>
  <c r="R441"/>
  <c r="R514"/>
  <c r="T525"/>
  <c r="T593"/>
  <c r="BK664"/>
  <c r="J664"/>
  <c r="J84"/>
  <c i="6" r="R94"/>
  <c r="T110"/>
  <c r="R122"/>
  <c i="7" r="P85"/>
  <c r="P101"/>
  <c i="5" r="BK740"/>
  <c r="J740"/>
  <c r="J86"/>
  <c i="2" r="BK221"/>
  <c r="J221"/>
  <c r="J71"/>
  <c r="BK162"/>
  <c r="J162"/>
  <c r="J68"/>
  <c i="5" r="BK437"/>
  <c r="J437"/>
  <c r="J73"/>
  <c i="7" r="E73"/>
  <c r="BE88"/>
  <c r="J79"/>
  <c r="J80"/>
  <c r="J52"/>
  <c r="BE90"/>
  <c r="BE97"/>
  <c i="6" r="BK93"/>
  <c r="J93"/>
  <c r="J64"/>
  <c i="7" r="BE86"/>
  <c r="BE99"/>
  <c r="BE102"/>
  <c r="BE104"/>
  <c r="F55"/>
  <c r="F79"/>
  <c r="BE95"/>
  <c r="BE93"/>
  <c i="5" r="BK109"/>
  <c r="J109"/>
  <c r="J64"/>
  <c i="6" r="J56"/>
  <c r="F88"/>
  <c r="F59"/>
  <c r="BE101"/>
  <c r="BE108"/>
  <c r="BE118"/>
  <c r="BE125"/>
  <c r="BE127"/>
  <c r="BE139"/>
  <c r="BE142"/>
  <c r="BE156"/>
  <c r="J59"/>
  <c r="J88"/>
  <c r="BE99"/>
  <c r="BE113"/>
  <c r="BE120"/>
  <c r="BE129"/>
  <c r="BE131"/>
  <c r="BE135"/>
  <c r="BE137"/>
  <c r="BE148"/>
  <c r="BE152"/>
  <c i="5" r="BK441"/>
  <c r="J441"/>
  <c r="J74"/>
  <c i="6" r="BE95"/>
  <c r="BE106"/>
  <c r="E50"/>
  <c r="BE97"/>
  <c r="BE104"/>
  <c r="BE123"/>
  <c r="BE144"/>
  <c r="BE146"/>
  <c r="BE150"/>
  <c r="BE154"/>
  <c r="BE158"/>
  <c r="BE111"/>
  <c r="BE115"/>
  <c r="BE133"/>
  <c i="5" r="J102"/>
  <c r="BE116"/>
  <c r="BE145"/>
  <c r="BE188"/>
  <c r="BE282"/>
  <c r="BE353"/>
  <c r="BE467"/>
  <c r="BE471"/>
  <c r="BE476"/>
  <c r="BE480"/>
  <c r="BE506"/>
  <c r="BE511"/>
  <c r="BE515"/>
  <c r="BE529"/>
  <c r="BE541"/>
  <c r="BE543"/>
  <c r="BE665"/>
  <c r="BE688"/>
  <c r="BE704"/>
  <c r="BE725"/>
  <c r="BE737"/>
  <c r="BE741"/>
  <c r="BE749"/>
  <c i="4" r="BK96"/>
  <c r="J96"/>
  <c r="J64"/>
  <c i="5" r="BE128"/>
  <c r="BE219"/>
  <c r="BE224"/>
  <c r="BE260"/>
  <c r="BE341"/>
  <c r="BE373"/>
  <c r="BE532"/>
  <c r="BE545"/>
  <c r="BE594"/>
  <c r="BE604"/>
  <c r="BE612"/>
  <c r="BE632"/>
  <c r="BE650"/>
  <c r="E50"/>
  <c r="F59"/>
  <c r="BE122"/>
  <c r="BE138"/>
  <c r="BE170"/>
  <c r="BE184"/>
  <c r="BE193"/>
  <c r="BE234"/>
  <c r="BE245"/>
  <c r="BE255"/>
  <c r="BE287"/>
  <c r="BE329"/>
  <c r="BE334"/>
  <c r="BE339"/>
  <c r="BE394"/>
  <c r="BE421"/>
  <c r="BE520"/>
  <c r="BE549"/>
  <c r="BE565"/>
  <c r="BE636"/>
  <c r="BE654"/>
  <c r="BE671"/>
  <c r="BE682"/>
  <c r="BE693"/>
  <c r="J104"/>
  <c r="BE133"/>
  <c r="BE203"/>
  <c r="BE208"/>
  <c r="BE265"/>
  <c r="BE277"/>
  <c r="BE292"/>
  <c r="BE325"/>
  <c r="BE343"/>
  <c r="BE347"/>
  <c r="BE388"/>
  <c r="BE462"/>
  <c r="BE488"/>
  <c r="BE497"/>
  <c r="BE501"/>
  <c r="BE535"/>
  <c r="BE575"/>
  <c r="BE578"/>
  <c r="BE608"/>
  <c r="BE729"/>
  <c r="F104"/>
  <c r="BE150"/>
  <c r="BE160"/>
  <c r="BE165"/>
  <c r="BE229"/>
  <c r="BE250"/>
  <c r="BE296"/>
  <c r="BE363"/>
  <c r="BE368"/>
  <c r="BE443"/>
  <c r="BE457"/>
  <c r="BE547"/>
  <c r="BE558"/>
  <c r="BE582"/>
  <c r="BE587"/>
  <c r="BE708"/>
  <c r="BE715"/>
  <c i="4" r="J182"/>
  <c r="J72"/>
  <c i="5" r="J59"/>
  <c r="BE155"/>
  <c r="BE198"/>
  <c r="BE271"/>
  <c r="BE301"/>
  <c r="BE310"/>
  <c r="BE314"/>
  <c r="BE320"/>
  <c r="BE616"/>
  <c r="BE620"/>
  <c r="BE624"/>
  <c r="BE628"/>
  <c r="BE646"/>
  <c r="BE658"/>
  <c r="BE676"/>
  <c r="BE720"/>
  <c r="BE111"/>
  <c r="BE175"/>
  <c r="BE214"/>
  <c r="BE240"/>
  <c r="BE305"/>
  <c r="BE358"/>
  <c r="BE378"/>
  <c r="BE383"/>
  <c r="BE399"/>
  <c r="BE404"/>
  <c r="BE410"/>
  <c r="BE415"/>
  <c r="BE427"/>
  <c r="BE432"/>
  <c r="BE438"/>
  <c r="BE453"/>
  <c r="BE522"/>
  <c r="BE526"/>
  <c r="BE553"/>
  <c r="BE562"/>
  <c r="BE570"/>
  <c r="BE590"/>
  <c r="BE644"/>
  <c r="BE697"/>
  <c r="BE733"/>
  <c r="BE181"/>
  <c r="BE448"/>
  <c r="BE484"/>
  <c r="BE492"/>
  <c r="BE538"/>
  <c r="BE599"/>
  <c r="BE640"/>
  <c r="BE661"/>
  <c i="4" r="E50"/>
  <c r="J92"/>
  <c r="BE104"/>
  <c r="BE106"/>
  <c r="BE114"/>
  <c r="BE145"/>
  <c r="BE153"/>
  <c r="BE161"/>
  <c i="3" r="BK91"/>
  <c r="J91"/>
  <c r="J64"/>
  <c i="4" r="BE134"/>
  <c r="BE147"/>
  <c r="BE155"/>
  <c r="BE159"/>
  <c r="BE193"/>
  <c r="BE196"/>
  <c r="F58"/>
  <c r="BE151"/>
  <c r="BE179"/>
  <c r="BE200"/>
  <c r="J91"/>
  <c r="BE98"/>
  <c r="BE102"/>
  <c r="BE110"/>
  <c r="BE112"/>
  <c r="BE143"/>
  <c r="BE164"/>
  <c r="BE169"/>
  <c r="BE171"/>
  <c r="BE173"/>
  <c r="BE175"/>
  <c r="BE202"/>
  <c r="BE206"/>
  <c r="BE117"/>
  <c r="BE121"/>
  <c r="BE149"/>
  <c r="BE198"/>
  <c r="J56"/>
  <c r="BE108"/>
  <c r="BE166"/>
  <c r="BE185"/>
  <c r="BE187"/>
  <c r="F92"/>
  <c r="BE100"/>
  <c r="BE119"/>
  <c r="BE126"/>
  <c r="BE128"/>
  <c r="BE130"/>
  <c r="BE132"/>
  <c r="BE136"/>
  <c r="BE138"/>
  <c r="BE140"/>
  <c r="BE157"/>
  <c r="BE204"/>
  <c r="BE124"/>
  <c r="BE177"/>
  <c r="BE183"/>
  <c r="BE189"/>
  <c r="BE191"/>
  <c i="3" r="J87"/>
  <c r="BE97"/>
  <c r="BE99"/>
  <c r="BE101"/>
  <c r="BE141"/>
  <c i="2" r="J99"/>
  <c r="J65"/>
  <c i="3" r="F58"/>
  <c r="BE113"/>
  <c r="BE121"/>
  <c r="BE123"/>
  <c r="BE129"/>
  <c r="BE167"/>
  <c r="J58"/>
  <c r="J84"/>
  <c r="BE107"/>
  <c r="BE139"/>
  <c r="BE163"/>
  <c i="2" r="J233"/>
  <c r="J74"/>
  <c i="3" r="BE115"/>
  <c r="BE117"/>
  <c r="BE144"/>
  <c r="BE146"/>
  <c r="BE152"/>
  <c r="BE154"/>
  <c r="BE165"/>
  <c r="BE103"/>
  <c r="BE105"/>
  <c r="BE131"/>
  <c r="BE133"/>
  <c r="BE156"/>
  <c r="BE159"/>
  <c r="BE161"/>
  <c r="BE174"/>
  <c r="E50"/>
  <c r="F59"/>
  <c r="BE93"/>
  <c r="BE95"/>
  <c r="BE109"/>
  <c r="BE111"/>
  <c r="BE125"/>
  <c r="BE127"/>
  <c r="BE148"/>
  <c r="BE150"/>
  <c r="BE170"/>
  <c r="BE119"/>
  <c r="BE135"/>
  <c r="BE137"/>
  <c r="BE172"/>
  <c i="2" r="BE210"/>
  <c r="F59"/>
  <c r="J91"/>
  <c r="J59"/>
  <c r="J93"/>
  <c r="BE124"/>
  <c r="BE143"/>
  <c r="BE151"/>
  <c r="BE156"/>
  <c r="BE168"/>
  <c r="BE173"/>
  <c r="BE179"/>
  <c r="BE184"/>
  <c r="BE194"/>
  <c r="BE227"/>
  <c r="BE230"/>
  <c r="BE234"/>
  <c r="F58"/>
  <c r="E85"/>
  <c r="BE115"/>
  <c r="BE121"/>
  <c r="BE134"/>
  <c r="BE138"/>
  <c r="BE189"/>
  <c r="BE200"/>
  <c r="BE222"/>
  <c r="BE236"/>
  <c r="BE238"/>
  <c r="BE248"/>
  <c r="BE252"/>
  <c r="BE258"/>
  <c r="BE129"/>
  <c r="BE146"/>
  <c r="BE163"/>
  <c r="BE240"/>
  <c r="BE244"/>
  <c r="BE250"/>
  <c r="BE100"/>
  <c r="BE105"/>
  <c r="BE110"/>
  <c r="BE205"/>
  <c r="BE215"/>
  <c r="BE242"/>
  <c r="BE246"/>
  <c r="BE254"/>
  <c r="BE261"/>
  <c i="3" r="F39"/>
  <c i="1" r="BD57"/>
  <c i="4" r="F38"/>
  <c i="1" r="BC58"/>
  <c i="4" r="J36"/>
  <c i="1" r="AW58"/>
  <c i="7" r="J34"/>
  <c i="1" r="AW62"/>
  <c i="5" r="F36"/>
  <c i="1" r="BA60"/>
  <c i="2" r="F39"/>
  <c i="1" r="BD56"/>
  <c i="2" r="F37"/>
  <c i="1" r="BB56"/>
  <c i="7" r="F37"/>
  <c i="1" r="BD62"/>
  <c i="3" r="F36"/>
  <c i="1" r="BA57"/>
  <c r="AS54"/>
  <c i="6" r="F38"/>
  <c i="1" r="BC61"/>
  <c i="7" r="F36"/>
  <c i="1" r="BC62"/>
  <c i="5" r="F39"/>
  <c i="1" r="BD60"/>
  <c i="4" r="F36"/>
  <c i="1" r="BA58"/>
  <c i="2" r="F38"/>
  <c i="1" r="BC56"/>
  <c i="6" r="F37"/>
  <c i="1" r="BB61"/>
  <c i="5" r="J36"/>
  <c i="1" r="AW60"/>
  <c i="4" r="F37"/>
  <c i="1" r="BB58"/>
  <c i="4" r="F39"/>
  <c i="1" r="BD58"/>
  <c i="7" r="F34"/>
  <c i="1" r="BA62"/>
  <c i="2" r="J36"/>
  <c i="1" r="AW56"/>
  <c i="3" r="F38"/>
  <c i="1" r="BC57"/>
  <c i="3" r="F37"/>
  <c i="1" r="BB57"/>
  <c i="2" r="F36"/>
  <c i="1" r="BA56"/>
  <c i="6" r="F36"/>
  <c i="1" r="BA61"/>
  <c i="6" r="F39"/>
  <c i="1" r="BD61"/>
  <c i="3" r="J36"/>
  <c i="1" r="AW57"/>
  <c i="6" r="J36"/>
  <c i="1" r="AW61"/>
  <c i="7" r="F35"/>
  <c i="1" r="BB62"/>
  <c i="5" r="F38"/>
  <c i="1" r="BC60"/>
  <c i="5" r="F37"/>
  <c i="1" r="BB60"/>
  <c i="7" l="1" r="P84"/>
  <c r="P83"/>
  <c i="1" r="AU62"/>
  <c i="5" r="P441"/>
  <c i="3" r="P91"/>
  <c r="P90"/>
  <c i="1" r="AU57"/>
  <c i="2" r="BK98"/>
  <c r="J98"/>
  <c r="J64"/>
  <c i="3" r="R91"/>
  <c r="R90"/>
  <c i="2" r="T98"/>
  <c r="R225"/>
  <c r="R97"/>
  <c r="P98"/>
  <c i="4" r="P181"/>
  <c i="2" r="T225"/>
  <c i="5" r="T441"/>
  <c i="4" r="T96"/>
  <c r="T95"/>
  <c i="6" r="R93"/>
  <c r="R92"/>
  <c i="5" r="R109"/>
  <c r="R108"/>
  <c r="P109"/>
  <c r="P108"/>
  <c i="1" r="AU60"/>
  <c i="2" r="BK225"/>
  <c r="J225"/>
  <c r="J72"/>
  <c i="5" r="T109"/>
  <c r="T108"/>
  <c i="2" r="P225"/>
  <c i="6" r="P93"/>
  <c r="P92"/>
  <c i="1" r="AU61"/>
  <c i="6" r="T93"/>
  <c r="T92"/>
  <c i="7" r="BK84"/>
  <c r="BK83"/>
  <c r="J83"/>
  <c r="J59"/>
  <c i="4" r="BK181"/>
  <c r="J181"/>
  <c r="J71"/>
  <c i="7" r="T84"/>
  <c r="T83"/>
  <c i="4" r="P96"/>
  <c r="P95"/>
  <c i="1" r="AU58"/>
  <c i="7" r="J85"/>
  <c r="J61"/>
  <c i="6" r="BK92"/>
  <c r="J92"/>
  <c r="J63"/>
  <c i="5" r="BK108"/>
  <c r="J108"/>
  <c i="4" r="BK95"/>
  <c r="J95"/>
  <c i="3" r="BK90"/>
  <c r="J90"/>
  <c i="6" r="J35"/>
  <c i="1" r="AV61"/>
  <c r="AT61"/>
  <c i="4" r="F35"/>
  <c i="1" r="AZ58"/>
  <c i="3" r="J35"/>
  <c i="1" r="AV57"/>
  <c r="AT57"/>
  <c i="4" r="J35"/>
  <c i="1" r="AV58"/>
  <c r="AT58"/>
  <c i="6" r="F35"/>
  <c i="1" r="AZ61"/>
  <c i="2" r="F35"/>
  <c i="1" r="AZ56"/>
  <c r="BB59"/>
  <c r="AX59"/>
  <c i="2" r="J35"/>
  <c i="1" r="AV56"/>
  <c r="AT56"/>
  <c i="4" r="J32"/>
  <c i="1" r="AG58"/>
  <c i="3" r="F35"/>
  <c i="1" r="AZ57"/>
  <c i="7" r="F33"/>
  <c i="1" r="AZ62"/>
  <c r="BC55"/>
  <c r="BC59"/>
  <c r="AY59"/>
  <c r="BD59"/>
  <c i="7" r="J33"/>
  <c i="1" r="AV62"/>
  <c r="AT62"/>
  <c r="BA55"/>
  <c r="BA59"/>
  <c r="AW59"/>
  <c r="BD55"/>
  <c i="5" r="J35"/>
  <c i="1" r="AV60"/>
  <c r="AT60"/>
  <c i="5" r="J32"/>
  <c i="1" r="AG60"/>
  <c i="3" r="J32"/>
  <c i="1" r="AG57"/>
  <c r="BB55"/>
  <c r="AX55"/>
  <c i="5" r="F35"/>
  <c i="1" r="AZ60"/>
  <c i="2" l="1" r="T97"/>
  <c r="P97"/>
  <c i="1" r="AU56"/>
  <c i="2" r="BK97"/>
  <c r="J97"/>
  <c i="7" r="J84"/>
  <c r="J60"/>
  <c i="1" r="AN60"/>
  <c i="5" r="J63"/>
  <c i="1" r="AN58"/>
  <c i="4" r="J63"/>
  <c i="5" r="J41"/>
  <c i="1" r="AN57"/>
  <c i="3" r="J63"/>
  <c i="4" r="J41"/>
  <c i="3" r="J41"/>
  <c i="1" r="BC54"/>
  <c r="W32"/>
  <c r="BA54"/>
  <c r="AW54"/>
  <c r="AK30"/>
  <c r="BB54"/>
  <c r="W31"/>
  <c r="AU55"/>
  <c r="AY55"/>
  <c r="AW55"/>
  <c r="AZ55"/>
  <c r="AV55"/>
  <c r="AZ59"/>
  <c r="AV59"/>
  <c r="AT59"/>
  <c r="AU59"/>
  <c i="7" r="J30"/>
  <c i="1" r="AG62"/>
  <c r="BD54"/>
  <c r="W33"/>
  <c i="2" r="J32"/>
  <c i="1" r="AG56"/>
  <c r="AG55"/>
  <c i="6" r="J32"/>
  <c i="1" r="AG61"/>
  <c r="AN61"/>
  <c i="7" l="1" r="J39"/>
  <c i="2" r="J41"/>
  <c r="J63"/>
  <c i="6" r="J41"/>
  <c i="1" r="AN56"/>
  <c r="AN62"/>
  <c r="AU54"/>
  <c r="AY54"/>
  <c r="AT55"/>
  <c r="AZ54"/>
  <c r="W29"/>
  <c r="AG59"/>
  <c r="AN59"/>
  <c r="AX54"/>
  <c r="W30"/>
  <c l="1" r="AN55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<sst xmlns="http://schemas.openxmlformats.org/spreadsheetml/2006/main">
  <si>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</si>
  <si>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</si>
  <si>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</si>
  <si>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</si>
  <si>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</si>
  <si>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{e5b91968-3eb6-468b-baff-7d01262b3a7b}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</si>
  <si>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</si>
  <si>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</si>
  <si>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</si>
  <si>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</si>
  <si>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</si>
  <si>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</si>
  <si>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</si>
  <si>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</si>
  <si>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04-2007rev03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</si>
  <si>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</si>
  <si>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</si>
  <si>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Zvyšování technicko-didaktické úrovně výuky - Projekt ITI (01/22)</t>
  </si>
  <si>
    <t>KSO:</t>
  </si>
  <si>
    <t/>
  </si>
  <si>
    <t>CC-CZ:</t>
  </si>
  <si>
    <t>Místo:</t>
  </si>
  <si>
    <t xml:space="preserve"> </t>
  </si>
  <si>
    <t>Datum:</t>
  </si>
  <si>
    <t>13. 6. 2022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</si>
  <si>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</si>
  <si>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</si>
  <si>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</si>
  <si>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</si>
  <si>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</si>
  <si>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</si>
  <si>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</si>
  <si>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</si>
  <si>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</si>
  <si>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</si>
  <si>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</si>
  <si>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</si>
  <si>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</si>
  <si>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</si>
  <si>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</si>
  <si>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</si>
  <si>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</si>
  <si>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</si>
  <si>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</si>
  <si>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</si>
  <si>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</si>
  <si>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</si>
  <si>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</si>
  <si>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</si>
  <si>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</si>
  <si>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</si>
  <si>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</si>
  <si>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</si>
  <si>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</si>
  <si>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</si>
  <si>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</si>
  <si>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</si>
  <si>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</si>
  <si>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</si>
  <si>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</si>
  <si>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</si>
  <si>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</si>
  <si>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</si>
  <si>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</si>
  <si>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</si>
  <si>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</si>
  <si>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</si>
  <si>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</si>
  <si>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</si>
  <si>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</si>
  <si>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</si>
  <si>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</si>
  <si>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</si>
  <si>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</si>
  <si>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Částečná rekonstrukce odloučeného pracoviště Tesárna</t>
  </si>
  <si>
    <t>STA</t>
  </si>
  <si>
    <t>1</t>
  </si>
  <si>
    <t>{b1c54fbd-df71-4fd9-b65b-5746e23ae91f}</t>
  </si>
  <si>
    <t>2</t>
  </si>
  <si>
    <t>/</t>
  </si>
  <si>
    <t>D.1.1</t>
  </si>
  <si>
    <t>Architektonicko stavební část</t>
  </si>
  <si>
    <t>Soupis</t>
  </si>
  <si>
    <t>{008c35f2-6f3f-47a4-b485-99fd59310037}</t>
  </si>
  <si>
    <t>H00</t>
  </si>
  <si>
    <t>Vzduchotechnika</t>
  </si>
  <si>
    <t>{a805a402-566a-420c-8884-76b6e7f23408}</t>
  </si>
  <si>
    <t>J00</t>
  </si>
  <si>
    <t>Elektroinstalace</t>
  </si>
  <si>
    <t>{806ec378-f120-44bd-9289-8e6c24d94452}</t>
  </si>
  <si>
    <t>02</t>
  </si>
  <si>
    <t>Střední škola designu a řemesel</t>
  </si>
  <si>
    <t>{877e2d68-fb49-4d4e-8eba-aa2acd8c73a6}</t>
  </si>
  <si>
    <t>{d473195b-4f3b-41f3-927e-bac09e7aa1d5}</t>
  </si>
  <si>
    <t>{8bfd754f-c15e-492e-b8f8-43b8004a92c7}</t>
  </si>
  <si>
    <t>03</t>
  </si>
  <si>
    <t>VRN a ostatní náklady</t>
  </si>
  <si>
    <t>{6fef0a1d-324f-4d5f-a70e-7be8a184139c}</t>
  </si>
  <si>
    <t>dmtžpletivo</t>
  </si>
  <si>
    <t>m</t>
  </si>
  <si>
    <t>37</t>
  </si>
  <si>
    <t>dmtžsloupky</t>
  </si>
  <si>
    <t>kus</t>
  </si>
  <si>
    <t>13,25</t>
  </si>
  <si>
    <t>KRYCÍ LIST SOUPISU PRACÍ</t>
  </si>
  <si>
    <t>rýha400</t>
  </si>
  <si>
    <t>m3</t>
  </si>
  <si>
    <t>7,38</t>
  </si>
  <si>
    <t>rýha800</t>
  </si>
  <si>
    <t>4,878</t>
  </si>
  <si>
    <t>směsný</t>
  </si>
  <si>
    <t>t</t>
  </si>
  <si>
    <t>2,578</t>
  </si>
  <si>
    <t>Objekt:</t>
  </si>
  <si>
    <t>01 - Částečná rekonstrukce odloučeného pracoviště Tesárna</t>
  </si>
  <si>
    <t>Soupis:</t>
  </si>
  <si>
    <t>D.1.1 - Architektonicko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</si>
  <si>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</si>
  <si>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</si>
  <si>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</si>
  <si>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</si>
  <si>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</si>
  <si>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</si>
  <si>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</si>
  <si>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</si>
  <si>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</si>
  <si>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</si>
  <si>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</si>
  <si>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</si>
  <si>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</si>
  <si>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</si>
  <si>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767 - Konstrukce zámečnické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</si>
  <si>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</si>
  <si>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</si>
  <si>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</si>
  <si>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</si>
  <si>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</si>
  <si>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</si>
  <si>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</si>
  <si>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</si>
  <si>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</si>
  <si>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</si>
  <si>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</si>
  <si>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</si>
  <si>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</si>
  <si>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</si>
  <si>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</si>
  <si>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</si>
  <si>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</si>
  <si>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</si>
  <si>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</si>
  <si>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132212132</t>
  </si>
  <si>
    <t>Hloubení nezapažených rýh šířky do 800 mm v nesoudržných horninách třídy těžitelnosti I skupiny 3 ručně</t>
  </si>
  <si>
    <t>CS ÚRS 2022 01</t>
  </si>
  <si>
    <t>4</t>
  </si>
  <si>
    <t>-427761907</t>
  </si>
  <si>
    <t>PP</t>
  </si>
  <si>
    <t>Hloubení nezapažených rýh šířky do 800 mm ručně s urovnáním dna do předepsaného profilu a spádu v hornině třídy těžitelnosti I skupiny 3 nesoudržných</t>
  </si>
  <si>
    <t>Online PSC</t>
  </si>
  <si>
    <t>https://podminky.urs.cz/item/CS_URS_2022_01/132212132</t>
  </si>
  <si>
    <t>VV</t>
  </si>
  <si>
    <t>"podezdívka oplocení" 0,4*0,9*(2,5+18)</t>
  </si>
  <si>
    <t>Součet</t>
  </si>
  <si>
    <t>132212332</t>
  </si>
  <si>
    <t>Hloubení nezapažených rýh šířky do 2000 mm v nesoudržných horninách třídy těžitelnosti I skupiny 3 ručně</t>
  </si>
  <si>
    <t>-547292009</t>
  </si>
  <si>
    <t>Hloubení nezapažených rýh šířky přes 800 do 2 000 mm ručně s urovnáním dna do předepsaného profilu a spádu v hornině třídy těžitelnosti I skupiny 3 nesoudržných</t>
  </si>
  <si>
    <t>https://podminky.urs.cz/item/CS_URS_2022_01/132212332</t>
  </si>
  <si>
    <t>"podezdívka oplocení" 0,9*0,9*(4,6)+0,8*0,9*(1,6)</t>
  </si>
  <si>
    <t>3</t>
  </si>
  <si>
    <t>162351103</t>
  </si>
  <si>
    <t>Vodorovné přemístění přes 50 do 500 m výkopku/sypaniny z horniny třídy těžitelnosti I skupiny 1 až 3</t>
  </si>
  <si>
    <t>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</si>
  <si>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</si>
  <si>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https://podminky.urs.cz/item/CS_URS_2022_01/162351103</t>
  </si>
  <si>
    <t>rýha400+rýha800</t>
  </si>
  <si>
    <t>181351003</t>
  </si>
  <si>
    <t>Rozprostření ornice tl vrstvy do 200 mm pl do 100 m2 v rovině nebo ve svahu do 1:5 strojně</t>
  </si>
  <si>
    <t>m2</t>
  </si>
  <si>
    <t>8</t>
  </si>
  <si>
    <t>Rozprostření a urovnání ornice v rovině nebo ve svahu sklonu do 1:5 strojně při souvislé ploše do 100 m2, tl. vrstvy do 200 mm</t>
  </si>
  <si>
    <t>https://podminky.urs.cz/item/CS_URS_2022_01/181351003</t>
  </si>
  <si>
    <t>(rýha400+rýha800)/0,15</t>
  </si>
  <si>
    <t>Zakládání</t>
  </si>
  <si>
    <t>5</t>
  </si>
  <si>
    <t>274321311</t>
  </si>
  <si>
    <t>Základové pasy ze ŽB bez zvýšených nároků na prostředí tř. C 16/20</t>
  </si>
  <si>
    <t>10</t>
  </si>
  <si>
    <t>Základy z betonu železového (bez výztuže) pasy z betonu bez zvláštních nároků na prostředí tř. C 16/20</t>
  </si>
  <si>
    <t>https://podminky.urs.cz/item/CS_URS_2022_01/274321311</t>
  </si>
  <si>
    <t>274351121</t>
  </si>
  <si>
    <t>Zřízení bednění základových pasů rovného</t>
  </si>
  <si>
    <t>12</t>
  </si>
  <si>
    <t>Bednění základů pasů rovné zřízení</t>
  </si>
  <si>
    <t>https://podminky.urs.cz/item/CS_URS_2022_01/274351121</t>
  </si>
  <si>
    <t>"podezdívka oplocení" (2,5+0,2)*2*0,3+(4,6+0,9)*2*0,3+(0,8+1,9*2)*0,3+(2,7*2+0,1)*0,3+(15,35*2+0,2+0,1)*0,3</t>
  </si>
  <si>
    <t>7</t>
  </si>
  <si>
    <t>274351122</t>
  </si>
  <si>
    <t>Odstranění bednění základových pasů rovného</t>
  </si>
  <si>
    <t>14</t>
  </si>
  <si>
    <t>Bednění základů pasů rovné odstranění</t>
  </si>
  <si>
    <t>https://podminky.urs.cz/item/CS_URS_2022_01/274351122</t>
  </si>
  <si>
    <t>274361821</t>
  </si>
  <si>
    <t>Výztuž základových pasů betonářskou ocelí 10 505 (R)</t>
  </si>
  <si>
    <t>16</t>
  </si>
  <si>
    <t>Výztuž základů pasů z betonářské oceli 10 505 (R) nebo BSt 500</t>
  </si>
  <si>
    <t>https://podminky.urs.cz/item/CS_URS_2022_01/274361821</t>
  </si>
  <si>
    <t>Svislé a kompletní konstrukce</t>
  </si>
  <si>
    <t>9</t>
  </si>
  <si>
    <t>311272031</t>
  </si>
  <si>
    <t>Zdivo z pórobetonových tvárnic hladkých přes P2 do P4 přes 450 do 600 kg/m3 na tenkovrstvou maltu tl 200 mm</t>
  </si>
  <si>
    <t>18</t>
  </si>
  <si>
    <t>Zdivo z pórobetonových tvárnic na tenké maltové lože, tl. zdiva 200 mm pevnost tvárnic přes P2 do P4, objemová hmotnost přes 450 do 600 kg/m3 hladkých</t>
  </si>
  <si>
    <t>https://podminky.urs.cz/item/CS_URS_2022_01/311272031</t>
  </si>
  <si>
    <t>2*1</t>
  </si>
  <si>
    <t>ytong</t>
  </si>
  <si>
    <t>317941121</t>
  </si>
  <si>
    <t>Osazování ocelových válcovaných nosníků na zdivu I, IE, U, UE nebo L do č. 12 nebo výšky do 120 mm</t>
  </si>
  <si>
    <t>20</t>
  </si>
  <si>
    <t>Osazování ocelových válcovaných nosníků na zdivu I nebo IE nebo U nebo UE nebo L do č. 12 nebo výšky do 120 mm</t>
  </si>
  <si>
    <t>https://podminky.urs.cz/item/CS_URS_2022_01/317941121</t>
  </si>
  <si>
    <t>11</t>
  </si>
  <si>
    <t>M</t>
  </si>
  <si>
    <t>13010714</t>
  </si>
  <si>
    <t>ocel profilová jakost S235JR (11 375) průřez I (IPN) 120</t>
  </si>
  <si>
    <t>22</t>
  </si>
  <si>
    <t>10,6*2,4*2/1000</t>
  </si>
  <si>
    <t>10,6*1,9*2/1000</t>
  </si>
  <si>
    <t>342291121</t>
  </si>
  <si>
    <t>Ukotvení příček k cihelným konstrukcím plochými kotvami</t>
  </si>
  <si>
    <t>24</t>
  </si>
  <si>
    <t>Ukotvení příček plochými kotvami, do konstrukce cihelné</t>
  </si>
  <si>
    <t>https://podminky.urs.cz/item/CS_URS_2022_01/342291121</t>
  </si>
  <si>
    <t>2*2</t>
  </si>
  <si>
    <t>13</t>
  </si>
  <si>
    <t>346244381</t>
  </si>
  <si>
    <t>Plentování jednostranné v do 200 mm válcovaných nosníků cihlami</t>
  </si>
  <si>
    <t>26</t>
  </si>
  <si>
    <t>Plentování ocelových válcovaných nosníků jednostranné cihlami na maltu, výška stojiny do 200 mm</t>
  </si>
  <si>
    <t>https://podminky.urs.cz/item/CS_URS_2022_01/346244381</t>
  </si>
  <si>
    <t>(0,2*3)*2,4</t>
  </si>
  <si>
    <t>(0,2*3)*1,9</t>
  </si>
  <si>
    <t>Úpravy povrchů, podlahy a osazování výplní</t>
  </si>
  <si>
    <t>612111111</t>
  </si>
  <si>
    <t>Vyspravení celoplošné cementovou maltou vnitřních stěn betonových nebo železobetonových</t>
  </si>
  <si>
    <t>28</t>
  </si>
  <si>
    <t>Vyspravení povrchu neomítaných vnitřních ploch monolitických betonových nebo železobetonových konstrukcí rozetřením vysprávky do ztracena maltou cementovou celoplošně stěn</t>
  </si>
  <si>
    <t>https://podminky.urs.cz/item/CS_URS_2022_01/612111111</t>
  </si>
  <si>
    <t>"dozdění u vnitřních dveří" 4</t>
  </si>
  <si>
    <t>612142001</t>
  </si>
  <si>
    <t>Potažení vnitřních stěn sklovláknitým pletivem vtlačeným do tenkovrstvé hmoty</t>
  </si>
  <si>
    <t>30</t>
  </si>
  <si>
    <t>Potažení vnitřních ploch pletivem v ploše nebo pruzích, na plném podkladu sklovláknitým vtlačením do tmelu stěn</t>
  </si>
  <si>
    <t>https://podminky.urs.cz/item/CS_URS_2022_01/612142001</t>
  </si>
  <si>
    <t>612311131</t>
  </si>
  <si>
    <t>Potažení vnitřních stěn vápenným štukem tloušťky do 3 mm</t>
  </si>
  <si>
    <t>32</t>
  </si>
  <si>
    <t>Potažení vnitřních ploch vápenným štukem tloušťky do 3 mm svislých konstrukcí stěn</t>
  </si>
  <si>
    <t>https://podminky.urs.cz/item/CS_URS_2022_01/612311131</t>
  </si>
  <si>
    <t>štuk</t>
  </si>
  <si>
    <t>Ostatní konstrukce a práce, bourání</t>
  </si>
  <si>
    <t>17</t>
  </si>
  <si>
    <t>949101111</t>
  </si>
  <si>
    <t>Lešení pomocné pro objekty pozemních staveb s lešeňovou podlahou v do 1,9 m zatížení do 150 kg/m2</t>
  </si>
  <si>
    <t>34</t>
  </si>
  <si>
    <t>Lešení pomocné pracovní pro objekty pozemních staveb pro zatížení do 150 kg/m2, o výšce lešeňové podlahy do 1,9 m</t>
  </si>
  <si>
    <t>https://podminky.urs.cz/item/CS_URS_2022_01/949101111</t>
  </si>
  <si>
    <t>40</t>
  </si>
  <si>
    <t>952901111</t>
  </si>
  <si>
    <t>Vyčištění budov bytové a občanské výstavby při výšce podlaží do 4 m</t>
  </si>
  <si>
    <t>36</t>
  </si>
  <si>
    <t>Vyčištění budov nebo objektů před předáním do užívání budov bytové nebo občanské výstavby, světlé výšky podlaží do 4 m</t>
  </si>
  <si>
    <t>https://podminky.urs.cz/item/CS_URS_2022_01/952901111</t>
  </si>
  <si>
    <t>150</t>
  </si>
  <si>
    <t>vyčištění</t>
  </si>
  <si>
    <t>19</t>
  </si>
  <si>
    <t>966071711</t>
  </si>
  <si>
    <t>Bourání sloupků a vzpěr plotových ocelových do 2,5 m zabetonovaných</t>
  </si>
  <si>
    <t>38</t>
  </si>
  <si>
    <t>Bourání plotových sloupků a vzpěr ocelových trubkových nebo profilovaných výšky do 2,50 m zabetonovaných</t>
  </si>
  <si>
    <t>https://podminky.urs.cz/item/CS_URS_2022_01/966071711</t>
  </si>
  <si>
    <t>37/4+4</t>
  </si>
  <si>
    <t>966071822</t>
  </si>
  <si>
    <t>Rozebrání oplocení z drátěného pletiva se čtvercovými oky v přes 1,6 do 2,0 m</t>
  </si>
  <si>
    <t>Rozebrání oplocení z pletiva drátěného se čtvercovými oky, výšky přes 1,6 do 2,0 m</t>
  </si>
  <si>
    <t>https://podminky.urs.cz/item/CS_URS_2022_01/966071822</t>
  </si>
  <si>
    <t>997</t>
  </si>
  <si>
    <t>Přesun sutě</t>
  </si>
  <si>
    <t>997013111</t>
  </si>
  <si>
    <t>Vnitrostaveništní doprava suti a vybouraných hmot pro budovy v do 6 m s použitím mechanizace</t>
  </si>
  <si>
    <t>42</t>
  </si>
  <si>
    <t>Vnitrostaveništní doprava suti a vybouraných hmot vodorovně do 50 m svisle s použitím mechanizace pro budovy a haly výšky do 6 m</t>
  </si>
  <si>
    <t>https://podminky.urs.cz/item/CS_URS_2022_01/997013111</t>
  </si>
  <si>
    <t>997013501</t>
  </si>
  <si>
    <t>Odvoz suti a vybouraných hmot na skládku nebo meziskládku do 1 km se složením</t>
  </si>
  <si>
    <t>44</t>
  </si>
  <si>
    <t>Odvoz suti a vybouraných hmot na skládku nebo meziskládku se složením, na vzdálenost do 1 km</t>
  </si>
  <si>
    <t>https://podminky.urs.cz/item/CS_URS_2022_01/997013501</t>
  </si>
  <si>
    <t>23</t>
  </si>
  <si>
    <t>997013509</t>
  </si>
  <si>
    <t>Příplatek k odvozu suti a vybouraných hmot na skládku ZKD 1 km přes 1 km</t>
  </si>
  <si>
    <t>46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</si>
  <si>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</si>
  <si>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</si>
  <si>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směsný*19 "Přepočtené koeficientem množství"</t>
  </si>
  <si>
    <t>997013631</t>
  </si>
  <si>
    <t>Poplatek za uložení na skládce (skládkovné) stavebního odpadu směsného kód odpadu 17 09 04</t>
  </si>
  <si>
    <t>48</t>
  </si>
  <si>
    <t>Poplatek za uložení stavebního odpadu na skládce (skládkovné) směsného stavebního a demoličního zatříděného do Katalogu odpadů pod kódem 17 09 04</t>
  </si>
  <si>
    <t>https://podminky.urs.cz/item/CS_URS_2022_01/997013631</t>
  </si>
  <si>
    <t>"bourání a demontáže oddíl 9" 0,165*dmtžsloupky+0,00248*dmtžpletivo</t>
  </si>
  <si>
    <t>"vyčištění budovy" 0,3</t>
  </si>
  <si>
    <t>998</t>
  </si>
  <si>
    <t>Přesun hmot</t>
  </si>
  <si>
    <t>25</t>
  </si>
  <si>
    <t>998021021</t>
  </si>
  <si>
    <t>Přesun hmot pro haly s nosnou kcí zděnou nebo monolitickou v do 20 m</t>
  </si>
  <si>
    <t>50</t>
  </si>
  <si>
    <t>Přesun hmot pro haly občanské výstavby, výrobu a služby s nosnou svislou konstrukcí zděnou nebo betonovou monolitickou vodorovná dopravní vzdálenost do 100 m, pro haly výšky do 20 m</t>
  </si>
  <si>
    <t>https://podminky.urs.cz/item/CS_URS_2022_01/998021021</t>
  </si>
  <si>
    <t>PSV</t>
  </si>
  <si>
    <t>Práce a dodávky PSV</t>
  </si>
  <si>
    <t>763</t>
  </si>
  <si>
    <t>Konstrukce suché výstavby</t>
  </si>
  <si>
    <t>763111437</t>
  </si>
  <si>
    <t>SDK příčka tl 150 mm profil CW+UW 100 desky 2xH2 12,5 s izolací EI 60 Rw do 56 dB</t>
  </si>
  <si>
    <t>52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</si>
  <si>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</si>
  <si>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https://podminky.urs.cz/item/CS_URS_2022_01/763111437</t>
  </si>
  <si>
    <t>27</t>
  </si>
  <si>
    <t>998763100</t>
  </si>
  <si>
    <t>Přesun hmot tonážní pro dřevostavby v objektech v do 6 m</t>
  </si>
  <si>
    <t>54</t>
  </si>
  <si>
    <t>Přesun hmot pro dřevostavby stanovený z hmotnosti přesunovaného materiálu vodorovná dopravní vzdálenost do 50 m v objektech výšky do 6 m</t>
  </si>
  <si>
    <t>https://podminky.urs.cz/item/CS_URS_2022_01/998763100</t>
  </si>
  <si>
    <t>767</t>
  </si>
  <si>
    <t>Konstrukce zámečnické</t>
  </si>
  <si>
    <t>767R00004</t>
  </si>
  <si>
    <t>D+M vnitřních dvoukřídlých dveří 1600x3000 mm vč. příslušenství, zárubně a povrchové úpravy</t>
  </si>
  <si>
    <t>kpl</t>
  </si>
  <si>
    <t>R položka</t>
  </si>
  <si>
    <t>-1764391111</t>
  </si>
  <si>
    <t>31</t>
  </si>
  <si>
    <t>767R00005</t>
  </si>
  <si>
    <t>D+M samonosné posuvné brány dl. 6,9 m vč. pohonu a povrchové úpravy</t>
  </si>
  <si>
    <t>345484061</t>
  </si>
  <si>
    <t>767R00006</t>
  </si>
  <si>
    <t>D+M samonosné posuvné brány dl. 4,3 m vč. pohonu a povrchové úpravy</t>
  </si>
  <si>
    <t>517943301</t>
  </si>
  <si>
    <t>33</t>
  </si>
  <si>
    <t>767R00007</t>
  </si>
  <si>
    <t>D+M výplně z tahokovu vč. kotvení</t>
  </si>
  <si>
    <t>1883092753</t>
  </si>
  <si>
    <t>767R00008</t>
  </si>
  <si>
    <t>D+M vstupní branky vč. kování a povrchové úpravy</t>
  </si>
  <si>
    <t>-1051539008</t>
  </si>
  <si>
    <t>35</t>
  </si>
  <si>
    <t>767R00009</t>
  </si>
  <si>
    <t>Dodávka ocelových sloupků 100x100x2400 mm vč. osazení a povrchové úpravy</t>
  </si>
  <si>
    <t>ks</t>
  </si>
  <si>
    <t>-1700038759</t>
  </si>
  <si>
    <t>767R00010</t>
  </si>
  <si>
    <t>D+M plotového rámu, trojdílný vč. povrchové úpravy</t>
  </si>
  <si>
    <t>-662216293</t>
  </si>
  <si>
    <t>767R00011</t>
  </si>
  <si>
    <t>D+M plotového rámu, dvojdílný vč. povrchové úpravy</t>
  </si>
  <si>
    <t>1699441199</t>
  </si>
  <si>
    <t>767R00012</t>
  </si>
  <si>
    <t>D+M plotového rámu, jednodílný vč. povrchové úpravy</t>
  </si>
  <si>
    <t>917611008</t>
  </si>
  <si>
    <t>39</t>
  </si>
  <si>
    <t>767R00013</t>
  </si>
  <si>
    <t>D+M vnitřních dvoukřídlých dveří 2100x3000 mm vč. příslušenství, zárubně a povrchové úpravy, osazení do SDK stěny</t>
  </si>
  <si>
    <t>289624290</t>
  </si>
  <si>
    <t>998767101</t>
  </si>
  <si>
    <t>Přesun hmot tonážní pro zámečnické konstrukce v objektech v do 6 m</t>
  </si>
  <si>
    <t>-724713494</t>
  </si>
  <si>
    <t>Přesun hmot pro zámečnické konstrukce stanovený z hmotnosti přesunovaného materiálu vodorovná dopravní vzdálenost do 50 m v objektech výšky do 6 m</t>
  </si>
  <si>
    <t>https://podminky.urs.cz/item/CS_URS_2022_01/998767101</t>
  </si>
  <si>
    <t>784</t>
  </si>
  <si>
    <t>Dokončovací práce - malby a tapety</t>
  </si>
  <si>
    <t>784181101</t>
  </si>
  <si>
    <t>Základní akrylátová jednonásobná bezbarvá penetrace podkladu v místnostech v do 3,80 m</t>
  </si>
  <si>
    <t>56</t>
  </si>
  <si>
    <t>Penetrace podkladu jednonásobná základní akrylátová bezbarvá v místnostech výšky do 3,80 m</t>
  </si>
  <si>
    <t>https://podminky.urs.cz/item/CS_URS_2022_01/784181101</t>
  </si>
  <si>
    <t>29</t>
  </si>
  <si>
    <t>784221101</t>
  </si>
  <si>
    <t>Dvojnásobné bílé malby ze směsí za sucha dobře otěruvzdorných v místnostech do 3,80 m</t>
  </si>
  <si>
    <t>58</t>
  </si>
  <si>
    <t>Malby z malířských směsí otěruvzdorných za sucha dvojnásobné, bílé za sucha otěruvzdorné dobře v místnostech výšky do 3,80 m</t>
  </si>
  <si>
    <t>https://podminky.urs.cz/item/CS_URS_2022_01/784221101</t>
  </si>
  <si>
    <t>H00 - Vzduchotechnika</t>
  </si>
  <si>
    <t>751 - Vzduchotechnika</t>
  </si>
  <si>
    <t xml:space="preserve">    č.1 - Zařízení č.1 ODSÁVACÍ A FILTRAČNÍ ZAŘÍZENÍ</t>
  </si>
  <si>
    <t xml:space="preserve">    č.2 - Zařízení č.2 PNEUDOPRAVA</t>
  </si>
  <si>
    <t xml:space="preserve">    č.3 - Zařízení č.3 ELEKTROROZVADĚČ A ELEKTROINSTALACE</t>
  </si>
  <si>
    <t xml:space="preserve">    č.4 - Zařízené č.4 DEMONTÁŽ</t>
  </si>
  <si>
    <t>751</t>
  </si>
  <si>
    <t>č.1</t>
  </si>
  <si>
    <t>Zařízení č.1 ODSÁVACÍ A FILTRAČNÍ ZAŘÍZENÍ</t>
  </si>
  <si>
    <t>751R00001</t>
  </si>
  <si>
    <t>Pomocné konstrukce, kotvící a montážní materiál</t>
  </si>
  <si>
    <t>64</t>
  </si>
  <si>
    <t>751R00002a</t>
  </si>
  <si>
    <t>Utěsnění prostupů</t>
  </si>
  <si>
    <t>-743129802</t>
  </si>
  <si>
    <t>Utěsnění prostupů VZT stěnou</t>
  </si>
  <si>
    <t>41</t>
  </si>
  <si>
    <t>751R00002b</t>
  </si>
  <si>
    <t>-1329348648</t>
  </si>
  <si>
    <t>Utěsnění prostupů potrubí připojení na hydrantový rozvod stěnou</t>
  </si>
  <si>
    <t>751R00002c</t>
  </si>
  <si>
    <t>1778082850</t>
  </si>
  <si>
    <t>Utěsnění prostupů kabelů stěnou</t>
  </si>
  <si>
    <t>751R00003</t>
  </si>
  <si>
    <t>Zednické přípomoce</t>
  </si>
  <si>
    <t>751R00004</t>
  </si>
  <si>
    <t>Přesun radiátoru u niky pro recpci – demontáž a zpětná montáž</t>
  </si>
  <si>
    <t>Přesun radiátoru u niky pro recpci – demontáž a zpětná montáž včetně dopojení a instalačního materiálu, posun o cca 1,5 m</t>
  </si>
  <si>
    <t>751R00005</t>
  </si>
  <si>
    <t>Protipožární klapka PKTM-90.01 DN500</t>
  </si>
  <si>
    <t>Protipožární klapka PKTM-90.01 DN500 Pozn.5</t>
  </si>
  <si>
    <t>751R00006a</t>
  </si>
  <si>
    <t>Odsávací potrubí pozinkované sk. I</t>
  </si>
  <si>
    <t>-2089478497</t>
  </si>
  <si>
    <t>Odsávací potrubí pozinkované sk. I včetně kolen vnitřní průměr 280 mm, pozice 6</t>
  </si>
  <si>
    <t>751R00006b</t>
  </si>
  <si>
    <t>-142001661</t>
  </si>
  <si>
    <t>Odsávací potrubí pozinkované sk. I včetně kolen vnitřní průměr 355 mm, pozice 6</t>
  </si>
  <si>
    <t>751R00006c</t>
  </si>
  <si>
    <t>2115371458</t>
  </si>
  <si>
    <t>Odsávací potrubí pozinkované sk. I, odbočka ke strojům včetně kolen vnitřní průměr 180 mm, pozice 6</t>
  </si>
  <si>
    <t>751R00006d</t>
  </si>
  <si>
    <t>-334168526</t>
  </si>
  <si>
    <t>Odsávací potrubí pozinkované sk. I, odbočka ke strojům včetně kolen vnitřní průměr 150 mm, pozice 6</t>
  </si>
  <si>
    <t>751R00006e</t>
  </si>
  <si>
    <t>1020104381</t>
  </si>
  <si>
    <t>Odsávací potrubí pozinkované sk. I, odbočka ke strojům včetně kolen vnitřní průměr 100 mm, pozice 6</t>
  </si>
  <si>
    <t>751R00006f</t>
  </si>
  <si>
    <t>Odsávací potrubí flexibilní připojovací ke strojům vnitřní průměr 100 mm</t>
  </si>
  <si>
    <t>-363879577</t>
  </si>
  <si>
    <t>Odsávací potrubí flexibilní připojovací ke strojům vnitřní průměr 100 mm, pozice 6</t>
  </si>
  <si>
    <t>751R00006g</t>
  </si>
  <si>
    <t>Odsávací potrubí flexibilní připojovací ke strojům vnitřní průměr 150 mm</t>
  </si>
  <si>
    <t>-1150871458</t>
  </si>
  <si>
    <t>Odsávací potrubí flexibilní připojovací ke strojům vnitřní průměr 150 mm, pozice 6</t>
  </si>
  <si>
    <t>751R00006h</t>
  </si>
  <si>
    <t>Odsávací potrubí flexibilní připojovací ke strojům vnitřní průměr 180 mm</t>
  </si>
  <si>
    <t>-1703287395</t>
  </si>
  <si>
    <t>Odsávací potrubí flexibilní připojovací ke strojům vnitřní průměr 180 mm, pozice 6</t>
  </si>
  <si>
    <t>751R00006i</t>
  </si>
  <si>
    <t>Tepelná izolace na odsávací potrubí – venkovní část</t>
  </si>
  <si>
    <t>-1867407220</t>
  </si>
  <si>
    <t>tepelná izolace naodsávací potrubí, provoz léto-zima tl. 60 mm, minerální vlna + pevné opláštění, pozice 6</t>
  </si>
  <si>
    <t>751R00006j</t>
  </si>
  <si>
    <t>Ruční uzávěr na flexibilní potrubí DN100-180</t>
  </si>
  <si>
    <t>-1478681355</t>
  </si>
  <si>
    <t>Ruční uzávěr na flexibilní potrubí DN100-180, pozice 6</t>
  </si>
  <si>
    <t>751R00006k</t>
  </si>
  <si>
    <t>Regulační klapka na potrubí DN280 manuální</t>
  </si>
  <si>
    <t>537994276</t>
  </si>
  <si>
    <t>Regulační klapka na potrubí DN280 manuální, pozice 6</t>
  </si>
  <si>
    <t>751R00007a</t>
  </si>
  <si>
    <t>Výfukové potrubí, provoz léto-zima pozinkované</t>
  </si>
  <si>
    <t>-517854911</t>
  </si>
  <si>
    <t>Výfukové potrubí, provoz léto-zima pozinkované včetně kolen vnitřní průměr 500 mm, pozice 7</t>
  </si>
  <si>
    <t>751R00007b</t>
  </si>
  <si>
    <t>Výfukové potrubí, provoz léto-zima – textilní výústka</t>
  </si>
  <si>
    <t>1002652233</t>
  </si>
  <si>
    <t>Výfukové potrubí, provoz léto-zima – textilní výústka pro zimní provoz d. 9 m včetně napojení na pozinkované potrubí</t>
  </si>
  <si>
    <t>751R00007c</t>
  </si>
  <si>
    <t>Uzávěry na výfukové potrubí, provoz léto-zima</t>
  </si>
  <si>
    <t>-498570968</t>
  </si>
  <si>
    <t>Uzávěry na výfukové potrubí, provoz léto-zima DN500, přepínání letní/zimní provoz</t>
  </si>
  <si>
    <t>751R00007d</t>
  </si>
  <si>
    <t>Tepelná izolace na výfukové potrubí, provoz léto-zima</t>
  </si>
  <si>
    <t>856660248</t>
  </si>
  <si>
    <t>tepelná izolace na výfukové potrubí, provoz léto-zima tl. 60 mm, minerální vlna + pevné opláštění</t>
  </si>
  <si>
    <t>751R00008</t>
  </si>
  <si>
    <t>Spojovací, těsnící materiál, konzoly a uchycení</t>
  </si>
  <si>
    <t>Spojovací, těsnící materiál, konzoly a uchycení Pozn.8</t>
  </si>
  <si>
    <t>43</t>
  </si>
  <si>
    <t>751R00009a</t>
  </si>
  <si>
    <t>Montáž Poz. 1 – 9 (04-08/50)</t>
  </si>
  <si>
    <t>656460222</t>
  </si>
  <si>
    <t>Montáž Poz. 1 – 9 (04-08/50) Pozn.9</t>
  </si>
  <si>
    <t>751R00009b</t>
  </si>
  <si>
    <t>Připojení filtračního zařízení na hydrantový rozvod včetně tepelné izolace a vyhřívání v exteriérové části domu</t>
  </si>
  <si>
    <t>bm</t>
  </si>
  <si>
    <t>758629540</t>
  </si>
  <si>
    <t>Připojení filtračního zařízení na hydrantový rozvod ocelovým pozinkovaným potrubím vedeným po stěně tesárny včetně tepelné izolace a vyhřívání v exteriérové části domu (vyhřívání odporovým drátem v délce 3 m mimo obrys domu)</t>
  </si>
  <si>
    <t>č.2</t>
  </si>
  <si>
    <t>Zařízení č.2 PNEUDOPRAVA</t>
  </si>
  <si>
    <t>751R00010</t>
  </si>
  <si>
    <t>Cyklonový odlučovač vel. 5</t>
  </si>
  <si>
    <t>Cyklonový odlučovač vel. 5 Pozn.1</t>
  </si>
  <si>
    <t>751R00011</t>
  </si>
  <si>
    <t>Expandér</t>
  </si>
  <si>
    <t>Expandér Pozn.2</t>
  </si>
  <si>
    <t>751R00012</t>
  </si>
  <si>
    <t>Rotační podavač RP50/20-8</t>
  </si>
  <si>
    <t>Rotační podavač RP50/20-8 vč. převodovky a motoru 0,75 kW (230/400V/50Hz) Pozn.3</t>
  </si>
  <si>
    <t>751R00013</t>
  </si>
  <si>
    <t>Transportní ventilátor pneudopravy F9T</t>
  </si>
  <si>
    <t>Transportní ventilátor pneudopravy F9T vč. tlumící vložky na vstupu a výstupu (5,5 kW; 3 150 Pa; 3000 ot./min) Pozn.4</t>
  </si>
  <si>
    <t>751R00014</t>
  </si>
  <si>
    <t>Potrubí pneudopravy – materiál sk. II černý plech</t>
  </si>
  <si>
    <t>Potrubí pneudopravy – materiál sk. II černý plech Pozn.5</t>
  </si>
  <si>
    <t>751R00015</t>
  </si>
  <si>
    <t>Spojovací, těsnící materiál, podpůrné konstrukce</t>
  </si>
  <si>
    <t>Spojovací, těsnící materiál, podpůrné konstrukce. Pozn.6</t>
  </si>
  <si>
    <t>751R00016</t>
  </si>
  <si>
    <t>Montáž Poz. 1 – 6 (04-03/50)</t>
  </si>
  <si>
    <t>Montáž Poz. 1 – 6 (04-03/50) Pozn.7</t>
  </si>
  <si>
    <t>č.3</t>
  </si>
  <si>
    <t>Zařízení č.3 ELEKTROROZVADĚČ A ELEKTROINSTALACE</t>
  </si>
  <si>
    <t>751R00017</t>
  </si>
  <si>
    <t>Elektrorozvaděč s měničem otáček</t>
  </si>
  <si>
    <t>Elektrorozvaděč s měničem otáček Pozn.1</t>
  </si>
  <si>
    <t>751R00018</t>
  </si>
  <si>
    <t>Ovládací skříňka z dílny</t>
  </si>
  <si>
    <t>Ovládací skříňka z dílny Pozn.2</t>
  </si>
  <si>
    <t>751R00019</t>
  </si>
  <si>
    <t>Hladinoměr v sile s houkačkou</t>
  </si>
  <si>
    <t>Hladinoměr v sile s houkačkou Pozn.3</t>
  </si>
  <si>
    <t>751R00020</t>
  </si>
  <si>
    <t>Elektroinstalace Pozn.4</t>
  </si>
  <si>
    <t>751R00021</t>
  </si>
  <si>
    <t>Montáž Poz. 1 – 4 (03-05/50)</t>
  </si>
  <si>
    <t>Montáž Poz. 1 – 4 (03-05/50) Pozn.5</t>
  </si>
  <si>
    <t>č.4</t>
  </si>
  <si>
    <t>Zařízené č.4 DEMONTÁŽ</t>
  </si>
  <si>
    <t>751R00022</t>
  </si>
  <si>
    <t>Demontáž cyklonového odlučovače</t>
  </si>
  <si>
    <t>Demontáž cyklonového odlučovače Pozn.1</t>
  </si>
  <si>
    <t>751R00023</t>
  </si>
  <si>
    <t>Demontáž ventilátoru</t>
  </si>
  <si>
    <t>Demontáž ventilátoru Pozn.2</t>
  </si>
  <si>
    <t>751R00024</t>
  </si>
  <si>
    <t>Demontáž odsávacího potrubí</t>
  </si>
  <si>
    <t>Demontáž odsávacího potrubí Pozn.3</t>
  </si>
  <si>
    <t>J00 - Elektroinstalace</t>
  </si>
  <si>
    <t>D1 - S I L N O P R O U D :</t>
  </si>
  <si>
    <t xml:space="preserve">    D2 - Kabeláž :</t>
  </si>
  <si>
    <t xml:space="preserve">    D3 - Nový rozváděče RP (el.brány) :</t>
  </si>
  <si>
    <t xml:space="preserve">    D4 - Úprava stávajícího rozváděče RH :</t>
  </si>
  <si>
    <t xml:space="preserve">    D5 - Zásuvky, spínače, krabice, elektroinstalační materiál :</t>
  </si>
  <si>
    <t xml:space="preserve">    D6 - Svítidla, stropní vývody, apod… :</t>
  </si>
  <si>
    <t xml:space="preserve">    D7 - Ostatní náklady :</t>
  </si>
  <si>
    <t>D8 - SLABOPROUD</t>
  </si>
  <si>
    <t xml:space="preserve">    D9 - Datové rozvody :</t>
  </si>
  <si>
    <t>D1</t>
  </si>
  <si>
    <t>S I L N O P R O U D :</t>
  </si>
  <si>
    <t>D2</t>
  </si>
  <si>
    <t>Kabeláž :</t>
  </si>
  <si>
    <t>Pol44</t>
  </si>
  <si>
    <t>Kabel CYKY 5Jx10mm2</t>
  </si>
  <si>
    <t>Pol45</t>
  </si>
  <si>
    <t>Kabel CYKY 5Jx6mm2</t>
  </si>
  <si>
    <t>Pol46</t>
  </si>
  <si>
    <t>Kabel CYKY 5Jx4mm2</t>
  </si>
  <si>
    <t>Pol1</t>
  </si>
  <si>
    <t>Kabel CYKY 5Jx2,5mm2</t>
  </si>
  <si>
    <t>Pol2</t>
  </si>
  <si>
    <t>Kabel CYKY 3Jx2,5mm2</t>
  </si>
  <si>
    <t>Pol3</t>
  </si>
  <si>
    <t>Kabel CYKY 3Jx1,5mm2</t>
  </si>
  <si>
    <t>Pol4</t>
  </si>
  <si>
    <t>Kabel CYKY 3Ox1,5mm2</t>
  </si>
  <si>
    <t>Pol5</t>
  </si>
  <si>
    <t>Kabel 1-H07 V-K/CYA/6mm2</t>
  </si>
  <si>
    <t>Pol47</t>
  </si>
  <si>
    <t>Příchytky kabelů pro novou kabeláž na povrchu (osvětlení+zásuvky)</t>
  </si>
  <si>
    <t>Příchytku kabelů pro novou kabeláž na povrchu (osvětlení+zásuvky)</t>
  </si>
  <si>
    <t>D3</t>
  </si>
  <si>
    <t>Nový rozváděče RP (el.brány) :</t>
  </si>
  <si>
    <t>Pol8</t>
  </si>
  <si>
    <t>Jednofázový jistič B16/1, 16A</t>
  </si>
  <si>
    <t>Pol11</t>
  </si>
  <si>
    <t>Dvoupólový proudový chránič FI25-2p/0,03, 25A/0,03A</t>
  </si>
  <si>
    <t>Pol48</t>
  </si>
  <si>
    <t>Drobný montážní a označovací materiál</t>
  </si>
  <si>
    <t>D4</t>
  </si>
  <si>
    <t>Úprava stávajícího rozváděče RH :</t>
  </si>
  <si>
    <t>Pol49</t>
  </si>
  <si>
    <t>Třífázový jistič B32/3, 32A</t>
  </si>
  <si>
    <t>Pol50</t>
  </si>
  <si>
    <t>Třífázový jistič B25/3, 25A</t>
  </si>
  <si>
    <t>Pol51</t>
  </si>
  <si>
    <t>Třífázový jistič B20/3, 20A</t>
  </si>
  <si>
    <t>Pol7</t>
  </si>
  <si>
    <t>Třífázový jistič B16/3, 16A</t>
  </si>
  <si>
    <t>Pol9</t>
  </si>
  <si>
    <t>Jednofázový jistič B10/1, 10A</t>
  </si>
  <si>
    <t>Pol10</t>
  </si>
  <si>
    <t>Čtyřpólový proudový chránič FI25-4p/0,03, 25A/0,03A</t>
  </si>
  <si>
    <t>Pol52</t>
  </si>
  <si>
    <t>Drobný montážní a označovací materiál, úprava rozvaděče</t>
  </si>
  <si>
    <t>D5</t>
  </si>
  <si>
    <t>Zásuvky, spínače, krabice, elektroinstalační materiál :</t>
  </si>
  <si>
    <t>Pol53</t>
  </si>
  <si>
    <t>Naviják s kabelem 230V - 12m</t>
  </si>
  <si>
    <t>Pol13</t>
  </si>
  <si>
    <t>Vypínač jednopólový pod omítku, řaz.1, IP20, komplet</t>
  </si>
  <si>
    <t>Pol54</t>
  </si>
  <si>
    <t>Vypínač sériový pod omítku, řaz.5, IP20, komplet</t>
  </si>
  <si>
    <t>Pol55</t>
  </si>
  <si>
    <t>Vypínač schodišťový pod omítku, řaz.6, IP20, komplet</t>
  </si>
  <si>
    <t>Pol56</t>
  </si>
  <si>
    <t>Vypínač dvojitý-schodišťový pod omítku, řaz.6+6, IP20, komplet</t>
  </si>
  <si>
    <t>Pol57</t>
  </si>
  <si>
    <t>Zásuvka pod omítku 230V, 16A, IP20, komplet</t>
  </si>
  <si>
    <t>Pol14</t>
  </si>
  <si>
    <t>Dvojzásuvka pod omítku 230V, 16A, IP20, komplet</t>
  </si>
  <si>
    <t>Pol15</t>
  </si>
  <si>
    <t>Instalační krabice přístrojová KP</t>
  </si>
  <si>
    <t>Pol16</t>
  </si>
  <si>
    <t>Instalační krabice odbočná</t>
  </si>
  <si>
    <t>60</t>
  </si>
  <si>
    <t>Pol58</t>
  </si>
  <si>
    <t>Drobný materiál</t>
  </si>
  <si>
    <t>62</t>
  </si>
  <si>
    <t>D6</t>
  </si>
  <si>
    <t>Svítidla, stropní vývody, apod… :</t>
  </si>
  <si>
    <t>Pol59</t>
  </si>
  <si>
    <t>LED zářivka 120cm 18W, 6000K, zdroj : studená bílá IP65</t>
  </si>
  <si>
    <t>Pol22</t>
  </si>
  <si>
    <t>Svítidlo nouzové s autonomním zdrojem 8(11W) t=60min</t>
  </si>
  <si>
    <t>66</t>
  </si>
  <si>
    <t>D7</t>
  </si>
  <si>
    <t>Ostatní náklady :</t>
  </si>
  <si>
    <t>Pol60</t>
  </si>
  <si>
    <t>Úprava stávající elektroinstalace (vypínače, zásuvky, krabice, kabeláž, apod..)</t>
  </si>
  <si>
    <t>68</t>
  </si>
  <si>
    <t>Pol61</t>
  </si>
  <si>
    <t>Stavební přípomoce</t>
  </si>
  <si>
    <t>70</t>
  </si>
  <si>
    <t>Pol62</t>
  </si>
  <si>
    <t>Drobný materiál (hmoždinky, šrouby, sádra, atd..)</t>
  </si>
  <si>
    <t>72</t>
  </si>
  <si>
    <t>Pol29</t>
  </si>
  <si>
    <t>Doprava</t>
  </si>
  <si>
    <t>74</t>
  </si>
  <si>
    <t>Pol30</t>
  </si>
  <si>
    <t>Zkoušky, revize</t>
  </si>
  <si>
    <t>76</t>
  </si>
  <si>
    <t>Pol31</t>
  </si>
  <si>
    <t>Dokumentace skutečného stavu</t>
  </si>
  <si>
    <t>78</t>
  </si>
  <si>
    <t>D8</t>
  </si>
  <si>
    <t>SLABOPROUD</t>
  </si>
  <si>
    <t>D9</t>
  </si>
  <si>
    <t>Datové rozvody :</t>
  </si>
  <si>
    <t>Pol63</t>
  </si>
  <si>
    <t>Patch panel včetně příslušenství</t>
  </si>
  <si>
    <t>80</t>
  </si>
  <si>
    <t>Pol33</t>
  </si>
  <si>
    <t>Zásuvka strukturované kabeláže pod omítku (RJ45), IP20, komplet</t>
  </si>
  <si>
    <t>82</t>
  </si>
  <si>
    <t>Pol34</t>
  </si>
  <si>
    <t>Elektroinstalační krabice KU68</t>
  </si>
  <si>
    <t>84</t>
  </si>
  <si>
    <t>Pol35</t>
  </si>
  <si>
    <t>Kabel UTP 4x2x0,8 cat 5</t>
  </si>
  <si>
    <t>86</t>
  </si>
  <si>
    <t>Pol36</t>
  </si>
  <si>
    <t>PVC trubka O23</t>
  </si>
  <si>
    <t>88</t>
  </si>
  <si>
    <t>45</t>
  </si>
  <si>
    <t>Pol37</t>
  </si>
  <si>
    <t>Ostatní drobný elektroinstalační materiál</t>
  </si>
  <si>
    <t>90</t>
  </si>
  <si>
    <t>Pol38</t>
  </si>
  <si>
    <t>Doprava (slaboproud)</t>
  </si>
  <si>
    <t>92</t>
  </si>
  <si>
    <t>47</t>
  </si>
  <si>
    <t>Pol64</t>
  </si>
  <si>
    <t>Stavební přípomoce (slaboproud)</t>
  </si>
  <si>
    <t>94</t>
  </si>
  <si>
    <t>Pol65</t>
  </si>
  <si>
    <t>Drobný materiál (slaboproud)</t>
  </si>
  <si>
    <t>96</t>
  </si>
  <si>
    <t>49</t>
  </si>
  <si>
    <t>Pol66</t>
  </si>
  <si>
    <t>Revizní zprávy (slaboproud)</t>
  </si>
  <si>
    <t>98</t>
  </si>
  <si>
    <t>Pol67</t>
  </si>
  <si>
    <t>Naprogramování, uvedení do provozu (slaboproud)</t>
  </si>
  <si>
    <t>100</t>
  </si>
  <si>
    <t>51</t>
  </si>
  <si>
    <t>Pol43</t>
  </si>
  <si>
    <t>Dokumentace skutečného stavu (slaboproud)</t>
  </si>
  <si>
    <t>102</t>
  </si>
  <si>
    <t>dmtždlažba</t>
  </si>
  <si>
    <t>104,25</t>
  </si>
  <si>
    <t>dmtžpříčky</t>
  </si>
  <si>
    <t>9,368</t>
  </si>
  <si>
    <t>dmtžPS</t>
  </si>
  <si>
    <t>108,82</t>
  </si>
  <si>
    <t>stříška</t>
  </si>
  <si>
    <t>1,814</t>
  </si>
  <si>
    <t>ŽBpasy</t>
  </si>
  <si>
    <t>6,525</t>
  </si>
  <si>
    <t>02 - Střední škola designu a řemesel</t>
  </si>
  <si>
    <t xml:space="preserve">    4 - Vodorovné konstrukce</t>
  </si>
  <si>
    <t xml:space="preserve">    5 - Komunikace pozemní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</si>
  <si>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</si>
  <si>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</si>
  <si>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</si>
  <si>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751 - Vzduchotechnika a vytápění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</si>
  <si>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</si>
  <si>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</si>
  <si>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</si>
  <si>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</si>
  <si>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773 - Podlahy z litého teraca</t>
  </si>
  <si>
    <t>130901121</t>
  </si>
  <si>
    <t>Bourání kcí v hloubených vykopávkách ze zdiva z betonu prostého ručně</t>
  </si>
  <si>
    <t>Bourání konstrukcí v hloubených vykopávkách ručně s přemístěním suti na hromady na vzdálenost do 20 m nebo s naložením na dopravní prostředek z betonu prostého neprokládaného</t>
  </si>
  <si>
    <t>https://podminky.urs.cz/item/CS_URS_2022_01/130901121</t>
  </si>
  <si>
    <t>"výkop pro pasy zádveří a rampu, základy z PB 40%" (6,6+2,5*2)*0,5*0,9*0,4</t>
  </si>
  <si>
    <t>131251100</t>
  </si>
  <si>
    <t>Hloubení jam nezapažených v hornině třídy těžitelnosti I skupiny 3 objem do 20 m3 strojně</t>
  </si>
  <si>
    <t>Hloubení nezapažených jam a zářezů strojně s urovnáním dna do předepsaného profilu a spádu v hornině třídy těžitelnosti I skupiny 3 do 20 m3</t>
  </si>
  <si>
    <t>https://podminky.urs.cz/item/CS_URS_2022_01/131251100</t>
  </si>
  <si>
    <t>"kufr pod desky S zádvaří" 0,2*6,4*2,8</t>
  </si>
  <si>
    <t>"kufr pod rampu S zádveří" 0,3*6,4*2,3</t>
  </si>
  <si>
    <t>vykop1</t>
  </si>
  <si>
    <t>132251101</t>
  </si>
  <si>
    <t>Hloubení rýh nezapažených š do 800 mm v hornině třídy těžitelnosti I skupiny 3 objem do 20 m3 strojně</t>
  </si>
  <si>
    <t>Hloubení nezapažených rýh šířky do 800 mm strojně s urovnáním dna do předepsaného profilu a spádu v hornině třídy těžitelnosti I skupiny 3 do 20 m3</t>
  </si>
  <si>
    <t>https://podminky.urs.cz/item/CS_URS_2022_01/132251101</t>
  </si>
  <si>
    <t>"výkop pro pasy zádveří a rampu, zemina 60%" (6,6+2,5*2)*0,5*0,9*0,6</t>
  </si>
  <si>
    <t>"výkop pro obrubník rampy" (6,4+2,3)*0,4*0,5</t>
  </si>
  <si>
    <t>vykop2</t>
  </si>
  <si>
    <t>8+4,872</t>
  </si>
  <si>
    <t>(8+4,872)/0,15</t>
  </si>
  <si>
    <t>181951112</t>
  </si>
  <si>
    <t>Úprava pláně v hornině třídy těžitelnosti I skupiny 1 až 3 se zhutněním strojně</t>
  </si>
  <si>
    <t>Úprava pláně vyrovnáním výškových rozdílů strojně v hornině třídy těžitelnosti I, skupiny 1 až 3 se zhutněním</t>
  </si>
  <si>
    <t>https://podminky.urs.cz/item/CS_URS_2022_01/181951112</t>
  </si>
  <si>
    <t>"kufr pod desky S zádvaří" 6,4*2,8</t>
  </si>
  <si>
    <t>"kufr pod rampu S zádveří" 6,4*2,3</t>
  </si>
  <si>
    <t>215901101</t>
  </si>
  <si>
    <t>Zhutnění podloží z hornin soudržných nebo nesoudržných pod násypy</t>
  </si>
  <si>
    <t>Zhutnění podloží pod násypy z rostlé horniny třídy těžitelnosti I a II, skupiny 1 až 4 z hornin soudružných a nesoudržných</t>
  </si>
  <si>
    <t>https://podminky.urs.cz/item/CS_URS_2022_01/215901101</t>
  </si>
  <si>
    <t>"zádveří" 6,4*4,8</t>
  </si>
  <si>
    <t>271532212</t>
  </si>
  <si>
    <t>Podsyp pod základové konstrukce se zhutněním z hrubého kameniva frakce 16 až 32 mm</t>
  </si>
  <si>
    <t>Podsyp pod základové konstrukce se zhutněním a urovnáním povrchu z kameniva hrubého, frakce 16 - 32 mm</t>
  </si>
  <si>
    <t>https://podminky.urs.cz/item/CS_URS_2022_01/271532212</t>
  </si>
  <si>
    <t>5,8*2,5*0,2</t>
  </si>
  <si>
    <t>273313511</t>
  </si>
  <si>
    <t>Základové desky z betonu tř. C 12/15</t>
  </si>
  <si>
    <t>Základy z betonu prostého desky z betonu kamenem neprokládaného tř. C 12/15</t>
  </si>
  <si>
    <t>https://podminky.urs.cz/item/CS_URS_2022_01/273313511</t>
  </si>
  <si>
    <t>"deska severního zádveří, podkladní beton" 6,2*2,7*0,1</t>
  </si>
  <si>
    <t>273321411</t>
  </si>
  <si>
    <t>Základové desky ze ŽB bez zvýšených nároků na prostředí tř. C 20/25</t>
  </si>
  <si>
    <t>Základy z betonu železového (bez výztuže) desky z betonu bez zvláštních nároků na prostředí tř. C 20/25</t>
  </si>
  <si>
    <t>https://podminky.urs.cz/item/CS_URS_2022_01/273321411</t>
  </si>
  <si>
    <t>"deska severního zádveří" 6,2*2,7*0,1</t>
  </si>
  <si>
    <t>273362021</t>
  </si>
  <si>
    <t>Výztuž základových desek svařovanými sítěmi Kari</t>
  </si>
  <si>
    <t>Výztuž základů desek ze svařovaných sítí z drátů typu KARI</t>
  </si>
  <si>
    <t>https://podminky.urs.cz/item/CS_URS_2022_01/273362021</t>
  </si>
  <si>
    <t>"deska západního zádveří, 2x KH30" 4*0,02664*2</t>
  </si>
  <si>
    <t>274321511</t>
  </si>
  <si>
    <t>Základové pasy ze ŽB bez zvýšených nároků na prostředí tř. C 25/30</t>
  </si>
  <si>
    <t>Základy z betonu železového (bez výztuže) pasy z betonu bez zvláštních nároků na prostředí tř. C 25/30</t>
  </si>
  <si>
    <t>https://podminky.urs.cz/item/CS_URS_2022_01/274321511</t>
  </si>
  <si>
    <t>"základové pasy zádveří, betonáž do výkopu, nadspotřeba 25%" (6,6+2,5*2)*0,5*0,9*1,25</t>
  </si>
  <si>
    <t>ŽBpasy*0,065</t>
  </si>
  <si>
    <t>"nový dveřní otvor" 10,6*1,2*4/1000</t>
  </si>
  <si>
    <t>340271025</t>
  </si>
  <si>
    <t>Zazdívka otvorů v příčkách nebo stěnách pl přes 1 do 4 m2 tvárnicemi pórobetonovými tl 100 mm</t>
  </si>
  <si>
    <t>Zazdívka otvorů v příčkách nebo stěnách pórobetonovými tvárnicemi plochy přes 1 m2 do 4 m2, objemová hmotnost 500 kg/m3, tloušťka příčky 100 mm</t>
  </si>
  <si>
    <t>https://podminky.urs.cz/item/CS_URS_2022_01/340271025</t>
  </si>
  <si>
    <t>"zazdívka dveří" 2</t>
  </si>
  <si>
    <t>342244111</t>
  </si>
  <si>
    <t>Příčka z cihel děrovaných do P10 na maltu M5 tloušťky 115 mm</t>
  </si>
  <si>
    <t>Příčky jednoduché z cihel děrovaných klasických spojených na pero a drážku na maltu M5, pevnost cihel do P15, tl. příčky 115 mm</t>
  </si>
  <si>
    <t>https://podminky.urs.cz/item/CS_URS_2022_01/342244111</t>
  </si>
  <si>
    <t>"zazdívka mezi nářaďovnou a severním vstupem" 2,85*3</t>
  </si>
  <si>
    <t>342272225</t>
  </si>
  <si>
    <t>Příčka z pórobetonových hladkých tvárnic na tenkovrstvou maltu tl 100 mm</t>
  </si>
  <si>
    <t>Příčky z pórobetonových tvárnic hladkých na tenké maltové lože objemová hmotnost do 500 kg/m3, tloušťka příčky 100 mm</t>
  </si>
  <si>
    <t>https://podminky.urs.cz/item/CS_URS_2022_01/342272225</t>
  </si>
  <si>
    <t>"zazdívka trubního vedení VZT" 4,6*3</t>
  </si>
  <si>
    <t>1,25*2</t>
  </si>
  <si>
    <t>346481111</t>
  </si>
  <si>
    <t>Zaplentování rýh, potrubí, výklenků nebo nik ve stěnách rabicovým pletivem</t>
  </si>
  <si>
    <t>Zaplentování rýh, potrubí, válcovaných nosníků, výklenků nebo nik jakéhokoliv tvaru, na maltu ve stěnách nebo před stěnami rabicovým pletivem</t>
  </si>
  <si>
    <t>https://podminky.urs.cz/item/CS_URS_2022_01/346481111</t>
  </si>
  <si>
    <t>1,0*0,38+1,2*0,25*2</t>
  </si>
  <si>
    <t>Vodorovné konstrukce</t>
  </si>
  <si>
    <t>411351011</t>
  </si>
  <si>
    <t>Zřízení bednění stropů deskových tl přes 5 do 25 cm bez podpěrné kce</t>
  </si>
  <si>
    <t>Bednění stropních konstrukcí - bez podpěrné konstrukce desek tloušťky stropní desky přes 5 do 25 cm zřízení</t>
  </si>
  <si>
    <t>https://podminky.urs.cz/item/CS_URS_2022_01/411351011</t>
  </si>
  <si>
    <t>"bednění pro demolici stříšky nad vstupem" 16</t>
  </si>
  <si>
    <t>411351012</t>
  </si>
  <si>
    <t>Odstranění bednění stropů deskových tl přes 5 do 25 cm bez podpěrné kce</t>
  </si>
  <si>
    <t>Bednění stropních konstrukcí - bez podpěrné konstrukce desek tloušťky stropní desky přes 5 do 25 cm odstranění</t>
  </si>
  <si>
    <t>https://podminky.urs.cz/item/CS_URS_2022_01/411351012</t>
  </si>
  <si>
    <t>411354234</t>
  </si>
  <si>
    <t>Bednění stropů ztracené z hraněných trapézových vln v 40 mm plech pozinkovaný tl 0,88 mm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</si>
  <si>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0,88 mm</t>
  </si>
  <si>
    <t>https://podminky.urs.cz/item/CS_URS_2022_01/411354234</t>
  </si>
  <si>
    <t>"střecha nad vstupem" 2,8*6,2*1,15</t>
  </si>
  <si>
    <t>411354313</t>
  </si>
  <si>
    <t>Zřízení podpěrné konstrukce stropů výšky do 4 m tl přes 15 do 25 cm</t>
  </si>
  <si>
    <t>Podpěrná konstrukce stropů - desek, kleneb a skořepin výška podepření do 4 m tloušťka stropu přes 15 do 25 cm zřízení</t>
  </si>
  <si>
    <t>https://podminky.urs.cz/item/CS_URS_2022_01/411354313</t>
  </si>
  <si>
    <t>411354314</t>
  </si>
  <si>
    <t>Odstranění podpěrné konstrukce stropů výšky do 4 m tl přes 15 do 25 cm</t>
  </si>
  <si>
    <t>Podpěrná konstrukce stropů - desek, kleneb a skořepin výška podepření do 4 m tloušťka stropu přes 15 do 25 cm odstranění</t>
  </si>
  <si>
    <t>https://podminky.urs.cz/item/CS_URS_2022_01/411354314</t>
  </si>
  <si>
    <t>Komunikace pozemní</t>
  </si>
  <si>
    <t>564831111</t>
  </si>
  <si>
    <t>Podklad ze štěrkodrtě ŠD plochy přes 100 m2 tl 100 mm</t>
  </si>
  <si>
    <t>Podklad ze štěrkodrti ŠD s rozprostřením a zhutněním plochy přes 100 m2, po zhutnění tl. 100 mm</t>
  </si>
  <si>
    <t>https://podminky.urs.cz/item/CS_URS_2022_01/564831111</t>
  </si>
  <si>
    <t>2*6,4</t>
  </si>
  <si>
    <t>564871111</t>
  </si>
  <si>
    <t>Podklad ze štěrkodrtě ŠD plochy přes 100 m2 tl 250 mm</t>
  </si>
  <si>
    <t>Podklad ze štěrkodrti ŠD s rozprostřením a zhutněním plochy přes 100 m2, po zhutnění tl. 250 mm</t>
  </si>
  <si>
    <t>https://podminky.urs.cz/item/CS_URS_2022_01/564871111</t>
  </si>
  <si>
    <t>596811120</t>
  </si>
  <si>
    <t>Kladení betonové dlažby komunikací pro pěší do lože z kameniva velikosti do 0,09 m2 pl do 50 m2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</si>
  <si>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</si>
  <si>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https://podminky.urs.cz/item/CS_URS_2022_01/596811120</t>
  </si>
  <si>
    <t>6,4*2,2</t>
  </si>
  <si>
    <t>59248005</t>
  </si>
  <si>
    <t>dlažba plošná betonová chodníková 300x300x50mm přírodní</t>
  </si>
  <si>
    <t>14,08*1,1 "Přepočtené koeficientem množství</t>
  </si>
  <si>
    <t>612131102</t>
  </si>
  <si>
    <t>Cementový postřik vnitřních stěn nanášený síťovitě ručně</t>
  </si>
  <si>
    <t>Podkladní a spojovací vrstva vnitřních omítaných ploch cementový postřik nanášený ručně síťovitě (pokrytí plochy 50 až 75 %) stěn</t>
  </si>
  <si>
    <t>https://podminky.urs.cz/item/CS_URS_2022_01/612131102</t>
  </si>
  <si>
    <t>"severní vstup" 2,85*3*2+1,5</t>
  </si>
  <si>
    <t>-1209820022</t>
  </si>
  <si>
    <t>"zazdívka dveří" (2)*2,08</t>
  </si>
  <si>
    <t>"zazdívka trubního vedení VZT" (4,6*3)*2,08</t>
  </si>
  <si>
    <t>858553500</t>
  </si>
  <si>
    <t>612321141</t>
  </si>
  <si>
    <t>Vápenocementová omítka štuková dvouvrstvá vnitřních stěn nanášená ručně</t>
  </si>
  <si>
    <t>Omítka vápenocementová vnitřních ploch nanášená ručně dvouvrstvá, tloušťky jádrové omítky do 10 mm a tloušťky štuku do 3 mm štuková svislých konstrukcí stěn</t>
  </si>
  <si>
    <t>https://podminky.urs.cz/item/CS_URS_2022_01/612321141</t>
  </si>
  <si>
    <t>612321191</t>
  </si>
  <si>
    <t>Příplatek k vápenocementové omítce vnitřních stěn za každých dalších 5 mm tloušťky ručně</t>
  </si>
  <si>
    <t>Omítka vápenocementová vnitřních ploch nanášená ručně Příplatek k cenám za každých dalších i započatých 5 mm tloušťky omítky přes 10 mm stěn</t>
  </si>
  <si>
    <t>https://podminky.urs.cz/item/CS_URS_2022_01/612321191</t>
  </si>
  <si>
    <t>622211011</t>
  </si>
  <si>
    <t>Montáž kontaktního zateplení vnějších stěn lepením a mechanickým kotvením polystyrénových desek do betonu a zdiva tl přes 40 do 80 mm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</si>
  <si>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</si>
  <si>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https://podminky.urs.cz/item/CS_URS_2022_01/622211011</t>
  </si>
  <si>
    <t>"izolace L profilu střešní skladby nad severním vstupem" (2,8+6,4+2,8)*0,28</t>
  </si>
  <si>
    <t>283764765.R</t>
  </si>
  <si>
    <t>panel fasádní atikový z minerální vlny tl. 50 mm</t>
  </si>
  <si>
    <t>panel atikový min vlna s Al a polymerasfaltovým pásem lambda=0,024 [W/mK] 2500 x 1250 x 80 mm</t>
  </si>
  <si>
    <t>3,36*1,3 "Přepočtené koeficientem množství</t>
  </si>
  <si>
    <t>1466685111</t>
  </si>
  <si>
    <t>"sokl nového vstupu" (2,8+6,4+2,8)*0,7</t>
  </si>
  <si>
    <t>28376440</t>
  </si>
  <si>
    <t>deska z polystyrénu XPS, hrana rovná a strukturovaný povrch 300kPa tl 50mm</t>
  </si>
  <si>
    <t>8,4*1,06 "Přepočtené koeficientem množství</t>
  </si>
  <si>
    <t>622211031</t>
  </si>
  <si>
    <t xml:space="preserve">Montáž kontaktního zateplení vnějších stěn lepením a mechanickým kotvením polystyrénových desek  do betonu a zdiva tl přes 120 do 160 mm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</si>
  <si>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</si>
  <si>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https://podminky.urs.cz/item/CS_URS_2022_01/622211031</t>
  </si>
  <si>
    <t>"sokl stáv. objektu pod novým vstupem" 8*1,2</t>
  </si>
  <si>
    <t>28376426</t>
  </si>
  <si>
    <t>deska z polystyrénu XPS, hrana polodrážková a hladký povrch 300kPA tl 150mm</t>
  </si>
  <si>
    <t>9,6*1,06 "Přepočtené koeficientem množství</t>
  </si>
  <si>
    <t>632451254</t>
  </si>
  <si>
    <t>Potěr cementový samonivelační litý C30 tl přes 45 do 50 mm</t>
  </si>
  <si>
    <t>Potěr cementový samonivelační litý tř. C 30, tl. přes 45 do 50 mm</t>
  </si>
  <si>
    <t>https://podminky.urs.cz/item/CS_URS_2022_01/632451254</t>
  </si>
  <si>
    <t>"bet. roznášecí vrstva, severní zádveří" 6,2*2,7</t>
  </si>
  <si>
    <t>916231212</t>
  </si>
  <si>
    <t>Osazení chodníkového obrubníku betonového stojatého bez boční opěry do lože z betonu prostého</t>
  </si>
  <si>
    <t>Osazení chodníkového obrubníku betonového se zřízením lože, s vyplněním a zatřením spár cementovou maltou stojatého bez boční opěry, do lože z betonu prostého</t>
  </si>
  <si>
    <t>https://podminky.urs.cz/item/CS_URS_2022_01/916231212</t>
  </si>
  <si>
    <t>"rampa před S vstupem" 2+6,4+2+6,4</t>
  </si>
  <si>
    <t>59217410R</t>
  </si>
  <si>
    <t>obrubník betonový atyp. výšky 70 cm, šířky 10 cm</t>
  </si>
  <si>
    <t>16,8*1,15 "Přepočtené koeficientem množství</t>
  </si>
  <si>
    <t>916991121</t>
  </si>
  <si>
    <t>Lože pod obrubníky, krajníky nebo obruby z dlažebních kostek z betonu prostého</t>
  </si>
  <si>
    <t>Lože pod obrubníky, krajníky nebo obruby z dlažebních kostek z betonu prostého</t>
  </si>
  <si>
    <t>https://podminky.urs.cz/item/CS_URS_2022_01/916991121</t>
  </si>
  <si>
    <t>"rampa před S vstupem" (2,3+6,4)*0,5*0,3</t>
  </si>
  <si>
    <t>"odborný odhad" 100</t>
  </si>
  <si>
    <t>955R00001</t>
  </si>
  <si>
    <t>D+M vertikální zdvižné plošiny komplet včetně příslušenství a dvířek z podest</t>
  </si>
  <si>
    <t>D+M vertikální zdvižné plošiny vč. stavebních přípomocí, kompletní dodávka včetně kotvení apod., plošina musí splňovat požadavky vyhlášky 398/2009 Sb., plošina bude vybavena automaticky otevíravými dveřmi z podest viz. řešení dle metodiky k vyhlášce 398/2009Sb., str.129 obr. 131</t>
  </si>
  <si>
    <t>955R00002</t>
  </si>
  <si>
    <t>D+M schodišťové plošiny pro vozíčkáře – komplet včetně příslušenství</t>
  </si>
  <si>
    <t>R polokža</t>
  </si>
  <si>
    <t>D+M schodišťové plošiny pro vozíčkáře vč. stavebních přípomocí, kompletní dodávka včetně kotvení apod.</t>
  </si>
  <si>
    <t>955R00003</t>
  </si>
  <si>
    <t>D+M atyp. zapuštěné čistící zóny vč. rámu</t>
  </si>
  <si>
    <t>D+M zapuštěné čistící zóny vč. lemovacího rámečku</t>
  </si>
  <si>
    <t>"severní vchod" 1,26*3,4</t>
  </si>
  <si>
    <t>962031136</t>
  </si>
  <si>
    <t>Bourání příček z tvárnic nebo příčkovek tl do 150 mm</t>
  </si>
  <si>
    <t>Bourání příček z cihel, tvárnic nebo příčkovek z tvárnic nebo příčkovek pálených nebo nepálených na maltu vápennou nebo vápenocementovou, tl. do 150 mm</t>
  </si>
  <si>
    <t>https://podminky.urs.cz/item/CS_URS_2022_01/962031136</t>
  </si>
  <si>
    <t>"severní vstup – příčka mezi nářaďovnou a zádveřím" 2,85*2,55</t>
  </si>
  <si>
    <t>"dveře do laboratoře" 1*2,1</t>
  </si>
  <si>
    <t>963051113</t>
  </si>
  <si>
    <t>Bourání ŽB stropů deskových tl přes 80 mm</t>
  </si>
  <si>
    <t>Bourání železobetonových stropů deskových, tl. přes 80 mm</t>
  </si>
  <si>
    <t>https://podminky.urs.cz/item/CS_URS_2022_01/963051113</t>
  </si>
  <si>
    <t>"bourání stříšky nad vstupem" 0,18*5,6*1,8</t>
  </si>
  <si>
    <t>963053936</t>
  </si>
  <si>
    <t>Bourání ŽB schodišťových ramen monolitických samonosných</t>
  </si>
  <si>
    <t>Bourání železobetonových monolitických schodišťových ramen samonosných</t>
  </si>
  <si>
    <t>https://podminky.urs.cz/item/CS_URS_2022_01/963053936</t>
  </si>
  <si>
    <t>2,8*1,5</t>
  </si>
  <si>
    <t>965042241</t>
  </si>
  <si>
    <t>Bourání podkladů pod dlažby nebo mazanin betonových nebo z litého asfaltu tl přes 100 mm pl přes 4 m2</t>
  </si>
  <si>
    <t>Bourání mazanin betonových nebo z litého asfaltu tl. přes 100 mm, plochy přes 4 m2</t>
  </si>
  <si>
    <t>https://podminky.urs.cz/item/CS_URS_2022_01/965042241</t>
  </si>
  <si>
    <t>12,32*0,18</t>
  </si>
  <si>
    <t>53</t>
  </si>
  <si>
    <t>967031132</t>
  </si>
  <si>
    <t>Přisekání rovných ostění v cihelném zdivu na MV nebo MVC</t>
  </si>
  <si>
    <t>104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</si>
  <si>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</si>
  <si>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https://podminky.urs.cz/item/CS_URS_2022_01/967031132</t>
  </si>
  <si>
    <t>2,05*2*0,38</t>
  </si>
  <si>
    <t>96807235R</t>
  </si>
  <si>
    <t>Vybourání prosklených stěn s kovovým nebo dřevěným rámem vč. vyvěšení křídel</t>
  </si>
  <si>
    <t>106</t>
  </si>
  <si>
    <t>"severní vstup" 2*5,6*2,8+(4,7+1)*2,8</t>
  </si>
  <si>
    <t>"jižní vstup a vstupní foyer" (4,95+4,95)*3+5,6*3,0+5,0*3,0</t>
  </si>
  <si>
    <t>55</t>
  </si>
  <si>
    <t>968072456</t>
  </si>
  <si>
    <t>Vybourání kovových dveřních zárubní pl přes 2 m2</t>
  </si>
  <si>
    <t>108</t>
  </si>
  <si>
    <t>Vybourání kovových rámů oken s křídly, dveřních zárubní, vrat, stěn, ostění nebo obkladů dveřních zárubní, plochy přes 2 m2</t>
  </si>
  <si>
    <t>https://podminky.urs.cz/item/CS_URS_2022_01/968072456</t>
  </si>
  <si>
    <t>"severní zádveří" (1*2,1)</t>
  </si>
  <si>
    <t>974031165</t>
  </si>
  <si>
    <t>Vysekání rýh ve zdivu cihelném hl do 150 mm š do 200 mm</t>
  </si>
  <si>
    <t>110</t>
  </si>
  <si>
    <t>Vysekání rýh ve zdivu cihelném na maltu vápennou nebo vápenocementovou do hl. 150 mm a šířky do 200 mm</t>
  </si>
  <si>
    <t>https://podminky.urs.cz/item/CS_URS_2022_01/974031165</t>
  </si>
  <si>
    <t>1,2*2</t>
  </si>
  <si>
    <t>57</t>
  </si>
  <si>
    <t>978015391</t>
  </si>
  <si>
    <t>Otlučení (osekání) vnější vápenné nebo vápenocementové omítky stupně členitosti 1 a 2 v rozsahu přes 80 do 100 %</t>
  </si>
  <si>
    <t>112</t>
  </si>
  <si>
    <t>Otlučení vápenných nebo vápenocementových omítek vnějších ploch s vyškrabáním spar a s očištěním zdiva stupně členitosti 1 a 2, v rozsahu přes 80 do 100 %</t>
  </si>
  <si>
    <t>https://podminky.urs.cz/item/CS_URS_2022_01/978015391</t>
  </si>
  <si>
    <t>"otlučení omítky v místech střešní konstrukce (poplastovaného plechu) nad severním vstupemn" 0,15*6,5</t>
  </si>
  <si>
    <t>114</t>
  </si>
  <si>
    <t>24,199+1,0+dmtžpříčky*0,117+dmtždlažba*0,08317+dmtžPS*0,05</t>
  </si>
  <si>
    <t>59</t>
  </si>
  <si>
    <t>116</t>
  </si>
  <si>
    <t>118</t>
  </si>
  <si>
    <t>40,407*19 'Přepočtené koeficientem množství</t>
  </si>
  <si>
    <t>61</t>
  </si>
  <si>
    <t>997013601</t>
  </si>
  <si>
    <t>Poplatek za uložení na skládce (skládkovné) stavebního odpadu betonového kód odpadu 17 01 01</t>
  </si>
  <si>
    <t>120</t>
  </si>
  <si>
    <t>Poplatek za uložení stavebního odpadu na skládce (skládkovné) z prostého betonu zatříděného do Katalogu odpadů pod kódem 17 01 01</t>
  </si>
  <si>
    <t>https://podminky.urs.cz/item/CS_URS_2022_01/997013601</t>
  </si>
  <si>
    <t>5,011+dmtždlažba*0,08317</t>
  </si>
  <si>
    <t>997013602</t>
  </si>
  <si>
    <t>Poplatek za uložení na skládce (skládkovné) stavebního odpadu železobetonového kód odpadu 17 01 01</t>
  </si>
  <si>
    <t>122</t>
  </si>
  <si>
    <t>Poplatek za uložení stavebního odpadu na skládce (skládkovné) z armovaného betonu zatříděného do Katalogu odpadů pod kódem 17 01 01</t>
  </si>
  <si>
    <t>https://podminky.urs.cz/item/CS_URS_2022_01/997013602</t>
  </si>
  <si>
    <t>"stříška nad vstupem" stříška*2,4</t>
  </si>
  <si>
    <t>"schodiště" 1,814</t>
  </si>
  <si>
    <t>63</t>
  </si>
  <si>
    <t>997013603</t>
  </si>
  <si>
    <t>Poplatek za uložení na skládce (skládkovné) stavebního odpadu cihelného kód odpadu 17 01 02</t>
  </si>
  <si>
    <t>124</t>
  </si>
  <si>
    <t>Poplatek za uložení stavebního odpadu na skládce (skládkovné) cihelného zatříděného do Katalogu odpadů pod kódem 17 01 02</t>
  </si>
  <si>
    <t>https://podminky.urs.cz/item/CS_URS_2022_01/997013603</t>
  </si>
  <si>
    <t>0,13+0,058+0,086+6,111+1,402</t>
  </si>
  <si>
    <t>+dmtžpříčky*0,117</t>
  </si>
  <si>
    <t>126</t>
  </si>
  <si>
    <t>1,353+dmtžPS*0,05</t>
  </si>
  <si>
    <t>65</t>
  </si>
  <si>
    <t>997013645</t>
  </si>
  <si>
    <t>Poplatek za uložení na skládce (skládkovné) odpadu asfaltového bez dehtu kód odpadu 17 03 02</t>
  </si>
  <si>
    <t>128</t>
  </si>
  <si>
    <t>Poplatek za uložení stavebního odpadu na skládce (skládkovné) asfaltového bez obsahu dehtu zatříděného do Katalogu odpadů pod kódem 17 03 02</t>
  </si>
  <si>
    <t>https://podminky.urs.cz/item/CS_URS_2022_01/997013645</t>
  </si>
  <si>
    <t>4,88</t>
  </si>
  <si>
    <t>998011001</t>
  </si>
  <si>
    <t>Přesun hmot pro budovy zděné v do 6 m</t>
  </si>
  <si>
    <t>130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</si>
  <si>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</si>
  <si>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https://podminky.urs.cz/item/CS_URS_2022_01/998011001</t>
  </si>
  <si>
    <t>711</t>
  </si>
  <si>
    <t>Izolace proti vodě, vlhkosti a plynům</t>
  </si>
  <si>
    <t>67</t>
  </si>
  <si>
    <t>711111001</t>
  </si>
  <si>
    <t>Provedení izolace proti zemní vlhkosti vodorovné za studena nátěrem penetračním</t>
  </si>
  <si>
    <t>132</t>
  </si>
  <si>
    <t>Provedení izolace proti zemní vlhkosti natěradly a tmely za studena na ploše vodorovné V nátěrem penetračním</t>
  </si>
  <si>
    <t>https://podminky.urs.cz/item/CS_URS_2022_01/711111001</t>
  </si>
  <si>
    <t>"zadní vstup" 6,4*2,8</t>
  </si>
  <si>
    <t>711112001</t>
  </si>
  <si>
    <t>Provedení izolace proti zemní vlhkosti svislé za studena nátěrem penetračním</t>
  </si>
  <si>
    <t>134</t>
  </si>
  <si>
    <t>Provedení izolace proti zemní vlhkosti natěradly a tmely za studena na ploše svislé S nátěrem penetračním</t>
  </si>
  <si>
    <t>https://podminky.urs.cz/item/CS_URS_2022_01/711112001</t>
  </si>
  <si>
    <t>"zadní vstup" (2,8+6,4*2,8)*0,7</t>
  </si>
  <si>
    <t>69</t>
  </si>
  <si>
    <t>11163150</t>
  </si>
  <si>
    <t>lak penetrační asfaltový</t>
  </si>
  <si>
    <t>136</t>
  </si>
  <si>
    <t>32,424*0,00035 "Přepočtené koeficientem množství</t>
  </si>
  <si>
    <t>711141559</t>
  </si>
  <si>
    <t>Provedení izolace proti zemní vlhkosti pásy přitavením vodorovné NAIP</t>
  </si>
  <si>
    <t>138</t>
  </si>
  <si>
    <t>Provedení izolace proti zemní vlhkosti pásy přitavením NAIP na ploše vodorovné V</t>
  </si>
  <si>
    <t>https://podminky.urs.cz/item/CS_URS_2022_01/711141559</t>
  </si>
  <si>
    <t>"zadní vstup" 6,4*2,8*2</t>
  </si>
  <si>
    <t>71</t>
  </si>
  <si>
    <t>711142559</t>
  </si>
  <si>
    <t>Provedení izolace proti zemní vlhkosti pásy přitavením svislé NAIP</t>
  </si>
  <si>
    <t>140</t>
  </si>
  <si>
    <t>Provedení izolace proti zemní vlhkosti pásy přitavením NAIP na ploše svislé S</t>
  </si>
  <si>
    <t>https://podminky.urs.cz/item/CS_URS_2022_01/711142559</t>
  </si>
  <si>
    <t>"zadní vstup" (2,8+6,4*2,8)*(0,7+0,3)</t>
  </si>
  <si>
    <t>62855001</t>
  </si>
  <si>
    <t>pás asfaltový natavitelný modifikovaný SBS tl 4,0mm s vložkou z polyesterové rohože a spalitelnou PE fólií nebo jemnozrnným minerálním posypem na horním povrchu</t>
  </si>
  <si>
    <t>142</t>
  </si>
  <si>
    <t>56,56*1,15 "Přepočtené koeficientem množství</t>
  </si>
  <si>
    <t>73</t>
  </si>
  <si>
    <t>711161212</t>
  </si>
  <si>
    <t>Izolace proti zemní vlhkosti nopovou fólií svislá, nopek v 8,0 mm, tl do 0,6 mm</t>
  </si>
  <si>
    <t>144</t>
  </si>
  <si>
    <t>Izolace proti zemní vlhkosti a beztlakové vodě nopovými fóliemi na ploše svislé S vrstva ochranná, odvětrávací a drenážní výška nopku 8,0 mm, tl. fólie do 0,6 mm</t>
  </si>
  <si>
    <t>https://podminky.urs.cz/item/CS_URS_2022_01/711161212</t>
  </si>
  <si>
    <t>"zadní vstup" (2,8+6,4*2,8)*0,8</t>
  </si>
  <si>
    <t>998711101</t>
  </si>
  <si>
    <t>Přesun hmot tonážní pro izolace proti vodě, vlhkosti a plynům v objektech v do 6 m</t>
  </si>
  <si>
    <t>146</t>
  </si>
  <si>
    <t>Přesun hmot pro izolace proti vodě, vlhkosti a plynům stanovený z hmotnosti přesunovaného materiálu vodorovná dopravní vzdálenost do 50 m v objektech výšky do 6 m</t>
  </si>
  <si>
    <t>https://podminky.urs.cz/item/CS_URS_2022_01/998711101</t>
  </si>
  <si>
    <t>712</t>
  </si>
  <si>
    <t>Povlakové krytiny</t>
  </si>
  <si>
    <t>75</t>
  </si>
  <si>
    <t>712363319</t>
  </si>
  <si>
    <t>Povlakové krytiny střech do 10° fóliové plechy VIPLANYL délky 2 m koutová lišta rš 260 mm</t>
  </si>
  <si>
    <t>148</t>
  </si>
  <si>
    <t>Povlakové krytiny střech plochých do 10 st. z tvarovaných poplastovaných lišt pro mPVC, délka 2 m vnitřní koutová lišta rš 100 mm</t>
  </si>
  <si>
    <t>"střecha nad severním vstupem" 4</t>
  </si>
  <si>
    <t>71236355R</t>
  </si>
  <si>
    <t>Provedení povlak krytiny mechanicky kotvenou do trapézu TI tl do 240 mm, budova v do 18m</t>
  </si>
  <si>
    <t>Provedení povlakové krytiny střech plochých do 10 st. s mechanicky kotvenou izolací včetně položení fólie a horkovzdušného svaření tl. tepelné izolace přes 200 do 240 mm budovy výšky do 18 m, kotvené do trapézového plechu nebo do dřeva</t>
  </si>
  <si>
    <t>"střecha nad severním vstupem" 6,4*2,8</t>
  </si>
  <si>
    <t>77</t>
  </si>
  <si>
    <t>28322012</t>
  </si>
  <si>
    <t>fólie hydroizolační střešní mPVC mechanicky kotvená tl 1,5mm šedá</t>
  </si>
  <si>
    <t>152</t>
  </si>
  <si>
    <t>17,92*1,15 "Přepočtené koeficientem množství</t>
  </si>
  <si>
    <t>712391171</t>
  </si>
  <si>
    <t>Provedení povlakové krytiny střech do 10° podkladní textilní vrstvy</t>
  </si>
  <si>
    <t>154</t>
  </si>
  <si>
    <t>Provedení povlakové krytiny střech plochých do 10° -ostatní práce provedení vrstvy textilní podkladní</t>
  </si>
  <si>
    <t>https://podminky.urs.cz/item/CS_URS_2022_01/712391171</t>
  </si>
  <si>
    <t>79</t>
  </si>
  <si>
    <t>69311068</t>
  </si>
  <si>
    <t>geotextilie netkaná separační, ochranná, filtrační, drenážní PP 300g/m2</t>
  </si>
  <si>
    <t>156</t>
  </si>
  <si>
    <t>712391175</t>
  </si>
  <si>
    <t>Provedení povlakové krytiny střech do 10° připevnění izolace kotvícími pásky nebo úhelníky</t>
  </si>
  <si>
    <t>158</t>
  </si>
  <si>
    <t>Provedení povlakové krytiny střech plochých do 10° -ostatní práce připevnění izolace kotvícími pásky nebo úhelníky</t>
  </si>
  <si>
    <t>https://podminky.urs.cz/item/CS_URS_2022_01/712391175</t>
  </si>
  <si>
    <t>"střecha nad severním vstupem" 6,4*2+2,8*3</t>
  </si>
  <si>
    <t>81</t>
  </si>
  <si>
    <t>712391176</t>
  </si>
  <si>
    <t>Provedení povlakové krytiny střech do 10° připevnění izolace kotvícími terči</t>
  </si>
  <si>
    <t>160</t>
  </si>
  <si>
    <t>Provedení povlakové krytiny střech plochých do 10° -ostatní práce připevnění izolace kotvícími terči</t>
  </si>
  <si>
    <t>https://podminky.urs.cz/item/CS_URS_2022_01/712391176</t>
  </si>
  <si>
    <t>"střecha nad severním vstupem" 42</t>
  </si>
  <si>
    <t>998712101</t>
  </si>
  <si>
    <t>Přesun hmot tonážní tonážní pro krytiny povlakové v objektech v do 6 m</t>
  </si>
  <si>
    <t>162</t>
  </si>
  <si>
    <t>Přesun hmot pro povlakové krytiny stanovený z hmotnosti přesunovaného materiálu vodorovná dopravní vzdálenost do 50 m v objektech výšky do 6 m</t>
  </si>
  <si>
    <t>https://podminky.urs.cz/item/CS_URS_2022_01/998712101</t>
  </si>
  <si>
    <t>713</t>
  </si>
  <si>
    <t>Izolace tepelné</t>
  </si>
  <si>
    <t>83</t>
  </si>
  <si>
    <t>713141135</t>
  </si>
  <si>
    <t>Montáž izolace tepelné střech plochých lepené za studena bodově 1 vrstva rohoží, pásů, dílců, desek</t>
  </si>
  <si>
    <t>164</t>
  </si>
  <si>
    <t>Montáž tepelné izolace střech plochých rohožemi, pásy, deskami, dílci, bloky (izolační materiál ve specifikaci) přilepenými za studena bodově, jednovrstvá</t>
  </si>
  <si>
    <t>https://podminky.urs.cz/item/CS_URS_2022_01/713141135</t>
  </si>
  <si>
    <t>"střecha nad severním vstupem, dvouvrstvá" 6,4*2,8*2</t>
  </si>
  <si>
    <t>28376408</t>
  </si>
  <si>
    <t>deska z polystyrénu XPS, hrana polodrážková a hladký povrch 500kPa</t>
  </si>
  <si>
    <t>166</t>
  </si>
  <si>
    <t>85</t>
  </si>
  <si>
    <t>998713102</t>
  </si>
  <si>
    <t>Přesun hmot tonážní pro izolace tepelné v objektech v přes 6 do 12 m</t>
  </si>
  <si>
    <t>168</t>
  </si>
  <si>
    <t>Přesun hmot pro izolace tepelné stanovený z hmotnosti přesunovaného materiálu vodorovná dopravní vzdálenost do 50 m v objektech výšky přes 6 m do 12 m</t>
  </si>
  <si>
    <t>https://podminky.urs.cz/item/CS_URS_2022_01/998713102</t>
  </si>
  <si>
    <t>Vzduchotechnika a vytápění</t>
  </si>
  <si>
    <t>751510044</t>
  </si>
  <si>
    <t>Vzduchotechnické potrubí z pozinkovaného plechu obdélného průřezu 400x1000 mm včetně tvarovek a požární izolace</t>
  </si>
  <si>
    <t>170</t>
  </si>
  <si>
    <t>Vzduchotechnické potrubí z pozinkovaného plechu obdélného průřezu 400x1000 mm včetně tvarovek (2xkoleno 90, přechod šikmý a rozšření pro nasávací žaluzii 1850x400 mm) a požární izolace EI60</t>
  </si>
  <si>
    <t>https://podminky.urs.cz/item/CS_URS_2022_01/751510044</t>
  </si>
  <si>
    <t>87</t>
  </si>
  <si>
    <t>751510871</t>
  </si>
  <si>
    <t>Demontáž vzduchotechnického potrubí plechového kruhového bez příruby spirálně vinutého do suti D přes 200 do 400 mm</t>
  </si>
  <si>
    <t>172</t>
  </si>
  <si>
    <t>Demontáž vzduchotechnického potrubí plechového do suti kruhového, spirálně vinutého bez příruby, průměru přes 200 do 400 mm</t>
  </si>
  <si>
    <t>https://podminky.urs.cz/item/CS_URS_2022_01/751510871</t>
  </si>
  <si>
    <t>751510872</t>
  </si>
  <si>
    <t>Vzduchotechnická žaluzie nasávací do prosklené čelní fasády O01, rozměr 450x1850 mm, hliníková lakovaná do odstínu rámů fasády, montáž a dodávka</t>
  </si>
  <si>
    <t>174</t>
  </si>
  <si>
    <t>Vzduchotechniká žaluzie nasávací do prosklené čelní fasády O01, rozměr 450x1850 mm, hliníková lakovaná do odstínu rámů fasády</t>
  </si>
  <si>
    <t>https://podminky.urs.cz/item/CS_URS_2022_01/751510872</t>
  </si>
  <si>
    <t>89</t>
  </si>
  <si>
    <t>751510873</t>
  </si>
  <si>
    <t>Vzduchotechniká výústka s regulací pro hranaté potrubí 500x750 mm, hliníková lakovaná do odstínu rámů skleněné výplně, montáž a dodávka</t>
  </si>
  <si>
    <t>176</t>
  </si>
  <si>
    <t>https://podminky.urs.cz/item/CS_URS_2022_01/751510873</t>
  </si>
  <si>
    <t>751510874</t>
  </si>
  <si>
    <t>Izolace VZT potrubí tepelná tl. 40 mm včetně krycí fólie</t>
  </si>
  <si>
    <t>178</t>
  </si>
  <si>
    <t>https://podminky.urs.cz/item/CS_URS_2022_01/751510874</t>
  </si>
  <si>
    <t>91</t>
  </si>
  <si>
    <t>180</t>
  </si>
  <si>
    <t>751R00002</t>
  </si>
  <si>
    <t>182</t>
  </si>
  <si>
    <t>93</t>
  </si>
  <si>
    <t>184</t>
  </si>
  <si>
    <t>Přesun radiátoru u niky pro recepci a u nového vstupu do laboratoře – demontáž a zpětná montáž</t>
  </si>
  <si>
    <t>186</t>
  </si>
  <si>
    <t>Přesun radiátoru u niky pro recepci a u nového vstupu do laboratoře – demontáž a zpětná montáž včetně dopojení a instalačního materiálu, posun o cca 1,5 m</t>
  </si>
  <si>
    <t>95</t>
  </si>
  <si>
    <t>998751101</t>
  </si>
  <si>
    <t>Přesun hmot tonážní pro vzduchotechniku v objektech výšky do 12 m</t>
  </si>
  <si>
    <t>188</t>
  </si>
  <si>
    <t>Přesun hmot pro vzduchotechniku stanovený z hmotnosti přesunovaného materiálu vodorovná dopravní vzdálenost do 100 m v objektech výšky do 12 m</t>
  </si>
  <si>
    <t>https://podminky.urs.cz/item/CS_URS_2022_01/998751101</t>
  </si>
  <si>
    <t>762</t>
  </si>
  <si>
    <t>Konstrukce tesařské</t>
  </si>
  <si>
    <t>762332141</t>
  </si>
  <si>
    <t>Montáž vázaných kcí krovů pravidelných z hraněného řeziva pl do 120 cm2 s ocelovými spojkami</t>
  </si>
  <si>
    <t>190</t>
  </si>
  <si>
    <t>Montáž vázaných konstrukcí krovů střech pultových, sedlových, valbových, stanových čtvercového nebo obdélníkového půdorysu z řeziva hraněného s použitím ocelových spojek (spojky ve specifikaci) průřezové plochy do 120 cm2</t>
  </si>
  <si>
    <t>https://podminky.urs.cz/item/CS_URS_2022_01/762332141</t>
  </si>
  <si>
    <t>"podkladní profil žlabustřešní konstrukce nad severním vstupem" 0,1*15</t>
  </si>
  <si>
    <t>97</t>
  </si>
  <si>
    <t>60512130</t>
  </si>
  <si>
    <t>hranol stavební řezivo průřezu do 224cm2 do dl 6m</t>
  </si>
  <si>
    <t>192</t>
  </si>
  <si>
    <t>"podkladní profil žlabustřešní konstrukce nad severním vstupem" 0,1*0,1*0,09*15*1,35</t>
  </si>
  <si>
    <t>762395000</t>
  </si>
  <si>
    <t>Spojovací prostředky krovů, bednění, laťování, nadstřešních konstrukcí</t>
  </si>
  <si>
    <t>194</t>
  </si>
  <si>
    <t>Spojovací prostředky krovů, bednění a laťování, nadstřešních konstrukcí svory, prkna, hřebíky, pásová ocel, vruty</t>
  </si>
  <si>
    <t>https://podminky.urs.cz/item/CS_URS_2022_01/762395000</t>
  </si>
  <si>
    <t>99</t>
  </si>
  <si>
    <t>762420029</t>
  </si>
  <si>
    <t>Obložení stropu z cementotřískových desek tl 28 mm nebroušených na pero a drážku šroubovaných</t>
  </si>
  <si>
    <t>196</t>
  </si>
  <si>
    <t>Obložení stropů nebo střešních podhledů z cementotřískových desek šroubovaných na pero a drážku nebroušených, tloušťky desky 28 mm</t>
  </si>
  <si>
    <t>https://podminky.urs.cz/item/CS_URS_2022_01/762420029</t>
  </si>
  <si>
    <t>"podkladní profil TR plechu, š. 140 mm, 2,8+6,2+2,8+6,2" (2,8+6,2)*2*0,14</t>
  </si>
  <si>
    <t>762430023.R</t>
  </si>
  <si>
    <t xml:space="preserve">Obložení stěn a profilů z  cementovlánitých desek protipožárních EI 45 na pero a drážku šroubovaných</t>
  </si>
  <si>
    <t>198</t>
  </si>
  <si>
    <t>Obložení stěn a profilů ze cementovlánitých desek protipožárních EI 45 na pero a drážku šroubovaných</t>
  </si>
  <si>
    <t>"podkladní profil pod čelní plech, š. 300 mm, 2,8+6,2+2,8" (2,8+6,2+2,8)*0,3</t>
  </si>
  <si>
    <t>"podkladní profil pod zaatikový žlab, š. 150 mm, 2,8*2" 2,8*2*0,15</t>
  </si>
  <si>
    <t>101</t>
  </si>
  <si>
    <t>762495000</t>
  </si>
  <si>
    <t>Spojovací prostředky pro montáž olištování, obložení stropů, střešních podhledů a stěn</t>
  </si>
  <si>
    <t>200</t>
  </si>
  <si>
    <t>Spojovací prostředky olištování spár, obložení stropů, střešních podhledů a stěn hřebíky, vruty</t>
  </si>
  <si>
    <t>https://podminky.urs.cz/item/CS_URS_2022_01/762495000</t>
  </si>
  <si>
    <t>998762102</t>
  </si>
  <si>
    <t>Přesun hmot tonážní pro kce tesařské v objektech v přes 6 do 12 m</t>
  </si>
  <si>
    <t>202</t>
  </si>
  <si>
    <t>Přesun hmot pro konstrukce tesařské stanovený z hmotnosti přesunovaného materiálu vodorovná dopravní vzdálenost do 50 m v objektech výšky přes 6 do 12 m</t>
  </si>
  <si>
    <t>https://podminky.urs.cz/item/CS_URS_2022_01/998762102</t>
  </si>
  <si>
    <t>103</t>
  </si>
  <si>
    <t>763131511</t>
  </si>
  <si>
    <t>SDK podhled deska 1xA 12,5 bez izolace jednovrstvá spodní kce profil CD+UD</t>
  </si>
  <si>
    <t>204</t>
  </si>
  <si>
    <t>Podhled ze sádrokartonových desek jednovrstvá zavěšená spodní konstrukce z ocelových profilů CD, UD jednoduše opláštěná deskou standardní A, tl. 12,5 mm, bez izolace</t>
  </si>
  <si>
    <t>https://podminky.urs.cz/item/CS_URS_2022_01/763131511</t>
  </si>
  <si>
    <t>"střecha nad vstupem" (3,5+0,1)*6,2</t>
  </si>
  <si>
    <t>763131714</t>
  </si>
  <si>
    <t>SDK podhled základní penetrační nátěr</t>
  </si>
  <si>
    <t>206</t>
  </si>
  <si>
    <t>Podhled ze sádrokartonových desek ostatní práce a konstrukce na podhledech ze sádrokartonových desek základní penetrační nátěr</t>
  </si>
  <si>
    <t>https://podminky.urs.cz/item/CS_URS_2022_01/763131714</t>
  </si>
  <si>
    <t>105</t>
  </si>
  <si>
    <t>998763301</t>
  </si>
  <si>
    <t>Přesun hmot tonážní pro sádrokartonové konstrukce v objektech v do 6 m</t>
  </si>
  <si>
    <t>208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</si>
  <si>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</si>
  <si>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https://podminky.urs.cz/item/CS_URS_2022_01/998763301</t>
  </si>
  <si>
    <t>764</t>
  </si>
  <si>
    <t>Konstrukce klempířské</t>
  </si>
  <si>
    <t>764001821</t>
  </si>
  <si>
    <t>Demontáž krytiny ze svitků nebo tabulí do suti</t>
  </si>
  <si>
    <t>210</t>
  </si>
  <si>
    <t>Demontáž klempířských konstrukcí krytiny ze svitků nebo tabulí do suti</t>
  </si>
  <si>
    <t>https://podminky.urs.cz/item/CS_URS_2022_01/764001821</t>
  </si>
  <si>
    <t>"demontáž krytiny stříšky nad vstupem" 5,6*1,8+5,6*0,3</t>
  </si>
  <si>
    <t>107</t>
  </si>
  <si>
    <t>764341306</t>
  </si>
  <si>
    <t>Lemování rovných zdí střech s krytinou prejzovou nebo vlnitou z TiZn lesklého plechu rš 500 mm</t>
  </si>
  <si>
    <t>212</t>
  </si>
  <si>
    <t>Lemování zdí z titanzinkového lesklého válcovaného plechu boční nebo horní rovných, střech s krytinou prejzovou nebo vlnitou rš 500 mm</t>
  </si>
  <si>
    <t>https://podminky.urs.cz/item/CS_URS_2022_01/764341306</t>
  </si>
  <si>
    <t>"severní zádveří" 6,6</t>
  </si>
  <si>
    <t>764515410</t>
  </si>
  <si>
    <t>Žlaby mezistřešní nebo zaatikové uložené v lůžku z Pz plechu rš 550 mm</t>
  </si>
  <si>
    <t>214</t>
  </si>
  <si>
    <t>Žlab mezistřešní nebo zaatikový z pozinkovaného plechu včetně čel a hrdel uložený v lůžku bez háků rš 550 mm</t>
  </si>
  <si>
    <t>"zastřešení S zádvaří" 2,8+2,8</t>
  </si>
  <si>
    <t>109</t>
  </si>
  <si>
    <t>764516410</t>
  </si>
  <si>
    <t>Příplatek k cenám mezistřešních nebo zaatikových žlabů za napojení na stáv. svod</t>
  </si>
  <si>
    <t>216</t>
  </si>
  <si>
    <t>"zastřešení S zádvaří" 2</t>
  </si>
  <si>
    <t>998764101</t>
  </si>
  <si>
    <t>Přesun hmot tonážní pro konstrukce klempířské v objektech v do 6 m</t>
  </si>
  <si>
    <t>218</t>
  </si>
  <si>
    <t>Přesun hmot pro konstrukce klempířské stanovený z hmotnosti přesunovaného materiálu vodorovná dopravní vzdálenost do 50 m v objektech výšky do 6 m</t>
  </si>
  <si>
    <t>https://podminky.urs.cz/item/CS_URS_2022_01/998764101</t>
  </si>
  <si>
    <t>766</t>
  </si>
  <si>
    <t>Konstrukce truhlářské</t>
  </si>
  <si>
    <t>111</t>
  </si>
  <si>
    <t>766R00001</t>
  </si>
  <si>
    <t>D+M vnitřní dveří 80/200 cm vč. zárubně a povrchové úpravy dle tabulky výplní otvorů</t>
  </si>
  <si>
    <t>220</t>
  </si>
  <si>
    <t>D+M vnitřních dveří 80/200 cm vč. zárubně a povrchové úpravy dle tabulky výplní otvorů, dveře s zárubní portipožární EI30 DP3-CS</t>
  </si>
  <si>
    <t>"005" 2</t>
  </si>
  <si>
    <t>998766101</t>
  </si>
  <si>
    <t>Přesun hmot tonážní pro kce truhlářské v objektech v do 6 m</t>
  </si>
  <si>
    <t>222</t>
  </si>
  <si>
    <t>Přesun hmot pro konstrukce truhlářské stanovený z hmotnosti přesunovaného materiálu vodorovná dopravní vzdálenost do 50 m v objektech výšky do 6 m</t>
  </si>
  <si>
    <t>https://podminky.urs.cz/item/CS_URS_2022_01/998766101</t>
  </si>
  <si>
    <t>113</t>
  </si>
  <si>
    <t>767R00001</t>
  </si>
  <si>
    <t>D+M fasádní stěny z Al profilů dle tabulky výplně otvorů, s požární odolností EI45</t>
  </si>
  <si>
    <t>224</t>
  </si>
  <si>
    <t>D+M fasádní stěny z Al profilů vč. kotvení a utěsnění připojovací spáry a podkladních profilů dle tabulky výplně otvorů, , s požární odolností EI45</t>
  </si>
  <si>
    <t>"O02" 2,8*(2,1+0,15+1,6)*2</t>
  </si>
  <si>
    <t>767R00002</t>
  </si>
  <si>
    <t>D+M fasádní stěny z Al profilů vč. otevíravých dveří dle tabulky výplní tovorů</t>
  </si>
  <si>
    <t>226</t>
  </si>
  <si>
    <t>D+M fasádní stěny z Al profilů vč. posuvných dveří dle tabulky výplní tovorů vč. kotvení, podkladních profilů a utěsnění připojovací spáry</t>
  </si>
  <si>
    <t>"O01" 6,4*3,875</t>
  </si>
  <si>
    <t>115</t>
  </si>
  <si>
    <t>767R00003</t>
  </si>
  <si>
    <t>D+M vnitřní prosklené stěny z Al profilů vč. otevíravých dveří dle tabulky výplní tovorů</t>
  </si>
  <si>
    <t>228</t>
  </si>
  <si>
    <t>D+M vnitřní prosklené stěny z Al profilů vč. podkladních profilů dle tabulky výplní tovorů</t>
  </si>
  <si>
    <t>"O04" 5,6*2,77</t>
  </si>
  <si>
    <t>767R00003.2</t>
  </si>
  <si>
    <t>230</t>
  </si>
  <si>
    <t>D+M jižní fasádní stěny z Al profilů vč. 2 kusů otevíravých dvoukřídlých dveří dle tabulky výplní tovorů vč. kotvení, podkladních profilů a utěsnění připojovací spáry, včetně zámku ELMECH a elektronickou čtečkou</t>
  </si>
  <si>
    <t>"O06" 5,6*3,0</t>
  </si>
  <si>
    <t>117</t>
  </si>
  <si>
    <t>767R00003.3</t>
  </si>
  <si>
    <t>D+M interiérové prosklené stěny z Al profilů vč. otevíravých dveří dle tabulky výplní tovorů</t>
  </si>
  <si>
    <t>232</t>
  </si>
  <si>
    <t>D+M jižní interiérové stěny z Al profilů vč. 2 kusů otevíravých dvoukřídlých dveří dle tabulky výplní tovorů vč. kotvení, podkladních profilů a utěsnění připojovací spáry</t>
  </si>
  <si>
    <t>"O07" 5,0*3,0</t>
  </si>
  <si>
    <t>D+M ocelové konstrukce vstupu vč. kotvení a povrchové úpravy</t>
  </si>
  <si>
    <t>kg</t>
  </si>
  <si>
    <t>234</t>
  </si>
  <si>
    <t>D+M ocelové konstrukce vstupu vč. kotvení a povrchové úpravy (základní a protipožární nátěr dle PD)</t>
  </si>
  <si>
    <t>119</t>
  </si>
  <si>
    <t>D+M schodišťových zábradlí se svilsou tyčovou výplní vč. povrchové úpravy a kotvení</t>
  </si>
  <si>
    <t>236</t>
  </si>
  <si>
    <t>(4*2)+(1,2+2,6)</t>
  </si>
  <si>
    <t>D+M atyp. čelního plechu tl. 5 mm vč. kotvení a povrchové úpravy</t>
  </si>
  <si>
    <t>238</t>
  </si>
  <si>
    <t>D+M atypického čelního plechu tl. 5 mm vč. kotvení, napojení v rozích a v ploše, dilatačních profilů, vodotěsné utěsnění spojů a přechodů, napojení na stáv. objekt a vodotěsné utěsnění a povrchové úpravy dle PD. Výměra je uvedena jako pohledová délka plechu (přesahy, napojení, dilatace a pod. jsou zahrnuty v jednotkové ceně). Rozvinutá šířka je proměnná.</t>
  </si>
  <si>
    <t>"zastřešení S zádvaří" 0,15+2,8+6,4+2,8+0,15</t>
  </si>
  <si>
    <t>121</t>
  </si>
  <si>
    <t>D+M atyp. kotvícího prvku vč. výplně dle PD</t>
  </si>
  <si>
    <t>240</t>
  </si>
  <si>
    <t>D+M atyp kotvícího prvku střechy nad vstupem vč. povrchové úpravy, kotvení a výplně PUR izolací</t>
  </si>
  <si>
    <t>"střecha severního vstupu" 5+14+5</t>
  </si>
  <si>
    <t>D+M přepážky z ocelových jeklů s výplní tahokovem s integrovanými dvířky k rozvaděčům, překrytí VZT potrubí ve vstupu, včetně povrchové úpravy lakováním plocha stěny 10,9 m2</t>
  </si>
  <si>
    <t>244</t>
  </si>
  <si>
    <t>https://podminky.urs.cz/item/CS_URS_2022_01/767R00008</t>
  </si>
  <si>
    <t>123</t>
  </si>
  <si>
    <t>242</t>
  </si>
  <si>
    <t>771</t>
  </si>
  <si>
    <t>Podlahy z dlaždic</t>
  </si>
  <si>
    <t>771151021</t>
  </si>
  <si>
    <t>Samonivelační stěrka podlah pevnosti 30 MPa tl 3 mm</t>
  </si>
  <si>
    <t>246</t>
  </si>
  <si>
    <t>Příprava podkladu před provedením dlažby samonivelační stěrka min.pevnosti 30 MPa, tloušťky do 3 mm</t>
  </si>
  <si>
    <t>https://podminky.urs.cz/item/CS_URS_2022_01/771151021</t>
  </si>
  <si>
    <t>"severní vstup" 99,5</t>
  </si>
  <si>
    <t>"jižní vstup" 86,75</t>
  </si>
  <si>
    <t>125</t>
  </si>
  <si>
    <t>771151023</t>
  </si>
  <si>
    <t>Samonivelační stěrka podlah pevnosti 30 MPa tl přes 5 do 8 mm</t>
  </si>
  <si>
    <t>248</t>
  </si>
  <si>
    <t>Příprava podkladu před provedením dlažby samonivelační stěrka min.pevnosti 30 MPa, tloušťky přes 5 do 8 mm</t>
  </si>
  <si>
    <t>https://podminky.urs.cz/item/CS_URS_2022_01/771151023</t>
  </si>
  <si>
    <t>"severní zádveří" 17,9</t>
  </si>
  <si>
    <t>771474111</t>
  </si>
  <si>
    <t>Montáž soklů z dlaždic keramických rovných flexibilní lepidlo v do 65 mm</t>
  </si>
  <si>
    <t>250</t>
  </si>
  <si>
    <t>Montáž soklů z dlaždic keramických lepených flexibilním lepidlem rovných, výšky do 65 mm</t>
  </si>
  <si>
    <t>https://podminky.urs.cz/item/CS_URS_2022_01/771474111</t>
  </si>
  <si>
    <t>"severní vstup" 59,5</t>
  </si>
  <si>
    <t>"jižní vstup" 45,5</t>
  </si>
  <si>
    <t>127</t>
  </si>
  <si>
    <t>771571810</t>
  </si>
  <si>
    <t>Demontáž podlah z dlaždic keramických kladených do malty</t>
  </si>
  <si>
    <t>252</t>
  </si>
  <si>
    <t>https://podminky.urs.cz/item/CS_URS_2022_01/771571810</t>
  </si>
  <si>
    <t>"severní vstup" 99,45</t>
  </si>
  <si>
    <t>"jižní vstup" (0,8+1,6)*2,0</t>
  </si>
  <si>
    <t>771574131</t>
  </si>
  <si>
    <t>Montáž podlah keramických velkoformátových z dekorů lepených flexibilním lepidlem do 0,5 ks/m2</t>
  </si>
  <si>
    <t>254</t>
  </si>
  <si>
    <t>Montáž podlah z dlaždic keramických lepených flexibilním lepidlem velkoformátových reliéfních nebo z dekorů do 0,5 ks/m2</t>
  </si>
  <si>
    <t>https://podminky.urs.cz/item/CS_URS_2022_01/771574131</t>
  </si>
  <si>
    <t>129</t>
  </si>
  <si>
    <t>59761433R</t>
  </si>
  <si>
    <t>dlaždice keramické, slinuté, neglazované, mrazuvzdorné, protiskluzné dle výběru architekta</t>
  </si>
  <si>
    <t>256</t>
  </si>
  <si>
    <t>17,9*1,2 "Přepočtené koeficientem množství</t>
  </si>
  <si>
    <t>771574222</t>
  </si>
  <si>
    <t>Montáž podlah keramických z dekorů lepených flexibilním lepidlem do 9 ks/m2</t>
  </si>
  <si>
    <t>258</t>
  </si>
  <si>
    <t>Montáž podlah z dlaždic keramických lepených flexibilním lepidlem maloformátových reliéfních nebo z dekorů přes 6 do 9 ks/m2</t>
  </si>
  <si>
    <t>https://podminky.urs.cz/item/CS_URS_2022_01/771574222</t>
  </si>
  <si>
    <t>P</t>
  </si>
  <si>
    <t>Poznámka k položce:_x000d_
Poznámka k položce:_x000d_ montáž rektifikované dlažby</t>
  </si>
  <si>
    <t>131</t>
  </si>
  <si>
    <t>59761428R</t>
  </si>
  <si>
    <t>dlaždice keramické, protiksluz dle vyhl. 398, retifikované, formát do 400x400, tl. Do 10 mm dle výběru architekta</t>
  </si>
  <si>
    <t>CS ÚRS 2020 01</t>
  </si>
  <si>
    <t>260</t>
  </si>
  <si>
    <t>(186,25+5,25)*1,1 "Přepočtené koeficientem množství</t>
  </si>
  <si>
    <t>771591111</t>
  </si>
  <si>
    <t>Nátěr penetrační na podlahu</t>
  </si>
  <si>
    <t>262</t>
  </si>
  <si>
    <t>Příprava podkladu před provedením dlažby nátěr penetrační na podlahu</t>
  </si>
  <si>
    <t>https://podminky.urs.cz/item/CS_URS_2022_01/771591111</t>
  </si>
  <si>
    <t>133</t>
  </si>
  <si>
    <t>771591115</t>
  </si>
  <si>
    <t>Podlahy spárování silikonem</t>
  </si>
  <si>
    <t>264</t>
  </si>
  <si>
    <t>Podlahy - dokončovací práce spárování silikonem</t>
  </si>
  <si>
    <t>https://podminky.urs.cz/item/CS_URS_2022_01/771591115</t>
  </si>
  <si>
    <t>"severní zádveří, obvod" 25</t>
  </si>
  <si>
    <t>771591192</t>
  </si>
  <si>
    <t>Příplatek k podlahám za parketový vzor dlažby</t>
  </si>
  <si>
    <t>266</t>
  </si>
  <si>
    <t>Podlahy - dokončovací práce Příplatek k cenám za parketový vzor dlažby</t>
  </si>
  <si>
    <t>https://podminky.urs.cz/item/CS_URS_2022_01/771591192</t>
  </si>
  <si>
    <t>135</t>
  </si>
  <si>
    <t>771R00002</t>
  </si>
  <si>
    <t>Oprava skladby podlahy po vybourání příček</t>
  </si>
  <si>
    <t>268</t>
  </si>
  <si>
    <t>"současné zádveří - odborný odhad" 8</t>
  </si>
  <si>
    <t>998771101</t>
  </si>
  <si>
    <t>Přesun hmot tonážní pro podlahy z dlaždic v objektech v do 6 m</t>
  </si>
  <si>
    <t>270</t>
  </si>
  <si>
    <t>Přesun hmot pro podlahy z dlaždic stanovený z hmotnosti přesunovaného materiálu vodorovná dopravní vzdálenost do 50 m v objektech výšky do 6 m</t>
  </si>
  <si>
    <t>https://podminky.urs.cz/item/CS_URS_2022_01/998771101</t>
  </si>
  <si>
    <t>773</t>
  </si>
  <si>
    <t>Podlahy z litého teraca</t>
  </si>
  <si>
    <t>137</t>
  </si>
  <si>
    <t>773200950R</t>
  </si>
  <si>
    <t>Opravy a úpravy schodišťových stupňů z litého teraca</t>
  </si>
  <si>
    <t>272</t>
  </si>
  <si>
    <t>Opravy a úpravy obkladů schodišť z litého teraca poškozených hran stupňů nebo schodnic</t>
  </si>
  <si>
    <t>"severní fasáda" 2,0*12</t>
  </si>
  <si>
    <t>998773101</t>
  </si>
  <si>
    <t>Přesun hmot tonážní pro podlahy teracové lité v objektech v do 6 m</t>
  </si>
  <si>
    <t>274</t>
  </si>
  <si>
    <t>Přesun hmot pro podlahy teracové lité stanovený z hmotnosti přesunovaného materiálu vodorovná dopravní vzdálenost do 50 m v objektech výšky do 6 m</t>
  </si>
  <si>
    <t>https://podminky.urs.cz/item/CS_URS_2022_01/998773101</t>
  </si>
  <si>
    <t>139</t>
  </si>
  <si>
    <t>276</t>
  </si>
  <si>
    <t>"severní vstup" 52,2*2,8 + 99,7+31,6+2,4*6*2</t>
  </si>
  <si>
    <t>"jižní vstup" 20,8*3,4+89,75</t>
  </si>
  <si>
    <t>278</t>
  </si>
  <si>
    <t>D0 - Elektroinstalace</t>
  </si>
  <si>
    <t xml:space="preserve">    D1 - Kabeláž :</t>
  </si>
  <si>
    <t xml:space="preserve">    D2 - Úprava stávajícího rozváděče RSxx :</t>
  </si>
  <si>
    <t xml:space="preserve">    D3 - Svítidla, stropní vývody, apod… :</t>
  </si>
  <si>
    <t xml:space="preserve">    D4 - Přístupový systém</t>
  </si>
  <si>
    <t xml:space="preserve">    D5 - Ostatní náklady</t>
  </si>
  <si>
    <t>D0</t>
  </si>
  <si>
    <t>Úprava stávajícího rozváděče RSxx :</t>
  </si>
  <si>
    <t>Pol68</t>
  </si>
  <si>
    <t>Pol69</t>
  </si>
  <si>
    <t>Stropní přisazené LED svítidlo (vstup)</t>
  </si>
  <si>
    <t>Přístupový systém</t>
  </si>
  <si>
    <t>Pol74</t>
  </si>
  <si>
    <t>Řídící jednotka pro 4 drátové a 4 bezdrátové dveře. Zabudovaný 2 portový swith pro Ethernet, 2xRJ45 10/100Mbit, RS232 k PC, globální RS485, lokální RS485, servisní displej a klávesnice, 40000 karet</t>
  </si>
  <si>
    <t>Pol75</t>
  </si>
  <si>
    <t>Dveřní jednotka pro 1 dveře, Připojení jedné čtečky. Připojení k lokální RS485 Vstupy pro dveřní kontakt a výstupní tlačítko, tamper,výstup pro zámek 30V/2A.</t>
  </si>
  <si>
    <t>Pol76</t>
  </si>
  <si>
    <t>čtečka na dveře – integrální součástí dveří</t>
  </si>
  <si>
    <t>Pol77</t>
  </si>
  <si>
    <t>Lineární zdroj v kovovém krytu 13,8 Vss / 5A</t>
  </si>
  <si>
    <t>Pol78</t>
  </si>
  <si>
    <t>Akumulátor 12V / 17Ah</t>
  </si>
  <si>
    <t>Pol79</t>
  </si>
  <si>
    <t>F/UTP cat.5e</t>
  </si>
  <si>
    <t>Pol80</t>
  </si>
  <si>
    <t>H05VV-F 2x2,5</t>
  </si>
  <si>
    <t>Pol81</t>
  </si>
  <si>
    <t>J-Y(st)Y 2x2x0,8</t>
  </si>
  <si>
    <t>Pol82</t>
  </si>
  <si>
    <t>Lišta vkládací 40x20 vč. příslušenství a upevňovacího mat.</t>
  </si>
  <si>
    <t>Ostatní náklady</t>
  </si>
  <si>
    <t>Pol70</t>
  </si>
  <si>
    <t>Úprava stávajících svítidel</t>
  </si>
  <si>
    <t>Pol24</t>
  </si>
  <si>
    <t>Přesunutí ventilátoru – úprava kabeláže ze stávajícícho rozvaděče RVZT</t>
  </si>
  <si>
    <t>Přesunutí stávajícícho rozvaděče RVZT</t>
  </si>
  <si>
    <t>Pol25</t>
  </si>
  <si>
    <t>Naspojkování kabeláže u rozvaděče RVZT</t>
  </si>
  <si>
    <t>Pol71</t>
  </si>
  <si>
    <t>Demontáž stávající elektroinstalace</t>
  </si>
  <si>
    <t>Pol72</t>
  </si>
  <si>
    <t>Pol73</t>
  </si>
  <si>
    <t>03 - VRN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</si>
  <si>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</si>
  <si>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</si>
  <si>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</si>
  <si>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</si>
  <si>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</si>
  <si>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</si>
  <si>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</si>
  <si>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</si>
  <si>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012002000</t>
  </si>
  <si>
    <t>Geodetické práce vč. předání na IMIP (vytyčení, zaměření)</t>
  </si>
  <si>
    <t>CS ÚRS 2017 01</t>
  </si>
  <si>
    <t>013002010</t>
  </si>
  <si>
    <t>Výrobní a dílenská dokumentace (6 paré tisk + digitálně CD)</t>
  </si>
  <si>
    <t>013002020</t>
  </si>
  <si>
    <t>Dokumentace skutečného provedení - kolaudační</t>
  </si>
  <si>
    <t>Dokumentace skutečného provedení - kolaudační (6 paré tisk + digitálně CD)</t>
  </si>
  <si>
    <t>VRN3</t>
  </si>
  <si>
    <t>Zařízení staveniště</t>
  </si>
  <si>
    <t>030001000</t>
  </si>
  <si>
    <t>Zařízení staveniště (zřízení a závěrečná likvidace) vč. poplatků za odběry energií, vodného a stočného</t>
  </si>
  <si>
    <t>033002000</t>
  </si>
  <si>
    <t>Připojení staveniště na inženýrské sítě</t>
  </si>
  <si>
    <t>Připojení staveniště na inženýrské sítě (přípojka elektro, kanalizace a vodovod vč. zřízení, provozu, odstranění a poplatků za zřízení)</t>
  </si>
  <si>
    <t>034203000</t>
  </si>
  <si>
    <t>Zabezpečení staveniště</t>
  </si>
  <si>
    <t>Zabezpečení a případné oplocení staveniště, vymezení tras a vejzdu, informační a dopravní značení.</t>
  </si>
  <si>
    <t>034503000</t>
  </si>
  <si>
    <t>Informační tabule na staveništi</t>
  </si>
  <si>
    <t>Zařízení staveniště zabezpečení staveniště informační tabule</t>
  </si>
  <si>
    <t>VRN4</t>
  </si>
  <si>
    <t>Inženýrská činnost</t>
  </si>
  <si>
    <t>042503000</t>
  </si>
  <si>
    <t>Plán BOZP a PO na staveništi, posudky a inženýring</t>
  </si>
  <si>
    <t>Inženýrská činnost, posudky, plán BOZP a PO na staveništi</t>
  </si>
  <si>
    <t>043002000</t>
  </si>
  <si>
    <t>Zkoušky a ostatní měření, revize. atesty prohlášení dle SP</t>
  </si>
  <si>
    <t>SEZNAM FIGUR</t>
  </si>
  <si>
    <t>Výměra</t>
  </si>
  <si>
    <t xml:space="preserve"> 01/ D.1.1</t>
  </si>
  <si>
    <t>Použití figury:</t>
  </si>
  <si>
    <t xml:space="preserve"> 02/ D.1.1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</si>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</sst>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12132" TargetMode="External" /><Relationship Id="rId2" Type="http://schemas.openxmlformats.org/officeDocument/2006/relationships/hyperlink" Target="https://podminky.urs.cz/item/CS_URS_2022_01/132212332" TargetMode="External" /><Relationship Id="rId3" Type="http://schemas.openxmlformats.org/officeDocument/2006/relationships/hyperlink" Target="https://podminky.urs.cz/item/CS_URS_2022_01/162351103" TargetMode="External" /><Relationship Id="rId4" Type="http://schemas.openxmlformats.org/officeDocument/2006/relationships/hyperlink" Target="https://podminky.urs.cz/item/CS_URS_2022_01/181351003" TargetMode="External" /><Relationship Id="rId5" Type="http://schemas.openxmlformats.org/officeDocument/2006/relationships/hyperlink" Target="https://podminky.urs.cz/item/CS_URS_2022_01/274321311" TargetMode="External" /><Relationship Id="rId6" Type="http://schemas.openxmlformats.org/officeDocument/2006/relationships/hyperlink" Target="https://podminky.urs.cz/item/CS_URS_2022_01/274351121" TargetMode="External" /><Relationship Id="rId7" Type="http://schemas.openxmlformats.org/officeDocument/2006/relationships/hyperlink" Target="https://podminky.urs.cz/item/CS_URS_2022_01/274351122" TargetMode="External" /><Relationship Id="rId8" Type="http://schemas.openxmlformats.org/officeDocument/2006/relationships/hyperlink" Target="https://podminky.urs.cz/item/CS_URS_2022_01/274361821" TargetMode="External" /><Relationship Id="rId9" Type="http://schemas.openxmlformats.org/officeDocument/2006/relationships/hyperlink" Target="https://podminky.urs.cz/item/CS_URS_2022_01/311272031" TargetMode="External" /><Relationship Id="rId10" Type="http://schemas.openxmlformats.org/officeDocument/2006/relationships/hyperlink" Target="https://podminky.urs.cz/item/CS_URS_2022_01/317941121" TargetMode="External" /><Relationship Id="rId11" Type="http://schemas.openxmlformats.org/officeDocument/2006/relationships/hyperlink" Target="https://podminky.urs.cz/item/CS_URS_2022_01/342291121" TargetMode="External" /><Relationship Id="rId12" Type="http://schemas.openxmlformats.org/officeDocument/2006/relationships/hyperlink" Target="https://podminky.urs.cz/item/CS_URS_2022_01/346244381" TargetMode="External" /><Relationship Id="rId13" Type="http://schemas.openxmlformats.org/officeDocument/2006/relationships/hyperlink" Target="https://podminky.urs.cz/item/CS_URS_2022_01/612111111" TargetMode="External" /><Relationship Id="rId14" Type="http://schemas.openxmlformats.org/officeDocument/2006/relationships/hyperlink" Target="https://podminky.urs.cz/item/CS_URS_2022_01/612142001" TargetMode="External" /><Relationship Id="rId15" Type="http://schemas.openxmlformats.org/officeDocument/2006/relationships/hyperlink" Target="https://podminky.urs.cz/item/CS_URS_2022_01/612311131" TargetMode="External" /><Relationship Id="rId16" Type="http://schemas.openxmlformats.org/officeDocument/2006/relationships/hyperlink" Target="https://podminky.urs.cz/item/CS_URS_2022_01/949101111" TargetMode="External" /><Relationship Id="rId17" Type="http://schemas.openxmlformats.org/officeDocument/2006/relationships/hyperlink" Target="https://podminky.urs.cz/item/CS_URS_2022_01/952901111" TargetMode="External" /><Relationship Id="rId18" Type="http://schemas.openxmlformats.org/officeDocument/2006/relationships/hyperlink" Target="https://podminky.urs.cz/item/CS_URS_2022_01/966071711" TargetMode="External" /><Relationship Id="rId19" Type="http://schemas.openxmlformats.org/officeDocument/2006/relationships/hyperlink" Target="https://podminky.urs.cz/item/CS_URS_2022_01/966071822" TargetMode="External" /><Relationship Id="rId20" Type="http://schemas.openxmlformats.org/officeDocument/2006/relationships/hyperlink" Target="https://podminky.urs.cz/item/CS_URS_2022_01/997013111" TargetMode="External" /><Relationship Id="rId21" Type="http://schemas.openxmlformats.org/officeDocument/2006/relationships/hyperlink" Target="https://podminky.urs.cz/item/CS_URS_2022_01/997013501" TargetMode="External" /><Relationship Id="rId22" Type="http://schemas.openxmlformats.org/officeDocument/2006/relationships/hyperlink" Target="https://podminky.urs.cz/item/CS_URS_2022_01/997013509" TargetMode="External" /><Relationship Id="rId23" Type="http://schemas.openxmlformats.org/officeDocument/2006/relationships/hyperlink" Target="https://podminky.urs.cz/item/CS_URS_2022_01/997013631" TargetMode="External" /><Relationship Id="rId24" Type="http://schemas.openxmlformats.org/officeDocument/2006/relationships/hyperlink" Target="https://podminky.urs.cz/item/CS_URS_2022_01/998021021" TargetMode="External" /><Relationship Id="rId25" Type="http://schemas.openxmlformats.org/officeDocument/2006/relationships/hyperlink" Target="https://podminky.urs.cz/item/CS_URS_2022_01/763111437" TargetMode="External" /><Relationship Id="rId26" Type="http://schemas.openxmlformats.org/officeDocument/2006/relationships/hyperlink" Target="https://podminky.urs.cz/item/CS_URS_2022_01/998763100" TargetMode="External" /><Relationship Id="rId27" Type="http://schemas.openxmlformats.org/officeDocument/2006/relationships/hyperlink" Target="https://podminky.urs.cz/item/CS_URS_2022_01/998767101" TargetMode="External" /><Relationship Id="rId28" Type="http://schemas.openxmlformats.org/officeDocument/2006/relationships/hyperlink" Target="https://podminky.urs.cz/item/CS_URS_2022_01/784181101" TargetMode="External" /><Relationship Id="rId29" Type="http://schemas.openxmlformats.org/officeDocument/2006/relationships/hyperlink" Target="https://podminky.urs.cz/item/CS_URS_2022_01/784221101" TargetMode="External" /><Relationship Id="rId3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0901121" TargetMode="External" /><Relationship Id="rId2" Type="http://schemas.openxmlformats.org/officeDocument/2006/relationships/hyperlink" Target="https://podminky.urs.cz/item/CS_URS_2022_01/131251100" TargetMode="External" /><Relationship Id="rId3" Type="http://schemas.openxmlformats.org/officeDocument/2006/relationships/hyperlink" Target="https://podminky.urs.cz/item/CS_URS_2022_01/132251101" TargetMode="External" /><Relationship Id="rId4" Type="http://schemas.openxmlformats.org/officeDocument/2006/relationships/hyperlink" Target="https://podminky.urs.cz/item/CS_URS_2022_01/162351103" TargetMode="External" /><Relationship Id="rId5" Type="http://schemas.openxmlformats.org/officeDocument/2006/relationships/hyperlink" Target="https://podminky.urs.cz/item/CS_URS_2022_01/181351003" TargetMode="External" /><Relationship Id="rId6" Type="http://schemas.openxmlformats.org/officeDocument/2006/relationships/hyperlink" Target="https://podminky.urs.cz/item/CS_URS_2022_01/181951112" TargetMode="External" /><Relationship Id="rId7" Type="http://schemas.openxmlformats.org/officeDocument/2006/relationships/hyperlink" Target="https://podminky.urs.cz/item/CS_URS_2022_01/215901101" TargetMode="External" /><Relationship Id="rId8" Type="http://schemas.openxmlformats.org/officeDocument/2006/relationships/hyperlink" Target="https://podminky.urs.cz/item/CS_URS_2022_01/271532212" TargetMode="External" /><Relationship Id="rId9" Type="http://schemas.openxmlformats.org/officeDocument/2006/relationships/hyperlink" Target="https://podminky.urs.cz/item/CS_URS_2022_01/273313511" TargetMode="External" /><Relationship Id="rId10" Type="http://schemas.openxmlformats.org/officeDocument/2006/relationships/hyperlink" Target="https://podminky.urs.cz/item/CS_URS_2022_01/273321411" TargetMode="External" /><Relationship Id="rId11" Type="http://schemas.openxmlformats.org/officeDocument/2006/relationships/hyperlink" Target="https://podminky.urs.cz/item/CS_URS_2022_01/273362021" TargetMode="External" /><Relationship Id="rId12" Type="http://schemas.openxmlformats.org/officeDocument/2006/relationships/hyperlink" Target="https://podminky.urs.cz/item/CS_URS_2022_01/274321511" TargetMode="External" /><Relationship Id="rId13" Type="http://schemas.openxmlformats.org/officeDocument/2006/relationships/hyperlink" Target="https://podminky.urs.cz/item/CS_URS_2022_01/274361821" TargetMode="External" /><Relationship Id="rId14" Type="http://schemas.openxmlformats.org/officeDocument/2006/relationships/hyperlink" Target="https://podminky.urs.cz/item/CS_URS_2022_01/317941121" TargetMode="External" /><Relationship Id="rId15" Type="http://schemas.openxmlformats.org/officeDocument/2006/relationships/hyperlink" Target="https://podminky.urs.cz/item/CS_URS_2022_01/340271025" TargetMode="External" /><Relationship Id="rId16" Type="http://schemas.openxmlformats.org/officeDocument/2006/relationships/hyperlink" Target="https://podminky.urs.cz/item/CS_URS_2022_01/342244111" TargetMode="External" /><Relationship Id="rId17" Type="http://schemas.openxmlformats.org/officeDocument/2006/relationships/hyperlink" Target="https://podminky.urs.cz/item/CS_URS_2022_01/342272225" TargetMode="External" /><Relationship Id="rId18" Type="http://schemas.openxmlformats.org/officeDocument/2006/relationships/hyperlink" Target="https://podminky.urs.cz/item/CS_URS_2022_01/346244381" TargetMode="External" /><Relationship Id="rId19" Type="http://schemas.openxmlformats.org/officeDocument/2006/relationships/hyperlink" Target="https://podminky.urs.cz/item/CS_URS_2022_01/346481111" TargetMode="External" /><Relationship Id="rId20" Type="http://schemas.openxmlformats.org/officeDocument/2006/relationships/hyperlink" Target="https://podminky.urs.cz/item/CS_URS_2022_01/411351011" TargetMode="External" /><Relationship Id="rId21" Type="http://schemas.openxmlformats.org/officeDocument/2006/relationships/hyperlink" Target="https://podminky.urs.cz/item/CS_URS_2022_01/411351012" TargetMode="External" /><Relationship Id="rId22" Type="http://schemas.openxmlformats.org/officeDocument/2006/relationships/hyperlink" Target="https://podminky.urs.cz/item/CS_URS_2022_01/411354234" TargetMode="External" /><Relationship Id="rId23" Type="http://schemas.openxmlformats.org/officeDocument/2006/relationships/hyperlink" Target="https://podminky.urs.cz/item/CS_URS_2022_01/411354313" TargetMode="External" /><Relationship Id="rId24" Type="http://schemas.openxmlformats.org/officeDocument/2006/relationships/hyperlink" Target="https://podminky.urs.cz/item/CS_URS_2022_01/411354314" TargetMode="External" /><Relationship Id="rId25" Type="http://schemas.openxmlformats.org/officeDocument/2006/relationships/hyperlink" Target="https://podminky.urs.cz/item/CS_URS_2022_01/564831111" TargetMode="External" /><Relationship Id="rId26" Type="http://schemas.openxmlformats.org/officeDocument/2006/relationships/hyperlink" Target="https://podminky.urs.cz/item/CS_URS_2022_01/564871111" TargetMode="External" /><Relationship Id="rId27" Type="http://schemas.openxmlformats.org/officeDocument/2006/relationships/hyperlink" Target="https://podminky.urs.cz/item/CS_URS_2022_01/596811120" TargetMode="External" /><Relationship Id="rId28" Type="http://schemas.openxmlformats.org/officeDocument/2006/relationships/hyperlink" Target="https://podminky.urs.cz/item/CS_URS_2022_01/612131102" TargetMode="External" /><Relationship Id="rId29" Type="http://schemas.openxmlformats.org/officeDocument/2006/relationships/hyperlink" Target="https://podminky.urs.cz/item/CS_URS_2022_01/612142001" TargetMode="External" /><Relationship Id="rId30" Type="http://schemas.openxmlformats.org/officeDocument/2006/relationships/hyperlink" Target="https://podminky.urs.cz/item/CS_URS_2022_01/612311131" TargetMode="External" /><Relationship Id="rId31" Type="http://schemas.openxmlformats.org/officeDocument/2006/relationships/hyperlink" Target="https://podminky.urs.cz/item/CS_URS_2022_01/612321141" TargetMode="External" /><Relationship Id="rId32" Type="http://schemas.openxmlformats.org/officeDocument/2006/relationships/hyperlink" Target="https://podminky.urs.cz/item/CS_URS_2022_01/612321191" TargetMode="External" /><Relationship Id="rId33" Type="http://schemas.openxmlformats.org/officeDocument/2006/relationships/hyperlink" Target="https://podminky.urs.cz/item/CS_URS_2022_01/622211011" TargetMode="External" /><Relationship Id="rId34" Type="http://schemas.openxmlformats.org/officeDocument/2006/relationships/hyperlink" Target="https://podminky.urs.cz/item/CS_URS_2022_01/622211011" TargetMode="External" /><Relationship Id="rId35" Type="http://schemas.openxmlformats.org/officeDocument/2006/relationships/hyperlink" Target="https://podminky.urs.cz/item/CS_URS_2022_01/622211031" TargetMode="External" /><Relationship Id="rId36" Type="http://schemas.openxmlformats.org/officeDocument/2006/relationships/hyperlink" Target="https://podminky.urs.cz/item/CS_URS_2022_01/632451254" TargetMode="External" /><Relationship Id="rId37" Type="http://schemas.openxmlformats.org/officeDocument/2006/relationships/hyperlink" Target="https://podminky.urs.cz/item/CS_URS_2022_01/916231212" TargetMode="External" /><Relationship Id="rId38" Type="http://schemas.openxmlformats.org/officeDocument/2006/relationships/hyperlink" Target="https://podminky.urs.cz/item/CS_URS_2022_01/916991121" TargetMode="External" /><Relationship Id="rId39" Type="http://schemas.openxmlformats.org/officeDocument/2006/relationships/hyperlink" Target="https://podminky.urs.cz/item/CS_URS_2022_01/952901111" TargetMode="External" /><Relationship Id="rId40" Type="http://schemas.openxmlformats.org/officeDocument/2006/relationships/hyperlink" Target="https://podminky.urs.cz/item/CS_URS_2022_01/962031136" TargetMode="External" /><Relationship Id="rId41" Type="http://schemas.openxmlformats.org/officeDocument/2006/relationships/hyperlink" Target="https://podminky.urs.cz/item/CS_URS_2022_01/963051113" TargetMode="External" /><Relationship Id="rId42" Type="http://schemas.openxmlformats.org/officeDocument/2006/relationships/hyperlink" Target="https://podminky.urs.cz/item/CS_URS_2022_01/963053936" TargetMode="External" /><Relationship Id="rId43" Type="http://schemas.openxmlformats.org/officeDocument/2006/relationships/hyperlink" Target="https://podminky.urs.cz/item/CS_URS_2022_01/965042241" TargetMode="External" /><Relationship Id="rId44" Type="http://schemas.openxmlformats.org/officeDocument/2006/relationships/hyperlink" Target="https://podminky.urs.cz/item/CS_URS_2022_01/967031132" TargetMode="External" /><Relationship Id="rId45" Type="http://schemas.openxmlformats.org/officeDocument/2006/relationships/hyperlink" Target="https://podminky.urs.cz/item/CS_URS_2022_01/968072456" TargetMode="External" /><Relationship Id="rId46" Type="http://schemas.openxmlformats.org/officeDocument/2006/relationships/hyperlink" Target="https://podminky.urs.cz/item/CS_URS_2022_01/974031165" TargetMode="External" /><Relationship Id="rId47" Type="http://schemas.openxmlformats.org/officeDocument/2006/relationships/hyperlink" Target="https://podminky.urs.cz/item/CS_URS_2022_01/978015391" TargetMode="External" /><Relationship Id="rId48" Type="http://schemas.openxmlformats.org/officeDocument/2006/relationships/hyperlink" Target="https://podminky.urs.cz/item/CS_URS_2022_01/997013111" TargetMode="External" /><Relationship Id="rId49" Type="http://schemas.openxmlformats.org/officeDocument/2006/relationships/hyperlink" Target="https://podminky.urs.cz/item/CS_URS_2022_01/997013501" TargetMode="External" /><Relationship Id="rId50" Type="http://schemas.openxmlformats.org/officeDocument/2006/relationships/hyperlink" Target="https://podminky.urs.cz/item/CS_URS_2022_01/997013509" TargetMode="External" /><Relationship Id="rId51" Type="http://schemas.openxmlformats.org/officeDocument/2006/relationships/hyperlink" Target="https://podminky.urs.cz/item/CS_URS_2022_01/997013601" TargetMode="External" /><Relationship Id="rId52" Type="http://schemas.openxmlformats.org/officeDocument/2006/relationships/hyperlink" Target="https://podminky.urs.cz/item/CS_URS_2022_01/997013602" TargetMode="External" /><Relationship Id="rId53" Type="http://schemas.openxmlformats.org/officeDocument/2006/relationships/hyperlink" Target="https://podminky.urs.cz/item/CS_URS_2022_01/997013603" TargetMode="External" /><Relationship Id="rId54" Type="http://schemas.openxmlformats.org/officeDocument/2006/relationships/hyperlink" Target="https://podminky.urs.cz/item/CS_URS_2022_01/997013631" TargetMode="External" /><Relationship Id="rId55" Type="http://schemas.openxmlformats.org/officeDocument/2006/relationships/hyperlink" Target="https://podminky.urs.cz/item/CS_URS_2022_01/997013645" TargetMode="External" /><Relationship Id="rId56" Type="http://schemas.openxmlformats.org/officeDocument/2006/relationships/hyperlink" Target="https://podminky.urs.cz/item/CS_URS_2022_01/998011001" TargetMode="External" /><Relationship Id="rId57" Type="http://schemas.openxmlformats.org/officeDocument/2006/relationships/hyperlink" Target="https://podminky.urs.cz/item/CS_URS_2022_01/711111001" TargetMode="External" /><Relationship Id="rId58" Type="http://schemas.openxmlformats.org/officeDocument/2006/relationships/hyperlink" Target="https://podminky.urs.cz/item/CS_URS_2022_01/711112001" TargetMode="External" /><Relationship Id="rId59" Type="http://schemas.openxmlformats.org/officeDocument/2006/relationships/hyperlink" Target="https://podminky.urs.cz/item/CS_URS_2022_01/711141559" TargetMode="External" /><Relationship Id="rId60" Type="http://schemas.openxmlformats.org/officeDocument/2006/relationships/hyperlink" Target="https://podminky.urs.cz/item/CS_URS_2022_01/711142559" TargetMode="External" /><Relationship Id="rId61" Type="http://schemas.openxmlformats.org/officeDocument/2006/relationships/hyperlink" Target="https://podminky.urs.cz/item/CS_URS_2022_01/711161212" TargetMode="External" /><Relationship Id="rId62" Type="http://schemas.openxmlformats.org/officeDocument/2006/relationships/hyperlink" Target="https://podminky.urs.cz/item/CS_URS_2022_01/998711101" TargetMode="External" /><Relationship Id="rId63" Type="http://schemas.openxmlformats.org/officeDocument/2006/relationships/hyperlink" Target="https://podminky.urs.cz/item/CS_URS_2022_01/712391171" TargetMode="External" /><Relationship Id="rId64" Type="http://schemas.openxmlformats.org/officeDocument/2006/relationships/hyperlink" Target="https://podminky.urs.cz/item/CS_URS_2022_01/712391175" TargetMode="External" /><Relationship Id="rId65" Type="http://schemas.openxmlformats.org/officeDocument/2006/relationships/hyperlink" Target="https://podminky.urs.cz/item/CS_URS_2022_01/712391176" TargetMode="External" /><Relationship Id="rId66" Type="http://schemas.openxmlformats.org/officeDocument/2006/relationships/hyperlink" Target="https://podminky.urs.cz/item/CS_URS_2022_01/998712101" TargetMode="External" /><Relationship Id="rId67" Type="http://schemas.openxmlformats.org/officeDocument/2006/relationships/hyperlink" Target="https://podminky.urs.cz/item/CS_URS_2022_01/713141135" TargetMode="External" /><Relationship Id="rId68" Type="http://schemas.openxmlformats.org/officeDocument/2006/relationships/hyperlink" Target="https://podminky.urs.cz/item/CS_URS_2022_01/998713102" TargetMode="External" /><Relationship Id="rId69" Type="http://schemas.openxmlformats.org/officeDocument/2006/relationships/hyperlink" Target="https://podminky.urs.cz/item/CS_URS_2022_01/751510044" TargetMode="External" /><Relationship Id="rId70" Type="http://schemas.openxmlformats.org/officeDocument/2006/relationships/hyperlink" Target="https://podminky.urs.cz/item/CS_URS_2022_01/751510871" TargetMode="External" /><Relationship Id="rId71" Type="http://schemas.openxmlformats.org/officeDocument/2006/relationships/hyperlink" Target="https://podminky.urs.cz/item/CS_URS_2022_01/751510872" TargetMode="External" /><Relationship Id="rId72" Type="http://schemas.openxmlformats.org/officeDocument/2006/relationships/hyperlink" Target="https://podminky.urs.cz/item/CS_URS_2022_01/751510873" TargetMode="External" /><Relationship Id="rId73" Type="http://schemas.openxmlformats.org/officeDocument/2006/relationships/hyperlink" Target="https://podminky.urs.cz/item/CS_URS_2022_01/751510874" TargetMode="External" /><Relationship Id="rId74" Type="http://schemas.openxmlformats.org/officeDocument/2006/relationships/hyperlink" Target="https://podminky.urs.cz/item/CS_URS_2022_01/998751101" TargetMode="External" /><Relationship Id="rId75" Type="http://schemas.openxmlformats.org/officeDocument/2006/relationships/hyperlink" Target="https://podminky.urs.cz/item/CS_URS_2022_01/762332141" TargetMode="External" /><Relationship Id="rId76" Type="http://schemas.openxmlformats.org/officeDocument/2006/relationships/hyperlink" Target="https://podminky.urs.cz/item/CS_URS_2022_01/762395000" TargetMode="External" /><Relationship Id="rId77" Type="http://schemas.openxmlformats.org/officeDocument/2006/relationships/hyperlink" Target="https://podminky.urs.cz/item/CS_URS_2022_01/762420029" TargetMode="External" /><Relationship Id="rId78" Type="http://schemas.openxmlformats.org/officeDocument/2006/relationships/hyperlink" Target="https://podminky.urs.cz/item/CS_URS_2022_01/762495000" TargetMode="External" /><Relationship Id="rId79" Type="http://schemas.openxmlformats.org/officeDocument/2006/relationships/hyperlink" Target="https://podminky.urs.cz/item/CS_URS_2022_01/998762102" TargetMode="External" /><Relationship Id="rId80" Type="http://schemas.openxmlformats.org/officeDocument/2006/relationships/hyperlink" Target="https://podminky.urs.cz/item/CS_URS_2022_01/763131511" TargetMode="External" /><Relationship Id="rId81" Type="http://schemas.openxmlformats.org/officeDocument/2006/relationships/hyperlink" Target="https://podminky.urs.cz/item/CS_URS_2022_01/763131714" TargetMode="External" /><Relationship Id="rId82" Type="http://schemas.openxmlformats.org/officeDocument/2006/relationships/hyperlink" Target="https://podminky.urs.cz/item/CS_URS_2022_01/998763301" TargetMode="External" /><Relationship Id="rId83" Type="http://schemas.openxmlformats.org/officeDocument/2006/relationships/hyperlink" Target="https://podminky.urs.cz/item/CS_URS_2022_01/764001821" TargetMode="External" /><Relationship Id="rId84" Type="http://schemas.openxmlformats.org/officeDocument/2006/relationships/hyperlink" Target="https://podminky.urs.cz/item/CS_URS_2022_01/764341306" TargetMode="External" /><Relationship Id="rId85" Type="http://schemas.openxmlformats.org/officeDocument/2006/relationships/hyperlink" Target="https://podminky.urs.cz/item/CS_URS_2022_01/998764101" TargetMode="External" /><Relationship Id="rId86" Type="http://schemas.openxmlformats.org/officeDocument/2006/relationships/hyperlink" Target="https://podminky.urs.cz/item/CS_URS_2022_01/998766101" TargetMode="External" /><Relationship Id="rId87" Type="http://schemas.openxmlformats.org/officeDocument/2006/relationships/hyperlink" Target="https://podminky.urs.cz/item/CS_URS_2022_01/767R00008" TargetMode="External" /><Relationship Id="rId88" Type="http://schemas.openxmlformats.org/officeDocument/2006/relationships/hyperlink" Target="https://podminky.urs.cz/item/CS_URS_2022_01/998767101" TargetMode="External" /><Relationship Id="rId89" Type="http://schemas.openxmlformats.org/officeDocument/2006/relationships/hyperlink" Target="https://podminky.urs.cz/item/CS_URS_2022_01/771151021" TargetMode="External" /><Relationship Id="rId90" Type="http://schemas.openxmlformats.org/officeDocument/2006/relationships/hyperlink" Target="https://podminky.urs.cz/item/CS_URS_2022_01/771151023" TargetMode="External" /><Relationship Id="rId91" Type="http://schemas.openxmlformats.org/officeDocument/2006/relationships/hyperlink" Target="https://podminky.urs.cz/item/CS_URS_2022_01/771474111" TargetMode="External" /><Relationship Id="rId92" Type="http://schemas.openxmlformats.org/officeDocument/2006/relationships/hyperlink" Target="https://podminky.urs.cz/item/CS_URS_2022_01/771571810" TargetMode="External" /><Relationship Id="rId93" Type="http://schemas.openxmlformats.org/officeDocument/2006/relationships/hyperlink" Target="https://podminky.urs.cz/item/CS_URS_2022_01/771574131" TargetMode="External" /><Relationship Id="rId94" Type="http://schemas.openxmlformats.org/officeDocument/2006/relationships/hyperlink" Target="https://podminky.urs.cz/item/CS_URS_2022_01/771574222" TargetMode="External" /><Relationship Id="rId95" Type="http://schemas.openxmlformats.org/officeDocument/2006/relationships/hyperlink" Target="https://podminky.urs.cz/item/CS_URS_2022_01/771591111" TargetMode="External" /><Relationship Id="rId96" Type="http://schemas.openxmlformats.org/officeDocument/2006/relationships/hyperlink" Target="https://podminky.urs.cz/item/CS_URS_2022_01/771591115" TargetMode="External" /><Relationship Id="rId97" Type="http://schemas.openxmlformats.org/officeDocument/2006/relationships/hyperlink" Target="https://podminky.urs.cz/item/CS_URS_2022_01/771591192" TargetMode="External" /><Relationship Id="rId98" Type="http://schemas.openxmlformats.org/officeDocument/2006/relationships/hyperlink" Target="https://podminky.urs.cz/item/CS_URS_2022_01/998771101" TargetMode="External" /><Relationship Id="rId99" Type="http://schemas.openxmlformats.org/officeDocument/2006/relationships/hyperlink" Target="https://podminky.urs.cz/item/CS_URS_2022_01/998773101" TargetMode="External" /><Relationship Id="rId100" Type="http://schemas.openxmlformats.org/officeDocument/2006/relationships/hyperlink" Target="https://podminky.urs.cz/item/CS_URS_2022_01/784181101" TargetMode="External" /><Relationship Id="rId101" Type="http://schemas.openxmlformats.org/officeDocument/2006/relationships/hyperlink" Target="https://podminky.urs.cz/item/CS_URS_2022_01/784221101" TargetMode="External" /><Relationship Id="rId10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04-2007rev03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Zvyšování technicko-didaktické úrovně výuky - Projekt ITI (01/22)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13. 6. 2022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ROUND(AG55+AG59+AG62,2)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ROUND(AS55+AS59+AS62,2)</f>
        <v>0</v>
      </c>
      <c r="AT54" s="106">
        <f>ROUND(SUM(AV54:AW54),2)</f>
        <v>0</v>
      </c>
      <c r="AU54" s="107">
        <f>ROUND(AU55+AU59+AU62,5)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ROUND(AZ55+AZ59+AZ62,2)</f>
        <v>0</v>
      </c>
      <c r="BA54" s="106">
        <f>ROUND(BA55+BA59+BA62,2)</f>
        <v>0</v>
      </c>
      <c r="BB54" s="106">
        <f>ROUND(BB55+BB59+BB62,2)</f>
        <v>0</v>
      </c>
      <c r="BC54" s="106">
        <f>ROUND(BC55+BC59+BC62,2)</f>
        <v>0</v>
      </c>
      <c r="BD54" s="108">
        <f>ROUND(BD55+BD59+BD62,2)</f>
        <v>0</v>
      </c>
      <c r="BE54" s="6"/>
      <c r="BS54" s="109" t="s">
        <v>68</v>
      </c>
      <c r="BT54" s="109" t="s">
        <v>69</v>
      </c>
      <c r="BU54" s="110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24.75" customHeight="1">
      <c r="A55" s="7"/>
      <c r="B55" s="111"/>
      <c r="C55" s="112"/>
      <c r="D55" s="113" t="s">
        <v>73</v>
      </c>
      <c r="E55" s="113"/>
      <c r="F55" s="113"/>
      <c r="G55" s="113"/>
      <c r="H55" s="113"/>
      <c r="I55" s="114"/>
      <c r="J55" s="113" t="s">
        <v>74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ROUND(SUM(AG56:AG58),2)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75</v>
      </c>
      <c r="AR55" s="118"/>
      <c r="AS55" s="119">
        <f>ROUND(SUM(AS56:AS58),2)</f>
        <v>0</v>
      </c>
      <c r="AT55" s="120">
        <f>ROUND(SUM(AV55:AW55),2)</f>
        <v>0</v>
      </c>
      <c r="AU55" s="121">
        <f>ROUND(SUM(AU56:AU58),5)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ROUND(SUM(AZ56:AZ58),2)</f>
        <v>0</v>
      </c>
      <c r="BA55" s="120">
        <f>ROUND(SUM(BA56:BA58),2)</f>
        <v>0</v>
      </c>
      <c r="BB55" s="120">
        <f>ROUND(SUM(BB56:BB58),2)</f>
        <v>0</v>
      </c>
      <c r="BC55" s="120">
        <f>ROUND(SUM(BC56:BC58),2)</f>
        <v>0</v>
      </c>
      <c r="BD55" s="122">
        <f>ROUND(SUM(BD56:BD58),2)</f>
        <v>0</v>
      </c>
      <c r="BE55" s="7"/>
      <c r="BS55" s="123" t="s">
        <v>68</v>
      </c>
      <c r="BT55" s="123" t="s">
        <v>76</v>
      </c>
      <c r="BU55" s="123" t="s">
        <v>70</v>
      </c>
      <c r="BV55" s="123" t="s">
        <v>71</v>
      </c>
      <c r="BW55" s="123" t="s">
        <v>77</v>
      </c>
      <c r="BX55" s="123" t="s">
        <v>5</v>
      </c>
      <c r="CL55" s="123" t="s">
        <v>19</v>
      </c>
      <c r="CM55" s="123" t="s">
        <v>78</v>
      </c>
    </row>
    <row r="56" s="4" customFormat="1" ht="16.5" customHeight="1">
      <c r="A56" s="124" t="s">
        <v>79</v>
      </c>
      <c r="B56" s="63"/>
      <c r="C56" s="125"/>
      <c r="D56" s="125"/>
      <c r="E56" s="126" t="s">
        <v>80</v>
      </c>
      <c r="F56" s="126"/>
      <c r="G56" s="126"/>
      <c r="H56" s="126"/>
      <c r="I56" s="126"/>
      <c r="J56" s="125"/>
      <c r="K56" s="126" t="s">
        <v>81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'D.1.1 - Architektonicko s...'!J32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82</v>
      </c>
      <c r="AR56" s="65"/>
      <c r="AS56" s="129">
        <v>0</v>
      </c>
      <c r="AT56" s="130">
        <f>ROUND(SUM(AV56:AW56),2)</f>
        <v>0</v>
      </c>
      <c r="AU56" s="131">
        <f>'D.1.1 - Architektonicko s...'!P97</f>
        <v>0</v>
      </c>
      <c r="AV56" s="130">
        <f>'D.1.1 - Architektonicko s...'!J35</f>
        <v>0</v>
      </c>
      <c r="AW56" s="130">
        <f>'D.1.1 - Architektonicko s...'!J36</f>
        <v>0</v>
      </c>
      <c r="AX56" s="130">
        <f>'D.1.1 - Architektonicko s...'!J37</f>
        <v>0</v>
      </c>
      <c r="AY56" s="130">
        <f>'D.1.1 - Architektonicko s...'!J38</f>
        <v>0</v>
      </c>
      <c r="AZ56" s="130">
        <f>'D.1.1 - Architektonicko s...'!F35</f>
        <v>0</v>
      </c>
      <c r="BA56" s="130">
        <f>'D.1.1 - Architektonicko s...'!F36</f>
        <v>0</v>
      </c>
      <c r="BB56" s="130">
        <f>'D.1.1 - Architektonicko s...'!F37</f>
        <v>0</v>
      </c>
      <c r="BC56" s="130">
        <f>'D.1.1 - Architektonicko s...'!F38</f>
        <v>0</v>
      </c>
      <c r="BD56" s="132">
        <f>'D.1.1 - Architektonicko s...'!F39</f>
        <v>0</v>
      </c>
      <c r="BE56" s="4"/>
      <c r="BT56" s="133" t="s">
        <v>78</v>
      </c>
      <c r="BV56" s="133" t="s">
        <v>71</v>
      </c>
      <c r="BW56" s="133" t="s">
        <v>83</v>
      </c>
      <c r="BX56" s="133" t="s">
        <v>77</v>
      </c>
      <c r="CL56" s="133" t="s">
        <v>19</v>
      </c>
    </row>
    <row r="57" s="4" customFormat="1" ht="16.5" customHeight="1">
      <c r="A57" s="124" t="s">
        <v>79</v>
      </c>
      <c r="B57" s="63"/>
      <c r="C57" s="125"/>
      <c r="D57" s="125"/>
      <c r="E57" s="126" t="s">
        <v>84</v>
      </c>
      <c r="F57" s="126"/>
      <c r="G57" s="126"/>
      <c r="H57" s="126"/>
      <c r="I57" s="126"/>
      <c r="J57" s="125"/>
      <c r="K57" s="126" t="s">
        <v>85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'H00 - Vzduchotechnika'!J32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82</v>
      </c>
      <c r="AR57" s="65"/>
      <c r="AS57" s="129">
        <v>0</v>
      </c>
      <c r="AT57" s="130">
        <f>ROUND(SUM(AV57:AW57),2)</f>
        <v>0</v>
      </c>
      <c r="AU57" s="131">
        <f>'H00 - Vzduchotechnika'!P90</f>
        <v>0</v>
      </c>
      <c r="AV57" s="130">
        <f>'H00 - Vzduchotechnika'!J35</f>
        <v>0</v>
      </c>
      <c r="AW57" s="130">
        <f>'H00 - Vzduchotechnika'!J36</f>
        <v>0</v>
      </c>
      <c r="AX57" s="130">
        <f>'H00 - Vzduchotechnika'!J37</f>
        <v>0</v>
      </c>
      <c r="AY57" s="130">
        <f>'H00 - Vzduchotechnika'!J38</f>
        <v>0</v>
      </c>
      <c r="AZ57" s="130">
        <f>'H00 - Vzduchotechnika'!F35</f>
        <v>0</v>
      </c>
      <c r="BA57" s="130">
        <f>'H00 - Vzduchotechnika'!F36</f>
        <v>0</v>
      </c>
      <c r="BB57" s="130">
        <f>'H00 - Vzduchotechnika'!F37</f>
        <v>0</v>
      </c>
      <c r="BC57" s="130">
        <f>'H00 - Vzduchotechnika'!F38</f>
        <v>0</v>
      </c>
      <c r="BD57" s="132">
        <f>'H00 - Vzduchotechnika'!F39</f>
        <v>0</v>
      </c>
      <c r="BE57" s="4"/>
      <c r="BT57" s="133" t="s">
        <v>78</v>
      </c>
      <c r="BV57" s="133" t="s">
        <v>71</v>
      </c>
      <c r="BW57" s="133" t="s">
        <v>86</v>
      </c>
      <c r="BX57" s="133" t="s">
        <v>77</v>
      </c>
      <c r="CL57" s="133" t="s">
        <v>19</v>
      </c>
    </row>
    <row r="58" s="4" customFormat="1" ht="16.5" customHeight="1">
      <c r="A58" s="124" t="s">
        <v>79</v>
      </c>
      <c r="B58" s="63"/>
      <c r="C58" s="125"/>
      <c r="D58" s="125"/>
      <c r="E58" s="126" t="s">
        <v>87</v>
      </c>
      <c r="F58" s="126"/>
      <c r="G58" s="126"/>
      <c r="H58" s="126"/>
      <c r="I58" s="126"/>
      <c r="J58" s="125"/>
      <c r="K58" s="126" t="s">
        <v>88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'J00 - Elektroinstalace'!J32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82</v>
      </c>
      <c r="AR58" s="65"/>
      <c r="AS58" s="129">
        <v>0</v>
      </c>
      <c r="AT58" s="130">
        <f>ROUND(SUM(AV58:AW58),2)</f>
        <v>0</v>
      </c>
      <c r="AU58" s="131">
        <f>'J00 - Elektroinstalace'!P95</f>
        <v>0</v>
      </c>
      <c r="AV58" s="130">
        <f>'J00 - Elektroinstalace'!J35</f>
        <v>0</v>
      </c>
      <c r="AW58" s="130">
        <f>'J00 - Elektroinstalace'!J36</f>
        <v>0</v>
      </c>
      <c r="AX58" s="130">
        <f>'J00 - Elektroinstalace'!J37</f>
        <v>0</v>
      </c>
      <c r="AY58" s="130">
        <f>'J00 - Elektroinstalace'!J38</f>
        <v>0</v>
      </c>
      <c r="AZ58" s="130">
        <f>'J00 - Elektroinstalace'!F35</f>
        <v>0</v>
      </c>
      <c r="BA58" s="130">
        <f>'J00 - Elektroinstalace'!F36</f>
        <v>0</v>
      </c>
      <c r="BB58" s="130">
        <f>'J00 - Elektroinstalace'!F37</f>
        <v>0</v>
      </c>
      <c r="BC58" s="130">
        <f>'J00 - Elektroinstalace'!F38</f>
        <v>0</v>
      </c>
      <c r="BD58" s="132">
        <f>'J00 - Elektroinstalace'!F39</f>
        <v>0</v>
      </c>
      <c r="BE58" s="4"/>
      <c r="BT58" s="133" t="s">
        <v>78</v>
      </c>
      <c r="BV58" s="133" t="s">
        <v>71</v>
      </c>
      <c r="BW58" s="133" t="s">
        <v>89</v>
      </c>
      <c r="BX58" s="133" t="s">
        <v>77</v>
      </c>
      <c r="CL58" s="133" t="s">
        <v>19</v>
      </c>
    </row>
    <row r="59" s="7" customFormat="1" ht="16.5" customHeight="1">
      <c r="A59" s="7"/>
      <c r="B59" s="111"/>
      <c r="C59" s="112"/>
      <c r="D59" s="113" t="s">
        <v>90</v>
      </c>
      <c r="E59" s="113"/>
      <c r="F59" s="113"/>
      <c r="G59" s="113"/>
      <c r="H59" s="113"/>
      <c r="I59" s="114"/>
      <c r="J59" s="113" t="s">
        <v>91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ROUND(SUM(AG60:AG61),2)</f>
        <v>0</v>
      </c>
      <c r="AH59" s="114"/>
      <c r="AI59" s="114"/>
      <c r="AJ59" s="114"/>
      <c r="AK59" s="114"/>
      <c r="AL59" s="114"/>
      <c r="AM59" s="114"/>
      <c r="AN59" s="116">
        <f>SUM(AG59,AT59)</f>
        <v>0</v>
      </c>
      <c r="AO59" s="114"/>
      <c r="AP59" s="114"/>
      <c r="AQ59" s="117" t="s">
        <v>75</v>
      </c>
      <c r="AR59" s="118"/>
      <c r="AS59" s="119">
        <f>ROUND(SUM(AS60:AS61),2)</f>
        <v>0</v>
      </c>
      <c r="AT59" s="120">
        <f>ROUND(SUM(AV59:AW59),2)</f>
        <v>0</v>
      </c>
      <c r="AU59" s="121">
        <f>ROUND(SUM(AU60:AU61),5)</f>
        <v>0</v>
      </c>
      <c r="AV59" s="120">
        <f>ROUND(AZ59*L29,2)</f>
        <v>0</v>
      </c>
      <c r="AW59" s="120">
        <f>ROUND(BA59*L30,2)</f>
        <v>0</v>
      </c>
      <c r="AX59" s="120">
        <f>ROUND(BB59*L29,2)</f>
        <v>0</v>
      </c>
      <c r="AY59" s="120">
        <f>ROUND(BC59*L30,2)</f>
        <v>0</v>
      </c>
      <c r="AZ59" s="120">
        <f>ROUND(SUM(AZ60:AZ61),2)</f>
        <v>0</v>
      </c>
      <c r="BA59" s="120">
        <f>ROUND(SUM(BA60:BA61),2)</f>
        <v>0</v>
      </c>
      <c r="BB59" s="120">
        <f>ROUND(SUM(BB60:BB61),2)</f>
        <v>0</v>
      </c>
      <c r="BC59" s="120">
        <f>ROUND(SUM(BC60:BC61),2)</f>
        <v>0</v>
      </c>
      <c r="BD59" s="122">
        <f>ROUND(SUM(BD60:BD61),2)</f>
        <v>0</v>
      </c>
      <c r="BE59" s="7"/>
      <c r="BS59" s="123" t="s">
        <v>68</v>
      </c>
      <c r="BT59" s="123" t="s">
        <v>76</v>
      </c>
      <c r="BU59" s="123" t="s">
        <v>70</v>
      </c>
      <c r="BV59" s="123" t="s">
        <v>71</v>
      </c>
      <c r="BW59" s="123" t="s">
        <v>92</v>
      </c>
      <c r="BX59" s="123" t="s">
        <v>5</v>
      </c>
      <c r="CL59" s="123" t="s">
        <v>19</v>
      </c>
      <c r="CM59" s="123" t="s">
        <v>78</v>
      </c>
    </row>
    <row r="60" s="4" customFormat="1" ht="16.5" customHeight="1">
      <c r="A60" s="124" t="s">
        <v>79</v>
      </c>
      <c r="B60" s="63"/>
      <c r="C60" s="125"/>
      <c r="D60" s="125"/>
      <c r="E60" s="126" t="s">
        <v>80</v>
      </c>
      <c r="F60" s="126"/>
      <c r="G60" s="126"/>
      <c r="H60" s="126"/>
      <c r="I60" s="126"/>
      <c r="J60" s="125"/>
      <c r="K60" s="126" t="s">
        <v>81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'D.1.1 - Architektonicko s..._01'!J32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82</v>
      </c>
      <c r="AR60" s="65"/>
      <c r="AS60" s="129">
        <v>0</v>
      </c>
      <c r="AT60" s="130">
        <f>ROUND(SUM(AV60:AW60),2)</f>
        <v>0</v>
      </c>
      <c r="AU60" s="131">
        <f>'D.1.1 - Architektonicko s..._01'!P108</f>
        <v>0</v>
      </c>
      <c r="AV60" s="130">
        <f>'D.1.1 - Architektonicko s..._01'!J35</f>
        <v>0</v>
      </c>
      <c r="AW60" s="130">
        <f>'D.1.1 - Architektonicko s..._01'!J36</f>
        <v>0</v>
      </c>
      <c r="AX60" s="130">
        <f>'D.1.1 - Architektonicko s..._01'!J37</f>
        <v>0</v>
      </c>
      <c r="AY60" s="130">
        <f>'D.1.1 - Architektonicko s..._01'!J38</f>
        <v>0</v>
      </c>
      <c r="AZ60" s="130">
        <f>'D.1.1 - Architektonicko s..._01'!F35</f>
        <v>0</v>
      </c>
      <c r="BA60" s="130">
        <f>'D.1.1 - Architektonicko s..._01'!F36</f>
        <v>0</v>
      </c>
      <c r="BB60" s="130">
        <f>'D.1.1 - Architektonicko s..._01'!F37</f>
        <v>0</v>
      </c>
      <c r="BC60" s="130">
        <f>'D.1.1 - Architektonicko s..._01'!F38</f>
        <v>0</v>
      </c>
      <c r="BD60" s="132">
        <f>'D.1.1 - Architektonicko s..._01'!F39</f>
        <v>0</v>
      </c>
      <c r="BE60" s="4"/>
      <c r="BT60" s="133" t="s">
        <v>78</v>
      </c>
      <c r="BV60" s="133" t="s">
        <v>71</v>
      </c>
      <c r="BW60" s="133" t="s">
        <v>93</v>
      </c>
      <c r="BX60" s="133" t="s">
        <v>92</v>
      </c>
      <c r="CL60" s="133" t="s">
        <v>19</v>
      </c>
    </row>
    <row r="61" s="4" customFormat="1" ht="16.5" customHeight="1">
      <c r="A61" s="124" t="s">
        <v>79</v>
      </c>
      <c r="B61" s="63"/>
      <c r="C61" s="125"/>
      <c r="D61" s="125"/>
      <c r="E61" s="126" t="s">
        <v>87</v>
      </c>
      <c r="F61" s="126"/>
      <c r="G61" s="126"/>
      <c r="H61" s="126"/>
      <c r="I61" s="126"/>
      <c r="J61" s="125"/>
      <c r="K61" s="126" t="s">
        <v>88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'J00 - Elektroinstalace_01'!J32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82</v>
      </c>
      <c r="AR61" s="65"/>
      <c r="AS61" s="129">
        <v>0</v>
      </c>
      <c r="AT61" s="130">
        <f>ROUND(SUM(AV61:AW61),2)</f>
        <v>0</v>
      </c>
      <c r="AU61" s="131">
        <f>'J00 - Elektroinstalace_01'!P92</f>
        <v>0</v>
      </c>
      <c r="AV61" s="130">
        <f>'J00 - Elektroinstalace_01'!J35</f>
        <v>0</v>
      </c>
      <c r="AW61" s="130">
        <f>'J00 - Elektroinstalace_01'!J36</f>
        <v>0</v>
      </c>
      <c r="AX61" s="130">
        <f>'J00 - Elektroinstalace_01'!J37</f>
        <v>0</v>
      </c>
      <c r="AY61" s="130">
        <f>'J00 - Elektroinstalace_01'!J38</f>
        <v>0</v>
      </c>
      <c r="AZ61" s="130">
        <f>'J00 - Elektroinstalace_01'!F35</f>
        <v>0</v>
      </c>
      <c r="BA61" s="130">
        <f>'J00 - Elektroinstalace_01'!F36</f>
        <v>0</v>
      </c>
      <c r="BB61" s="130">
        <f>'J00 - Elektroinstalace_01'!F37</f>
        <v>0</v>
      </c>
      <c r="BC61" s="130">
        <f>'J00 - Elektroinstalace_01'!F38</f>
        <v>0</v>
      </c>
      <c r="BD61" s="132">
        <f>'J00 - Elektroinstalace_01'!F39</f>
        <v>0</v>
      </c>
      <c r="BE61" s="4"/>
      <c r="BT61" s="133" t="s">
        <v>78</v>
      </c>
      <c r="BV61" s="133" t="s">
        <v>71</v>
      </c>
      <c r="BW61" s="133" t="s">
        <v>94</v>
      </c>
      <c r="BX61" s="133" t="s">
        <v>92</v>
      </c>
      <c r="CL61" s="133" t="s">
        <v>19</v>
      </c>
    </row>
    <row r="62" s="7" customFormat="1" ht="16.5" customHeight="1">
      <c r="A62" s="124" t="s">
        <v>79</v>
      </c>
      <c r="B62" s="111"/>
      <c r="C62" s="112"/>
      <c r="D62" s="113" t="s">
        <v>95</v>
      </c>
      <c r="E62" s="113"/>
      <c r="F62" s="113"/>
      <c r="G62" s="113"/>
      <c r="H62" s="113"/>
      <c r="I62" s="114"/>
      <c r="J62" s="113" t="s">
        <v>96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6">
        <f>'03 - VRN a ostatní náklady'!J30</f>
        <v>0</v>
      </c>
      <c r="AH62" s="114"/>
      <c r="AI62" s="114"/>
      <c r="AJ62" s="114"/>
      <c r="AK62" s="114"/>
      <c r="AL62" s="114"/>
      <c r="AM62" s="114"/>
      <c r="AN62" s="116">
        <f>SUM(AG62,AT62)</f>
        <v>0</v>
      </c>
      <c r="AO62" s="114"/>
      <c r="AP62" s="114"/>
      <c r="AQ62" s="117" t="s">
        <v>75</v>
      </c>
      <c r="AR62" s="118"/>
      <c r="AS62" s="134">
        <v>0</v>
      </c>
      <c r="AT62" s="135">
        <f>ROUND(SUM(AV62:AW62),2)</f>
        <v>0</v>
      </c>
      <c r="AU62" s="136">
        <f>'03 - VRN a ostatní náklady'!P83</f>
        <v>0</v>
      </c>
      <c r="AV62" s="135">
        <f>'03 - VRN a ostatní náklady'!J33</f>
        <v>0</v>
      </c>
      <c r="AW62" s="135">
        <f>'03 - VRN a ostatní náklady'!J34</f>
        <v>0</v>
      </c>
      <c r="AX62" s="135">
        <f>'03 - VRN a ostatní náklady'!J35</f>
        <v>0</v>
      </c>
      <c r="AY62" s="135">
        <f>'03 - VRN a ostatní náklady'!J36</f>
        <v>0</v>
      </c>
      <c r="AZ62" s="135">
        <f>'03 - VRN a ostatní náklady'!F33</f>
        <v>0</v>
      </c>
      <c r="BA62" s="135">
        <f>'03 - VRN a ostatní náklady'!F34</f>
        <v>0</v>
      </c>
      <c r="BB62" s="135">
        <f>'03 - VRN a ostatní náklady'!F35</f>
        <v>0</v>
      </c>
      <c r="BC62" s="135">
        <f>'03 - VRN a ostatní náklady'!F36</f>
        <v>0</v>
      </c>
      <c r="BD62" s="137">
        <f>'03 - VRN a ostatní náklady'!F37</f>
        <v>0</v>
      </c>
      <c r="BE62" s="7"/>
      <c r="BT62" s="123" t="s">
        <v>76</v>
      </c>
      <c r="BV62" s="123" t="s">
        <v>71</v>
      </c>
      <c r="BW62" s="123" t="s">
        <v>97</v>
      </c>
      <c r="BX62" s="123" t="s">
        <v>5</v>
      </c>
      <c r="CL62" s="123" t="s">
        <v>19</v>
      </c>
      <c r="CM62" s="123" t="s">
        <v>78</v>
      </c>
    </row>
    <row r="63" s="2" customFormat="1" ht="30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4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44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</sheetData>
  <sheetProtection sheet="1" formatColumns="0" formatRows="0" objects="1" scenarios="1" spinCount="100000" saltValue="Lu+rtTJLIZiP8DqvQjGxXJq4XXnvyhpbEv1zkm/YcDmanvyZkGNvkmYLwaz0lhr+jQ+qwJV80/R+sxIbelkZzA==" hashValue="6tM16h4Qys+qv3X5R8ASux8bqwlJ4PgS0RO7aqCT750F3QHl6X0uvg0Pc+wwRumYhDXMwPXiDAzOVYvt/E8tRA==" algorithmName="SHA-512" password="CC35"/>
  <mergeCells count="70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1 - Architektonicko s...'!C2" display="/"/>
    <hyperlink ref="A57" location="'H00 - Vzduchotechnika'!C2" display="/"/>
    <hyperlink ref="A58" location="'J00 - Elektroinstalace'!C2" display="/"/>
    <hyperlink ref="A60" location="'D.1.1 - Architektonicko s..._01'!C2" display="/"/>
    <hyperlink ref="A61" location="'J00 - Elektroinstalace_01'!C2" display="/"/>
    <hyperlink ref="A62" location="'03 - VRN a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  <c r="AZ2" s="138" t="s">
        <v>98</v>
      </c>
      <c r="BA2" s="138" t="s">
        <v>19</v>
      </c>
      <c r="BB2" s="138" t="s">
        <v>99</v>
      </c>
      <c r="BC2" s="138" t="s">
        <v>100</v>
      </c>
      <c r="BD2" s="138" t="s">
        <v>78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78</v>
      </c>
      <c r="AZ3" s="138" t="s">
        <v>101</v>
      </c>
      <c r="BA3" s="138" t="s">
        <v>19</v>
      </c>
      <c r="BB3" s="138" t="s">
        <v>102</v>
      </c>
      <c r="BC3" s="138" t="s">
        <v>103</v>
      </c>
      <c r="BD3" s="138" t="s">
        <v>78</v>
      </c>
    </row>
    <row r="4" s="1" customFormat="1" ht="24.96" customHeight="1">
      <c r="B4" s="20"/>
      <c r="D4" s="141" t="s">
        <v>104</v>
      </c>
      <c r="L4" s="20"/>
      <c r="M4" s="142" t="s">
        <v>10</v>
      </c>
      <c r="AT4" s="17" t="s">
        <v>4</v>
      </c>
      <c r="AZ4" s="138" t="s">
        <v>105</v>
      </c>
      <c r="BA4" s="138" t="s">
        <v>19</v>
      </c>
      <c r="BB4" s="138" t="s">
        <v>106</v>
      </c>
      <c r="BC4" s="138" t="s">
        <v>107</v>
      </c>
      <c r="BD4" s="138" t="s">
        <v>78</v>
      </c>
    </row>
    <row r="5" s="1" customFormat="1" ht="6.96" customHeight="1">
      <c r="B5" s="20"/>
      <c r="L5" s="20"/>
      <c r="AZ5" s="138" t="s">
        <v>108</v>
      </c>
      <c r="BA5" s="138" t="s">
        <v>19</v>
      </c>
      <c r="BB5" s="138" t="s">
        <v>106</v>
      </c>
      <c r="BC5" s="138" t="s">
        <v>109</v>
      </c>
      <c r="BD5" s="138" t="s">
        <v>78</v>
      </c>
    </row>
    <row r="6" s="1" customFormat="1" ht="12" customHeight="1">
      <c r="B6" s="20"/>
      <c r="D6" s="143" t="s">
        <v>16</v>
      </c>
      <c r="L6" s="20"/>
      <c r="AZ6" s="138" t="s">
        <v>110</v>
      </c>
      <c r="BA6" s="138" t="s">
        <v>19</v>
      </c>
      <c r="BB6" s="138" t="s">
        <v>111</v>
      </c>
      <c r="BC6" s="138" t="s">
        <v>112</v>
      </c>
      <c r="BD6" s="138" t="s">
        <v>78</v>
      </c>
    </row>
    <row r="7" s="1" customFormat="1" ht="16.5" customHeight="1">
      <c r="B7" s="20"/>
      <c r="E7" s="144" t="str">
        <f>'Rekapitulace stavby'!K6</f>
        <v>Zvyšování technicko-didaktické úrovně výuky - Projekt ITI (01/22)</v>
      </c>
      <c r="F7" s="143"/>
      <c r="G7" s="143"/>
      <c r="H7" s="143"/>
      <c r="L7" s="20"/>
    </row>
    <row r="8" s="1" customFormat="1" ht="12" customHeight="1">
      <c r="B8" s="20"/>
      <c r="D8" s="143" t="s">
        <v>113</v>
      </c>
      <c r="L8" s="20"/>
    </row>
    <row r="9" s="2" customFormat="1" ht="16.5" customHeight="1">
      <c r="A9" s="38"/>
      <c r="B9" s="44"/>
      <c r="C9" s="38"/>
      <c r="D9" s="38"/>
      <c r="E9" s="144" t="s">
        <v>114</v>
      </c>
      <c r="F9" s="38"/>
      <c r="G9" s="38"/>
      <c r="H9" s="38"/>
      <c r="I9" s="38"/>
      <c r="J9" s="38"/>
      <c r="K9" s="38"/>
      <c r="L9" s="14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3" t="s">
        <v>115</v>
      </c>
      <c r="E10" s="38"/>
      <c r="F10" s="38"/>
      <c r="G10" s="38"/>
      <c r="H10" s="38"/>
      <c r="I10" s="38"/>
      <c r="J10" s="38"/>
      <c r="K10" s="38"/>
      <c r="L10" s="14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6" t="s">
        <v>116</v>
      </c>
      <c r="F11" s="38"/>
      <c r="G11" s="38"/>
      <c r="H11" s="38"/>
      <c r="I11" s="38"/>
      <c r="J11" s="38"/>
      <c r="K11" s="38"/>
      <c r="L11" s="14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3" t="s">
        <v>18</v>
      </c>
      <c r="E13" s="38"/>
      <c r="F13" s="133" t="s">
        <v>19</v>
      </c>
      <c r="G13" s="38"/>
      <c r="H13" s="38"/>
      <c r="I13" s="143" t="s">
        <v>20</v>
      </c>
      <c r="J13" s="133" t="s">
        <v>19</v>
      </c>
      <c r="K13" s="38"/>
      <c r="L13" s="14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3" t="s">
        <v>21</v>
      </c>
      <c r="E14" s="38"/>
      <c r="F14" s="133" t="s">
        <v>22</v>
      </c>
      <c r="G14" s="38"/>
      <c r="H14" s="38"/>
      <c r="I14" s="143" t="s">
        <v>23</v>
      </c>
      <c r="J14" s="147" t="str">
        <f>'Rekapitulace stavby'!AN8</f>
        <v>13. 6. 2022</v>
      </c>
      <c r="K14" s="38"/>
      <c r="L14" s="14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3" t="s">
        <v>25</v>
      </c>
      <c r="E16" s="38"/>
      <c r="F16" s="38"/>
      <c r="G16" s="38"/>
      <c r="H16" s="38"/>
      <c r="I16" s="143" t="s">
        <v>26</v>
      </c>
      <c r="J16" s="133" t="str">
        <f>IF('Rekapitulace stavby'!AN10="","",'Rekapitulace stavby'!AN10)</f>
        <v/>
      </c>
      <c r="K16" s="38"/>
      <c r="L16" s="14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3" t="s">
        <v>27</v>
      </c>
      <c r="J17" s="133" t="str">
        <f>IF('Rekapitulace stavby'!AN11="","",'Rekapitulace stavby'!AN11)</f>
        <v/>
      </c>
      <c r="K17" s="38"/>
      <c r="L17" s="14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3" t="s">
        <v>28</v>
      </c>
      <c r="E19" s="38"/>
      <c r="F19" s="38"/>
      <c r="G19" s="38"/>
      <c r="H19" s="38"/>
      <c r="I19" s="143" t="s">
        <v>26</v>
      </c>
      <c r="J19" s="33" t="str">
        <f>'Rekapitulace stavby'!AN13</f>
        <v>Vyplň údaj</v>
      </c>
      <c r="K19" s="38"/>
      <c r="L19" s="14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3" t="s">
        <v>27</v>
      </c>
      <c r="J20" s="33" t="str">
        <f>'Rekapitulace stavby'!AN14</f>
        <v>Vyplň údaj</v>
      </c>
      <c r="K20" s="38"/>
      <c r="L20" s="14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3" t="s">
        <v>30</v>
      </c>
      <c r="E22" s="38"/>
      <c r="F22" s="38"/>
      <c r="G22" s="38"/>
      <c r="H22" s="38"/>
      <c r="I22" s="143" t="s">
        <v>26</v>
      </c>
      <c r="J22" s="133" t="str">
        <f>IF('Rekapitulace stavby'!AN16="","",'Rekapitulace stavby'!AN16)</f>
        <v/>
      </c>
      <c r="K22" s="38"/>
      <c r="L22" s="14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3" t="s">
        <v>27</v>
      </c>
      <c r="J23" s="133" t="str">
        <f>IF('Rekapitulace stavby'!AN17="","",'Rekapitulace stavby'!AN17)</f>
        <v/>
      </c>
      <c r="K23" s="38"/>
      <c r="L23" s="14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3" t="s">
        <v>32</v>
      </c>
      <c r="E25" s="38"/>
      <c r="F25" s="38"/>
      <c r="G25" s="38"/>
      <c r="H25" s="38"/>
      <c r="I25" s="143" t="s">
        <v>26</v>
      </c>
      <c r="J25" s="133" t="str">
        <f>IF('Rekapitulace stavby'!AN19="","",'Rekapitulace stavby'!AN19)</f>
        <v/>
      </c>
      <c r="K25" s="38"/>
      <c r="L25" s="14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3" t="s">
        <v>27</v>
      </c>
      <c r="J26" s="133" t="str">
        <f>IF('Rekapitulace stavby'!AN20="","",'Rekapitulace stavby'!AN20)</f>
        <v/>
      </c>
      <c r="K26" s="38"/>
      <c r="L26" s="14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3" t="s">
        <v>33</v>
      </c>
      <c r="E28" s="38"/>
      <c r="F28" s="38"/>
      <c r="G28" s="38"/>
      <c r="H28" s="38"/>
      <c r="I28" s="38"/>
      <c r="J28" s="38"/>
      <c r="K28" s="38"/>
      <c r="L28" s="14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47.25" customHeight="1">
      <c r="A29" s="148"/>
      <c r="B29" s="149"/>
      <c r="C29" s="148"/>
      <c r="D29" s="148"/>
      <c r="E29" s="150" t="s">
        <v>34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2"/>
      <c r="E31" s="152"/>
      <c r="F31" s="152"/>
      <c r="G31" s="152"/>
      <c r="H31" s="152"/>
      <c r="I31" s="152"/>
      <c r="J31" s="152"/>
      <c r="K31" s="152"/>
      <c r="L31" s="14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3" t="s">
        <v>35</v>
      </c>
      <c r="E32" s="38"/>
      <c r="F32" s="38"/>
      <c r="G32" s="38"/>
      <c r="H32" s="38"/>
      <c r="I32" s="38"/>
      <c r="J32" s="154">
        <f>ROUND(J97, 2)</f>
        <v>0</v>
      </c>
      <c r="K32" s="38"/>
      <c r="L32" s="14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2"/>
      <c r="E33" s="152"/>
      <c r="F33" s="152"/>
      <c r="G33" s="152"/>
      <c r="H33" s="152"/>
      <c r="I33" s="152"/>
      <c r="J33" s="152"/>
      <c r="K33" s="152"/>
      <c r="L33" s="14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5" t="s">
        <v>37</v>
      </c>
      <c r="G34" s="38"/>
      <c r="H34" s="38"/>
      <c r="I34" s="155" t="s">
        <v>36</v>
      </c>
      <c r="J34" s="155" t="s">
        <v>38</v>
      </c>
      <c r="K34" s="38"/>
      <c r="L34" s="14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6" t="s">
        <v>39</v>
      </c>
      <c r="E35" s="143" t="s">
        <v>40</v>
      </c>
      <c r="F35" s="157">
        <f>ROUND((SUM(BE97:BE263)),  2)</f>
        <v>0</v>
      </c>
      <c r="G35" s="38"/>
      <c r="H35" s="38"/>
      <c r="I35" s="158">
        <v>0.20999999999999999</v>
      </c>
      <c r="J35" s="157">
        <f>ROUND(((SUM(BE97:BE263))*I35),  2)</f>
        <v>0</v>
      </c>
      <c r="K35" s="38"/>
      <c r="L35" s="14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3" t="s">
        <v>41</v>
      </c>
      <c r="F36" s="157">
        <f>ROUND((SUM(BF97:BF263)),  2)</f>
        <v>0</v>
      </c>
      <c r="G36" s="38"/>
      <c r="H36" s="38"/>
      <c r="I36" s="158">
        <v>0.14999999999999999</v>
      </c>
      <c r="J36" s="157">
        <f>ROUND(((SUM(BF97:BF263))*I36),  2)</f>
        <v>0</v>
      </c>
      <c r="K36" s="38"/>
      <c r="L36" s="14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3" t="s">
        <v>42</v>
      </c>
      <c r="F37" s="157">
        <f>ROUND((SUM(BG97:BG263)),  2)</f>
        <v>0</v>
      </c>
      <c r="G37" s="38"/>
      <c r="H37" s="38"/>
      <c r="I37" s="158">
        <v>0.20999999999999999</v>
      </c>
      <c r="J37" s="157">
        <f>0</f>
        <v>0</v>
      </c>
      <c r="K37" s="38"/>
      <c r="L37" s="14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3" t="s">
        <v>43</v>
      </c>
      <c r="F38" s="157">
        <f>ROUND((SUM(BH97:BH263)),  2)</f>
        <v>0</v>
      </c>
      <c r="G38" s="38"/>
      <c r="H38" s="38"/>
      <c r="I38" s="158">
        <v>0.14999999999999999</v>
      </c>
      <c r="J38" s="157">
        <f>0</f>
        <v>0</v>
      </c>
      <c r="K38" s="38"/>
      <c r="L38" s="14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3" t="s">
        <v>44</v>
      </c>
      <c r="F39" s="157">
        <f>ROUND((SUM(BI97:BI263)),  2)</f>
        <v>0</v>
      </c>
      <c r="G39" s="38"/>
      <c r="H39" s="38"/>
      <c r="I39" s="158">
        <v>0</v>
      </c>
      <c r="J39" s="157">
        <f>0</f>
        <v>0</v>
      </c>
      <c r="K39" s="38"/>
      <c r="L39" s="14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117</v>
      </c>
      <c r="D47" s="40"/>
      <c r="E47" s="40"/>
      <c r="F47" s="40"/>
      <c r="G47" s="40"/>
      <c r="H47" s="40"/>
      <c r="I47" s="40"/>
      <c r="J47" s="40"/>
      <c r="K47" s="40"/>
      <c r="L47" s="14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70" t="str">
        <f>E7</f>
        <v>Zvyšování technicko-didaktické úrovně výuky - Projekt ITI (01/22)</v>
      </c>
      <c r="F50" s="32"/>
      <c r="G50" s="32"/>
      <c r="H50" s="32"/>
      <c r="I50" s="40"/>
      <c r="J50" s="40"/>
      <c r="K50" s="40"/>
      <c r="L50" s="14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70" t="s">
        <v>114</v>
      </c>
      <c r="F52" s="40"/>
      <c r="G52" s="40"/>
      <c r="H52" s="40"/>
      <c r="I52" s="40"/>
      <c r="J52" s="40"/>
      <c r="K52" s="40"/>
      <c r="L52" s="14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115</v>
      </c>
      <c r="D53" s="40"/>
      <c r="E53" s="40"/>
      <c r="F53" s="40"/>
      <c r="G53" s="40"/>
      <c r="H53" s="40"/>
      <c r="I53" s="40"/>
      <c r="J53" s="40"/>
      <c r="K53" s="40"/>
      <c r="L53" s="14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D.1.1 - Architektonicko stavební část</v>
      </c>
      <c r="F54" s="40"/>
      <c r="G54" s="40"/>
      <c r="H54" s="40"/>
      <c r="I54" s="40"/>
      <c r="J54" s="40"/>
      <c r="K54" s="40"/>
      <c r="L54" s="14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13. 6. 2022</v>
      </c>
      <c r="K56" s="40"/>
      <c r="L56" s="14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 xml:space="preserve"> </v>
      </c>
      <c r="K58" s="40"/>
      <c r="L58" s="14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32</v>
      </c>
      <c r="J59" s="36" t="str">
        <f>E26</f>
        <v xml:space="preserve"> </v>
      </c>
      <c r="K59" s="40"/>
      <c r="L59" s="14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1" t="s">
        <v>118</v>
      </c>
      <c r="D61" s="172"/>
      <c r="E61" s="172"/>
      <c r="F61" s="172"/>
      <c r="G61" s="172"/>
      <c r="H61" s="172"/>
      <c r="I61" s="172"/>
      <c r="J61" s="173" t="s">
        <v>119</v>
      </c>
      <c r="K61" s="172"/>
      <c r="L61" s="14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4" t="s">
        <v>67</v>
      </c>
      <c r="D63" s="40"/>
      <c r="E63" s="40"/>
      <c r="F63" s="40"/>
      <c r="G63" s="40"/>
      <c r="H63" s="40"/>
      <c r="I63" s="40"/>
      <c r="J63" s="102">
        <f>J97</f>
        <v>0</v>
      </c>
      <c r="K63" s="40"/>
      <c r="L63" s="14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120</v>
      </c>
    </row>
    <row r="64" s="9" customFormat="1" ht="24.96" customHeight="1">
      <c r="A64" s="9"/>
      <c r="B64" s="175"/>
      <c r="C64" s="176"/>
      <c r="D64" s="177" t="s">
        <v>121</v>
      </c>
      <c r="E64" s="178"/>
      <c r="F64" s="178"/>
      <c r="G64" s="178"/>
      <c r="H64" s="178"/>
      <c r="I64" s="178"/>
      <c r="J64" s="179">
        <f>J98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5"/>
      <c r="D65" s="182" t="s">
        <v>122</v>
      </c>
      <c r="E65" s="183"/>
      <c r="F65" s="183"/>
      <c r="G65" s="183"/>
      <c r="H65" s="183"/>
      <c r="I65" s="183"/>
      <c r="J65" s="184">
        <f>J99</f>
        <v>0</v>
      </c>
      <c r="K65" s="125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5"/>
      <c r="D66" s="182" t="s">
        <v>123</v>
      </c>
      <c r="E66" s="183"/>
      <c r="F66" s="183"/>
      <c r="G66" s="183"/>
      <c r="H66" s="183"/>
      <c r="I66" s="183"/>
      <c r="J66" s="184">
        <f>J120</f>
        <v>0</v>
      </c>
      <c r="K66" s="125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5"/>
      <c r="D67" s="182" t="s">
        <v>124</v>
      </c>
      <c r="E67" s="183"/>
      <c r="F67" s="183"/>
      <c r="G67" s="183"/>
      <c r="H67" s="183"/>
      <c r="I67" s="183"/>
      <c r="J67" s="184">
        <f>J137</f>
        <v>0</v>
      </c>
      <c r="K67" s="125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5"/>
      <c r="D68" s="182" t="s">
        <v>125</v>
      </c>
      <c r="E68" s="183"/>
      <c r="F68" s="183"/>
      <c r="G68" s="183"/>
      <c r="H68" s="183"/>
      <c r="I68" s="183"/>
      <c r="J68" s="184">
        <f>J162</f>
        <v>0</v>
      </c>
      <c r="K68" s="125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5"/>
      <c r="D69" s="182" t="s">
        <v>126</v>
      </c>
      <c r="E69" s="183"/>
      <c r="F69" s="183"/>
      <c r="G69" s="183"/>
      <c r="H69" s="183"/>
      <c r="I69" s="183"/>
      <c r="J69" s="184">
        <f>J178</f>
        <v>0</v>
      </c>
      <c r="K69" s="125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5"/>
      <c r="D70" s="182" t="s">
        <v>127</v>
      </c>
      <c r="E70" s="183"/>
      <c r="F70" s="183"/>
      <c r="G70" s="183"/>
      <c r="H70" s="183"/>
      <c r="I70" s="183"/>
      <c r="J70" s="184">
        <f>J199</f>
        <v>0</v>
      </c>
      <c r="K70" s="125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5"/>
      <c r="D71" s="182" t="s">
        <v>128</v>
      </c>
      <c r="E71" s="183"/>
      <c r="F71" s="183"/>
      <c r="G71" s="183"/>
      <c r="H71" s="183"/>
      <c r="I71" s="183"/>
      <c r="J71" s="184">
        <f>J221</f>
        <v>0</v>
      </c>
      <c r="K71" s="125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129</v>
      </c>
      <c r="E72" s="178"/>
      <c r="F72" s="178"/>
      <c r="G72" s="178"/>
      <c r="H72" s="178"/>
      <c r="I72" s="178"/>
      <c r="J72" s="179">
        <f>J225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5"/>
      <c r="D73" s="182" t="s">
        <v>130</v>
      </c>
      <c r="E73" s="183"/>
      <c r="F73" s="183"/>
      <c r="G73" s="183"/>
      <c r="H73" s="183"/>
      <c r="I73" s="183"/>
      <c r="J73" s="184">
        <f>J226</f>
        <v>0</v>
      </c>
      <c r="K73" s="125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5"/>
      <c r="D74" s="182" t="s">
        <v>131</v>
      </c>
      <c r="E74" s="183"/>
      <c r="F74" s="183"/>
      <c r="G74" s="183"/>
      <c r="H74" s="183"/>
      <c r="I74" s="183"/>
      <c r="J74" s="184">
        <f>J233</f>
        <v>0</v>
      </c>
      <c r="K74" s="125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5"/>
      <c r="D75" s="182" t="s">
        <v>132</v>
      </c>
      <c r="E75" s="183"/>
      <c r="F75" s="183"/>
      <c r="G75" s="183"/>
      <c r="H75" s="183"/>
      <c r="I75" s="183"/>
      <c r="J75" s="184">
        <f>J257</f>
        <v>0</v>
      </c>
      <c r="K75" s="125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4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14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14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Zvyšování technicko-didaktické úrovně výuky - Projekt ITI (01/22)</v>
      </c>
      <c r="F85" s="32"/>
      <c r="G85" s="32"/>
      <c r="H85" s="32"/>
      <c r="I85" s="40"/>
      <c r="J85" s="40"/>
      <c r="K85" s="40"/>
      <c r="L85" s="14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70" t="s">
        <v>114</v>
      </c>
      <c r="F87" s="40"/>
      <c r="G87" s="40"/>
      <c r="H87" s="40"/>
      <c r="I87" s="40"/>
      <c r="J87" s="40"/>
      <c r="K87" s="40"/>
      <c r="L87" s="14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14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69" t="str">
        <f>E11</f>
        <v>D.1.1 - Architektonicko stavební část</v>
      </c>
      <c r="F89" s="40"/>
      <c r="G89" s="40"/>
      <c r="H89" s="40"/>
      <c r="I89" s="40"/>
      <c r="J89" s="40"/>
      <c r="K89" s="40"/>
      <c r="L89" s="14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40"/>
      <c r="E91" s="40"/>
      <c r="F91" s="27" t="str">
        <f>F14</f>
        <v xml:space="preserve"> </v>
      </c>
      <c r="G91" s="40"/>
      <c r="H91" s="40"/>
      <c r="I91" s="32" t="s">
        <v>23</v>
      </c>
      <c r="J91" s="72" t="str">
        <f>IF(J14="","",J14)</f>
        <v>13. 6. 2022</v>
      </c>
      <c r="K91" s="40"/>
      <c r="L91" s="14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25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 </v>
      </c>
      <c r="K93" s="40"/>
      <c r="L93" s="14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32</v>
      </c>
      <c r="J94" s="36" t="str">
        <f>E26</f>
        <v xml:space="preserve"> </v>
      </c>
      <c r="K94" s="40"/>
      <c r="L94" s="14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11" customFormat="1" ht="29.28" customHeight="1">
      <c r="A96" s="186"/>
      <c r="B96" s="187"/>
      <c r="C96" s="188" t="s">
        <v>134</v>
      </c>
      <c r="D96" s="189" t="s">
        <v>54</v>
      </c>
      <c r="E96" s="189" t="s">
        <v>50</v>
      </c>
      <c r="F96" s="189" t="s">
        <v>51</v>
      </c>
      <c r="G96" s="189" t="s">
        <v>135</v>
      </c>
      <c r="H96" s="189" t="s">
        <v>136</v>
      </c>
      <c r="I96" s="189" t="s">
        <v>137</v>
      </c>
      <c r="J96" s="189" t="s">
        <v>119</v>
      </c>
      <c r="K96" s="190" t="s">
        <v>138</v>
      </c>
      <c r="L96" s="191"/>
      <c r="M96" s="92" t="s">
        <v>19</v>
      </c>
      <c r="N96" s="93" t="s">
        <v>39</v>
      </c>
      <c r="O96" s="93" t="s">
        <v>139</v>
      </c>
      <c r="P96" s="93" t="s">
        <v>140</v>
      </c>
      <c r="Q96" s="93" t="s">
        <v>141</v>
      </c>
      <c r="R96" s="93" t="s">
        <v>142</v>
      </c>
      <c r="S96" s="93" t="s">
        <v>143</v>
      </c>
      <c r="T96" s="94" t="s">
        <v>144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8"/>
      <c r="B97" s="39"/>
      <c r="C97" s="99" t="s">
        <v>145</v>
      </c>
      <c r="D97" s="40"/>
      <c r="E97" s="40"/>
      <c r="F97" s="40"/>
      <c r="G97" s="40"/>
      <c r="H97" s="40"/>
      <c r="I97" s="40"/>
      <c r="J97" s="192">
        <f>BK97</f>
        <v>0</v>
      </c>
      <c r="K97" s="40"/>
      <c r="L97" s="44"/>
      <c r="M97" s="95"/>
      <c r="N97" s="193"/>
      <c r="O97" s="96"/>
      <c r="P97" s="194">
        <f>P98+P225</f>
        <v>0</v>
      </c>
      <c r="Q97" s="96"/>
      <c r="R97" s="194">
        <f>R98+R225</f>
        <v>39.397803019999998</v>
      </c>
      <c r="S97" s="96"/>
      <c r="T97" s="195">
        <f>T98+T225</f>
        <v>2.2780100000000001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68</v>
      </c>
      <c r="AU97" s="17" t="s">
        <v>120</v>
      </c>
      <c r="BK97" s="196">
        <f>BK98+BK225</f>
        <v>0</v>
      </c>
    </row>
    <row r="98" s="12" customFormat="1" ht="25.92" customHeight="1">
      <c r="A98" s="12"/>
      <c r="B98" s="197"/>
      <c r="C98" s="198"/>
      <c r="D98" s="199" t="s">
        <v>68</v>
      </c>
      <c r="E98" s="200" t="s">
        <v>146</v>
      </c>
      <c r="F98" s="200" t="s">
        <v>147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P99+P120+P137+P162+P178+P199+P221</f>
        <v>0</v>
      </c>
      <c r="Q98" s="205"/>
      <c r="R98" s="206">
        <f>R99+R120+R137+R162+R178+R199+R221</f>
        <v>36.934192379999999</v>
      </c>
      <c r="S98" s="205"/>
      <c r="T98" s="207">
        <f>T99+T120+T137+T162+T178+T199+T221</f>
        <v>2.2780100000000001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76</v>
      </c>
      <c r="AT98" s="209" t="s">
        <v>68</v>
      </c>
      <c r="AU98" s="209" t="s">
        <v>69</v>
      </c>
      <c r="AY98" s="208" t="s">
        <v>148</v>
      </c>
      <c r="BK98" s="210">
        <f>BK99+BK120+BK137+BK162+BK178+BK199+BK221</f>
        <v>0</v>
      </c>
    </row>
    <row r="99" s="12" customFormat="1" ht="22.8" customHeight="1">
      <c r="A99" s="12"/>
      <c r="B99" s="197"/>
      <c r="C99" s="198"/>
      <c r="D99" s="199" t="s">
        <v>68</v>
      </c>
      <c r="E99" s="211" t="s">
        <v>76</v>
      </c>
      <c r="F99" s="211" t="s">
        <v>149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SUM(P100:P119)</f>
        <v>0</v>
      </c>
      <c r="Q99" s="205"/>
      <c r="R99" s="206">
        <f>SUM(R100:R119)</f>
        <v>0</v>
      </c>
      <c r="S99" s="205"/>
      <c r="T99" s="207">
        <f>SUM(T100:T119)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76</v>
      </c>
      <c r="AT99" s="209" t="s">
        <v>68</v>
      </c>
      <c r="AU99" s="209" t="s">
        <v>76</v>
      </c>
      <c r="AY99" s="208" t="s">
        <v>148</v>
      </c>
      <c r="BK99" s="210">
        <f>SUM(BK100:BK119)</f>
        <v>0</v>
      </c>
    </row>
    <row r="100" s="2" customFormat="1" ht="21.75" customHeight="1">
      <c r="A100" s="38"/>
      <c r="B100" s="39"/>
      <c r="C100" s="213" t="s">
        <v>76</v>
      </c>
      <c r="D100" s="213" t="s">
        <v>150</v>
      </c>
      <c r="E100" s="214" t="s">
        <v>151</v>
      </c>
      <c r="F100" s="215" t="s">
        <v>152</v>
      </c>
      <c r="G100" s="216" t="s">
        <v>106</v>
      </c>
      <c r="H100" s="217">
        <v>7.3799999999999999</v>
      </c>
      <c r="I100" s="218"/>
      <c r="J100" s="219">
        <f>ROUND(I100*H100,2)</f>
        <v>0</v>
      </c>
      <c r="K100" s="215" t="s">
        <v>153</v>
      </c>
      <c r="L100" s="44"/>
      <c r="M100" s="220" t="s">
        <v>19</v>
      </c>
      <c r="N100" s="221" t="s">
        <v>40</v>
      </c>
      <c r="O100" s="84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4" t="s">
        <v>154</v>
      </c>
      <c r="AT100" s="224" t="s">
        <v>150</v>
      </c>
      <c r="AU100" s="224" t="s">
        <v>78</v>
      </c>
      <c r="AY100" s="17" t="s">
        <v>148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7" t="s">
        <v>76</v>
      </c>
      <c r="BK100" s="225">
        <f>ROUND(I100*H100,2)</f>
        <v>0</v>
      </c>
      <c r="BL100" s="17" t="s">
        <v>154</v>
      </c>
      <c r="BM100" s="224" t="s">
        <v>155</v>
      </c>
    </row>
    <row r="101" s="2" customFormat="1">
      <c r="A101" s="38"/>
      <c r="B101" s="39"/>
      <c r="C101" s="40"/>
      <c r="D101" s="226" t="s">
        <v>156</v>
      </c>
      <c r="E101" s="40"/>
      <c r="F101" s="227" t="s">
        <v>157</v>
      </c>
      <c r="G101" s="40"/>
      <c r="H101" s="40"/>
      <c r="I101" s="228"/>
      <c r="J101" s="40"/>
      <c r="K101" s="40"/>
      <c r="L101" s="44"/>
      <c r="M101" s="229"/>
      <c r="N101" s="230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156</v>
      </c>
      <c r="AU101" s="17" t="s">
        <v>78</v>
      </c>
    </row>
    <row r="102" s="2" customFormat="1">
      <c r="A102" s="38"/>
      <c r="B102" s="39"/>
      <c r="C102" s="40"/>
      <c r="D102" s="231" t="s">
        <v>158</v>
      </c>
      <c r="E102" s="40"/>
      <c r="F102" s="232" t="s">
        <v>159</v>
      </c>
      <c r="G102" s="40"/>
      <c r="H102" s="40"/>
      <c r="I102" s="228"/>
      <c r="J102" s="40"/>
      <c r="K102" s="40"/>
      <c r="L102" s="44"/>
      <c r="M102" s="229"/>
      <c r="N102" s="230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158</v>
      </c>
      <c r="AU102" s="17" t="s">
        <v>78</v>
      </c>
    </row>
    <row r="103" s="13" customFormat="1">
      <c r="A103" s="13"/>
      <c r="B103" s="233"/>
      <c r="C103" s="234"/>
      <c r="D103" s="226" t="s">
        <v>160</v>
      </c>
      <c r="E103" s="235" t="s">
        <v>19</v>
      </c>
      <c r="F103" s="236" t="s">
        <v>161</v>
      </c>
      <c r="G103" s="234"/>
      <c r="H103" s="237">
        <v>7.3799999999999999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160</v>
      </c>
      <c r="AU103" s="243" t="s">
        <v>78</v>
      </c>
      <c r="AV103" s="13" t="s">
        <v>78</v>
      </c>
      <c r="AW103" s="13" t="s">
        <v>31</v>
      </c>
      <c r="AX103" s="13" t="s">
        <v>69</v>
      </c>
      <c r="AY103" s="243" t="s">
        <v>148</v>
      </c>
    </row>
    <row r="104" s="14" customFormat="1">
      <c r="A104" s="14"/>
      <c r="B104" s="244"/>
      <c r="C104" s="245"/>
      <c r="D104" s="226" t="s">
        <v>160</v>
      </c>
      <c r="E104" s="246" t="s">
        <v>105</v>
      </c>
      <c r="F104" s="247" t="s">
        <v>162</v>
      </c>
      <c r="G104" s="245"/>
      <c r="H104" s="248">
        <v>7.3799999999999999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160</v>
      </c>
      <c r="AU104" s="254" t="s">
        <v>78</v>
      </c>
      <c r="AV104" s="14" t="s">
        <v>154</v>
      </c>
      <c r="AW104" s="14" t="s">
        <v>31</v>
      </c>
      <c r="AX104" s="14" t="s">
        <v>76</v>
      </c>
      <c r="AY104" s="254" t="s">
        <v>148</v>
      </c>
    </row>
    <row r="105" s="2" customFormat="1" ht="21.75" customHeight="1">
      <c r="A105" s="38"/>
      <c r="B105" s="39"/>
      <c r="C105" s="213" t="s">
        <v>78</v>
      </c>
      <c r="D105" s="213" t="s">
        <v>150</v>
      </c>
      <c r="E105" s="214" t="s">
        <v>163</v>
      </c>
      <c r="F105" s="215" t="s">
        <v>164</v>
      </c>
      <c r="G105" s="216" t="s">
        <v>106</v>
      </c>
      <c r="H105" s="217">
        <v>4.8780000000000001</v>
      </c>
      <c r="I105" s="218"/>
      <c r="J105" s="219">
        <f>ROUND(I105*H105,2)</f>
        <v>0</v>
      </c>
      <c r="K105" s="215" t="s">
        <v>153</v>
      </c>
      <c r="L105" s="44"/>
      <c r="M105" s="220" t="s">
        <v>19</v>
      </c>
      <c r="N105" s="221" t="s">
        <v>40</v>
      </c>
      <c r="O105" s="84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4" t="s">
        <v>154</v>
      </c>
      <c r="AT105" s="224" t="s">
        <v>150</v>
      </c>
      <c r="AU105" s="224" t="s">
        <v>78</v>
      </c>
      <c r="AY105" s="17" t="s">
        <v>148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7" t="s">
        <v>76</v>
      </c>
      <c r="BK105" s="225">
        <f>ROUND(I105*H105,2)</f>
        <v>0</v>
      </c>
      <c r="BL105" s="17" t="s">
        <v>154</v>
      </c>
      <c r="BM105" s="224" t="s">
        <v>165</v>
      </c>
    </row>
    <row r="106" s="2" customFormat="1">
      <c r="A106" s="38"/>
      <c r="B106" s="39"/>
      <c r="C106" s="40"/>
      <c r="D106" s="226" t="s">
        <v>156</v>
      </c>
      <c r="E106" s="40"/>
      <c r="F106" s="227" t="s">
        <v>166</v>
      </c>
      <c r="G106" s="40"/>
      <c r="H106" s="40"/>
      <c r="I106" s="228"/>
      <c r="J106" s="40"/>
      <c r="K106" s="40"/>
      <c r="L106" s="44"/>
      <c r="M106" s="229"/>
      <c r="N106" s="230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156</v>
      </c>
      <c r="AU106" s="17" t="s">
        <v>78</v>
      </c>
    </row>
    <row r="107" s="2" customFormat="1">
      <c r="A107" s="38"/>
      <c r="B107" s="39"/>
      <c r="C107" s="40"/>
      <c r="D107" s="231" t="s">
        <v>158</v>
      </c>
      <c r="E107" s="40"/>
      <c r="F107" s="232" t="s">
        <v>167</v>
      </c>
      <c r="G107" s="40"/>
      <c r="H107" s="40"/>
      <c r="I107" s="228"/>
      <c r="J107" s="40"/>
      <c r="K107" s="40"/>
      <c r="L107" s="44"/>
      <c r="M107" s="229"/>
      <c r="N107" s="230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158</v>
      </c>
      <c r="AU107" s="17" t="s">
        <v>78</v>
      </c>
    </row>
    <row r="108" s="13" customFormat="1">
      <c r="A108" s="13"/>
      <c r="B108" s="233"/>
      <c r="C108" s="234"/>
      <c r="D108" s="226" t="s">
        <v>160</v>
      </c>
      <c r="E108" s="235" t="s">
        <v>19</v>
      </c>
      <c r="F108" s="236" t="s">
        <v>168</v>
      </c>
      <c r="G108" s="234"/>
      <c r="H108" s="237">
        <v>4.8780000000000001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160</v>
      </c>
      <c r="AU108" s="243" t="s">
        <v>78</v>
      </c>
      <c r="AV108" s="13" t="s">
        <v>78</v>
      </c>
      <c r="AW108" s="13" t="s">
        <v>31</v>
      </c>
      <c r="AX108" s="13" t="s">
        <v>69</v>
      </c>
      <c r="AY108" s="243" t="s">
        <v>148</v>
      </c>
    </row>
    <row r="109" s="14" customFormat="1">
      <c r="A109" s="14"/>
      <c r="B109" s="244"/>
      <c r="C109" s="245"/>
      <c r="D109" s="226" t="s">
        <v>160</v>
      </c>
      <c r="E109" s="246" t="s">
        <v>108</v>
      </c>
      <c r="F109" s="247" t="s">
        <v>162</v>
      </c>
      <c r="G109" s="245"/>
      <c r="H109" s="248">
        <v>4.8780000000000001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160</v>
      </c>
      <c r="AU109" s="254" t="s">
        <v>78</v>
      </c>
      <c r="AV109" s="14" t="s">
        <v>154</v>
      </c>
      <c r="AW109" s="14" t="s">
        <v>31</v>
      </c>
      <c r="AX109" s="14" t="s">
        <v>76</v>
      </c>
      <c r="AY109" s="254" t="s">
        <v>148</v>
      </c>
    </row>
    <row r="110" s="2" customFormat="1" ht="21.75" customHeight="1">
      <c r="A110" s="38"/>
      <c r="B110" s="39"/>
      <c r="C110" s="213" t="s">
        <v>169</v>
      </c>
      <c r="D110" s="213" t="s">
        <v>150</v>
      </c>
      <c r="E110" s="214" t="s">
        <v>170</v>
      </c>
      <c r="F110" s="215" t="s">
        <v>171</v>
      </c>
      <c r="G110" s="216" t="s">
        <v>106</v>
      </c>
      <c r="H110" s="217">
        <v>12.257999999999999</v>
      </c>
      <c r="I110" s="218"/>
      <c r="J110" s="219">
        <f>ROUND(I110*H110,2)</f>
        <v>0</v>
      </c>
      <c r="K110" s="215" t="s">
        <v>153</v>
      </c>
      <c r="L110" s="44"/>
      <c r="M110" s="220" t="s">
        <v>19</v>
      </c>
      <c r="N110" s="221" t="s">
        <v>40</v>
      </c>
      <c r="O110" s="84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4" t="s">
        <v>154</v>
      </c>
      <c r="AT110" s="224" t="s">
        <v>150</v>
      </c>
      <c r="AU110" s="224" t="s">
        <v>78</v>
      </c>
      <c r="AY110" s="17" t="s">
        <v>148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7" t="s">
        <v>76</v>
      </c>
      <c r="BK110" s="225">
        <f>ROUND(I110*H110,2)</f>
        <v>0</v>
      </c>
      <c r="BL110" s="17" t="s">
        <v>154</v>
      </c>
      <c r="BM110" s="224" t="s">
        <v>172</v>
      </c>
    </row>
    <row r="111" s="2" customFormat="1">
      <c r="A111" s="38"/>
      <c r="B111" s="39"/>
      <c r="C111" s="40"/>
      <c r="D111" s="226" t="s">
        <v>156</v>
      </c>
      <c r="E111" s="40"/>
      <c r="F111" s="227" t="s">
        <v>173</v>
      </c>
      <c r="G111" s="40"/>
      <c r="H111" s="40"/>
      <c r="I111" s="228"/>
      <c r="J111" s="40"/>
      <c r="K111" s="40"/>
      <c r="L111" s="44"/>
      <c r="M111" s="229"/>
      <c r="N111" s="230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156</v>
      </c>
      <c r="AU111" s="17" t="s">
        <v>78</v>
      </c>
    </row>
    <row r="112" s="2" customFormat="1">
      <c r="A112" s="38"/>
      <c r="B112" s="39"/>
      <c r="C112" s="40"/>
      <c r="D112" s="231" t="s">
        <v>158</v>
      </c>
      <c r="E112" s="40"/>
      <c r="F112" s="232" t="s">
        <v>174</v>
      </c>
      <c r="G112" s="40"/>
      <c r="H112" s="40"/>
      <c r="I112" s="228"/>
      <c r="J112" s="40"/>
      <c r="K112" s="40"/>
      <c r="L112" s="44"/>
      <c r="M112" s="229"/>
      <c r="N112" s="230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158</v>
      </c>
      <c r="AU112" s="17" t="s">
        <v>78</v>
      </c>
    </row>
    <row r="113" s="13" customFormat="1">
      <c r="A113" s="13"/>
      <c r="B113" s="233"/>
      <c r="C113" s="234"/>
      <c r="D113" s="226" t="s">
        <v>160</v>
      </c>
      <c r="E113" s="235" t="s">
        <v>19</v>
      </c>
      <c r="F113" s="236" t="s">
        <v>175</v>
      </c>
      <c r="G113" s="234"/>
      <c r="H113" s="237">
        <v>12.257999999999999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160</v>
      </c>
      <c r="AU113" s="243" t="s">
        <v>78</v>
      </c>
      <c r="AV113" s="13" t="s">
        <v>78</v>
      </c>
      <c r="AW113" s="13" t="s">
        <v>31</v>
      </c>
      <c r="AX113" s="13" t="s">
        <v>69</v>
      </c>
      <c r="AY113" s="243" t="s">
        <v>148</v>
      </c>
    </row>
    <row r="114" s="14" customFormat="1">
      <c r="A114" s="14"/>
      <c r="B114" s="244"/>
      <c r="C114" s="245"/>
      <c r="D114" s="226" t="s">
        <v>160</v>
      </c>
      <c r="E114" s="246" t="s">
        <v>19</v>
      </c>
      <c r="F114" s="247" t="s">
        <v>162</v>
      </c>
      <c r="G114" s="245"/>
      <c r="H114" s="248">
        <v>12.257999999999999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160</v>
      </c>
      <c r="AU114" s="254" t="s">
        <v>78</v>
      </c>
      <c r="AV114" s="14" t="s">
        <v>154</v>
      </c>
      <c r="AW114" s="14" t="s">
        <v>31</v>
      </c>
      <c r="AX114" s="14" t="s">
        <v>76</v>
      </c>
      <c r="AY114" s="254" t="s">
        <v>148</v>
      </c>
    </row>
    <row r="115" s="2" customFormat="1" ht="16.5" customHeight="1">
      <c r="A115" s="38"/>
      <c r="B115" s="39"/>
      <c r="C115" s="213" t="s">
        <v>154</v>
      </c>
      <c r="D115" s="213" t="s">
        <v>150</v>
      </c>
      <c r="E115" s="214" t="s">
        <v>176</v>
      </c>
      <c r="F115" s="215" t="s">
        <v>177</v>
      </c>
      <c r="G115" s="216" t="s">
        <v>178</v>
      </c>
      <c r="H115" s="217">
        <v>81.719999999999999</v>
      </c>
      <c r="I115" s="218"/>
      <c r="J115" s="219">
        <f>ROUND(I115*H115,2)</f>
        <v>0</v>
      </c>
      <c r="K115" s="215" t="s">
        <v>153</v>
      </c>
      <c r="L115" s="44"/>
      <c r="M115" s="220" t="s">
        <v>19</v>
      </c>
      <c r="N115" s="221" t="s">
        <v>40</v>
      </c>
      <c r="O115" s="84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4" t="s">
        <v>154</v>
      </c>
      <c r="AT115" s="224" t="s">
        <v>150</v>
      </c>
      <c r="AU115" s="224" t="s">
        <v>78</v>
      </c>
      <c r="AY115" s="17" t="s">
        <v>148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7" t="s">
        <v>76</v>
      </c>
      <c r="BK115" s="225">
        <f>ROUND(I115*H115,2)</f>
        <v>0</v>
      </c>
      <c r="BL115" s="17" t="s">
        <v>154</v>
      </c>
      <c r="BM115" s="224" t="s">
        <v>179</v>
      </c>
    </row>
    <row r="116" s="2" customFormat="1">
      <c r="A116" s="38"/>
      <c r="B116" s="39"/>
      <c r="C116" s="40"/>
      <c r="D116" s="226" t="s">
        <v>156</v>
      </c>
      <c r="E116" s="40"/>
      <c r="F116" s="227" t="s">
        <v>180</v>
      </c>
      <c r="G116" s="40"/>
      <c r="H116" s="40"/>
      <c r="I116" s="228"/>
      <c r="J116" s="40"/>
      <c r="K116" s="40"/>
      <c r="L116" s="44"/>
      <c r="M116" s="229"/>
      <c r="N116" s="230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156</v>
      </c>
      <c r="AU116" s="17" t="s">
        <v>78</v>
      </c>
    </row>
    <row r="117" s="2" customFormat="1">
      <c r="A117" s="38"/>
      <c r="B117" s="39"/>
      <c r="C117" s="40"/>
      <c r="D117" s="231" t="s">
        <v>158</v>
      </c>
      <c r="E117" s="40"/>
      <c r="F117" s="232" t="s">
        <v>181</v>
      </c>
      <c r="G117" s="40"/>
      <c r="H117" s="40"/>
      <c r="I117" s="228"/>
      <c r="J117" s="40"/>
      <c r="K117" s="40"/>
      <c r="L117" s="44"/>
      <c r="M117" s="229"/>
      <c r="N117" s="230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158</v>
      </c>
      <c r="AU117" s="17" t="s">
        <v>78</v>
      </c>
    </row>
    <row r="118" s="13" customFormat="1">
      <c r="A118" s="13"/>
      <c r="B118" s="233"/>
      <c r="C118" s="234"/>
      <c r="D118" s="226" t="s">
        <v>160</v>
      </c>
      <c r="E118" s="235" t="s">
        <v>19</v>
      </c>
      <c r="F118" s="236" t="s">
        <v>182</v>
      </c>
      <c r="G118" s="234"/>
      <c r="H118" s="237">
        <v>81.719999999999999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160</v>
      </c>
      <c r="AU118" s="243" t="s">
        <v>78</v>
      </c>
      <c r="AV118" s="13" t="s">
        <v>78</v>
      </c>
      <c r="AW118" s="13" t="s">
        <v>31</v>
      </c>
      <c r="AX118" s="13" t="s">
        <v>69</v>
      </c>
      <c r="AY118" s="243" t="s">
        <v>148</v>
      </c>
    </row>
    <row r="119" s="14" customFormat="1">
      <c r="A119" s="14"/>
      <c r="B119" s="244"/>
      <c r="C119" s="245"/>
      <c r="D119" s="226" t="s">
        <v>160</v>
      </c>
      <c r="E119" s="246" t="s">
        <v>19</v>
      </c>
      <c r="F119" s="247" t="s">
        <v>162</v>
      </c>
      <c r="G119" s="245"/>
      <c r="H119" s="248">
        <v>81.719999999999999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160</v>
      </c>
      <c r="AU119" s="254" t="s">
        <v>78</v>
      </c>
      <c r="AV119" s="14" t="s">
        <v>154</v>
      </c>
      <c r="AW119" s="14" t="s">
        <v>31</v>
      </c>
      <c r="AX119" s="14" t="s">
        <v>76</v>
      </c>
      <c r="AY119" s="254" t="s">
        <v>148</v>
      </c>
    </row>
    <row r="120" s="12" customFormat="1" ht="22.8" customHeight="1">
      <c r="A120" s="12"/>
      <c r="B120" s="197"/>
      <c r="C120" s="198"/>
      <c r="D120" s="199" t="s">
        <v>68</v>
      </c>
      <c r="E120" s="211" t="s">
        <v>78</v>
      </c>
      <c r="F120" s="211" t="s">
        <v>183</v>
      </c>
      <c r="G120" s="198"/>
      <c r="H120" s="198"/>
      <c r="I120" s="201"/>
      <c r="J120" s="212">
        <f>BK120</f>
        <v>0</v>
      </c>
      <c r="K120" s="198"/>
      <c r="L120" s="203"/>
      <c r="M120" s="204"/>
      <c r="N120" s="205"/>
      <c r="O120" s="205"/>
      <c r="P120" s="206">
        <f>SUM(P121:P136)</f>
        <v>0</v>
      </c>
      <c r="Q120" s="205"/>
      <c r="R120" s="206">
        <f>SUM(R121:R136)</f>
        <v>36.019789839999994</v>
      </c>
      <c r="S120" s="205"/>
      <c r="T120" s="207">
        <f>SUM(T121:T136)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76</v>
      </c>
      <c r="AT120" s="209" t="s">
        <v>68</v>
      </c>
      <c r="AU120" s="209" t="s">
        <v>76</v>
      </c>
      <c r="AY120" s="208" t="s">
        <v>148</v>
      </c>
      <c r="BK120" s="210">
        <f>SUM(BK121:BK136)</f>
        <v>0</v>
      </c>
    </row>
    <row r="121" s="2" customFormat="1" ht="16.5" customHeight="1">
      <c r="A121" s="38"/>
      <c r="B121" s="39"/>
      <c r="C121" s="213" t="s">
        <v>184</v>
      </c>
      <c r="D121" s="213" t="s">
        <v>150</v>
      </c>
      <c r="E121" s="214" t="s">
        <v>185</v>
      </c>
      <c r="F121" s="215" t="s">
        <v>186</v>
      </c>
      <c r="G121" s="216" t="s">
        <v>106</v>
      </c>
      <c r="H121" s="217">
        <v>15.323</v>
      </c>
      <c r="I121" s="218"/>
      <c r="J121" s="219">
        <f>ROUND(I121*H121,2)</f>
        <v>0</v>
      </c>
      <c r="K121" s="215" t="s">
        <v>153</v>
      </c>
      <c r="L121" s="44"/>
      <c r="M121" s="220" t="s">
        <v>19</v>
      </c>
      <c r="N121" s="221" t="s">
        <v>40</v>
      </c>
      <c r="O121" s="84"/>
      <c r="P121" s="222">
        <f>O121*H121</f>
        <v>0</v>
      </c>
      <c r="Q121" s="222">
        <v>2.3010199999999998</v>
      </c>
      <c r="R121" s="222">
        <f>Q121*H121</f>
        <v>35.258529459999998</v>
      </c>
      <c r="S121" s="222">
        <v>0</v>
      </c>
      <c r="T121" s="223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4" t="s">
        <v>154</v>
      </c>
      <c r="AT121" s="224" t="s">
        <v>150</v>
      </c>
      <c r="AU121" s="224" t="s">
        <v>78</v>
      </c>
      <c r="AY121" s="17" t="s">
        <v>148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7" t="s">
        <v>76</v>
      </c>
      <c r="BK121" s="225">
        <f>ROUND(I121*H121,2)</f>
        <v>0</v>
      </c>
      <c r="BL121" s="17" t="s">
        <v>154</v>
      </c>
      <c r="BM121" s="224" t="s">
        <v>187</v>
      </c>
    </row>
    <row r="122" s="2" customFormat="1">
      <c r="A122" s="38"/>
      <c r="B122" s="39"/>
      <c r="C122" s="40"/>
      <c r="D122" s="226" t="s">
        <v>156</v>
      </c>
      <c r="E122" s="40"/>
      <c r="F122" s="227" t="s">
        <v>188</v>
      </c>
      <c r="G122" s="40"/>
      <c r="H122" s="40"/>
      <c r="I122" s="228"/>
      <c r="J122" s="40"/>
      <c r="K122" s="40"/>
      <c r="L122" s="44"/>
      <c r="M122" s="229"/>
      <c r="N122" s="230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156</v>
      </c>
      <c r="AU122" s="17" t="s">
        <v>78</v>
      </c>
    </row>
    <row r="123" s="2" customFormat="1">
      <c r="A123" s="38"/>
      <c r="B123" s="39"/>
      <c r="C123" s="40"/>
      <c r="D123" s="231" t="s">
        <v>158</v>
      </c>
      <c r="E123" s="40"/>
      <c r="F123" s="232" t="s">
        <v>189</v>
      </c>
      <c r="G123" s="40"/>
      <c r="H123" s="40"/>
      <c r="I123" s="228"/>
      <c r="J123" s="40"/>
      <c r="K123" s="40"/>
      <c r="L123" s="44"/>
      <c r="M123" s="229"/>
      <c r="N123" s="230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158</v>
      </c>
      <c r="AU123" s="17" t="s">
        <v>78</v>
      </c>
    </row>
    <row r="124" s="2" customFormat="1" ht="16.5" customHeight="1">
      <c r="A124" s="38"/>
      <c r="B124" s="39"/>
      <c r="C124" s="213" t="s">
        <v>172</v>
      </c>
      <c r="D124" s="213" t="s">
        <v>150</v>
      </c>
      <c r="E124" s="214" t="s">
        <v>190</v>
      </c>
      <c r="F124" s="215" t="s">
        <v>191</v>
      </c>
      <c r="G124" s="216" t="s">
        <v>178</v>
      </c>
      <c r="H124" s="217">
        <v>17.25</v>
      </c>
      <c r="I124" s="218"/>
      <c r="J124" s="219">
        <f>ROUND(I124*H124,2)</f>
        <v>0</v>
      </c>
      <c r="K124" s="215" t="s">
        <v>153</v>
      </c>
      <c r="L124" s="44"/>
      <c r="M124" s="220" t="s">
        <v>19</v>
      </c>
      <c r="N124" s="221" t="s">
        <v>40</v>
      </c>
      <c r="O124" s="84"/>
      <c r="P124" s="222">
        <f>O124*H124</f>
        <v>0</v>
      </c>
      <c r="Q124" s="222">
        <v>0.0026900000000000001</v>
      </c>
      <c r="R124" s="222">
        <f>Q124*H124</f>
        <v>0.046402499999999999</v>
      </c>
      <c r="S124" s="222">
        <v>0</v>
      </c>
      <c r="T124" s="223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4" t="s">
        <v>154</v>
      </c>
      <c r="AT124" s="224" t="s">
        <v>150</v>
      </c>
      <c r="AU124" s="224" t="s">
        <v>78</v>
      </c>
      <c r="AY124" s="17" t="s">
        <v>148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7" t="s">
        <v>76</v>
      </c>
      <c r="BK124" s="225">
        <f>ROUND(I124*H124,2)</f>
        <v>0</v>
      </c>
      <c r="BL124" s="17" t="s">
        <v>154</v>
      </c>
      <c r="BM124" s="224" t="s">
        <v>192</v>
      </c>
    </row>
    <row r="125" s="2" customFormat="1">
      <c r="A125" s="38"/>
      <c r="B125" s="39"/>
      <c r="C125" s="40"/>
      <c r="D125" s="226" t="s">
        <v>156</v>
      </c>
      <c r="E125" s="40"/>
      <c r="F125" s="227" t="s">
        <v>193</v>
      </c>
      <c r="G125" s="40"/>
      <c r="H125" s="40"/>
      <c r="I125" s="228"/>
      <c r="J125" s="40"/>
      <c r="K125" s="40"/>
      <c r="L125" s="44"/>
      <c r="M125" s="229"/>
      <c r="N125" s="230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156</v>
      </c>
      <c r="AU125" s="17" t="s">
        <v>78</v>
      </c>
    </row>
    <row r="126" s="2" customFormat="1">
      <c r="A126" s="38"/>
      <c r="B126" s="39"/>
      <c r="C126" s="40"/>
      <c r="D126" s="231" t="s">
        <v>158</v>
      </c>
      <c r="E126" s="40"/>
      <c r="F126" s="232" t="s">
        <v>194</v>
      </c>
      <c r="G126" s="40"/>
      <c r="H126" s="40"/>
      <c r="I126" s="228"/>
      <c r="J126" s="40"/>
      <c r="K126" s="40"/>
      <c r="L126" s="44"/>
      <c r="M126" s="229"/>
      <c r="N126" s="230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158</v>
      </c>
      <c r="AU126" s="17" t="s">
        <v>78</v>
      </c>
    </row>
    <row r="127" s="13" customFormat="1">
      <c r="A127" s="13"/>
      <c r="B127" s="233"/>
      <c r="C127" s="234"/>
      <c r="D127" s="226" t="s">
        <v>160</v>
      </c>
      <c r="E127" s="235" t="s">
        <v>19</v>
      </c>
      <c r="F127" s="236" t="s">
        <v>195</v>
      </c>
      <c r="G127" s="234"/>
      <c r="H127" s="237">
        <v>17.25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160</v>
      </c>
      <c r="AU127" s="243" t="s">
        <v>78</v>
      </c>
      <c r="AV127" s="13" t="s">
        <v>78</v>
      </c>
      <c r="AW127" s="13" t="s">
        <v>31</v>
      </c>
      <c r="AX127" s="13" t="s">
        <v>69</v>
      </c>
      <c r="AY127" s="243" t="s">
        <v>148</v>
      </c>
    </row>
    <row r="128" s="14" customFormat="1">
      <c r="A128" s="14"/>
      <c r="B128" s="244"/>
      <c r="C128" s="245"/>
      <c r="D128" s="226" t="s">
        <v>160</v>
      </c>
      <c r="E128" s="246" t="s">
        <v>19</v>
      </c>
      <c r="F128" s="247" t="s">
        <v>162</v>
      </c>
      <c r="G128" s="245"/>
      <c r="H128" s="248">
        <v>17.25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160</v>
      </c>
      <c r="AU128" s="254" t="s">
        <v>78</v>
      </c>
      <c r="AV128" s="14" t="s">
        <v>154</v>
      </c>
      <c r="AW128" s="14" t="s">
        <v>31</v>
      </c>
      <c r="AX128" s="14" t="s">
        <v>76</v>
      </c>
      <c r="AY128" s="254" t="s">
        <v>148</v>
      </c>
    </row>
    <row r="129" s="2" customFormat="1" ht="16.5" customHeight="1">
      <c r="A129" s="38"/>
      <c r="B129" s="39"/>
      <c r="C129" s="213" t="s">
        <v>196</v>
      </c>
      <c r="D129" s="213" t="s">
        <v>150</v>
      </c>
      <c r="E129" s="214" t="s">
        <v>197</v>
      </c>
      <c r="F129" s="215" t="s">
        <v>198</v>
      </c>
      <c r="G129" s="216" t="s">
        <v>178</v>
      </c>
      <c r="H129" s="217">
        <v>17.25</v>
      </c>
      <c r="I129" s="218"/>
      <c r="J129" s="219">
        <f>ROUND(I129*H129,2)</f>
        <v>0</v>
      </c>
      <c r="K129" s="215" t="s">
        <v>153</v>
      </c>
      <c r="L129" s="44"/>
      <c r="M129" s="220" t="s">
        <v>19</v>
      </c>
      <c r="N129" s="221" t="s">
        <v>40</v>
      </c>
      <c r="O129" s="84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4" t="s">
        <v>154</v>
      </c>
      <c r="AT129" s="224" t="s">
        <v>150</v>
      </c>
      <c r="AU129" s="224" t="s">
        <v>78</v>
      </c>
      <c r="AY129" s="17" t="s">
        <v>148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7" t="s">
        <v>76</v>
      </c>
      <c r="BK129" s="225">
        <f>ROUND(I129*H129,2)</f>
        <v>0</v>
      </c>
      <c r="BL129" s="17" t="s">
        <v>154</v>
      </c>
      <c r="BM129" s="224" t="s">
        <v>199</v>
      </c>
    </row>
    <row r="130" s="2" customFormat="1">
      <c r="A130" s="38"/>
      <c r="B130" s="39"/>
      <c r="C130" s="40"/>
      <c r="D130" s="226" t="s">
        <v>156</v>
      </c>
      <c r="E130" s="40"/>
      <c r="F130" s="227" t="s">
        <v>200</v>
      </c>
      <c r="G130" s="40"/>
      <c r="H130" s="40"/>
      <c r="I130" s="228"/>
      <c r="J130" s="40"/>
      <c r="K130" s="40"/>
      <c r="L130" s="44"/>
      <c r="M130" s="229"/>
      <c r="N130" s="230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156</v>
      </c>
      <c r="AU130" s="17" t="s">
        <v>78</v>
      </c>
    </row>
    <row r="131" s="2" customFormat="1">
      <c r="A131" s="38"/>
      <c r="B131" s="39"/>
      <c r="C131" s="40"/>
      <c r="D131" s="231" t="s">
        <v>158</v>
      </c>
      <c r="E131" s="40"/>
      <c r="F131" s="232" t="s">
        <v>201</v>
      </c>
      <c r="G131" s="40"/>
      <c r="H131" s="40"/>
      <c r="I131" s="228"/>
      <c r="J131" s="40"/>
      <c r="K131" s="40"/>
      <c r="L131" s="44"/>
      <c r="M131" s="229"/>
      <c r="N131" s="230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158</v>
      </c>
      <c r="AU131" s="17" t="s">
        <v>78</v>
      </c>
    </row>
    <row r="132" s="13" customFormat="1">
      <c r="A132" s="13"/>
      <c r="B132" s="233"/>
      <c r="C132" s="234"/>
      <c r="D132" s="226" t="s">
        <v>160</v>
      </c>
      <c r="E132" s="235" t="s">
        <v>19</v>
      </c>
      <c r="F132" s="236" t="s">
        <v>195</v>
      </c>
      <c r="G132" s="234"/>
      <c r="H132" s="237">
        <v>17.25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160</v>
      </c>
      <c r="AU132" s="243" t="s">
        <v>78</v>
      </c>
      <c r="AV132" s="13" t="s">
        <v>78</v>
      </c>
      <c r="AW132" s="13" t="s">
        <v>31</v>
      </c>
      <c r="AX132" s="13" t="s">
        <v>69</v>
      </c>
      <c r="AY132" s="243" t="s">
        <v>148</v>
      </c>
    </row>
    <row r="133" s="14" customFormat="1">
      <c r="A133" s="14"/>
      <c r="B133" s="244"/>
      <c r="C133" s="245"/>
      <c r="D133" s="226" t="s">
        <v>160</v>
      </c>
      <c r="E133" s="246" t="s">
        <v>19</v>
      </c>
      <c r="F133" s="247" t="s">
        <v>162</v>
      </c>
      <c r="G133" s="245"/>
      <c r="H133" s="248">
        <v>17.25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160</v>
      </c>
      <c r="AU133" s="254" t="s">
        <v>78</v>
      </c>
      <c r="AV133" s="14" t="s">
        <v>154</v>
      </c>
      <c r="AW133" s="14" t="s">
        <v>31</v>
      </c>
      <c r="AX133" s="14" t="s">
        <v>76</v>
      </c>
      <c r="AY133" s="254" t="s">
        <v>148</v>
      </c>
    </row>
    <row r="134" s="2" customFormat="1" ht="16.5" customHeight="1">
      <c r="A134" s="38"/>
      <c r="B134" s="39"/>
      <c r="C134" s="213" t="s">
        <v>179</v>
      </c>
      <c r="D134" s="213" t="s">
        <v>150</v>
      </c>
      <c r="E134" s="214" t="s">
        <v>202</v>
      </c>
      <c r="F134" s="215" t="s">
        <v>203</v>
      </c>
      <c r="G134" s="216" t="s">
        <v>111</v>
      </c>
      <c r="H134" s="217">
        <v>0.67400000000000004</v>
      </c>
      <c r="I134" s="218"/>
      <c r="J134" s="219">
        <f>ROUND(I134*H134,2)</f>
        <v>0</v>
      </c>
      <c r="K134" s="215" t="s">
        <v>153</v>
      </c>
      <c r="L134" s="44"/>
      <c r="M134" s="220" t="s">
        <v>19</v>
      </c>
      <c r="N134" s="221" t="s">
        <v>40</v>
      </c>
      <c r="O134" s="84"/>
      <c r="P134" s="222">
        <f>O134*H134</f>
        <v>0</v>
      </c>
      <c r="Q134" s="222">
        <v>1.0606199999999999</v>
      </c>
      <c r="R134" s="222">
        <f>Q134*H134</f>
        <v>0.71485787999999995</v>
      </c>
      <c r="S134" s="222">
        <v>0</v>
      </c>
      <c r="T134" s="22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4" t="s">
        <v>154</v>
      </c>
      <c r="AT134" s="224" t="s">
        <v>150</v>
      </c>
      <c r="AU134" s="224" t="s">
        <v>78</v>
      </c>
      <c r="AY134" s="17" t="s">
        <v>148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7" t="s">
        <v>76</v>
      </c>
      <c r="BK134" s="225">
        <f>ROUND(I134*H134,2)</f>
        <v>0</v>
      </c>
      <c r="BL134" s="17" t="s">
        <v>154</v>
      </c>
      <c r="BM134" s="224" t="s">
        <v>204</v>
      </c>
    </row>
    <row r="135" s="2" customFormat="1">
      <c r="A135" s="38"/>
      <c r="B135" s="39"/>
      <c r="C135" s="40"/>
      <c r="D135" s="226" t="s">
        <v>156</v>
      </c>
      <c r="E135" s="40"/>
      <c r="F135" s="227" t="s">
        <v>205</v>
      </c>
      <c r="G135" s="40"/>
      <c r="H135" s="40"/>
      <c r="I135" s="228"/>
      <c r="J135" s="40"/>
      <c r="K135" s="40"/>
      <c r="L135" s="44"/>
      <c r="M135" s="229"/>
      <c r="N135" s="230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156</v>
      </c>
      <c r="AU135" s="17" t="s">
        <v>78</v>
      </c>
    </row>
    <row r="136" s="2" customFormat="1">
      <c r="A136" s="38"/>
      <c r="B136" s="39"/>
      <c r="C136" s="40"/>
      <c r="D136" s="231" t="s">
        <v>158</v>
      </c>
      <c r="E136" s="40"/>
      <c r="F136" s="232" t="s">
        <v>206</v>
      </c>
      <c r="G136" s="40"/>
      <c r="H136" s="40"/>
      <c r="I136" s="228"/>
      <c r="J136" s="40"/>
      <c r="K136" s="40"/>
      <c r="L136" s="44"/>
      <c r="M136" s="229"/>
      <c r="N136" s="230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158</v>
      </c>
      <c r="AU136" s="17" t="s">
        <v>78</v>
      </c>
    </row>
    <row r="137" s="12" customFormat="1" ht="22.8" customHeight="1">
      <c r="A137" s="12"/>
      <c r="B137" s="197"/>
      <c r="C137" s="198"/>
      <c r="D137" s="199" t="s">
        <v>68</v>
      </c>
      <c r="E137" s="211" t="s">
        <v>169</v>
      </c>
      <c r="F137" s="211" t="s">
        <v>207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SUM(P138:P161)</f>
        <v>0</v>
      </c>
      <c r="Q137" s="205"/>
      <c r="R137" s="206">
        <f>SUM(R138:R161)</f>
        <v>0.84448254000000011</v>
      </c>
      <c r="S137" s="205"/>
      <c r="T137" s="207">
        <f>SUM(T138:T161)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76</v>
      </c>
      <c r="AT137" s="209" t="s">
        <v>68</v>
      </c>
      <c r="AU137" s="209" t="s">
        <v>76</v>
      </c>
      <c r="AY137" s="208" t="s">
        <v>148</v>
      </c>
      <c r="BK137" s="210">
        <f>SUM(BK138:BK161)</f>
        <v>0</v>
      </c>
    </row>
    <row r="138" s="2" customFormat="1" ht="24.15" customHeight="1">
      <c r="A138" s="38"/>
      <c r="B138" s="39"/>
      <c r="C138" s="213" t="s">
        <v>208</v>
      </c>
      <c r="D138" s="213" t="s">
        <v>150</v>
      </c>
      <c r="E138" s="214" t="s">
        <v>209</v>
      </c>
      <c r="F138" s="215" t="s">
        <v>210</v>
      </c>
      <c r="G138" s="216" t="s">
        <v>178</v>
      </c>
      <c r="H138" s="217">
        <v>2</v>
      </c>
      <c r="I138" s="218"/>
      <c r="J138" s="219">
        <f>ROUND(I138*H138,2)</f>
        <v>0</v>
      </c>
      <c r="K138" s="215" t="s">
        <v>153</v>
      </c>
      <c r="L138" s="44"/>
      <c r="M138" s="220" t="s">
        <v>19</v>
      </c>
      <c r="N138" s="221" t="s">
        <v>40</v>
      </c>
      <c r="O138" s="84"/>
      <c r="P138" s="222">
        <f>O138*H138</f>
        <v>0</v>
      </c>
      <c r="Q138" s="222">
        <v>0.14574000000000001</v>
      </c>
      <c r="R138" s="222">
        <f>Q138*H138</f>
        <v>0.29148000000000002</v>
      </c>
      <c r="S138" s="222">
        <v>0</v>
      </c>
      <c r="T138" s="22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4" t="s">
        <v>154</v>
      </c>
      <c r="AT138" s="224" t="s">
        <v>150</v>
      </c>
      <c r="AU138" s="224" t="s">
        <v>78</v>
      </c>
      <c r="AY138" s="17" t="s">
        <v>148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7" t="s">
        <v>76</v>
      </c>
      <c r="BK138" s="225">
        <f>ROUND(I138*H138,2)</f>
        <v>0</v>
      </c>
      <c r="BL138" s="17" t="s">
        <v>154</v>
      </c>
      <c r="BM138" s="224" t="s">
        <v>211</v>
      </c>
    </row>
    <row r="139" s="2" customFormat="1">
      <c r="A139" s="38"/>
      <c r="B139" s="39"/>
      <c r="C139" s="40"/>
      <c r="D139" s="226" t="s">
        <v>156</v>
      </c>
      <c r="E139" s="40"/>
      <c r="F139" s="227" t="s">
        <v>212</v>
      </c>
      <c r="G139" s="40"/>
      <c r="H139" s="40"/>
      <c r="I139" s="228"/>
      <c r="J139" s="40"/>
      <c r="K139" s="40"/>
      <c r="L139" s="44"/>
      <c r="M139" s="229"/>
      <c r="N139" s="230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156</v>
      </c>
      <c r="AU139" s="17" t="s">
        <v>78</v>
      </c>
    </row>
    <row r="140" s="2" customFormat="1">
      <c r="A140" s="38"/>
      <c r="B140" s="39"/>
      <c r="C140" s="40"/>
      <c r="D140" s="231" t="s">
        <v>158</v>
      </c>
      <c r="E140" s="40"/>
      <c r="F140" s="232" t="s">
        <v>213</v>
      </c>
      <c r="G140" s="40"/>
      <c r="H140" s="40"/>
      <c r="I140" s="228"/>
      <c r="J140" s="40"/>
      <c r="K140" s="40"/>
      <c r="L140" s="44"/>
      <c r="M140" s="229"/>
      <c r="N140" s="230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158</v>
      </c>
      <c r="AU140" s="17" t="s">
        <v>78</v>
      </c>
    </row>
    <row r="141" s="13" customFormat="1">
      <c r="A141" s="13"/>
      <c r="B141" s="233"/>
      <c r="C141" s="234"/>
      <c r="D141" s="226" t="s">
        <v>160</v>
      </c>
      <c r="E141" s="235" t="s">
        <v>19</v>
      </c>
      <c r="F141" s="236" t="s">
        <v>214</v>
      </c>
      <c r="G141" s="234"/>
      <c r="H141" s="237">
        <v>2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160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148</v>
      </c>
    </row>
    <row r="142" s="14" customFormat="1">
      <c r="A142" s="14"/>
      <c r="B142" s="244"/>
      <c r="C142" s="245"/>
      <c r="D142" s="226" t="s">
        <v>160</v>
      </c>
      <c r="E142" s="246" t="s">
        <v>215</v>
      </c>
      <c r="F142" s="247" t="s">
        <v>162</v>
      </c>
      <c r="G142" s="245"/>
      <c r="H142" s="248">
        <v>2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160</v>
      </c>
      <c r="AU142" s="254" t="s">
        <v>78</v>
      </c>
      <c r="AV142" s="14" t="s">
        <v>154</v>
      </c>
      <c r="AW142" s="14" t="s">
        <v>31</v>
      </c>
      <c r="AX142" s="14" t="s">
        <v>76</v>
      </c>
      <c r="AY142" s="254" t="s">
        <v>148</v>
      </c>
    </row>
    <row r="143" s="2" customFormat="1" ht="21.75" customHeight="1">
      <c r="A143" s="38"/>
      <c r="B143" s="39"/>
      <c r="C143" s="213" t="s">
        <v>187</v>
      </c>
      <c r="D143" s="213" t="s">
        <v>150</v>
      </c>
      <c r="E143" s="214" t="s">
        <v>216</v>
      </c>
      <c r="F143" s="215" t="s">
        <v>217</v>
      </c>
      <c r="G143" s="216" t="s">
        <v>111</v>
      </c>
      <c r="H143" s="217">
        <v>0.090999999999999998</v>
      </c>
      <c r="I143" s="218"/>
      <c r="J143" s="219">
        <f>ROUND(I143*H143,2)</f>
        <v>0</v>
      </c>
      <c r="K143" s="215" t="s">
        <v>153</v>
      </c>
      <c r="L143" s="44"/>
      <c r="M143" s="220" t="s">
        <v>19</v>
      </c>
      <c r="N143" s="221" t="s">
        <v>40</v>
      </c>
      <c r="O143" s="84"/>
      <c r="P143" s="222">
        <f>O143*H143</f>
        <v>0</v>
      </c>
      <c r="Q143" s="222">
        <v>0.019539999999999998</v>
      </c>
      <c r="R143" s="222">
        <f>Q143*H143</f>
        <v>0.0017781399999999999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154</v>
      </c>
      <c r="AT143" s="224" t="s">
        <v>150</v>
      </c>
      <c r="AU143" s="224" t="s">
        <v>78</v>
      </c>
      <c r="AY143" s="17" t="s">
        <v>148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76</v>
      </c>
      <c r="BK143" s="225">
        <f>ROUND(I143*H143,2)</f>
        <v>0</v>
      </c>
      <c r="BL143" s="17" t="s">
        <v>154</v>
      </c>
      <c r="BM143" s="224" t="s">
        <v>218</v>
      </c>
    </row>
    <row r="144" s="2" customFormat="1">
      <c r="A144" s="38"/>
      <c r="B144" s="39"/>
      <c r="C144" s="40"/>
      <c r="D144" s="226" t="s">
        <v>156</v>
      </c>
      <c r="E144" s="40"/>
      <c r="F144" s="227" t="s">
        <v>219</v>
      </c>
      <c r="G144" s="40"/>
      <c r="H144" s="40"/>
      <c r="I144" s="228"/>
      <c r="J144" s="40"/>
      <c r="K144" s="40"/>
      <c r="L144" s="44"/>
      <c r="M144" s="229"/>
      <c r="N144" s="230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156</v>
      </c>
      <c r="AU144" s="17" t="s">
        <v>78</v>
      </c>
    </row>
    <row r="145" s="2" customFormat="1">
      <c r="A145" s="38"/>
      <c r="B145" s="39"/>
      <c r="C145" s="40"/>
      <c r="D145" s="231" t="s">
        <v>158</v>
      </c>
      <c r="E145" s="40"/>
      <c r="F145" s="232" t="s">
        <v>220</v>
      </c>
      <c r="G145" s="40"/>
      <c r="H145" s="40"/>
      <c r="I145" s="228"/>
      <c r="J145" s="40"/>
      <c r="K145" s="40"/>
      <c r="L145" s="44"/>
      <c r="M145" s="229"/>
      <c r="N145" s="230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158</v>
      </c>
      <c r="AU145" s="17" t="s">
        <v>78</v>
      </c>
    </row>
    <row r="146" s="2" customFormat="1" ht="16.5" customHeight="1">
      <c r="A146" s="38"/>
      <c r="B146" s="39"/>
      <c r="C146" s="255" t="s">
        <v>221</v>
      </c>
      <c r="D146" s="255" t="s">
        <v>222</v>
      </c>
      <c r="E146" s="256" t="s">
        <v>223</v>
      </c>
      <c r="F146" s="257" t="s">
        <v>224</v>
      </c>
      <c r="G146" s="258" t="s">
        <v>111</v>
      </c>
      <c r="H146" s="259">
        <v>0.090999999999999998</v>
      </c>
      <c r="I146" s="260"/>
      <c r="J146" s="261">
        <f>ROUND(I146*H146,2)</f>
        <v>0</v>
      </c>
      <c r="K146" s="257" t="s">
        <v>153</v>
      </c>
      <c r="L146" s="262"/>
      <c r="M146" s="263" t="s">
        <v>19</v>
      </c>
      <c r="N146" s="264" t="s">
        <v>40</v>
      </c>
      <c r="O146" s="84"/>
      <c r="P146" s="222">
        <f>O146*H146</f>
        <v>0</v>
      </c>
      <c r="Q146" s="222">
        <v>1</v>
      </c>
      <c r="R146" s="222">
        <f>Q146*H146</f>
        <v>0.090999999999999998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179</v>
      </c>
      <c r="AT146" s="224" t="s">
        <v>222</v>
      </c>
      <c r="AU146" s="224" t="s">
        <v>78</v>
      </c>
      <c r="AY146" s="17" t="s">
        <v>148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76</v>
      </c>
      <c r="BK146" s="225">
        <f>ROUND(I146*H146,2)</f>
        <v>0</v>
      </c>
      <c r="BL146" s="17" t="s">
        <v>154</v>
      </c>
      <c r="BM146" s="224" t="s">
        <v>225</v>
      </c>
    </row>
    <row r="147" s="2" customFormat="1">
      <c r="A147" s="38"/>
      <c r="B147" s="39"/>
      <c r="C147" s="40"/>
      <c r="D147" s="226" t="s">
        <v>156</v>
      </c>
      <c r="E147" s="40"/>
      <c r="F147" s="227" t="s">
        <v>224</v>
      </c>
      <c r="G147" s="40"/>
      <c r="H147" s="40"/>
      <c r="I147" s="228"/>
      <c r="J147" s="40"/>
      <c r="K147" s="40"/>
      <c r="L147" s="44"/>
      <c r="M147" s="229"/>
      <c r="N147" s="230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156</v>
      </c>
      <c r="AU147" s="17" t="s">
        <v>78</v>
      </c>
    </row>
    <row r="148" s="13" customFormat="1">
      <c r="A148" s="13"/>
      <c r="B148" s="233"/>
      <c r="C148" s="234"/>
      <c r="D148" s="226" t="s">
        <v>160</v>
      </c>
      <c r="E148" s="235" t="s">
        <v>19</v>
      </c>
      <c r="F148" s="236" t="s">
        <v>226</v>
      </c>
      <c r="G148" s="234"/>
      <c r="H148" s="237">
        <v>0.050999999999999997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160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148</v>
      </c>
    </row>
    <row r="149" s="13" customFormat="1">
      <c r="A149" s="13"/>
      <c r="B149" s="233"/>
      <c r="C149" s="234"/>
      <c r="D149" s="226" t="s">
        <v>160</v>
      </c>
      <c r="E149" s="235" t="s">
        <v>19</v>
      </c>
      <c r="F149" s="236" t="s">
        <v>227</v>
      </c>
      <c r="G149" s="234"/>
      <c r="H149" s="237">
        <v>0.040000000000000001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160</v>
      </c>
      <c r="AU149" s="243" t="s">
        <v>78</v>
      </c>
      <c r="AV149" s="13" t="s">
        <v>78</v>
      </c>
      <c r="AW149" s="13" t="s">
        <v>31</v>
      </c>
      <c r="AX149" s="13" t="s">
        <v>69</v>
      </c>
      <c r="AY149" s="243" t="s">
        <v>148</v>
      </c>
    </row>
    <row r="150" s="14" customFormat="1">
      <c r="A150" s="14"/>
      <c r="B150" s="244"/>
      <c r="C150" s="245"/>
      <c r="D150" s="226" t="s">
        <v>160</v>
      </c>
      <c r="E150" s="246" t="s">
        <v>19</v>
      </c>
      <c r="F150" s="247" t="s">
        <v>162</v>
      </c>
      <c r="G150" s="245"/>
      <c r="H150" s="248">
        <v>0.090999999999999998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160</v>
      </c>
      <c r="AU150" s="254" t="s">
        <v>78</v>
      </c>
      <c r="AV150" s="14" t="s">
        <v>154</v>
      </c>
      <c r="AW150" s="14" t="s">
        <v>31</v>
      </c>
      <c r="AX150" s="14" t="s">
        <v>76</v>
      </c>
      <c r="AY150" s="254" t="s">
        <v>148</v>
      </c>
    </row>
    <row r="151" s="2" customFormat="1" ht="16.5" customHeight="1">
      <c r="A151" s="38"/>
      <c r="B151" s="39"/>
      <c r="C151" s="213" t="s">
        <v>192</v>
      </c>
      <c r="D151" s="213" t="s">
        <v>150</v>
      </c>
      <c r="E151" s="214" t="s">
        <v>228</v>
      </c>
      <c r="F151" s="215" t="s">
        <v>229</v>
      </c>
      <c r="G151" s="216" t="s">
        <v>99</v>
      </c>
      <c r="H151" s="217">
        <v>4</v>
      </c>
      <c r="I151" s="218"/>
      <c r="J151" s="219">
        <f>ROUND(I151*H151,2)</f>
        <v>0</v>
      </c>
      <c r="K151" s="215" t="s">
        <v>153</v>
      </c>
      <c r="L151" s="44"/>
      <c r="M151" s="220" t="s">
        <v>19</v>
      </c>
      <c r="N151" s="221" t="s">
        <v>40</v>
      </c>
      <c r="O151" s="84"/>
      <c r="P151" s="222">
        <f>O151*H151</f>
        <v>0</v>
      </c>
      <c r="Q151" s="222">
        <v>0.00012999999999999999</v>
      </c>
      <c r="R151" s="222">
        <f>Q151*H151</f>
        <v>0.00051999999999999995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154</v>
      </c>
      <c r="AT151" s="224" t="s">
        <v>150</v>
      </c>
      <c r="AU151" s="224" t="s">
        <v>78</v>
      </c>
      <c r="AY151" s="17" t="s">
        <v>148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76</v>
      </c>
      <c r="BK151" s="225">
        <f>ROUND(I151*H151,2)</f>
        <v>0</v>
      </c>
      <c r="BL151" s="17" t="s">
        <v>154</v>
      </c>
      <c r="BM151" s="224" t="s">
        <v>230</v>
      </c>
    </row>
    <row r="152" s="2" customFormat="1">
      <c r="A152" s="38"/>
      <c r="B152" s="39"/>
      <c r="C152" s="40"/>
      <c r="D152" s="226" t="s">
        <v>156</v>
      </c>
      <c r="E152" s="40"/>
      <c r="F152" s="227" t="s">
        <v>231</v>
      </c>
      <c r="G152" s="40"/>
      <c r="H152" s="40"/>
      <c r="I152" s="228"/>
      <c r="J152" s="40"/>
      <c r="K152" s="40"/>
      <c r="L152" s="44"/>
      <c r="M152" s="229"/>
      <c r="N152" s="230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156</v>
      </c>
      <c r="AU152" s="17" t="s">
        <v>78</v>
      </c>
    </row>
    <row r="153" s="2" customFormat="1">
      <c r="A153" s="38"/>
      <c r="B153" s="39"/>
      <c r="C153" s="40"/>
      <c r="D153" s="231" t="s">
        <v>158</v>
      </c>
      <c r="E153" s="40"/>
      <c r="F153" s="232" t="s">
        <v>232</v>
      </c>
      <c r="G153" s="40"/>
      <c r="H153" s="40"/>
      <c r="I153" s="228"/>
      <c r="J153" s="40"/>
      <c r="K153" s="40"/>
      <c r="L153" s="44"/>
      <c r="M153" s="229"/>
      <c r="N153" s="230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158</v>
      </c>
      <c r="AU153" s="17" t="s">
        <v>78</v>
      </c>
    </row>
    <row r="154" s="13" customFormat="1">
      <c r="A154" s="13"/>
      <c r="B154" s="233"/>
      <c r="C154" s="234"/>
      <c r="D154" s="226" t="s">
        <v>160</v>
      </c>
      <c r="E154" s="235" t="s">
        <v>19</v>
      </c>
      <c r="F154" s="236" t="s">
        <v>233</v>
      </c>
      <c r="G154" s="234"/>
      <c r="H154" s="237">
        <v>4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160</v>
      </c>
      <c r="AU154" s="243" t="s">
        <v>78</v>
      </c>
      <c r="AV154" s="13" t="s">
        <v>78</v>
      </c>
      <c r="AW154" s="13" t="s">
        <v>31</v>
      </c>
      <c r="AX154" s="13" t="s">
        <v>69</v>
      </c>
      <c r="AY154" s="243" t="s">
        <v>148</v>
      </c>
    </row>
    <row r="155" s="14" customFormat="1">
      <c r="A155" s="14"/>
      <c r="B155" s="244"/>
      <c r="C155" s="245"/>
      <c r="D155" s="226" t="s">
        <v>160</v>
      </c>
      <c r="E155" s="246" t="s">
        <v>19</v>
      </c>
      <c r="F155" s="247" t="s">
        <v>162</v>
      </c>
      <c r="G155" s="245"/>
      <c r="H155" s="248">
        <v>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160</v>
      </c>
      <c r="AU155" s="254" t="s">
        <v>78</v>
      </c>
      <c r="AV155" s="14" t="s">
        <v>154</v>
      </c>
      <c r="AW155" s="14" t="s">
        <v>31</v>
      </c>
      <c r="AX155" s="14" t="s">
        <v>76</v>
      </c>
      <c r="AY155" s="254" t="s">
        <v>148</v>
      </c>
    </row>
    <row r="156" s="2" customFormat="1" ht="16.5" customHeight="1">
      <c r="A156" s="38"/>
      <c r="B156" s="39"/>
      <c r="C156" s="213" t="s">
        <v>234</v>
      </c>
      <c r="D156" s="213" t="s">
        <v>150</v>
      </c>
      <c r="E156" s="214" t="s">
        <v>235</v>
      </c>
      <c r="F156" s="215" t="s">
        <v>236</v>
      </c>
      <c r="G156" s="216" t="s">
        <v>178</v>
      </c>
      <c r="H156" s="217">
        <v>2.5800000000000001</v>
      </c>
      <c r="I156" s="218"/>
      <c r="J156" s="219">
        <f>ROUND(I156*H156,2)</f>
        <v>0</v>
      </c>
      <c r="K156" s="215" t="s">
        <v>153</v>
      </c>
      <c r="L156" s="44"/>
      <c r="M156" s="220" t="s">
        <v>19</v>
      </c>
      <c r="N156" s="221" t="s">
        <v>40</v>
      </c>
      <c r="O156" s="84"/>
      <c r="P156" s="222">
        <f>O156*H156</f>
        <v>0</v>
      </c>
      <c r="Q156" s="222">
        <v>0.17818000000000001</v>
      </c>
      <c r="R156" s="222">
        <f>Q156*H156</f>
        <v>0.45970440000000001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154</v>
      </c>
      <c r="AT156" s="224" t="s">
        <v>150</v>
      </c>
      <c r="AU156" s="224" t="s">
        <v>78</v>
      </c>
      <c r="AY156" s="17" t="s">
        <v>148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76</v>
      </c>
      <c r="BK156" s="225">
        <f>ROUND(I156*H156,2)</f>
        <v>0</v>
      </c>
      <c r="BL156" s="17" t="s">
        <v>154</v>
      </c>
      <c r="BM156" s="224" t="s">
        <v>237</v>
      </c>
    </row>
    <row r="157" s="2" customFormat="1">
      <c r="A157" s="38"/>
      <c r="B157" s="39"/>
      <c r="C157" s="40"/>
      <c r="D157" s="226" t="s">
        <v>156</v>
      </c>
      <c r="E157" s="40"/>
      <c r="F157" s="227" t="s">
        <v>238</v>
      </c>
      <c r="G157" s="40"/>
      <c r="H157" s="40"/>
      <c r="I157" s="228"/>
      <c r="J157" s="40"/>
      <c r="K157" s="40"/>
      <c r="L157" s="44"/>
      <c r="M157" s="229"/>
      <c r="N157" s="230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156</v>
      </c>
      <c r="AU157" s="17" t="s">
        <v>78</v>
      </c>
    </row>
    <row r="158" s="2" customFormat="1">
      <c r="A158" s="38"/>
      <c r="B158" s="39"/>
      <c r="C158" s="40"/>
      <c r="D158" s="231" t="s">
        <v>158</v>
      </c>
      <c r="E158" s="40"/>
      <c r="F158" s="232" t="s">
        <v>239</v>
      </c>
      <c r="G158" s="40"/>
      <c r="H158" s="40"/>
      <c r="I158" s="228"/>
      <c r="J158" s="40"/>
      <c r="K158" s="40"/>
      <c r="L158" s="44"/>
      <c r="M158" s="229"/>
      <c r="N158" s="230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158</v>
      </c>
      <c r="AU158" s="17" t="s">
        <v>78</v>
      </c>
    </row>
    <row r="159" s="13" customFormat="1">
      <c r="A159" s="13"/>
      <c r="B159" s="233"/>
      <c r="C159" s="234"/>
      <c r="D159" s="226" t="s">
        <v>160</v>
      </c>
      <c r="E159" s="235" t="s">
        <v>19</v>
      </c>
      <c r="F159" s="236" t="s">
        <v>240</v>
      </c>
      <c r="G159" s="234"/>
      <c r="H159" s="237">
        <v>1.44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160</v>
      </c>
      <c r="AU159" s="243" t="s">
        <v>78</v>
      </c>
      <c r="AV159" s="13" t="s">
        <v>78</v>
      </c>
      <c r="AW159" s="13" t="s">
        <v>31</v>
      </c>
      <c r="AX159" s="13" t="s">
        <v>69</v>
      </c>
      <c r="AY159" s="243" t="s">
        <v>148</v>
      </c>
    </row>
    <row r="160" s="13" customFormat="1">
      <c r="A160" s="13"/>
      <c r="B160" s="233"/>
      <c r="C160" s="234"/>
      <c r="D160" s="226" t="s">
        <v>160</v>
      </c>
      <c r="E160" s="235" t="s">
        <v>19</v>
      </c>
      <c r="F160" s="236" t="s">
        <v>241</v>
      </c>
      <c r="G160" s="234"/>
      <c r="H160" s="237">
        <v>1.1399999999999999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160</v>
      </c>
      <c r="AU160" s="243" t="s">
        <v>78</v>
      </c>
      <c r="AV160" s="13" t="s">
        <v>78</v>
      </c>
      <c r="AW160" s="13" t="s">
        <v>31</v>
      </c>
      <c r="AX160" s="13" t="s">
        <v>69</v>
      </c>
      <c r="AY160" s="243" t="s">
        <v>148</v>
      </c>
    </row>
    <row r="161" s="14" customFormat="1">
      <c r="A161" s="14"/>
      <c r="B161" s="244"/>
      <c r="C161" s="245"/>
      <c r="D161" s="226" t="s">
        <v>160</v>
      </c>
      <c r="E161" s="246" t="s">
        <v>19</v>
      </c>
      <c r="F161" s="247" t="s">
        <v>162</v>
      </c>
      <c r="G161" s="245"/>
      <c r="H161" s="248">
        <v>2.5800000000000001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160</v>
      </c>
      <c r="AU161" s="254" t="s">
        <v>78</v>
      </c>
      <c r="AV161" s="14" t="s">
        <v>154</v>
      </c>
      <c r="AW161" s="14" t="s">
        <v>31</v>
      </c>
      <c r="AX161" s="14" t="s">
        <v>76</v>
      </c>
      <c r="AY161" s="254" t="s">
        <v>148</v>
      </c>
    </row>
    <row r="162" s="12" customFormat="1" ht="22.8" customHeight="1">
      <c r="A162" s="12"/>
      <c r="B162" s="197"/>
      <c r="C162" s="198"/>
      <c r="D162" s="199" t="s">
        <v>68</v>
      </c>
      <c r="E162" s="211" t="s">
        <v>172</v>
      </c>
      <c r="F162" s="211" t="s">
        <v>242</v>
      </c>
      <c r="G162" s="198"/>
      <c r="H162" s="198"/>
      <c r="I162" s="201"/>
      <c r="J162" s="212">
        <f>BK162</f>
        <v>0</v>
      </c>
      <c r="K162" s="198"/>
      <c r="L162" s="203"/>
      <c r="M162" s="204"/>
      <c r="N162" s="205"/>
      <c r="O162" s="205"/>
      <c r="P162" s="206">
        <f>SUM(P163:P177)</f>
        <v>0</v>
      </c>
      <c r="Q162" s="205"/>
      <c r="R162" s="206">
        <f>SUM(R163:R177)</f>
        <v>0.058720000000000001</v>
      </c>
      <c r="S162" s="205"/>
      <c r="T162" s="207">
        <f>SUM(T163:T177)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76</v>
      </c>
      <c r="AT162" s="209" t="s">
        <v>68</v>
      </c>
      <c r="AU162" s="209" t="s">
        <v>76</v>
      </c>
      <c r="AY162" s="208" t="s">
        <v>148</v>
      </c>
      <c r="BK162" s="210">
        <f>SUM(BK163:BK177)</f>
        <v>0</v>
      </c>
    </row>
    <row r="163" s="2" customFormat="1" ht="16.5" customHeight="1">
      <c r="A163" s="38"/>
      <c r="B163" s="39"/>
      <c r="C163" s="213" t="s">
        <v>199</v>
      </c>
      <c r="D163" s="213" t="s">
        <v>150</v>
      </c>
      <c r="E163" s="214" t="s">
        <v>243</v>
      </c>
      <c r="F163" s="215" t="s">
        <v>244</v>
      </c>
      <c r="G163" s="216" t="s">
        <v>178</v>
      </c>
      <c r="H163" s="217">
        <v>4</v>
      </c>
      <c r="I163" s="218"/>
      <c r="J163" s="219">
        <f>ROUND(I163*H163,2)</f>
        <v>0</v>
      </c>
      <c r="K163" s="215" t="s">
        <v>153</v>
      </c>
      <c r="L163" s="44"/>
      <c r="M163" s="220" t="s">
        <v>19</v>
      </c>
      <c r="N163" s="221" t="s">
        <v>40</v>
      </c>
      <c r="O163" s="84"/>
      <c r="P163" s="222">
        <f>O163*H163</f>
        <v>0</v>
      </c>
      <c r="Q163" s="222">
        <v>0.0063</v>
      </c>
      <c r="R163" s="222">
        <f>Q163*H163</f>
        <v>0.0252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154</v>
      </c>
      <c r="AT163" s="224" t="s">
        <v>150</v>
      </c>
      <c r="AU163" s="224" t="s">
        <v>78</v>
      </c>
      <c r="AY163" s="17" t="s">
        <v>148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76</v>
      </c>
      <c r="BK163" s="225">
        <f>ROUND(I163*H163,2)</f>
        <v>0</v>
      </c>
      <c r="BL163" s="17" t="s">
        <v>154</v>
      </c>
      <c r="BM163" s="224" t="s">
        <v>245</v>
      </c>
    </row>
    <row r="164" s="2" customFormat="1">
      <c r="A164" s="38"/>
      <c r="B164" s="39"/>
      <c r="C164" s="40"/>
      <c r="D164" s="226" t="s">
        <v>156</v>
      </c>
      <c r="E164" s="40"/>
      <c r="F164" s="227" t="s">
        <v>246</v>
      </c>
      <c r="G164" s="40"/>
      <c r="H164" s="40"/>
      <c r="I164" s="228"/>
      <c r="J164" s="40"/>
      <c r="K164" s="40"/>
      <c r="L164" s="44"/>
      <c r="M164" s="229"/>
      <c r="N164" s="230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156</v>
      </c>
      <c r="AU164" s="17" t="s">
        <v>78</v>
      </c>
    </row>
    <row r="165" s="2" customFormat="1">
      <c r="A165" s="38"/>
      <c r="B165" s="39"/>
      <c r="C165" s="40"/>
      <c r="D165" s="231" t="s">
        <v>158</v>
      </c>
      <c r="E165" s="40"/>
      <c r="F165" s="232" t="s">
        <v>247</v>
      </c>
      <c r="G165" s="40"/>
      <c r="H165" s="40"/>
      <c r="I165" s="228"/>
      <c r="J165" s="40"/>
      <c r="K165" s="40"/>
      <c r="L165" s="44"/>
      <c r="M165" s="229"/>
      <c r="N165" s="230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158</v>
      </c>
      <c r="AU165" s="17" t="s">
        <v>78</v>
      </c>
    </row>
    <row r="166" s="13" customFormat="1">
      <c r="A166" s="13"/>
      <c r="B166" s="233"/>
      <c r="C166" s="234"/>
      <c r="D166" s="226" t="s">
        <v>160</v>
      </c>
      <c r="E166" s="235" t="s">
        <v>19</v>
      </c>
      <c r="F166" s="236" t="s">
        <v>248</v>
      </c>
      <c r="G166" s="234"/>
      <c r="H166" s="237">
        <v>4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160</v>
      </c>
      <c r="AU166" s="243" t="s">
        <v>78</v>
      </c>
      <c r="AV166" s="13" t="s">
        <v>78</v>
      </c>
      <c r="AW166" s="13" t="s">
        <v>31</v>
      </c>
      <c r="AX166" s="13" t="s">
        <v>69</v>
      </c>
      <c r="AY166" s="243" t="s">
        <v>148</v>
      </c>
    </row>
    <row r="167" s="14" customFormat="1">
      <c r="A167" s="14"/>
      <c r="B167" s="244"/>
      <c r="C167" s="245"/>
      <c r="D167" s="226" t="s">
        <v>160</v>
      </c>
      <c r="E167" s="246" t="s">
        <v>19</v>
      </c>
      <c r="F167" s="247" t="s">
        <v>162</v>
      </c>
      <c r="G167" s="245"/>
      <c r="H167" s="248">
        <v>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160</v>
      </c>
      <c r="AU167" s="254" t="s">
        <v>78</v>
      </c>
      <c r="AV167" s="14" t="s">
        <v>154</v>
      </c>
      <c r="AW167" s="14" t="s">
        <v>31</v>
      </c>
      <c r="AX167" s="14" t="s">
        <v>76</v>
      </c>
      <c r="AY167" s="254" t="s">
        <v>148</v>
      </c>
    </row>
    <row r="168" s="2" customFormat="1" ht="16.5" customHeight="1">
      <c r="A168" s="38"/>
      <c r="B168" s="39"/>
      <c r="C168" s="213" t="s">
        <v>8</v>
      </c>
      <c r="D168" s="213" t="s">
        <v>150</v>
      </c>
      <c r="E168" s="214" t="s">
        <v>249</v>
      </c>
      <c r="F168" s="215" t="s">
        <v>250</v>
      </c>
      <c r="G168" s="216" t="s">
        <v>178</v>
      </c>
      <c r="H168" s="217">
        <v>4</v>
      </c>
      <c r="I168" s="218"/>
      <c r="J168" s="219">
        <f>ROUND(I168*H168,2)</f>
        <v>0</v>
      </c>
      <c r="K168" s="215" t="s">
        <v>153</v>
      </c>
      <c r="L168" s="44"/>
      <c r="M168" s="220" t="s">
        <v>19</v>
      </c>
      <c r="N168" s="221" t="s">
        <v>40</v>
      </c>
      <c r="O168" s="84"/>
      <c r="P168" s="222">
        <f>O168*H168</f>
        <v>0</v>
      </c>
      <c r="Q168" s="222">
        <v>0.0043800000000000002</v>
      </c>
      <c r="R168" s="222">
        <f>Q168*H168</f>
        <v>0.017520000000000001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154</v>
      </c>
      <c r="AT168" s="224" t="s">
        <v>150</v>
      </c>
      <c r="AU168" s="224" t="s">
        <v>78</v>
      </c>
      <c r="AY168" s="17" t="s">
        <v>148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76</v>
      </c>
      <c r="BK168" s="225">
        <f>ROUND(I168*H168,2)</f>
        <v>0</v>
      </c>
      <c r="BL168" s="17" t="s">
        <v>154</v>
      </c>
      <c r="BM168" s="224" t="s">
        <v>251</v>
      </c>
    </row>
    <row r="169" s="2" customFormat="1">
      <c r="A169" s="38"/>
      <c r="B169" s="39"/>
      <c r="C169" s="40"/>
      <c r="D169" s="226" t="s">
        <v>156</v>
      </c>
      <c r="E169" s="40"/>
      <c r="F169" s="227" t="s">
        <v>252</v>
      </c>
      <c r="G169" s="40"/>
      <c r="H169" s="40"/>
      <c r="I169" s="228"/>
      <c r="J169" s="40"/>
      <c r="K169" s="40"/>
      <c r="L169" s="44"/>
      <c r="M169" s="229"/>
      <c r="N169" s="230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156</v>
      </c>
      <c r="AU169" s="17" t="s">
        <v>78</v>
      </c>
    </row>
    <row r="170" s="2" customFormat="1">
      <c r="A170" s="38"/>
      <c r="B170" s="39"/>
      <c r="C170" s="40"/>
      <c r="D170" s="231" t="s">
        <v>158</v>
      </c>
      <c r="E170" s="40"/>
      <c r="F170" s="232" t="s">
        <v>253</v>
      </c>
      <c r="G170" s="40"/>
      <c r="H170" s="40"/>
      <c r="I170" s="228"/>
      <c r="J170" s="40"/>
      <c r="K170" s="40"/>
      <c r="L170" s="44"/>
      <c r="M170" s="229"/>
      <c r="N170" s="230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158</v>
      </c>
      <c r="AU170" s="17" t="s">
        <v>78</v>
      </c>
    </row>
    <row r="171" s="13" customFormat="1">
      <c r="A171" s="13"/>
      <c r="B171" s="233"/>
      <c r="C171" s="234"/>
      <c r="D171" s="226" t="s">
        <v>160</v>
      </c>
      <c r="E171" s="235" t="s">
        <v>19</v>
      </c>
      <c r="F171" s="236" t="s">
        <v>248</v>
      </c>
      <c r="G171" s="234"/>
      <c r="H171" s="237">
        <v>4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160</v>
      </c>
      <c r="AU171" s="243" t="s">
        <v>78</v>
      </c>
      <c r="AV171" s="13" t="s">
        <v>78</v>
      </c>
      <c r="AW171" s="13" t="s">
        <v>31</v>
      </c>
      <c r="AX171" s="13" t="s">
        <v>69</v>
      </c>
      <c r="AY171" s="243" t="s">
        <v>148</v>
      </c>
    </row>
    <row r="172" s="14" customFormat="1">
      <c r="A172" s="14"/>
      <c r="B172" s="244"/>
      <c r="C172" s="245"/>
      <c r="D172" s="226" t="s">
        <v>160</v>
      </c>
      <c r="E172" s="246" t="s">
        <v>19</v>
      </c>
      <c r="F172" s="247" t="s">
        <v>162</v>
      </c>
      <c r="G172" s="245"/>
      <c r="H172" s="248">
        <v>4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160</v>
      </c>
      <c r="AU172" s="254" t="s">
        <v>78</v>
      </c>
      <c r="AV172" s="14" t="s">
        <v>154</v>
      </c>
      <c r="AW172" s="14" t="s">
        <v>31</v>
      </c>
      <c r="AX172" s="14" t="s">
        <v>76</v>
      </c>
      <c r="AY172" s="254" t="s">
        <v>148</v>
      </c>
    </row>
    <row r="173" s="2" customFormat="1" ht="16.5" customHeight="1">
      <c r="A173" s="38"/>
      <c r="B173" s="39"/>
      <c r="C173" s="213" t="s">
        <v>204</v>
      </c>
      <c r="D173" s="213" t="s">
        <v>150</v>
      </c>
      <c r="E173" s="214" t="s">
        <v>254</v>
      </c>
      <c r="F173" s="215" t="s">
        <v>255</v>
      </c>
      <c r="G173" s="216" t="s">
        <v>178</v>
      </c>
      <c r="H173" s="217">
        <v>4</v>
      </c>
      <c r="I173" s="218"/>
      <c r="J173" s="219">
        <f>ROUND(I173*H173,2)</f>
        <v>0</v>
      </c>
      <c r="K173" s="215" t="s">
        <v>153</v>
      </c>
      <c r="L173" s="44"/>
      <c r="M173" s="220" t="s">
        <v>19</v>
      </c>
      <c r="N173" s="221" t="s">
        <v>40</v>
      </c>
      <c r="O173" s="84"/>
      <c r="P173" s="222">
        <f>O173*H173</f>
        <v>0</v>
      </c>
      <c r="Q173" s="222">
        <v>0.0040000000000000001</v>
      </c>
      <c r="R173" s="222">
        <f>Q173*H173</f>
        <v>0.016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154</v>
      </c>
      <c r="AT173" s="224" t="s">
        <v>150</v>
      </c>
      <c r="AU173" s="224" t="s">
        <v>78</v>
      </c>
      <c r="AY173" s="17" t="s">
        <v>148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76</v>
      </c>
      <c r="BK173" s="225">
        <f>ROUND(I173*H173,2)</f>
        <v>0</v>
      </c>
      <c r="BL173" s="17" t="s">
        <v>154</v>
      </c>
      <c r="BM173" s="224" t="s">
        <v>256</v>
      </c>
    </row>
    <row r="174" s="2" customFormat="1">
      <c r="A174" s="38"/>
      <c r="B174" s="39"/>
      <c r="C174" s="40"/>
      <c r="D174" s="226" t="s">
        <v>156</v>
      </c>
      <c r="E174" s="40"/>
      <c r="F174" s="227" t="s">
        <v>257</v>
      </c>
      <c r="G174" s="40"/>
      <c r="H174" s="40"/>
      <c r="I174" s="228"/>
      <c r="J174" s="40"/>
      <c r="K174" s="40"/>
      <c r="L174" s="44"/>
      <c r="M174" s="229"/>
      <c r="N174" s="230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156</v>
      </c>
      <c r="AU174" s="17" t="s">
        <v>78</v>
      </c>
    </row>
    <row r="175" s="2" customFormat="1">
      <c r="A175" s="38"/>
      <c r="B175" s="39"/>
      <c r="C175" s="40"/>
      <c r="D175" s="231" t="s">
        <v>158</v>
      </c>
      <c r="E175" s="40"/>
      <c r="F175" s="232" t="s">
        <v>258</v>
      </c>
      <c r="G175" s="40"/>
      <c r="H175" s="40"/>
      <c r="I175" s="228"/>
      <c r="J175" s="40"/>
      <c r="K175" s="40"/>
      <c r="L175" s="44"/>
      <c r="M175" s="229"/>
      <c r="N175" s="230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158</v>
      </c>
      <c r="AU175" s="17" t="s">
        <v>78</v>
      </c>
    </row>
    <row r="176" s="13" customFormat="1">
      <c r="A176" s="13"/>
      <c r="B176" s="233"/>
      <c r="C176" s="234"/>
      <c r="D176" s="226" t="s">
        <v>160</v>
      </c>
      <c r="E176" s="235" t="s">
        <v>19</v>
      </c>
      <c r="F176" s="236" t="s">
        <v>248</v>
      </c>
      <c r="G176" s="234"/>
      <c r="H176" s="237">
        <v>4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160</v>
      </c>
      <c r="AU176" s="243" t="s">
        <v>78</v>
      </c>
      <c r="AV176" s="13" t="s">
        <v>78</v>
      </c>
      <c r="AW176" s="13" t="s">
        <v>31</v>
      </c>
      <c r="AX176" s="13" t="s">
        <v>69</v>
      </c>
      <c r="AY176" s="243" t="s">
        <v>148</v>
      </c>
    </row>
    <row r="177" s="14" customFormat="1">
      <c r="A177" s="14"/>
      <c r="B177" s="244"/>
      <c r="C177" s="245"/>
      <c r="D177" s="226" t="s">
        <v>160</v>
      </c>
      <c r="E177" s="246" t="s">
        <v>259</v>
      </c>
      <c r="F177" s="247" t="s">
        <v>162</v>
      </c>
      <c r="G177" s="245"/>
      <c r="H177" s="248">
        <v>4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160</v>
      </c>
      <c r="AU177" s="254" t="s">
        <v>78</v>
      </c>
      <c r="AV177" s="14" t="s">
        <v>154</v>
      </c>
      <c r="AW177" s="14" t="s">
        <v>31</v>
      </c>
      <c r="AX177" s="14" t="s">
        <v>76</v>
      </c>
      <c r="AY177" s="254" t="s">
        <v>148</v>
      </c>
    </row>
    <row r="178" s="12" customFormat="1" ht="22.8" customHeight="1">
      <c r="A178" s="12"/>
      <c r="B178" s="197"/>
      <c r="C178" s="198"/>
      <c r="D178" s="199" t="s">
        <v>68</v>
      </c>
      <c r="E178" s="211" t="s">
        <v>208</v>
      </c>
      <c r="F178" s="211" t="s">
        <v>260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SUM(P179:P198)</f>
        <v>0</v>
      </c>
      <c r="Q178" s="205"/>
      <c r="R178" s="206">
        <f>SUM(R179:R198)</f>
        <v>0.0112</v>
      </c>
      <c r="S178" s="205"/>
      <c r="T178" s="207">
        <f>SUM(T179:T198)</f>
        <v>2.2780100000000001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76</v>
      </c>
      <c r="AT178" s="209" t="s">
        <v>68</v>
      </c>
      <c r="AU178" s="209" t="s">
        <v>76</v>
      </c>
      <c r="AY178" s="208" t="s">
        <v>148</v>
      </c>
      <c r="BK178" s="210">
        <f>SUM(BK179:BK198)</f>
        <v>0</v>
      </c>
    </row>
    <row r="179" s="2" customFormat="1" ht="21.75" customHeight="1">
      <c r="A179" s="38"/>
      <c r="B179" s="39"/>
      <c r="C179" s="213" t="s">
        <v>261</v>
      </c>
      <c r="D179" s="213" t="s">
        <v>150</v>
      </c>
      <c r="E179" s="214" t="s">
        <v>262</v>
      </c>
      <c r="F179" s="215" t="s">
        <v>263</v>
      </c>
      <c r="G179" s="216" t="s">
        <v>178</v>
      </c>
      <c r="H179" s="217">
        <v>40</v>
      </c>
      <c r="I179" s="218"/>
      <c r="J179" s="219">
        <f>ROUND(I179*H179,2)</f>
        <v>0</v>
      </c>
      <c r="K179" s="215" t="s">
        <v>153</v>
      </c>
      <c r="L179" s="44"/>
      <c r="M179" s="220" t="s">
        <v>19</v>
      </c>
      <c r="N179" s="221" t="s">
        <v>40</v>
      </c>
      <c r="O179" s="84"/>
      <c r="P179" s="222">
        <f>O179*H179</f>
        <v>0</v>
      </c>
      <c r="Q179" s="222">
        <v>0.00012999999999999999</v>
      </c>
      <c r="R179" s="222">
        <f>Q179*H179</f>
        <v>0.0051999999999999998</v>
      </c>
      <c r="S179" s="222">
        <v>0</v>
      </c>
      <c r="T179" s="223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154</v>
      </c>
      <c r="AT179" s="224" t="s">
        <v>150</v>
      </c>
      <c r="AU179" s="224" t="s">
        <v>78</v>
      </c>
      <c r="AY179" s="17" t="s">
        <v>148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76</v>
      </c>
      <c r="BK179" s="225">
        <f>ROUND(I179*H179,2)</f>
        <v>0</v>
      </c>
      <c r="BL179" s="17" t="s">
        <v>154</v>
      </c>
      <c r="BM179" s="224" t="s">
        <v>264</v>
      </c>
    </row>
    <row r="180" s="2" customFormat="1">
      <c r="A180" s="38"/>
      <c r="B180" s="39"/>
      <c r="C180" s="40"/>
      <c r="D180" s="226" t="s">
        <v>156</v>
      </c>
      <c r="E180" s="40"/>
      <c r="F180" s="227" t="s">
        <v>265</v>
      </c>
      <c r="G180" s="40"/>
      <c r="H180" s="40"/>
      <c r="I180" s="228"/>
      <c r="J180" s="40"/>
      <c r="K180" s="40"/>
      <c r="L180" s="44"/>
      <c r="M180" s="229"/>
      <c r="N180" s="230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156</v>
      </c>
      <c r="AU180" s="17" t="s">
        <v>78</v>
      </c>
    </row>
    <row r="181" s="2" customFormat="1">
      <c r="A181" s="38"/>
      <c r="B181" s="39"/>
      <c r="C181" s="40"/>
      <c r="D181" s="231" t="s">
        <v>158</v>
      </c>
      <c r="E181" s="40"/>
      <c r="F181" s="232" t="s">
        <v>266</v>
      </c>
      <c r="G181" s="40"/>
      <c r="H181" s="40"/>
      <c r="I181" s="228"/>
      <c r="J181" s="40"/>
      <c r="K181" s="40"/>
      <c r="L181" s="44"/>
      <c r="M181" s="229"/>
      <c r="N181" s="230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158</v>
      </c>
      <c r="AU181" s="17" t="s">
        <v>78</v>
      </c>
    </row>
    <row r="182" s="13" customFormat="1">
      <c r="A182" s="13"/>
      <c r="B182" s="233"/>
      <c r="C182" s="234"/>
      <c r="D182" s="226" t="s">
        <v>160</v>
      </c>
      <c r="E182" s="235" t="s">
        <v>19</v>
      </c>
      <c r="F182" s="236" t="s">
        <v>267</v>
      </c>
      <c r="G182" s="234"/>
      <c r="H182" s="237">
        <v>40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160</v>
      </c>
      <c r="AU182" s="243" t="s">
        <v>78</v>
      </c>
      <c r="AV182" s="13" t="s">
        <v>78</v>
      </c>
      <c r="AW182" s="13" t="s">
        <v>31</v>
      </c>
      <c r="AX182" s="13" t="s">
        <v>69</v>
      </c>
      <c r="AY182" s="243" t="s">
        <v>148</v>
      </c>
    </row>
    <row r="183" s="14" customFormat="1">
      <c r="A183" s="14"/>
      <c r="B183" s="244"/>
      <c r="C183" s="245"/>
      <c r="D183" s="226" t="s">
        <v>160</v>
      </c>
      <c r="E183" s="246" t="s">
        <v>19</v>
      </c>
      <c r="F183" s="247" t="s">
        <v>162</v>
      </c>
      <c r="G183" s="245"/>
      <c r="H183" s="248">
        <v>40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160</v>
      </c>
      <c r="AU183" s="254" t="s">
        <v>78</v>
      </c>
      <c r="AV183" s="14" t="s">
        <v>154</v>
      </c>
      <c r="AW183" s="14" t="s">
        <v>31</v>
      </c>
      <c r="AX183" s="14" t="s">
        <v>76</v>
      </c>
      <c r="AY183" s="254" t="s">
        <v>148</v>
      </c>
    </row>
    <row r="184" s="2" customFormat="1" ht="16.5" customHeight="1">
      <c r="A184" s="38"/>
      <c r="B184" s="39"/>
      <c r="C184" s="213" t="s">
        <v>211</v>
      </c>
      <c r="D184" s="213" t="s">
        <v>150</v>
      </c>
      <c r="E184" s="214" t="s">
        <v>268</v>
      </c>
      <c r="F184" s="215" t="s">
        <v>269</v>
      </c>
      <c r="G184" s="216" t="s">
        <v>178</v>
      </c>
      <c r="H184" s="217">
        <v>150</v>
      </c>
      <c r="I184" s="218"/>
      <c r="J184" s="219">
        <f>ROUND(I184*H184,2)</f>
        <v>0</v>
      </c>
      <c r="K184" s="215" t="s">
        <v>153</v>
      </c>
      <c r="L184" s="44"/>
      <c r="M184" s="220" t="s">
        <v>19</v>
      </c>
      <c r="N184" s="221" t="s">
        <v>40</v>
      </c>
      <c r="O184" s="84"/>
      <c r="P184" s="222">
        <f>O184*H184</f>
        <v>0</v>
      </c>
      <c r="Q184" s="222">
        <v>4.0000000000000003E-05</v>
      </c>
      <c r="R184" s="222">
        <f>Q184*H184</f>
        <v>0.0060000000000000001</v>
      </c>
      <c r="S184" s="222">
        <v>0</v>
      </c>
      <c r="T184" s="22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154</v>
      </c>
      <c r="AT184" s="224" t="s">
        <v>150</v>
      </c>
      <c r="AU184" s="224" t="s">
        <v>78</v>
      </c>
      <c r="AY184" s="17" t="s">
        <v>148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76</v>
      </c>
      <c r="BK184" s="225">
        <f>ROUND(I184*H184,2)</f>
        <v>0</v>
      </c>
      <c r="BL184" s="17" t="s">
        <v>154</v>
      </c>
      <c r="BM184" s="224" t="s">
        <v>270</v>
      </c>
    </row>
    <row r="185" s="2" customFormat="1">
      <c r="A185" s="38"/>
      <c r="B185" s="39"/>
      <c r="C185" s="40"/>
      <c r="D185" s="226" t="s">
        <v>156</v>
      </c>
      <c r="E185" s="40"/>
      <c r="F185" s="227" t="s">
        <v>271</v>
      </c>
      <c r="G185" s="40"/>
      <c r="H185" s="40"/>
      <c r="I185" s="228"/>
      <c r="J185" s="40"/>
      <c r="K185" s="40"/>
      <c r="L185" s="44"/>
      <c r="M185" s="229"/>
      <c r="N185" s="230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156</v>
      </c>
      <c r="AU185" s="17" t="s">
        <v>78</v>
      </c>
    </row>
    <row r="186" s="2" customFormat="1">
      <c r="A186" s="38"/>
      <c r="B186" s="39"/>
      <c r="C186" s="40"/>
      <c r="D186" s="231" t="s">
        <v>158</v>
      </c>
      <c r="E186" s="40"/>
      <c r="F186" s="232" t="s">
        <v>272</v>
      </c>
      <c r="G186" s="40"/>
      <c r="H186" s="40"/>
      <c r="I186" s="228"/>
      <c r="J186" s="40"/>
      <c r="K186" s="40"/>
      <c r="L186" s="44"/>
      <c r="M186" s="229"/>
      <c r="N186" s="230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158</v>
      </c>
      <c r="AU186" s="17" t="s">
        <v>78</v>
      </c>
    </row>
    <row r="187" s="13" customFormat="1">
      <c r="A187" s="13"/>
      <c r="B187" s="233"/>
      <c r="C187" s="234"/>
      <c r="D187" s="226" t="s">
        <v>160</v>
      </c>
      <c r="E187" s="235" t="s">
        <v>19</v>
      </c>
      <c r="F187" s="236" t="s">
        <v>273</v>
      </c>
      <c r="G187" s="234"/>
      <c r="H187" s="237">
        <v>150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160</v>
      </c>
      <c r="AU187" s="243" t="s">
        <v>78</v>
      </c>
      <c r="AV187" s="13" t="s">
        <v>78</v>
      </c>
      <c r="AW187" s="13" t="s">
        <v>31</v>
      </c>
      <c r="AX187" s="13" t="s">
        <v>69</v>
      </c>
      <c r="AY187" s="243" t="s">
        <v>148</v>
      </c>
    </row>
    <row r="188" s="14" customFormat="1">
      <c r="A188" s="14"/>
      <c r="B188" s="244"/>
      <c r="C188" s="245"/>
      <c r="D188" s="226" t="s">
        <v>160</v>
      </c>
      <c r="E188" s="246" t="s">
        <v>274</v>
      </c>
      <c r="F188" s="247" t="s">
        <v>162</v>
      </c>
      <c r="G188" s="245"/>
      <c r="H188" s="248">
        <v>150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160</v>
      </c>
      <c r="AU188" s="254" t="s">
        <v>78</v>
      </c>
      <c r="AV188" s="14" t="s">
        <v>154</v>
      </c>
      <c r="AW188" s="14" t="s">
        <v>31</v>
      </c>
      <c r="AX188" s="14" t="s">
        <v>76</v>
      </c>
      <c r="AY188" s="254" t="s">
        <v>148</v>
      </c>
    </row>
    <row r="189" s="2" customFormat="1" ht="16.5" customHeight="1">
      <c r="A189" s="38"/>
      <c r="B189" s="39"/>
      <c r="C189" s="213" t="s">
        <v>275</v>
      </c>
      <c r="D189" s="213" t="s">
        <v>150</v>
      </c>
      <c r="E189" s="214" t="s">
        <v>276</v>
      </c>
      <c r="F189" s="215" t="s">
        <v>277</v>
      </c>
      <c r="G189" s="216" t="s">
        <v>102</v>
      </c>
      <c r="H189" s="217">
        <v>13.25</v>
      </c>
      <c r="I189" s="218"/>
      <c r="J189" s="219">
        <f>ROUND(I189*H189,2)</f>
        <v>0</v>
      </c>
      <c r="K189" s="215" t="s">
        <v>153</v>
      </c>
      <c r="L189" s="44"/>
      <c r="M189" s="220" t="s">
        <v>19</v>
      </c>
      <c r="N189" s="221" t="s">
        <v>40</v>
      </c>
      <c r="O189" s="84"/>
      <c r="P189" s="222">
        <f>O189*H189</f>
        <v>0</v>
      </c>
      <c r="Q189" s="222">
        <v>0</v>
      </c>
      <c r="R189" s="222">
        <f>Q189*H189</f>
        <v>0</v>
      </c>
      <c r="S189" s="222">
        <v>0.16500000000000001</v>
      </c>
      <c r="T189" s="223">
        <f>S189*H189</f>
        <v>2.1862500000000002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154</v>
      </c>
      <c r="AT189" s="224" t="s">
        <v>150</v>
      </c>
      <c r="AU189" s="224" t="s">
        <v>78</v>
      </c>
      <c r="AY189" s="17" t="s">
        <v>148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76</v>
      </c>
      <c r="BK189" s="225">
        <f>ROUND(I189*H189,2)</f>
        <v>0</v>
      </c>
      <c r="BL189" s="17" t="s">
        <v>154</v>
      </c>
      <c r="BM189" s="224" t="s">
        <v>278</v>
      </c>
    </row>
    <row r="190" s="2" customFormat="1">
      <c r="A190" s="38"/>
      <c r="B190" s="39"/>
      <c r="C190" s="40"/>
      <c r="D190" s="226" t="s">
        <v>156</v>
      </c>
      <c r="E190" s="40"/>
      <c r="F190" s="227" t="s">
        <v>279</v>
      </c>
      <c r="G190" s="40"/>
      <c r="H190" s="40"/>
      <c r="I190" s="228"/>
      <c r="J190" s="40"/>
      <c r="K190" s="40"/>
      <c r="L190" s="44"/>
      <c r="M190" s="229"/>
      <c r="N190" s="230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156</v>
      </c>
      <c r="AU190" s="17" t="s">
        <v>78</v>
      </c>
    </row>
    <row r="191" s="2" customFormat="1">
      <c r="A191" s="38"/>
      <c r="B191" s="39"/>
      <c r="C191" s="40"/>
      <c r="D191" s="231" t="s">
        <v>158</v>
      </c>
      <c r="E191" s="40"/>
      <c r="F191" s="232" t="s">
        <v>280</v>
      </c>
      <c r="G191" s="40"/>
      <c r="H191" s="40"/>
      <c r="I191" s="228"/>
      <c r="J191" s="40"/>
      <c r="K191" s="40"/>
      <c r="L191" s="44"/>
      <c r="M191" s="229"/>
      <c r="N191" s="230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158</v>
      </c>
      <c r="AU191" s="17" t="s">
        <v>78</v>
      </c>
    </row>
    <row r="192" s="13" customFormat="1">
      <c r="A192" s="13"/>
      <c r="B192" s="233"/>
      <c r="C192" s="234"/>
      <c r="D192" s="226" t="s">
        <v>160</v>
      </c>
      <c r="E192" s="235" t="s">
        <v>19</v>
      </c>
      <c r="F192" s="236" t="s">
        <v>281</v>
      </c>
      <c r="G192" s="234"/>
      <c r="H192" s="237">
        <v>13.25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160</v>
      </c>
      <c r="AU192" s="243" t="s">
        <v>78</v>
      </c>
      <c r="AV192" s="13" t="s">
        <v>78</v>
      </c>
      <c r="AW192" s="13" t="s">
        <v>31</v>
      </c>
      <c r="AX192" s="13" t="s">
        <v>69</v>
      </c>
      <c r="AY192" s="243" t="s">
        <v>148</v>
      </c>
    </row>
    <row r="193" s="14" customFormat="1">
      <c r="A193" s="14"/>
      <c r="B193" s="244"/>
      <c r="C193" s="245"/>
      <c r="D193" s="226" t="s">
        <v>160</v>
      </c>
      <c r="E193" s="246" t="s">
        <v>101</v>
      </c>
      <c r="F193" s="247" t="s">
        <v>162</v>
      </c>
      <c r="G193" s="245"/>
      <c r="H193" s="248">
        <v>13.25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160</v>
      </c>
      <c r="AU193" s="254" t="s">
        <v>78</v>
      </c>
      <c r="AV193" s="14" t="s">
        <v>154</v>
      </c>
      <c r="AW193" s="14" t="s">
        <v>31</v>
      </c>
      <c r="AX193" s="14" t="s">
        <v>76</v>
      </c>
      <c r="AY193" s="254" t="s">
        <v>148</v>
      </c>
    </row>
    <row r="194" s="2" customFormat="1" ht="16.5" customHeight="1">
      <c r="A194" s="38"/>
      <c r="B194" s="39"/>
      <c r="C194" s="213" t="s">
        <v>218</v>
      </c>
      <c r="D194" s="213" t="s">
        <v>150</v>
      </c>
      <c r="E194" s="214" t="s">
        <v>282</v>
      </c>
      <c r="F194" s="215" t="s">
        <v>283</v>
      </c>
      <c r="G194" s="216" t="s">
        <v>99</v>
      </c>
      <c r="H194" s="217">
        <v>37</v>
      </c>
      <c r="I194" s="218"/>
      <c r="J194" s="219">
        <f>ROUND(I194*H194,2)</f>
        <v>0</v>
      </c>
      <c r="K194" s="215" t="s">
        <v>153</v>
      </c>
      <c r="L194" s="44"/>
      <c r="M194" s="220" t="s">
        <v>19</v>
      </c>
      <c r="N194" s="221" t="s">
        <v>40</v>
      </c>
      <c r="O194" s="84"/>
      <c r="P194" s="222">
        <f>O194*H194</f>
        <v>0</v>
      </c>
      <c r="Q194" s="222">
        <v>0</v>
      </c>
      <c r="R194" s="222">
        <f>Q194*H194</f>
        <v>0</v>
      </c>
      <c r="S194" s="222">
        <v>0.00248</v>
      </c>
      <c r="T194" s="223">
        <f>S194*H194</f>
        <v>0.091759999999999994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154</v>
      </c>
      <c r="AT194" s="224" t="s">
        <v>150</v>
      </c>
      <c r="AU194" s="224" t="s">
        <v>78</v>
      </c>
      <c r="AY194" s="17" t="s">
        <v>148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76</v>
      </c>
      <c r="BK194" s="225">
        <f>ROUND(I194*H194,2)</f>
        <v>0</v>
      </c>
      <c r="BL194" s="17" t="s">
        <v>154</v>
      </c>
      <c r="BM194" s="224" t="s">
        <v>267</v>
      </c>
    </row>
    <row r="195" s="2" customFormat="1">
      <c r="A195" s="38"/>
      <c r="B195" s="39"/>
      <c r="C195" s="40"/>
      <c r="D195" s="226" t="s">
        <v>156</v>
      </c>
      <c r="E195" s="40"/>
      <c r="F195" s="227" t="s">
        <v>284</v>
      </c>
      <c r="G195" s="40"/>
      <c r="H195" s="40"/>
      <c r="I195" s="228"/>
      <c r="J195" s="40"/>
      <c r="K195" s="40"/>
      <c r="L195" s="44"/>
      <c r="M195" s="229"/>
      <c r="N195" s="230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156</v>
      </c>
      <c r="AU195" s="17" t="s">
        <v>78</v>
      </c>
    </row>
    <row r="196" s="2" customFormat="1">
      <c r="A196" s="38"/>
      <c r="B196" s="39"/>
      <c r="C196" s="40"/>
      <c r="D196" s="231" t="s">
        <v>158</v>
      </c>
      <c r="E196" s="40"/>
      <c r="F196" s="232" t="s">
        <v>285</v>
      </c>
      <c r="G196" s="40"/>
      <c r="H196" s="40"/>
      <c r="I196" s="228"/>
      <c r="J196" s="40"/>
      <c r="K196" s="40"/>
      <c r="L196" s="44"/>
      <c r="M196" s="229"/>
      <c r="N196" s="230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158</v>
      </c>
      <c r="AU196" s="17" t="s">
        <v>78</v>
      </c>
    </row>
    <row r="197" s="13" customFormat="1">
      <c r="A197" s="13"/>
      <c r="B197" s="233"/>
      <c r="C197" s="234"/>
      <c r="D197" s="226" t="s">
        <v>160</v>
      </c>
      <c r="E197" s="235" t="s">
        <v>19</v>
      </c>
      <c r="F197" s="236" t="s">
        <v>100</v>
      </c>
      <c r="G197" s="234"/>
      <c r="H197" s="237">
        <v>37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160</v>
      </c>
      <c r="AU197" s="243" t="s">
        <v>78</v>
      </c>
      <c r="AV197" s="13" t="s">
        <v>78</v>
      </c>
      <c r="AW197" s="13" t="s">
        <v>31</v>
      </c>
      <c r="AX197" s="13" t="s">
        <v>69</v>
      </c>
      <c r="AY197" s="243" t="s">
        <v>148</v>
      </c>
    </row>
    <row r="198" s="14" customFormat="1">
      <c r="A198" s="14"/>
      <c r="B198" s="244"/>
      <c r="C198" s="245"/>
      <c r="D198" s="226" t="s">
        <v>160</v>
      </c>
      <c r="E198" s="246" t="s">
        <v>98</v>
      </c>
      <c r="F198" s="247" t="s">
        <v>162</v>
      </c>
      <c r="G198" s="245"/>
      <c r="H198" s="248">
        <v>37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160</v>
      </c>
      <c r="AU198" s="254" t="s">
        <v>78</v>
      </c>
      <c r="AV198" s="14" t="s">
        <v>154</v>
      </c>
      <c r="AW198" s="14" t="s">
        <v>31</v>
      </c>
      <c r="AX198" s="14" t="s">
        <v>76</v>
      </c>
      <c r="AY198" s="254" t="s">
        <v>148</v>
      </c>
    </row>
    <row r="199" s="12" customFormat="1" ht="22.8" customHeight="1">
      <c r="A199" s="12"/>
      <c r="B199" s="197"/>
      <c r="C199" s="198"/>
      <c r="D199" s="199" t="s">
        <v>68</v>
      </c>
      <c r="E199" s="211" t="s">
        <v>286</v>
      </c>
      <c r="F199" s="211" t="s">
        <v>287</v>
      </c>
      <c r="G199" s="198"/>
      <c r="H199" s="198"/>
      <c r="I199" s="201"/>
      <c r="J199" s="212">
        <f>BK199</f>
        <v>0</v>
      </c>
      <c r="K199" s="198"/>
      <c r="L199" s="203"/>
      <c r="M199" s="204"/>
      <c r="N199" s="205"/>
      <c r="O199" s="205"/>
      <c r="P199" s="206">
        <f>SUM(P200:P220)</f>
        <v>0</v>
      </c>
      <c r="Q199" s="205"/>
      <c r="R199" s="206">
        <f>SUM(R200:R220)</f>
        <v>0</v>
      </c>
      <c r="S199" s="205"/>
      <c r="T199" s="207">
        <f>SUM(T200:T220)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8" t="s">
        <v>76</v>
      </c>
      <c r="AT199" s="209" t="s">
        <v>68</v>
      </c>
      <c r="AU199" s="209" t="s">
        <v>76</v>
      </c>
      <c r="AY199" s="208" t="s">
        <v>148</v>
      </c>
      <c r="BK199" s="210">
        <f>SUM(BK200:BK220)</f>
        <v>0</v>
      </c>
    </row>
    <row r="200" s="2" customFormat="1" ht="16.5" customHeight="1">
      <c r="A200" s="38"/>
      <c r="B200" s="39"/>
      <c r="C200" s="213" t="s">
        <v>7</v>
      </c>
      <c r="D200" s="213" t="s">
        <v>150</v>
      </c>
      <c r="E200" s="214" t="s">
        <v>288</v>
      </c>
      <c r="F200" s="215" t="s">
        <v>289</v>
      </c>
      <c r="G200" s="216" t="s">
        <v>111</v>
      </c>
      <c r="H200" s="217">
        <v>2.5779999999999998</v>
      </c>
      <c r="I200" s="218"/>
      <c r="J200" s="219">
        <f>ROUND(I200*H200,2)</f>
        <v>0</v>
      </c>
      <c r="K200" s="215" t="s">
        <v>153</v>
      </c>
      <c r="L200" s="44"/>
      <c r="M200" s="220" t="s">
        <v>19</v>
      </c>
      <c r="N200" s="221" t="s">
        <v>40</v>
      </c>
      <c r="O200" s="84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154</v>
      </c>
      <c r="AT200" s="224" t="s">
        <v>150</v>
      </c>
      <c r="AU200" s="224" t="s">
        <v>78</v>
      </c>
      <c r="AY200" s="17" t="s">
        <v>148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76</v>
      </c>
      <c r="BK200" s="225">
        <f>ROUND(I200*H200,2)</f>
        <v>0</v>
      </c>
      <c r="BL200" s="17" t="s">
        <v>154</v>
      </c>
      <c r="BM200" s="224" t="s">
        <v>290</v>
      </c>
    </row>
    <row r="201" s="2" customFormat="1">
      <c r="A201" s="38"/>
      <c r="B201" s="39"/>
      <c r="C201" s="40"/>
      <c r="D201" s="226" t="s">
        <v>156</v>
      </c>
      <c r="E201" s="40"/>
      <c r="F201" s="227" t="s">
        <v>291</v>
      </c>
      <c r="G201" s="40"/>
      <c r="H201" s="40"/>
      <c r="I201" s="228"/>
      <c r="J201" s="40"/>
      <c r="K201" s="40"/>
      <c r="L201" s="44"/>
      <c r="M201" s="229"/>
      <c r="N201" s="230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156</v>
      </c>
      <c r="AU201" s="17" t="s">
        <v>78</v>
      </c>
    </row>
    <row r="202" s="2" customFormat="1">
      <c r="A202" s="38"/>
      <c r="B202" s="39"/>
      <c r="C202" s="40"/>
      <c r="D202" s="231" t="s">
        <v>158</v>
      </c>
      <c r="E202" s="40"/>
      <c r="F202" s="232" t="s">
        <v>292</v>
      </c>
      <c r="G202" s="40"/>
      <c r="H202" s="40"/>
      <c r="I202" s="228"/>
      <c r="J202" s="40"/>
      <c r="K202" s="40"/>
      <c r="L202" s="44"/>
      <c r="M202" s="229"/>
      <c r="N202" s="230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158</v>
      </c>
      <c r="AU202" s="17" t="s">
        <v>78</v>
      </c>
    </row>
    <row r="203" s="13" customFormat="1">
      <c r="A203" s="13"/>
      <c r="B203" s="233"/>
      <c r="C203" s="234"/>
      <c r="D203" s="226" t="s">
        <v>160</v>
      </c>
      <c r="E203" s="235" t="s">
        <v>19</v>
      </c>
      <c r="F203" s="236" t="s">
        <v>110</v>
      </c>
      <c r="G203" s="234"/>
      <c r="H203" s="237">
        <v>2.5779999999999998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160</v>
      </c>
      <c r="AU203" s="243" t="s">
        <v>78</v>
      </c>
      <c r="AV203" s="13" t="s">
        <v>78</v>
      </c>
      <c r="AW203" s="13" t="s">
        <v>31</v>
      </c>
      <c r="AX203" s="13" t="s">
        <v>69</v>
      </c>
      <c r="AY203" s="243" t="s">
        <v>148</v>
      </c>
    </row>
    <row r="204" s="14" customFormat="1">
      <c r="A204" s="14"/>
      <c r="B204" s="244"/>
      <c r="C204" s="245"/>
      <c r="D204" s="226" t="s">
        <v>160</v>
      </c>
      <c r="E204" s="246" t="s">
        <v>19</v>
      </c>
      <c r="F204" s="247" t="s">
        <v>162</v>
      </c>
      <c r="G204" s="245"/>
      <c r="H204" s="248">
        <v>2.5779999999999998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160</v>
      </c>
      <c r="AU204" s="254" t="s">
        <v>78</v>
      </c>
      <c r="AV204" s="14" t="s">
        <v>154</v>
      </c>
      <c r="AW204" s="14" t="s">
        <v>31</v>
      </c>
      <c r="AX204" s="14" t="s">
        <v>76</v>
      </c>
      <c r="AY204" s="254" t="s">
        <v>148</v>
      </c>
    </row>
    <row r="205" s="2" customFormat="1" ht="16.5" customHeight="1">
      <c r="A205" s="38"/>
      <c r="B205" s="39"/>
      <c r="C205" s="213" t="s">
        <v>225</v>
      </c>
      <c r="D205" s="213" t="s">
        <v>150</v>
      </c>
      <c r="E205" s="214" t="s">
        <v>293</v>
      </c>
      <c r="F205" s="215" t="s">
        <v>294</v>
      </c>
      <c r="G205" s="216" t="s">
        <v>111</v>
      </c>
      <c r="H205" s="217">
        <v>2.5779999999999998</v>
      </c>
      <c r="I205" s="218"/>
      <c r="J205" s="219">
        <f>ROUND(I205*H205,2)</f>
        <v>0</v>
      </c>
      <c r="K205" s="215" t="s">
        <v>153</v>
      </c>
      <c r="L205" s="44"/>
      <c r="M205" s="220" t="s">
        <v>19</v>
      </c>
      <c r="N205" s="221" t="s">
        <v>40</v>
      </c>
      <c r="O205" s="84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154</v>
      </c>
      <c r="AT205" s="224" t="s">
        <v>150</v>
      </c>
      <c r="AU205" s="224" t="s">
        <v>78</v>
      </c>
      <c r="AY205" s="17" t="s">
        <v>148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76</v>
      </c>
      <c r="BK205" s="225">
        <f>ROUND(I205*H205,2)</f>
        <v>0</v>
      </c>
      <c r="BL205" s="17" t="s">
        <v>154</v>
      </c>
      <c r="BM205" s="224" t="s">
        <v>295</v>
      </c>
    </row>
    <row r="206" s="2" customFormat="1">
      <c r="A206" s="38"/>
      <c r="B206" s="39"/>
      <c r="C206" s="40"/>
      <c r="D206" s="226" t="s">
        <v>156</v>
      </c>
      <c r="E206" s="40"/>
      <c r="F206" s="227" t="s">
        <v>296</v>
      </c>
      <c r="G206" s="40"/>
      <c r="H206" s="40"/>
      <c r="I206" s="228"/>
      <c r="J206" s="40"/>
      <c r="K206" s="40"/>
      <c r="L206" s="44"/>
      <c r="M206" s="229"/>
      <c r="N206" s="230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156</v>
      </c>
      <c r="AU206" s="17" t="s">
        <v>78</v>
      </c>
    </row>
    <row r="207" s="2" customFormat="1">
      <c r="A207" s="38"/>
      <c r="B207" s="39"/>
      <c r="C207" s="40"/>
      <c r="D207" s="231" t="s">
        <v>158</v>
      </c>
      <c r="E207" s="40"/>
      <c r="F207" s="232" t="s">
        <v>297</v>
      </c>
      <c r="G207" s="40"/>
      <c r="H207" s="40"/>
      <c r="I207" s="228"/>
      <c r="J207" s="40"/>
      <c r="K207" s="40"/>
      <c r="L207" s="44"/>
      <c r="M207" s="229"/>
      <c r="N207" s="230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158</v>
      </c>
      <c r="AU207" s="17" t="s">
        <v>78</v>
      </c>
    </row>
    <row r="208" s="13" customFormat="1">
      <c r="A208" s="13"/>
      <c r="B208" s="233"/>
      <c r="C208" s="234"/>
      <c r="D208" s="226" t="s">
        <v>160</v>
      </c>
      <c r="E208" s="235" t="s">
        <v>19</v>
      </c>
      <c r="F208" s="236" t="s">
        <v>110</v>
      </c>
      <c r="G208" s="234"/>
      <c r="H208" s="237">
        <v>2.5779999999999998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160</v>
      </c>
      <c r="AU208" s="243" t="s">
        <v>78</v>
      </c>
      <c r="AV208" s="13" t="s">
        <v>78</v>
      </c>
      <c r="AW208" s="13" t="s">
        <v>31</v>
      </c>
      <c r="AX208" s="13" t="s">
        <v>69</v>
      </c>
      <c r="AY208" s="243" t="s">
        <v>148</v>
      </c>
    </row>
    <row r="209" s="14" customFormat="1">
      <c r="A209" s="14"/>
      <c r="B209" s="244"/>
      <c r="C209" s="245"/>
      <c r="D209" s="226" t="s">
        <v>160</v>
      </c>
      <c r="E209" s="246" t="s">
        <v>19</v>
      </c>
      <c r="F209" s="247" t="s">
        <v>162</v>
      </c>
      <c r="G209" s="245"/>
      <c r="H209" s="248">
        <v>2.5779999999999998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160</v>
      </c>
      <c r="AU209" s="254" t="s">
        <v>78</v>
      </c>
      <c r="AV209" s="14" t="s">
        <v>154</v>
      </c>
      <c r="AW209" s="14" t="s">
        <v>31</v>
      </c>
      <c r="AX209" s="14" t="s">
        <v>76</v>
      </c>
      <c r="AY209" s="254" t="s">
        <v>148</v>
      </c>
    </row>
    <row r="210" s="2" customFormat="1" ht="16.5" customHeight="1">
      <c r="A210" s="38"/>
      <c r="B210" s="39"/>
      <c r="C210" s="213" t="s">
        <v>298</v>
      </c>
      <c r="D210" s="213" t="s">
        <v>150</v>
      </c>
      <c r="E210" s="214" t="s">
        <v>299</v>
      </c>
      <c r="F210" s="215" t="s">
        <v>300</v>
      </c>
      <c r="G210" s="216" t="s">
        <v>111</v>
      </c>
      <c r="H210" s="217">
        <v>48.981999999999999</v>
      </c>
      <c r="I210" s="218"/>
      <c r="J210" s="219">
        <f>ROUND(I210*H210,2)</f>
        <v>0</v>
      </c>
      <c r="K210" s="215" t="s">
        <v>153</v>
      </c>
      <c r="L210" s="44"/>
      <c r="M210" s="220" t="s">
        <v>19</v>
      </c>
      <c r="N210" s="221" t="s">
        <v>40</v>
      </c>
      <c r="O210" s="84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154</v>
      </c>
      <c r="AT210" s="224" t="s">
        <v>150</v>
      </c>
      <c r="AU210" s="224" t="s">
        <v>78</v>
      </c>
      <c r="AY210" s="17" t="s">
        <v>148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76</v>
      </c>
      <c r="BK210" s="225">
        <f>ROUND(I210*H210,2)</f>
        <v>0</v>
      </c>
      <c r="BL210" s="17" t="s">
        <v>154</v>
      </c>
      <c r="BM210" s="224" t="s">
        <v>301</v>
      </c>
    </row>
    <row r="211" s="2" customFormat="1">
      <c r="A211" s="38"/>
      <c r="B211" s="39"/>
      <c r="C211" s="40"/>
      <c r="D211" s="226" t="s">
        <v>156</v>
      </c>
      <c r="E211" s="40"/>
      <c r="F211" s="227" t="s">
        <v>302</v>
      </c>
      <c r="G211" s="40"/>
      <c r="H211" s="40"/>
      <c r="I211" s="228"/>
      <c r="J211" s="40"/>
      <c r="K211" s="40"/>
      <c r="L211" s="44"/>
      <c r="M211" s="229"/>
      <c r="N211" s="230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156</v>
      </c>
      <c r="AU211" s="17" t="s">
        <v>78</v>
      </c>
    </row>
    <row r="212" s="2" customFormat="1">
      <c r="A212" s="38"/>
      <c r="B212" s="39"/>
      <c r="C212" s="40"/>
      <c r="D212" s="231" t="s">
        <v>158</v>
      </c>
      <c r="E212" s="40"/>
      <c r="F212" s="232" t="s">
        <v>303</v>
      </c>
      <c r="G212" s="40"/>
      <c r="H212" s="40"/>
      <c r="I212" s="228"/>
      <c r="J212" s="40"/>
      <c r="K212" s="40"/>
      <c r="L212" s="44"/>
      <c r="M212" s="229"/>
      <c r="N212" s="230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158</v>
      </c>
      <c r="AU212" s="17" t="s">
        <v>78</v>
      </c>
    </row>
    <row r="213" s="13" customFormat="1">
      <c r="A213" s="13"/>
      <c r="B213" s="233"/>
      <c r="C213" s="234"/>
      <c r="D213" s="226" t="s">
        <v>160</v>
      </c>
      <c r="E213" s="235" t="s">
        <v>19</v>
      </c>
      <c r="F213" s="236" t="s">
        <v>304</v>
      </c>
      <c r="G213" s="234"/>
      <c r="H213" s="237">
        <v>48.981999999999999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160</v>
      </c>
      <c r="AU213" s="243" t="s">
        <v>78</v>
      </c>
      <c r="AV213" s="13" t="s">
        <v>78</v>
      </c>
      <c r="AW213" s="13" t="s">
        <v>31</v>
      </c>
      <c r="AX213" s="13" t="s">
        <v>69</v>
      </c>
      <c r="AY213" s="243" t="s">
        <v>148</v>
      </c>
    </row>
    <row r="214" s="14" customFormat="1">
      <c r="A214" s="14"/>
      <c r="B214" s="244"/>
      <c r="C214" s="245"/>
      <c r="D214" s="226" t="s">
        <v>160</v>
      </c>
      <c r="E214" s="246" t="s">
        <v>19</v>
      </c>
      <c r="F214" s="247" t="s">
        <v>162</v>
      </c>
      <c r="G214" s="245"/>
      <c r="H214" s="248">
        <v>48.981999999999999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160</v>
      </c>
      <c r="AU214" s="254" t="s">
        <v>78</v>
      </c>
      <c r="AV214" s="14" t="s">
        <v>154</v>
      </c>
      <c r="AW214" s="14" t="s">
        <v>31</v>
      </c>
      <c r="AX214" s="14" t="s">
        <v>76</v>
      </c>
      <c r="AY214" s="254" t="s">
        <v>148</v>
      </c>
    </row>
    <row r="215" s="2" customFormat="1" ht="21.75" customHeight="1">
      <c r="A215" s="38"/>
      <c r="B215" s="39"/>
      <c r="C215" s="213" t="s">
        <v>230</v>
      </c>
      <c r="D215" s="213" t="s">
        <v>150</v>
      </c>
      <c r="E215" s="214" t="s">
        <v>305</v>
      </c>
      <c r="F215" s="215" t="s">
        <v>306</v>
      </c>
      <c r="G215" s="216" t="s">
        <v>111</v>
      </c>
      <c r="H215" s="217">
        <v>2.5779999999999998</v>
      </c>
      <c r="I215" s="218"/>
      <c r="J215" s="219">
        <f>ROUND(I215*H215,2)</f>
        <v>0</v>
      </c>
      <c r="K215" s="215" t="s">
        <v>153</v>
      </c>
      <c r="L215" s="44"/>
      <c r="M215" s="220" t="s">
        <v>19</v>
      </c>
      <c r="N215" s="221" t="s">
        <v>40</v>
      </c>
      <c r="O215" s="84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154</v>
      </c>
      <c r="AT215" s="224" t="s">
        <v>150</v>
      </c>
      <c r="AU215" s="224" t="s">
        <v>78</v>
      </c>
      <c r="AY215" s="17" t="s">
        <v>148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76</v>
      </c>
      <c r="BK215" s="225">
        <f>ROUND(I215*H215,2)</f>
        <v>0</v>
      </c>
      <c r="BL215" s="17" t="s">
        <v>154</v>
      </c>
      <c r="BM215" s="224" t="s">
        <v>307</v>
      </c>
    </row>
    <row r="216" s="2" customFormat="1">
      <c r="A216" s="38"/>
      <c r="B216" s="39"/>
      <c r="C216" s="40"/>
      <c r="D216" s="226" t="s">
        <v>156</v>
      </c>
      <c r="E216" s="40"/>
      <c r="F216" s="227" t="s">
        <v>308</v>
      </c>
      <c r="G216" s="40"/>
      <c r="H216" s="40"/>
      <c r="I216" s="228"/>
      <c r="J216" s="40"/>
      <c r="K216" s="40"/>
      <c r="L216" s="44"/>
      <c r="M216" s="229"/>
      <c r="N216" s="230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156</v>
      </c>
      <c r="AU216" s="17" t="s">
        <v>78</v>
      </c>
    </row>
    <row r="217" s="2" customFormat="1">
      <c r="A217" s="38"/>
      <c r="B217" s="39"/>
      <c r="C217" s="40"/>
      <c r="D217" s="231" t="s">
        <v>158</v>
      </c>
      <c r="E217" s="40"/>
      <c r="F217" s="232" t="s">
        <v>309</v>
      </c>
      <c r="G217" s="40"/>
      <c r="H217" s="40"/>
      <c r="I217" s="228"/>
      <c r="J217" s="40"/>
      <c r="K217" s="40"/>
      <c r="L217" s="44"/>
      <c r="M217" s="229"/>
      <c r="N217" s="230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158</v>
      </c>
      <c r="AU217" s="17" t="s">
        <v>78</v>
      </c>
    </row>
    <row r="218" s="13" customFormat="1">
      <c r="A218" s="13"/>
      <c r="B218" s="233"/>
      <c r="C218" s="234"/>
      <c r="D218" s="226" t="s">
        <v>160</v>
      </c>
      <c r="E218" s="235" t="s">
        <v>19</v>
      </c>
      <c r="F218" s="236" t="s">
        <v>310</v>
      </c>
      <c r="G218" s="234"/>
      <c r="H218" s="237">
        <v>2.278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160</v>
      </c>
      <c r="AU218" s="243" t="s">
        <v>78</v>
      </c>
      <c r="AV218" s="13" t="s">
        <v>78</v>
      </c>
      <c r="AW218" s="13" t="s">
        <v>31</v>
      </c>
      <c r="AX218" s="13" t="s">
        <v>69</v>
      </c>
      <c r="AY218" s="243" t="s">
        <v>148</v>
      </c>
    </row>
    <row r="219" s="13" customFormat="1">
      <c r="A219" s="13"/>
      <c r="B219" s="233"/>
      <c r="C219" s="234"/>
      <c r="D219" s="226" t="s">
        <v>160</v>
      </c>
      <c r="E219" s="235" t="s">
        <v>19</v>
      </c>
      <c r="F219" s="236" t="s">
        <v>311</v>
      </c>
      <c r="G219" s="234"/>
      <c r="H219" s="237">
        <v>0.29999999999999999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160</v>
      </c>
      <c r="AU219" s="243" t="s">
        <v>78</v>
      </c>
      <c r="AV219" s="13" t="s">
        <v>78</v>
      </c>
      <c r="AW219" s="13" t="s">
        <v>31</v>
      </c>
      <c r="AX219" s="13" t="s">
        <v>69</v>
      </c>
      <c r="AY219" s="243" t="s">
        <v>148</v>
      </c>
    </row>
    <row r="220" s="14" customFormat="1">
      <c r="A220" s="14"/>
      <c r="B220" s="244"/>
      <c r="C220" s="245"/>
      <c r="D220" s="226" t="s">
        <v>160</v>
      </c>
      <c r="E220" s="246" t="s">
        <v>110</v>
      </c>
      <c r="F220" s="247" t="s">
        <v>162</v>
      </c>
      <c r="G220" s="245"/>
      <c r="H220" s="248">
        <v>2.5779999999999998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160</v>
      </c>
      <c r="AU220" s="254" t="s">
        <v>78</v>
      </c>
      <c r="AV220" s="14" t="s">
        <v>154</v>
      </c>
      <c r="AW220" s="14" t="s">
        <v>31</v>
      </c>
      <c r="AX220" s="14" t="s">
        <v>76</v>
      </c>
      <c r="AY220" s="254" t="s">
        <v>148</v>
      </c>
    </row>
    <row r="221" s="12" customFormat="1" ht="22.8" customHeight="1">
      <c r="A221" s="12"/>
      <c r="B221" s="197"/>
      <c r="C221" s="198"/>
      <c r="D221" s="199" t="s">
        <v>68</v>
      </c>
      <c r="E221" s="211" t="s">
        <v>312</v>
      </c>
      <c r="F221" s="211" t="s">
        <v>313</v>
      </c>
      <c r="G221" s="198"/>
      <c r="H221" s="198"/>
      <c r="I221" s="201"/>
      <c r="J221" s="212">
        <f>BK221</f>
        <v>0</v>
      </c>
      <c r="K221" s="198"/>
      <c r="L221" s="203"/>
      <c r="M221" s="204"/>
      <c r="N221" s="205"/>
      <c r="O221" s="205"/>
      <c r="P221" s="206">
        <f>SUM(P222:P224)</f>
        <v>0</v>
      </c>
      <c r="Q221" s="205"/>
      <c r="R221" s="206">
        <f>SUM(R222:R224)</f>
        <v>0</v>
      </c>
      <c r="S221" s="205"/>
      <c r="T221" s="207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8" t="s">
        <v>76</v>
      </c>
      <c r="AT221" s="209" t="s">
        <v>68</v>
      </c>
      <c r="AU221" s="209" t="s">
        <v>76</v>
      </c>
      <c r="AY221" s="208" t="s">
        <v>148</v>
      </c>
      <c r="BK221" s="210">
        <f>SUM(BK222:BK224)</f>
        <v>0</v>
      </c>
    </row>
    <row r="222" s="2" customFormat="1" ht="16.5" customHeight="1">
      <c r="A222" s="38"/>
      <c r="B222" s="39"/>
      <c r="C222" s="213" t="s">
        <v>314</v>
      </c>
      <c r="D222" s="213" t="s">
        <v>150</v>
      </c>
      <c r="E222" s="214" t="s">
        <v>315</v>
      </c>
      <c r="F222" s="215" t="s">
        <v>316</v>
      </c>
      <c r="G222" s="216" t="s">
        <v>111</v>
      </c>
      <c r="H222" s="217">
        <v>36.933999999999998</v>
      </c>
      <c r="I222" s="218"/>
      <c r="J222" s="219">
        <f>ROUND(I222*H222,2)</f>
        <v>0</v>
      </c>
      <c r="K222" s="215" t="s">
        <v>153</v>
      </c>
      <c r="L222" s="44"/>
      <c r="M222" s="220" t="s">
        <v>19</v>
      </c>
      <c r="N222" s="221" t="s">
        <v>40</v>
      </c>
      <c r="O222" s="84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154</v>
      </c>
      <c r="AT222" s="224" t="s">
        <v>150</v>
      </c>
      <c r="AU222" s="224" t="s">
        <v>78</v>
      </c>
      <c r="AY222" s="17" t="s">
        <v>148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76</v>
      </c>
      <c r="BK222" s="225">
        <f>ROUND(I222*H222,2)</f>
        <v>0</v>
      </c>
      <c r="BL222" s="17" t="s">
        <v>154</v>
      </c>
      <c r="BM222" s="224" t="s">
        <v>317</v>
      </c>
    </row>
    <row r="223" s="2" customFormat="1">
      <c r="A223" s="38"/>
      <c r="B223" s="39"/>
      <c r="C223" s="40"/>
      <c r="D223" s="226" t="s">
        <v>156</v>
      </c>
      <c r="E223" s="40"/>
      <c r="F223" s="227" t="s">
        <v>318</v>
      </c>
      <c r="G223" s="40"/>
      <c r="H223" s="40"/>
      <c r="I223" s="228"/>
      <c r="J223" s="40"/>
      <c r="K223" s="40"/>
      <c r="L223" s="44"/>
      <c r="M223" s="229"/>
      <c r="N223" s="230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156</v>
      </c>
      <c r="AU223" s="17" t="s">
        <v>78</v>
      </c>
    </row>
    <row r="224" s="2" customFormat="1">
      <c r="A224" s="38"/>
      <c r="B224" s="39"/>
      <c r="C224" s="40"/>
      <c r="D224" s="231" t="s">
        <v>158</v>
      </c>
      <c r="E224" s="40"/>
      <c r="F224" s="232" t="s">
        <v>319</v>
      </c>
      <c r="G224" s="40"/>
      <c r="H224" s="40"/>
      <c r="I224" s="228"/>
      <c r="J224" s="40"/>
      <c r="K224" s="40"/>
      <c r="L224" s="44"/>
      <c r="M224" s="229"/>
      <c r="N224" s="230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158</v>
      </c>
      <c r="AU224" s="17" t="s">
        <v>78</v>
      </c>
    </row>
    <row r="225" s="12" customFormat="1" ht="25.92" customHeight="1">
      <c r="A225" s="12"/>
      <c r="B225" s="197"/>
      <c r="C225" s="198"/>
      <c r="D225" s="199" t="s">
        <v>68</v>
      </c>
      <c r="E225" s="200" t="s">
        <v>320</v>
      </c>
      <c r="F225" s="200" t="s">
        <v>321</v>
      </c>
      <c r="G225" s="198"/>
      <c r="H225" s="198"/>
      <c r="I225" s="201"/>
      <c r="J225" s="202">
        <f>BK225</f>
        <v>0</v>
      </c>
      <c r="K225" s="198"/>
      <c r="L225" s="203"/>
      <c r="M225" s="204"/>
      <c r="N225" s="205"/>
      <c r="O225" s="205"/>
      <c r="P225" s="206">
        <f>P226+P233+P257</f>
        <v>0</v>
      </c>
      <c r="Q225" s="205"/>
      <c r="R225" s="206">
        <f>R226+R233+R257</f>
        <v>2.4636106400000002</v>
      </c>
      <c r="S225" s="205"/>
      <c r="T225" s="207">
        <f>T226+T233+T257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8" t="s">
        <v>78</v>
      </c>
      <c r="AT225" s="209" t="s">
        <v>68</v>
      </c>
      <c r="AU225" s="209" t="s">
        <v>69</v>
      </c>
      <c r="AY225" s="208" t="s">
        <v>148</v>
      </c>
      <c r="BK225" s="210">
        <f>BK226+BK233+BK257</f>
        <v>0</v>
      </c>
    </row>
    <row r="226" s="12" customFormat="1" ht="22.8" customHeight="1">
      <c r="A226" s="12"/>
      <c r="B226" s="197"/>
      <c r="C226" s="198"/>
      <c r="D226" s="199" t="s">
        <v>68</v>
      </c>
      <c r="E226" s="211" t="s">
        <v>322</v>
      </c>
      <c r="F226" s="211" t="s">
        <v>323</v>
      </c>
      <c r="G226" s="198"/>
      <c r="H226" s="198"/>
      <c r="I226" s="201"/>
      <c r="J226" s="212">
        <f>BK226</f>
        <v>0</v>
      </c>
      <c r="K226" s="198"/>
      <c r="L226" s="203"/>
      <c r="M226" s="204"/>
      <c r="N226" s="205"/>
      <c r="O226" s="205"/>
      <c r="P226" s="206">
        <f>SUM(P227:P232)</f>
        <v>0</v>
      </c>
      <c r="Q226" s="205"/>
      <c r="R226" s="206">
        <f>SUM(R227:R232)</f>
        <v>2.4043520000000003</v>
      </c>
      <c r="S226" s="205"/>
      <c r="T226" s="207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8" t="s">
        <v>78</v>
      </c>
      <c r="AT226" s="209" t="s">
        <v>68</v>
      </c>
      <c r="AU226" s="209" t="s">
        <v>76</v>
      </c>
      <c r="AY226" s="208" t="s">
        <v>148</v>
      </c>
      <c r="BK226" s="210">
        <f>SUM(BK227:BK232)</f>
        <v>0</v>
      </c>
    </row>
    <row r="227" s="2" customFormat="1" ht="16.5" customHeight="1">
      <c r="A227" s="38"/>
      <c r="B227" s="39"/>
      <c r="C227" s="213" t="s">
        <v>237</v>
      </c>
      <c r="D227" s="213" t="s">
        <v>150</v>
      </c>
      <c r="E227" s="214" t="s">
        <v>324</v>
      </c>
      <c r="F227" s="215" t="s">
        <v>325</v>
      </c>
      <c r="G227" s="216" t="s">
        <v>178</v>
      </c>
      <c r="H227" s="217">
        <v>51.200000000000003</v>
      </c>
      <c r="I227" s="218"/>
      <c r="J227" s="219">
        <f>ROUND(I227*H227,2)</f>
        <v>0</v>
      </c>
      <c r="K227" s="215" t="s">
        <v>153</v>
      </c>
      <c r="L227" s="44"/>
      <c r="M227" s="220" t="s">
        <v>19</v>
      </c>
      <c r="N227" s="221" t="s">
        <v>40</v>
      </c>
      <c r="O227" s="84"/>
      <c r="P227" s="222">
        <f>O227*H227</f>
        <v>0</v>
      </c>
      <c r="Q227" s="222">
        <v>0.046960000000000002</v>
      </c>
      <c r="R227" s="222">
        <f>Q227*H227</f>
        <v>2.4043520000000003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204</v>
      </c>
      <c r="AT227" s="224" t="s">
        <v>150</v>
      </c>
      <c r="AU227" s="224" t="s">
        <v>78</v>
      </c>
      <c r="AY227" s="17" t="s">
        <v>148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76</v>
      </c>
      <c r="BK227" s="225">
        <f>ROUND(I227*H227,2)</f>
        <v>0</v>
      </c>
      <c r="BL227" s="17" t="s">
        <v>204</v>
      </c>
      <c r="BM227" s="224" t="s">
        <v>326</v>
      </c>
    </row>
    <row r="228" s="2" customFormat="1">
      <c r="A228" s="38"/>
      <c r="B228" s="39"/>
      <c r="C228" s="40"/>
      <c r="D228" s="226" t="s">
        <v>156</v>
      </c>
      <c r="E228" s="40"/>
      <c r="F228" s="227" t="s">
        <v>327</v>
      </c>
      <c r="G228" s="40"/>
      <c r="H228" s="40"/>
      <c r="I228" s="228"/>
      <c r="J228" s="40"/>
      <c r="K228" s="40"/>
      <c r="L228" s="44"/>
      <c r="M228" s="229"/>
      <c r="N228" s="230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156</v>
      </c>
      <c r="AU228" s="17" t="s">
        <v>78</v>
      </c>
    </row>
    <row r="229" s="2" customFormat="1">
      <c r="A229" s="38"/>
      <c r="B229" s="39"/>
      <c r="C229" s="40"/>
      <c r="D229" s="231" t="s">
        <v>158</v>
      </c>
      <c r="E229" s="40"/>
      <c r="F229" s="232" t="s">
        <v>328</v>
      </c>
      <c r="G229" s="40"/>
      <c r="H229" s="40"/>
      <c r="I229" s="228"/>
      <c r="J229" s="40"/>
      <c r="K229" s="40"/>
      <c r="L229" s="44"/>
      <c r="M229" s="229"/>
      <c r="N229" s="230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158</v>
      </c>
      <c r="AU229" s="17" t="s">
        <v>78</v>
      </c>
    </row>
    <row r="230" s="2" customFormat="1" ht="16.5" customHeight="1">
      <c r="A230" s="38"/>
      <c r="B230" s="39"/>
      <c r="C230" s="213" t="s">
        <v>329</v>
      </c>
      <c r="D230" s="213" t="s">
        <v>150</v>
      </c>
      <c r="E230" s="214" t="s">
        <v>330</v>
      </c>
      <c r="F230" s="215" t="s">
        <v>331</v>
      </c>
      <c r="G230" s="216" t="s">
        <v>111</v>
      </c>
      <c r="H230" s="217">
        <v>2.4039999999999999</v>
      </c>
      <c r="I230" s="218"/>
      <c r="J230" s="219">
        <f>ROUND(I230*H230,2)</f>
        <v>0</v>
      </c>
      <c r="K230" s="215" t="s">
        <v>153</v>
      </c>
      <c r="L230" s="44"/>
      <c r="M230" s="220" t="s">
        <v>19</v>
      </c>
      <c r="N230" s="221" t="s">
        <v>40</v>
      </c>
      <c r="O230" s="84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204</v>
      </c>
      <c r="AT230" s="224" t="s">
        <v>150</v>
      </c>
      <c r="AU230" s="224" t="s">
        <v>78</v>
      </c>
      <c r="AY230" s="17" t="s">
        <v>148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76</v>
      </c>
      <c r="BK230" s="225">
        <f>ROUND(I230*H230,2)</f>
        <v>0</v>
      </c>
      <c r="BL230" s="17" t="s">
        <v>204</v>
      </c>
      <c r="BM230" s="224" t="s">
        <v>332</v>
      </c>
    </row>
    <row r="231" s="2" customFormat="1">
      <c r="A231" s="38"/>
      <c r="B231" s="39"/>
      <c r="C231" s="40"/>
      <c r="D231" s="226" t="s">
        <v>156</v>
      </c>
      <c r="E231" s="40"/>
      <c r="F231" s="227" t="s">
        <v>333</v>
      </c>
      <c r="G231" s="40"/>
      <c r="H231" s="40"/>
      <c r="I231" s="228"/>
      <c r="J231" s="40"/>
      <c r="K231" s="40"/>
      <c r="L231" s="44"/>
      <c r="M231" s="229"/>
      <c r="N231" s="230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156</v>
      </c>
      <c r="AU231" s="17" t="s">
        <v>78</v>
      </c>
    </row>
    <row r="232" s="2" customFormat="1">
      <c r="A232" s="38"/>
      <c r="B232" s="39"/>
      <c r="C232" s="40"/>
      <c r="D232" s="231" t="s">
        <v>158</v>
      </c>
      <c r="E232" s="40"/>
      <c r="F232" s="232" t="s">
        <v>334</v>
      </c>
      <c r="G232" s="40"/>
      <c r="H232" s="40"/>
      <c r="I232" s="228"/>
      <c r="J232" s="40"/>
      <c r="K232" s="40"/>
      <c r="L232" s="44"/>
      <c r="M232" s="229"/>
      <c r="N232" s="230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158</v>
      </c>
      <c r="AU232" s="17" t="s">
        <v>78</v>
      </c>
    </row>
    <row r="233" s="12" customFormat="1" ht="22.8" customHeight="1">
      <c r="A233" s="12"/>
      <c r="B233" s="197"/>
      <c r="C233" s="198"/>
      <c r="D233" s="199" t="s">
        <v>68</v>
      </c>
      <c r="E233" s="211" t="s">
        <v>335</v>
      </c>
      <c r="F233" s="211" t="s">
        <v>336</v>
      </c>
      <c r="G233" s="198"/>
      <c r="H233" s="198"/>
      <c r="I233" s="201"/>
      <c r="J233" s="212">
        <f>BK233</f>
        <v>0</v>
      </c>
      <c r="K233" s="198"/>
      <c r="L233" s="203"/>
      <c r="M233" s="204"/>
      <c r="N233" s="205"/>
      <c r="O233" s="205"/>
      <c r="P233" s="206">
        <f>SUM(P234:P256)</f>
        <v>0</v>
      </c>
      <c r="Q233" s="205"/>
      <c r="R233" s="206">
        <f>SUM(R234:R256)</f>
        <v>0</v>
      </c>
      <c r="S233" s="205"/>
      <c r="T233" s="207">
        <f>SUM(T234:T256)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8" t="s">
        <v>78</v>
      </c>
      <c r="AT233" s="209" t="s">
        <v>68</v>
      </c>
      <c r="AU233" s="209" t="s">
        <v>76</v>
      </c>
      <c r="AY233" s="208" t="s">
        <v>148</v>
      </c>
      <c r="BK233" s="210">
        <f>SUM(BK234:BK256)</f>
        <v>0</v>
      </c>
    </row>
    <row r="234" s="2" customFormat="1" ht="16.5" customHeight="1">
      <c r="A234" s="38"/>
      <c r="B234" s="39"/>
      <c r="C234" s="213" t="s">
        <v>251</v>
      </c>
      <c r="D234" s="213" t="s">
        <v>150</v>
      </c>
      <c r="E234" s="214" t="s">
        <v>337</v>
      </c>
      <c r="F234" s="215" t="s">
        <v>338</v>
      </c>
      <c r="G234" s="216" t="s">
        <v>339</v>
      </c>
      <c r="H234" s="217">
        <v>1</v>
      </c>
      <c r="I234" s="218"/>
      <c r="J234" s="219">
        <f>ROUND(I234*H234,2)</f>
        <v>0</v>
      </c>
      <c r="K234" s="215" t="s">
        <v>340</v>
      </c>
      <c r="L234" s="44"/>
      <c r="M234" s="220" t="s">
        <v>19</v>
      </c>
      <c r="N234" s="221" t="s">
        <v>40</v>
      </c>
      <c r="O234" s="84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204</v>
      </c>
      <c r="AT234" s="224" t="s">
        <v>150</v>
      </c>
      <c r="AU234" s="224" t="s">
        <v>78</v>
      </c>
      <c r="AY234" s="17" t="s">
        <v>148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76</v>
      </c>
      <c r="BK234" s="225">
        <f>ROUND(I234*H234,2)</f>
        <v>0</v>
      </c>
      <c r="BL234" s="17" t="s">
        <v>204</v>
      </c>
      <c r="BM234" s="224" t="s">
        <v>341</v>
      </c>
    </row>
    <row r="235" s="2" customFormat="1">
      <c r="A235" s="38"/>
      <c r="B235" s="39"/>
      <c r="C235" s="40"/>
      <c r="D235" s="226" t="s">
        <v>156</v>
      </c>
      <c r="E235" s="40"/>
      <c r="F235" s="227" t="s">
        <v>338</v>
      </c>
      <c r="G235" s="40"/>
      <c r="H235" s="40"/>
      <c r="I235" s="228"/>
      <c r="J235" s="40"/>
      <c r="K235" s="40"/>
      <c r="L235" s="44"/>
      <c r="M235" s="229"/>
      <c r="N235" s="230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156</v>
      </c>
      <c r="AU235" s="17" t="s">
        <v>78</v>
      </c>
    </row>
    <row r="236" s="2" customFormat="1" ht="16.5" customHeight="1">
      <c r="A236" s="38"/>
      <c r="B236" s="39"/>
      <c r="C236" s="213" t="s">
        <v>342</v>
      </c>
      <c r="D236" s="213" t="s">
        <v>150</v>
      </c>
      <c r="E236" s="214" t="s">
        <v>343</v>
      </c>
      <c r="F236" s="215" t="s">
        <v>344</v>
      </c>
      <c r="G236" s="216" t="s">
        <v>339</v>
      </c>
      <c r="H236" s="217">
        <v>1</v>
      </c>
      <c r="I236" s="218"/>
      <c r="J236" s="219">
        <f>ROUND(I236*H236,2)</f>
        <v>0</v>
      </c>
      <c r="K236" s="215" t="s">
        <v>340</v>
      </c>
      <c r="L236" s="44"/>
      <c r="M236" s="220" t="s">
        <v>19</v>
      </c>
      <c r="N236" s="221" t="s">
        <v>40</v>
      </c>
      <c r="O236" s="84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204</v>
      </c>
      <c r="AT236" s="224" t="s">
        <v>150</v>
      </c>
      <c r="AU236" s="224" t="s">
        <v>78</v>
      </c>
      <c r="AY236" s="17" t="s">
        <v>148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76</v>
      </c>
      <c r="BK236" s="225">
        <f>ROUND(I236*H236,2)</f>
        <v>0</v>
      </c>
      <c r="BL236" s="17" t="s">
        <v>204</v>
      </c>
      <c r="BM236" s="224" t="s">
        <v>345</v>
      </c>
    </row>
    <row r="237" s="2" customFormat="1">
      <c r="A237" s="38"/>
      <c r="B237" s="39"/>
      <c r="C237" s="40"/>
      <c r="D237" s="226" t="s">
        <v>156</v>
      </c>
      <c r="E237" s="40"/>
      <c r="F237" s="227" t="s">
        <v>344</v>
      </c>
      <c r="G237" s="40"/>
      <c r="H237" s="40"/>
      <c r="I237" s="228"/>
      <c r="J237" s="40"/>
      <c r="K237" s="40"/>
      <c r="L237" s="44"/>
      <c r="M237" s="229"/>
      <c r="N237" s="230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156</v>
      </c>
      <c r="AU237" s="17" t="s">
        <v>78</v>
      </c>
    </row>
    <row r="238" s="2" customFormat="1" ht="16.5" customHeight="1">
      <c r="A238" s="38"/>
      <c r="B238" s="39"/>
      <c r="C238" s="213" t="s">
        <v>256</v>
      </c>
      <c r="D238" s="213" t="s">
        <v>150</v>
      </c>
      <c r="E238" s="214" t="s">
        <v>346</v>
      </c>
      <c r="F238" s="215" t="s">
        <v>347</v>
      </c>
      <c r="G238" s="216" t="s">
        <v>339</v>
      </c>
      <c r="H238" s="217">
        <v>2</v>
      </c>
      <c r="I238" s="218"/>
      <c r="J238" s="219">
        <f>ROUND(I238*H238,2)</f>
        <v>0</v>
      </c>
      <c r="K238" s="215" t="s">
        <v>340</v>
      </c>
      <c r="L238" s="44"/>
      <c r="M238" s="220" t="s">
        <v>19</v>
      </c>
      <c r="N238" s="221" t="s">
        <v>40</v>
      </c>
      <c r="O238" s="84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204</v>
      </c>
      <c r="AT238" s="224" t="s">
        <v>150</v>
      </c>
      <c r="AU238" s="224" t="s">
        <v>78</v>
      </c>
      <c r="AY238" s="17" t="s">
        <v>148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76</v>
      </c>
      <c r="BK238" s="225">
        <f>ROUND(I238*H238,2)</f>
        <v>0</v>
      </c>
      <c r="BL238" s="17" t="s">
        <v>204</v>
      </c>
      <c r="BM238" s="224" t="s">
        <v>348</v>
      </c>
    </row>
    <row r="239" s="2" customFormat="1">
      <c r="A239" s="38"/>
      <c r="B239" s="39"/>
      <c r="C239" s="40"/>
      <c r="D239" s="226" t="s">
        <v>156</v>
      </c>
      <c r="E239" s="40"/>
      <c r="F239" s="227" t="s">
        <v>347</v>
      </c>
      <c r="G239" s="40"/>
      <c r="H239" s="40"/>
      <c r="I239" s="228"/>
      <c r="J239" s="40"/>
      <c r="K239" s="40"/>
      <c r="L239" s="44"/>
      <c r="M239" s="229"/>
      <c r="N239" s="230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156</v>
      </c>
      <c r="AU239" s="17" t="s">
        <v>78</v>
      </c>
    </row>
    <row r="240" s="2" customFormat="1" ht="16.5" customHeight="1">
      <c r="A240" s="38"/>
      <c r="B240" s="39"/>
      <c r="C240" s="213" t="s">
        <v>349</v>
      </c>
      <c r="D240" s="213" t="s">
        <v>150</v>
      </c>
      <c r="E240" s="214" t="s">
        <v>350</v>
      </c>
      <c r="F240" s="215" t="s">
        <v>351</v>
      </c>
      <c r="G240" s="216" t="s">
        <v>178</v>
      </c>
      <c r="H240" s="217">
        <v>48.700000000000003</v>
      </c>
      <c r="I240" s="218"/>
      <c r="J240" s="219">
        <f>ROUND(I240*H240,2)</f>
        <v>0</v>
      </c>
      <c r="K240" s="215" t="s">
        <v>340</v>
      </c>
      <c r="L240" s="44"/>
      <c r="M240" s="220" t="s">
        <v>19</v>
      </c>
      <c r="N240" s="221" t="s">
        <v>40</v>
      </c>
      <c r="O240" s="84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204</v>
      </c>
      <c r="AT240" s="224" t="s">
        <v>150</v>
      </c>
      <c r="AU240" s="224" t="s">
        <v>78</v>
      </c>
      <c r="AY240" s="17" t="s">
        <v>148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76</v>
      </c>
      <c r="BK240" s="225">
        <f>ROUND(I240*H240,2)</f>
        <v>0</v>
      </c>
      <c r="BL240" s="17" t="s">
        <v>204</v>
      </c>
      <c r="BM240" s="224" t="s">
        <v>352</v>
      </c>
    </row>
    <row r="241" s="2" customFormat="1">
      <c r="A241" s="38"/>
      <c r="B241" s="39"/>
      <c r="C241" s="40"/>
      <c r="D241" s="226" t="s">
        <v>156</v>
      </c>
      <c r="E241" s="40"/>
      <c r="F241" s="227" t="s">
        <v>351</v>
      </c>
      <c r="G241" s="40"/>
      <c r="H241" s="40"/>
      <c r="I241" s="228"/>
      <c r="J241" s="40"/>
      <c r="K241" s="40"/>
      <c r="L241" s="44"/>
      <c r="M241" s="229"/>
      <c r="N241" s="230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156</v>
      </c>
      <c r="AU241" s="17" t="s">
        <v>78</v>
      </c>
    </row>
    <row r="242" s="2" customFormat="1" ht="16.5" customHeight="1">
      <c r="A242" s="38"/>
      <c r="B242" s="39"/>
      <c r="C242" s="213" t="s">
        <v>264</v>
      </c>
      <c r="D242" s="213" t="s">
        <v>150</v>
      </c>
      <c r="E242" s="214" t="s">
        <v>353</v>
      </c>
      <c r="F242" s="215" t="s">
        <v>354</v>
      </c>
      <c r="G242" s="216" t="s">
        <v>339</v>
      </c>
      <c r="H242" s="217">
        <v>1</v>
      </c>
      <c r="I242" s="218"/>
      <c r="J242" s="219">
        <f>ROUND(I242*H242,2)</f>
        <v>0</v>
      </c>
      <c r="K242" s="215" t="s">
        <v>340</v>
      </c>
      <c r="L242" s="44"/>
      <c r="M242" s="220" t="s">
        <v>19</v>
      </c>
      <c r="N242" s="221" t="s">
        <v>40</v>
      </c>
      <c r="O242" s="84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204</v>
      </c>
      <c r="AT242" s="224" t="s">
        <v>150</v>
      </c>
      <c r="AU242" s="224" t="s">
        <v>78</v>
      </c>
      <c r="AY242" s="17" t="s">
        <v>148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76</v>
      </c>
      <c r="BK242" s="225">
        <f>ROUND(I242*H242,2)</f>
        <v>0</v>
      </c>
      <c r="BL242" s="17" t="s">
        <v>204</v>
      </c>
      <c r="BM242" s="224" t="s">
        <v>355</v>
      </c>
    </row>
    <row r="243" s="2" customFormat="1">
      <c r="A243" s="38"/>
      <c r="B243" s="39"/>
      <c r="C243" s="40"/>
      <c r="D243" s="226" t="s">
        <v>156</v>
      </c>
      <c r="E243" s="40"/>
      <c r="F243" s="227" t="s">
        <v>354</v>
      </c>
      <c r="G243" s="40"/>
      <c r="H243" s="40"/>
      <c r="I243" s="228"/>
      <c r="J243" s="40"/>
      <c r="K243" s="40"/>
      <c r="L243" s="44"/>
      <c r="M243" s="229"/>
      <c r="N243" s="230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156</v>
      </c>
      <c r="AU243" s="17" t="s">
        <v>78</v>
      </c>
    </row>
    <row r="244" s="2" customFormat="1" ht="16.5" customHeight="1">
      <c r="A244" s="38"/>
      <c r="B244" s="39"/>
      <c r="C244" s="213" t="s">
        <v>356</v>
      </c>
      <c r="D244" s="213" t="s">
        <v>150</v>
      </c>
      <c r="E244" s="214" t="s">
        <v>357</v>
      </c>
      <c r="F244" s="215" t="s">
        <v>358</v>
      </c>
      <c r="G244" s="216" t="s">
        <v>359</v>
      </c>
      <c r="H244" s="217">
        <v>15</v>
      </c>
      <c r="I244" s="218"/>
      <c r="J244" s="219">
        <f>ROUND(I244*H244,2)</f>
        <v>0</v>
      </c>
      <c r="K244" s="215" t="s">
        <v>340</v>
      </c>
      <c r="L244" s="44"/>
      <c r="M244" s="220" t="s">
        <v>19</v>
      </c>
      <c r="N244" s="221" t="s">
        <v>40</v>
      </c>
      <c r="O244" s="84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204</v>
      </c>
      <c r="AT244" s="224" t="s">
        <v>150</v>
      </c>
      <c r="AU244" s="224" t="s">
        <v>78</v>
      </c>
      <c r="AY244" s="17" t="s">
        <v>148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76</v>
      </c>
      <c r="BK244" s="225">
        <f>ROUND(I244*H244,2)</f>
        <v>0</v>
      </c>
      <c r="BL244" s="17" t="s">
        <v>204</v>
      </c>
      <c r="BM244" s="224" t="s">
        <v>360</v>
      </c>
    </row>
    <row r="245" s="2" customFormat="1">
      <c r="A245" s="38"/>
      <c r="B245" s="39"/>
      <c r="C245" s="40"/>
      <c r="D245" s="226" t="s">
        <v>156</v>
      </c>
      <c r="E245" s="40"/>
      <c r="F245" s="227" t="s">
        <v>358</v>
      </c>
      <c r="G245" s="40"/>
      <c r="H245" s="40"/>
      <c r="I245" s="228"/>
      <c r="J245" s="40"/>
      <c r="K245" s="40"/>
      <c r="L245" s="44"/>
      <c r="M245" s="229"/>
      <c r="N245" s="230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156</v>
      </c>
      <c r="AU245" s="17" t="s">
        <v>78</v>
      </c>
    </row>
    <row r="246" s="2" customFormat="1" ht="16.5" customHeight="1">
      <c r="A246" s="38"/>
      <c r="B246" s="39"/>
      <c r="C246" s="213" t="s">
        <v>270</v>
      </c>
      <c r="D246" s="213" t="s">
        <v>150</v>
      </c>
      <c r="E246" s="214" t="s">
        <v>361</v>
      </c>
      <c r="F246" s="215" t="s">
        <v>362</v>
      </c>
      <c r="G246" s="216" t="s">
        <v>359</v>
      </c>
      <c r="H246" s="217">
        <v>3</v>
      </c>
      <c r="I246" s="218"/>
      <c r="J246" s="219">
        <f>ROUND(I246*H246,2)</f>
        <v>0</v>
      </c>
      <c r="K246" s="215" t="s">
        <v>340</v>
      </c>
      <c r="L246" s="44"/>
      <c r="M246" s="220" t="s">
        <v>19</v>
      </c>
      <c r="N246" s="221" t="s">
        <v>40</v>
      </c>
      <c r="O246" s="84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204</v>
      </c>
      <c r="AT246" s="224" t="s">
        <v>150</v>
      </c>
      <c r="AU246" s="224" t="s">
        <v>78</v>
      </c>
      <c r="AY246" s="17" t="s">
        <v>148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76</v>
      </c>
      <c r="BK246" s="225">
        <f>ROUND(I246*H246,2)</f>
        <v>0</v>
      </c>
      <c r="BL246" s="17" t="s">
        <v>204</v>
      </c>
      <c r="BM246" s="224" t="s">
        <v>363</v>
      </c>
    </row>
    <row r="247" s="2" customFormat="1">
      <c r="A247" s="38"/>
      <c r="B247" s="39"/>
      <c r="C247" s="40"/>
      <c r="D247" s="226" t="s">
        <v>156</v>
      </c>
      <c r="E247" s="40"/>
      <c r="F247" s="227" t="s">
        <v>362</v>
      </c>
      <c r="G247" s="40"/>
      <c r="H247" s="40"/>
      <c r="I247" s="228"/>
      <c r="J247" s="40"/>
      <c r="K247" s="40"/>
      <c r="L247" s="44"/>
      <c r="M247" s="229"/>
      <c r="N247" s="230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156</v>
      </c>
      <c r="AU247" s="17" t="s">
        <v>78</v>
      </c>
    </row>
    <row r="248" s="2" customFormat="1" ht="16.5" customHeight="1">
      <c r="A248" s="38"/>
      <c r="B248" s="39"/>
      <c r="C248" s="213" t="s">
        <v>100</v>
      </c>
      <c r="D248" s="213" t="s">
        <v>150</v>
      </c>
      <c r="E248" s="214" t="s">
        <v>364</v>
      </c>
      <c r="F248" s="215" t="s">
        <v>365</v>
      </c>
      <c r="G248" s="216" t="s">
        <v>359</v>
      </c>
      <c r="H248" s="217">
        <v>2</v>
      </c>
      <c r="I248" s="218"/>
      <c r="J248" s="219">
        <f>ROUND(I248*H248,2)</f>
        <v>0</v>
      </c>
      <c r="K248" s="215" t="s">
        <v>340</v>
      </c>
      <c r="L248" s="44"/>
      <c r="M248" s="220" t="s">
        <v>19</v>
      </c>
      <c r="N248" s="221" t="s">
        <v>40</v>
      </c>
      <c r="O248" s="84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204</v>
      </c>
      <c r="AT248" s="224" t="s">
        <v>150</v>
      </c>
      <c r="AU248" s="224" t="s">
        <v>78</v>
      </c>
      <c r="AY248" s="17" t="s">
        <v>148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76</v>
      </c>
      <c r="BK248" s="225">
        <f>ROUND(I248*H248,2)</f>
        <v>0</v>
      </c>
      <c r="BL248" s="17" t="s">
        <v>204</v>
      </c>
      <c r="BM248" s="224" t="s">
        <v>366</v>
      </c>
    </row>
    <row r="249" s="2" customFormat="1">
      <c r="A249" s="38"/>
      <c r="B249" s="39"/>
      <c r="C249" s="40"/>
      <c r="D249" s="226" t="s">
        <v>156</v>
      </c>
      <c r="E249" s="40"/>
      <c r="F249" s="227" t="s">
        <v>365</v>
      </c>
      <c r="G249" s="40"/>
      <c r="H249" s="40"/>
      <c r="I249" s="228"/>
      <c r="J249" s="40"/>
      <c r="K249" s="40"/>
      <c r="L249" s="44"/>
      <c r="M249" s="229"/>
      <c r="N249" s="230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156</v>
      </c>
      <c r="AU249" s="17" t="s">
        <v>78</v>
      </c>
    </row>
    <row r="250" s="2" customFormat="1" ht="16.5" customHeight="1">
      <c r="A250" s="38"/>
      <c r="B250" s="39"/>
      <c r="C250" s="213" t="s">
        <v>278</v>
      </c>
      <c r="D250" s="213" t="s">
        <v>150</v>
      </c>
      <c r="E250" s="214" t="s">
        <v>367</v>
      </c>
      <c r="F250" s="215" t="s">
        <v>368</v>
      </c>
      <c r="G250" s="216" t="s">
        <v>359</v>
      </c>
      <c r="H250" s="217">
        <v>1</v>
      </c>
      <c r="I250" s="218"/>
      <c r="J250" s="219">
        <f>ROUND(I250*H250,2)</f>
        <v>0</v>
      </c>
      <c r="K250" s="215" t="s">
        <v>340</v>
      </c>
      <c r="L250" s="44"/>
      <c r="M250" s="220" t="s">
        <v>19</v>
      </c>
      <c r="N250" s="221" t="s">
        <v>40</v>
      </c>
      <c r="O250" s="84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204</v>
      </c>
      <c r="AT250" s="224" t="s">
        <v>150</v>
      </c>
      <c r="AU250" s="224" t="s">
        <v>78</v>
      </c>
      <c r="AY250" s="17" t="s">
        <v>148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76</v>
      </c>
      <c r="BK250" s="225">
        <f>ROUND(I250*H250,2)</f>
        <v>0</v>
      </c>
      <c r="BL250" s="17" t="s">
        <v>204</v>
      </c>
      <c r="BM250" s="224" t="s">
        <v>369</v>
      </c>
    </row>
    <row r="251" s="2" customFormat="1">
      <c r="A251" s="38"/>
      <c r="B251" s="39"/>
      <c r="C251" s="40"/>
      <c r="D251" s="226" t="s">
        <v>156</v>
      </c>
      <c r="E251" s="40"/>
      <c r="F251" s="227" t="s">
        <v>368</v>
      </c>
      <c r="G251" s="40"/>
      <c r="H251" s="40"/>
      <c r="I251" s="228"/>
      <c r="J251" s="40"/>
      <c r="K251" s="40"/>
      <c r="L251" s="44"/>
      <c r="M251" s="229"/>
      <c r="N251" s="230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156</v>
      </c>
      <c r="AU251" s="17" t="s">
        <v>78</v>
      </c>
    </row>
    <row r="252" s="2" customFormat="1" ht="24.15" customHeight="1">
      <c r="A252" s="38"/>
      <c r="B252" s="39"/>
      <c r="C252" s="213" t="s">
        <v>370</v>
      </c>
      <c r="D252" s="213" t="s">
        <v>150</v>
      </c>
      <c r="E252" s="214" t="s">
        <v>371</v>
      </c>
      <c r="F252" s="215" t="s">
        <v>372</v>
      </c>
      <c r="G252" s="216" t="s">
        <v>339</v>
      </c>
      <c r="H252" s="217">
        <v>1</v>
      </c>
      <c r="I252" s="218"/>
      <c r="J252" s="219">
        <f>ROUND(I252*H252,2)</f>
        <v>0</v>
      </c>
      <c r="K252" s="215" t="s">
        <v>340</v>
      </c>
      <c r="L252" s="44"/>
      <c r="M252" s="220" t="s">
        <v>19</v>
      </c>
      <c r="N252" s="221" t="s">
        <v>40</v>
      </c>
      <c r="O252" s="84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204</v>
      </c>
      <c r="AT252" s="224" t="s">
        <v>150</v>
      </c>
      <c r="AU252" s="224" t="s">
        <v>78</v>
      </c>
      <c r="AY252" s="17" t="s">
        <v>148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76</v>
      </c>
      <c r="BK252" s="225">
        <f>ROUND(I252*H252,2)</f>
        <v>0</v>
      </c>
      <c r="BL252" s="17" t="s">
        <v>204</v>
      </c>
      <c r="BM252" s="224" t="s">
        <v>373</v>
      </c>
    </row>
    <row r="253" s="2" customFormat="1">
      <c r="A253" s="38"/>
      <c r="B253" s="39"/>
      <c r="C253" s="40"/>
      <c r="D253" s="226" t="s">
        <v>156</v>
      </c>
      <c r="E253" s="40"/>
      <c r="F253" s="227" t="s">
        <v>372</v>
      </c>
      <c r="G253" s="40"/>
      <c r="H253" s="40"/>
      <c r="I253" s="228"/>
      <c r="J253" s="40"/>
      <c r="K253" s="40"/>
      <c r="L253" s="44"/>
      <c r="M253" s="229"/>
      <c r="N253" s="230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156</v>
      </c>
      <c r="AU253" s="17" t="s">
        <v>78</v>
      </c>
    </row>
    <row r="254" s="2" customFormat="1" ht="16.5" customHeight="1">
      <c r="A254" s="38"/>
      <c r="B254" s="39"/>
      <c r="C254" s="213" t="s">
        <v>267</v>
      </c>
      <c r="D254" s="213" t="s">
        <v>150</v>
      </c>
      <c r="E254" s="214" t="s">
        <v>374</v>
      </c>
      <c r="F254" s="215" t="s">
        <v>375</v>
      </c>
      <c r="G254" s="216" t="s">
        <v>111</v>
      </c>
      <c r="H254" s="217">
        <v>1.5609999999999999</v>
      </c>
      <c r="I254" s="218"/>
      <c r="J254" s="219">
        <f>ROUND(I254*H254,2)</f>
        <v>0</v>
      </c>
      <c r="K254" s="215" t="s">
        <v>153</v>
      </c>
      <c r="L254" s="44"/>
      <c r="M254" s="220" t="s">
        <v>19</v>
      </c>
      <c r="N254" s="221" t="s">
        <v>40</v>
      </c>
      <c r="O254" s="84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204</v>
      </c>
      <c r="AT254" s="224" t="s">
        <v>150</v>
      </c>
      <c r="AU254" s="224" t="s">
        <v>78</v>
      </c>
      <c r="AY254" s="17" t="s">
        <v>148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76</v>
      </c>
      <c r="BK254" s="225">
        <f>ROUND(I254*H254,2)</f>
        <v>0</v>
      </c>
      <c r="BL254" s="17" t="s">
        <v>204</v>
      </c>
      <c r="BM254" s="224" t="s">
        <v>376</v>
      </c>
    </row>
    <row r="255" s="2" customFormat="1">
      <c r="A255" s="38"/>
      <c r="B255" s="39"/>
      <c r="C255" s="40"/>
      <c r="D255" s="226" t="s">
        <v>156</v>
      </c>
      <c r="E255" s="40"/>
      <c r="F255" s="227" t="s">
        <v>377</v>
      </c>
      <c r="G255" s="40"/>
      <c r="H255" s="40"/>
      <c r="I255" s="228"/>
      <c r="J255" s="40"/>
      <c r="K255" s="40"/>
      <c r="L255" s="44"/>
      <c r="M255" s="229"/>
      <c r="N255" s="230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156</v>
      </c>
      <c r="AU255" s="17" t="s">
        <v>78</v>
      </c>
    </row>
    <row r="256" s="2" customFormat="1">
      <c r="A256" s="38"/>
      <c r="B256" s="39"/>
      <c r="C256" s="40"/>
      <c r="D256" s="231" t="s">
        <v>158</v>
      </c>
      <c r="E256" s="40"/>
      <c r="F256" s="232" t="s">
        <v>378</v>
      </c>
      <c r="G256" s="40"/>
      <c r="H256" s="40"/>
      <c r="I256" s="228"/>
      <c r="J256" s="40"/>
      <c r="K256" s="40"/>
      <c r="L256" s="44"/>
      <c r="M256" s="229"/>
      <c r="N256" s="230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158</v>
      </c>
      <c r="AU256" s="17" t="s">
        <v>78</v>
      </c>
    </row>
    <row r="257" s="12" customFormat="1" ht="22.8" customHeight="1">
      <c r="A257" s="12"/>
      <c r="B257" s="197"/>
      <c r="C257" s="198"/>
      <c r="D257" s="199" t="s">
        <v>68</v>
      </c>
      <c r="E257" s="211" t="s">
        <v>379</v>
      </c>
      <c r="F257" s="211" t="s">
        <v>380</v>
      </c>
      <c r="G257" s="198"/>
      <c r="H257" s="198"/>
      <c r="I257" s="201"/>
      <c r="J257" s="212">
        <f>BK257</f>
        <v>0</v>
      </c>
      <c r="K257" s="198"/>
      <c r="L257" s="203"/>
      <c r="M257" s="204"/>
      <c r="N257" s="205"/>
      <c r="O257" s="205"/>
      <c r="P257" s="206">
        <f>SUM(P258:P263)</f>
        <v>0</v>
      </c>
      <c r="Q257" s="205"/>
      <c r="R257" s="206">
        <f>SUM(R258:R263)</f>
        <v>0.059258640000000001</v>
      </c>
      <c r="S257" s="205"/>
      <c r="T257" s="207">
        <f>SUM(T258:T263)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8" t="s">
        <v>78</v>
      </c>
      <c r="AT257" s="209" t="s">
        <v>68</v>
      </c>
      <c r="AU257" s="209" t="s">
        <v>76</v>
      </c>
      <c r="AY257" s="208" t="s">
        <v>148</v>
      </c>
      <c r="BK257" s="210">
        <f>SUM(BK258:BK263)</f>
        <v>0</v>
      </c>
    </row>
    <row r="258" s="2" customFormat="1" ht="16.5" customHeight="1">
      <c r="A258" s="38"/>
      <c r="B258" s="39"/>
      <c r="C258" s="213" t="s">
        <v>245</v>
      </c>
      <c r="D258" s="213" t="s">
        <v>150</v>
      </c>
      <c r="E258" s="214" t="s">
        <v>381</v>
      </c>
      <c r="F258" s="215" t="s">
        <v>382</v>
      </c>
      <c r="G258" s="216" t="s">
        <v>178</v>
      </c>
      <c r="H258" s="217">
        <v>120.93600000000001</v>
      </c>
      <c r="I258" s="218"/>
      <c r="J258" s="219">
        <f>ROUND(I258*H258,2)</f>
        <v>0</v>
      </c>
      <c r="K258" s="215" t="s">
        <v>153</v>
      </c>
      <c r="L258" s="44"/>
      <c r="M258" s="220" t="s">
        <v>19</v>
      </c>
      <c r="N258" s="221" t="s">
        <v>40</v>
      </c>
      <c r="O258" s="84"/>
      <c r="P258" s="222">
        <f>O258*H258</f>
        <v>0</v>
      </c>
      <c r="Q258" s="222">
        <v>0.00020000000000000001</v>
      </c>
      <c r="R258" s="222">
        <f>Q258*H258</f>
        <v>0.024187200000000002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204</v>
      </c>
      <c r="AT258" s="224" t="s">
        <v>150</v>
      </c>
      <c r="AU258" s="224" t="s">
        <v>78</v>
      </c>
      <c r="AY258" s="17" t="s">
        <v>148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76</v>
      </c>
      <c r="BK258" s="225">
        <f>ROUND(I258*H258,2)</f>
        <v>0</v>
      </c>
      <c r="BL258" s="17" t="s">
        <v>204</v>
      </c>
      <c r="BM258" s="224" t="s">
        <v>383</v>
      </c>
    </row>
    <row r="259" s="2" customFormat="1">
      <c r="A259" s="38"/>
      <c r="B259" s="39"/>
      <c r="C259" s="40"/>
      <c r="D259" s="226" t="s">
        <v>156</v>
      </c>
      <c r="E259" s="40"/>
      <c r="F259" s="227" t="s">
        <v>384</v>
      </c>
      <c r="G259" s="40"/>
      <c r="H259" s="40"/>
      <c r="I259" s="228"/>
      <c r="J259" s="40"/>
      <c r="K259" s="40"/>
      <c r="L259" s="44"/>
      <c r="M259" s="229"/>
      <c r="N259" s="230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156</v>
      </c>
      <c r="AU259" s="17" t="s">
        <v>78</v>
      </c>
    </row>
    <row r="260" s="2" customFormat="1">
      <c r="A260" s="38"/>
      <c r="B260" s="39"/>
      <c r="C260" s="40"/>
      <c r="D260" s="231" t="s">
        <v>158</v>
      </c>
      <c r="E260" s="40"/>
      <c r="F260" s="232" t="s">
        <v>385</v>
      </c>
      <c r="G260" s="40"/>
      <c r="H260" s="40"/>
      <c r="I260" s="228"/>
      <c r="J260" s="40"/>
      <c r="K260" s="40"/>
      <c r="L260" s="44"/>
      <c r="M260" s="229"/>
      <c r="N260" s="230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158</v>
      </c>
      <c r="AU260" s="17" t="s">
        <v>78</v>
      </c>
    </row>
    <row r="261" s="2" customFormat="1" ht="16.5" customHeight="1">
      <c r="A261" s="38"/>
      <c r="B261" s="39"/>
      <c r="C261" s="213" t="s">
        <v>386</v>
      </c>
      <c r="D261" s="213" t="s">
        <v>150</v>
      </c>
      <c r="E261" s="214" t="s">
        <v>387</v>
      </c>
      <c r="F261" s="215" t="s">
        <v>388</v>
      </c>
      <c r="G261" s="216" t="s">
        <v>178</v>
      </c>
      <c r="H261" s="217">
        <v>120.93600000000001</v>
      </c>
      <c r="I261" s="218"/>
      <c r="J261" s="219">
        <f>ROUND(I261*H261,2)</f>
        <v>0</v>
      </c>
      <c r="K261" s="215" t="s">
        <v>153</v>
      </c>
      <c r="L261" s="44"/>
      <c r="M261" s="220" t="s">
        <v>19</v>
      </c>
      <c r="N261" s="221" t="s">
        <v>40</v>
      </c>
      <c r="O261" s="84"/>
      <c r="P261" s="222">
        <f>O261*H261</f>
        <v>0</v>
      </c>
      <c r="Q261" s="222">
        <v>0.00029</v>
      </c>
      <c r="R261" s="222">
        <f>Q261*H261</f>
        <v>0.035071440000000002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204</v>
      </c>
      <c r="AT261" s="224" t="s">
        <v>150</v>
      </c>
      <c r="AU261" s="224" t="s">
        <v>78</v>
      </c>
      <c r="AY261" s="17" t="s">
        <v>148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76</v>
      </c>
      <c r="BK261" s="225">
        <f>ROUND(I261*H261,2)</f>
        <v>0</v>
      </c>
      <c r="BL261" s="17" t="s">
        <v>204</v>
      </c>
      <c r="BM261" s="224" t="s">
        <v>389</v>
      </c>
    </row>
    <row r="262" s="2" customFormat="1">
      <c r="A262" s="38"/>
      <c r="B262" s="39"/>
      <c r="C262" s="40"/>
      <c r="D262" s="226" t="s">
        <v>156</v>
      </c>
      <c r="E262" s="40"/>
      <c r="F262" s="227" t="s">
        <v>390</v>
      </c>
      <c r="G262" s="40"/>
      <c r="H262" s="40"/>
      <c r="I262" s="228"/>
      <c r="J262" s="40"/>
      <c r="K262" s="40"/>
      <c r="L262" s="44"/>
      <c r="M262" s="229"/>
      <c r="N262" s="230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156</v>
      </c>
      <c r="AU262" s="17" t="s">
        <v>78</v>
      </c>
    </row>
    <row r="263" s="2" customFormat="1">
      <c r="A263" s="38"/>
      <c r="B263" s="39"/>
      <c r="C263" s="40"/>
      <c r="D263" s="231" t="s">
        <v>158</v>
      </c>
      <c r="E263" s="40"/>
      <c r="F263" s="232" t="s">
        <v>391</v>
      </c>
      <c r="G263" s="40"/>
      <c r="H263" s="40"/>
      <c r="I263" s="228"/>
      <c r="J263" s="40"/>
      <c r="K263" s="40"/>
      <c r="L263" s="44"/>
      <c r="M263" s="265"/>
      <c r="N263" s="266"/>
      <c r="O263" s="267"/>
      <c r="P263" s="267"/>
      <c r="Q263" s="267"/>
      <c r="R263" s="267"/>
      <c r="S263" s="267"/>
      <c r="T263" s="26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158</v>
      </c>
      <c r="AU263" s="17" t="s">
        <v>78</v>
      </c>
    </row>
    <row r="264" s="2" customFormat="1" ht="6.96" customHeight="1">
      <c r="A264" s="38"/>
      <c r="B264" s="59"/>
      <c r="C264" s="60"/>
      <c r="D264" s="60"/>
      <c r="E264" s="60"/>
      <c r="F264" s="60"/>
      <c r="G264" s="60"/>
      <c r="H264" s="60"/>
      <c r="I264" s="60"/>
      <c r="J264" s="60"/>
      <c r="K264" s="60"/>
      <c r="L264" s="44"/>
      <c r="M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</row>
  </sheetData>
  <sheetProtection sheet="1" autoFilter="0" formatColumns="0" formatRows="0" objects="1" scenarios="1" spinCount="100000" saltValue="HFQTCslp6SXW1TS6oY7nQMRxVQKsgHUNFX0hbr30Ycs4JaWveugtMJpP/wpPZr3uWFbvHYraCp48mCluuG4KzA==" hashValue="cROjAviVXCDEUpcqw5kq5pBEIF7m/6xO5a3uvM4tWsZGtG2sp/yGU5B4xrC1TGaKCTg/0RZtwsDaaM8iBT+ArA==" algorithmName="SHA-512" password="CC35"/>
  <autoFilter ref="C96:K2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2" r:id="rId1" display="https://podminky.urs.cz/item/CS_URS_2022_01/132212132"/>
    <hyperlink ref="F107" r:id="rId2" display="https://podminky.urs.cz/item/CS_URS_2022_01/132212332"/>
    <hyperlink ref="F112" r:id="rId3" display="https://podminky.urs.cz/item/CS_URS_2022_01/162351103"/>
    <hyperlink ref="F117" r:id="rId4" display="https://podminky.urs.cz/item/CS_URS_2022_01/181351003"/>
    <hyperlink ref="F123" r:id="rId5" display="https://podminky.urs.cz/item/CS_URS_2022_01/274321311"/>
    <hyperlink ref="F126" r:id="rId6" display="https://podminky.urs.cz/item/CS_URS_2022_01/274351121"/>
    <hyperlink ref="F131" r:id="rId7" display="https://podminky.urs.cz/item/CS_URS_2022_01/274351122"/>
    <hyperlink ref="F136" r:id="rId8" display="https://podminky.urs.cz/item/CS_URS_2022_01/274361821"/>
    <hyperlink ref="F140" r:id="rId9" display="https://podminky.urs.cz/item/CS_URS_2022_01/311272031"/>
    <hyperlink ref="F145" r:id="rId10" display="https://podminky.urs.cz/item/CS_URS_2022_01/317941121"/>
    <hyperlink ref="F153" r:id="rId11" display="https://podminky.urs.cz/item/CS_URS_2022_01/342291121"/>
    <hyperlink ref="F158" r:id="rId12" display="https://podminky.urs.cz/item/CS_URS_2022_01/346244381"/>
    <hyperlink ref="F165" r:id="rId13" display="https://podminky.urs.cz/item/CS_URS_2022_01/612111111"/>
    <hyperlink ref="F170" r:id="rId14" display="https://podminky.urs.cz/item/CS_URS_2022_01/612142001"/>
    <hyperlink ref="F175" r:id="rId15" display="https://podminky.urs.cz/item/CS_URS_2022_01/612311131"/>
    <hyperlink ref="F181" r:id="rId16" display="https://podminky.urs.cz/item/CS_URS_2022_01/949101111"/>
    <hyperlink ref="F186" r:id="rId17" display="https://podminky.urs.cz/item/CS_URS_2022_01/952901111"/>
    <hyperlink ref="F191" r:id="rId18" display="https://podminky.urs.cz/item/CS_URS_2022_01/966071711"/>
    <hyperlink ref="F196" r:id="rId19" display="https://podminky.urs.cz/item/CS_URS_2022_01/966071822"/>
    <hyperlink ref="F202" r:id="rId20" display="https://podminky.urs.cz/item/CS_URS_2022_01/997013111"/>
    <hyperlink ref="F207" r:id="rId21" display="https://podminky.urs.cz/item/CS_URS_2022_01/997013501"/>
    <hyperlink ref="F212" r:id="rId22" display="https://podminky.urs.cz/item/CS_URS_2022_01/997013509"/>
    <hyperlink ref="F217" r:id="rId23" display="https://podminky.urs.cz/item/CS_URS_2022_01/997013631"/>
    <hyperlink ref="F224" r:id="rId24" display="https://podminky.urs.cz/item/CS_URS_2022_01/998021021"/>
    <hyperlink ref="F229" r:id="rId25" display="https://podminky.urs.cz/item/CS_URS_2022_01/763111437"/>
    <hyperlink ref="F232" r:id="rId26" display="https://podminky.urs.cz/item/CS_URS_2022_01/998763100"/>
    <hyperlink ref="F256" r:id="rId27" display="https://podminky.urs.cz/item/CS_URS_2022_01/998767101"/>
    <hyperlink ref="F260" r:id="rId28" display="https://podminky.urs.cz/item/CS_URS_2022_01/784181101"/>
    <hyperlink ref="F263" r:id="rId29" display="https://podminky.urs.cz/item/CS_URS_2022_01/7842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78</v>
      </c>
    </row>
    <row r="4" s="1" customFormat="1" ht="24.96" customHeight="1">
      <c r="B4" s="20"/>
      <c r="D4" s="141" t="s">
        <v>104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16</v>
      </c>
      <c r="L6" s="20"/>
    </row>
    <row r="7" s="1" customFormat="1" ht="16.5" customHeight="1">
      <c r="B7" s="20"/>
      <c r="E7" s="144" t="str">
        <f>'Rekapitulace stavby'!K6</f>
        <v>Zvyšování technicko-didaktické úrovně výuky - Projekt ITI (01/22)</v>
      </c>
      <c r="F7" s="143"/>
      <c r="G7" s="143"/>
      <c r="H7" s="143"/>
      <c r="L7" s="20"/>
    </row>
    <row r="8" s="1" customFormat="1" ht="12" customHeight="1">
      <c r="B8" s="20"/>
      <c r="D8" s="143" t="s">
        <v>113</v>
      </c>
      <c r="L8" s="20"/>
    </row>
    <row r="9" s="2" customFormat="1" ht="16.5" customHeight="1">
      <c r="A9" s="38"/>
      <c r="B9" s="44"/>
      <c r="C9" s="38"/>
      <c r="D9" s="38"/>
      <c r="E9" s="144" t="s">
        <v>114</v>
      </c>
      <c r="F9" s="38"/>
      <c r="G9" s="38"/>
      <c r="H9" s="38"/>
      <c r="I9" s="38"/>
      <c r="J9" s="38"/>
      <c r="K9" s="38"/>
      <c r="L9" s="14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3" t="s">
        <v>115</v>
      </c>
      <c r="E10" s="38"/>
      <c r="F10" s="38"/>
      <c r="G10" s="38"/>
      <c r="H10" s="38"/>
      <c r="I10" s="38"/>
      <c r="J10" s="38"/>
      <c r="K10" s="38"/>
      <c r="L10" s="14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6" t="s">
        <v>392</v>
      </c>
      <c r="F11" s="38"/>
      <c r="G11" s="38"/>
      <c r="H11" s="38"/>
      <c r="I11" s="38"/>
      <c r="J11" s="38"/>
      <c r="K11" s="38"/>
      <c r="L11" s="14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3" t="s">
        <v>18</v>
      </c>
      <c r="E13" s="38"/>
      <c r="F13" s="133" t="s">
        <v>19</v>
      </c>
      <c r="G13" s="38"/>
      <c r="H13" s="38"/>
      <c r="I13" s="143" t="s">
        <v>20</v>
      </c>
      <c r="J13" s="133" t="s">
        <v>19</v>
      </c>
      <c r="K13" s="38"/>
      <c r="L13" s="14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3" t="s">
        <v>21</v>
      </c>
      <c r="E14" s="38"/>
      <c r="F14" s="133" t="s">
        <v>22</v>
      </c>
      <c r="G14" s="38"/>
      <c r="H14" s="38"/>
      <c r="I14" s="143" t="s">
        <v>23</v>
      </c>
      <c r="J14" s="147" t="str">
        <f>'Rekapitulace stavby'!AN8</f>
        <v>13. 6. 2022</v>
      </c>
      <c r="K14" s="38"/>
      <c r="L14" s="14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3" t="s">
        <v>25</v>
      </c>
      <c r="E16" s="38"/>
      <c r="F16" s="38"/>
      <c r="G16" s="38"/>
      <c r="H16" s="38"/>
      <c r="I16" s="143" t="s">
        <v>26</v>
      </c>
      <c r="J16" s="133" t="str">
        <f>IF('Rekapitulace stavby'!AN10="","",'Rekapitulace stavby'!AN10)</f>
        <v/>
      </c>
      <c r="K16" s="38"/>
      <c r="L16" s="14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3" t="s">
        <v>27</v>
      </c>
      <c r="J17" s="133" t="str">
        <f>IF('Rekapitulace stavby'!AN11="","",'Rekapitulace stavby'!AN11)</f>
        <v/>
      </c>
      <c r="K17" s="38"/>
      <c r="L17" s="14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3" t="s">
        <v>28</v>
      </c>
      <c r="E19" s="38"/>
      <c r="F19" s="38"/>
      <c r="G19" s="38"/>
      <c r="H19" s="38"/>
      <c r="I19" s="143" t="s">
        <v>26</v>
      </c>
      <c r="J19" s="33" t="str">
        <f>'Rekapitulace stavby'!AN13</f>
        <v>Vyplň údaj</v>
      </c>
      <c r="K19" s="38"/>
      <c r="L19" s="14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3" t="s">
        <v>27</v>
      </c>
      <c r="J20" s="33" t="str">
        <f>'Rekapitulace stavby'!AN14</f>
        <v>Vyplň údaj</v>
      </c>
      <c r="K20" s="38"/>
      <c r="L20" s="14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3" t="s">
        <v>30</v>
      </c>
      <c r="E22" s="38"/>
      <c r="F22" s="38"/>
      <c r="G22" s="38"/>
      <c r="H22" s="38"/>
      <c r="I22" s="143" t="s">
        <v>26</v>
      </c>
      <c r="J22" s="133" t="str">
        <f>IF('Rekapitulace stavby'!AN16="","",'Rekapitulace stavby'!AN16)</f>
        <v/>
      </c>
      <c r="K22" s="38"/>
      <c r="L22" s="14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3" t="s">
        <v>27</v>
      </c>
      <c r="J23" s="133" t="str">
        <f>IF('Rekapitulace stavby'!AN17="","",'Rekapitulace stavby'!AN17)</f>
        <v/>
      </c>
      <c r="K23" s="38"/>
      <c r="L23" s="14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3" t="s">
        <v>32</v>
      </c>
      <c r="E25" s="38"/>
      <c r="F25" s="38"/>
      <c r="G25" s="38"/>
      <c r="H25" s="38"/>
      <c r="I25" s="143" t="s">
        <v>26</v>
      </c>
      <c r="J25" s="133" t="str">
        <f>IF('Rekapitulace stavby'!AN19="","",'Rekapitulace stavby'!AN19)</f>
        <v/>
      </c>
      <c r="K25" s="38"/>
      <c r="L25" s="14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3" t="s">
        <v>27</v>
      </c>
      <c r="J26" s="133" t="str">
        <f>IF('Rekapitulace stavby'!AN20="","",'Rekapitulace stavby'!AN20)</f>
        <v/>
      </c>
      <c r="K26" s="38"/>
      <c r="L26" s="14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3" t="s">
        <v>33</v>
      </c>
      <c r="E28" s="38"/>
      <c r="F28" s="38"/>
      <c r="G28" s="38"/>
      <c r="H28" s="38"/>
      <c r="I28" s="38"/>
      <c r="J28" s="38"/>
      <c r="K28" s="38"/>
      <c r="L28" s="14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47.25" customHeight="1">
      <c r="A29" s="148"/>
      <c r="B29" s="149"/>
      <c r="C29" s="148"/>
      <c r="D29" s="148"/>
      <c r="E29" s="150" t="s">
        <v>34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2"/>
      <c r="E31" s="152"/>
      <c r="F31" s="152"/>
      <c r="G31" s="152"/>
      <c r="H31" s="152"/>
      <c r="I31" s="152"/>
      <c r="J31" s="152"/>
      <c r="K31" s="152"/>
      <c r="L31" s="14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3" t="s">
        <v>35</v>
      </c>
      <c r="E32" s="38"/>
      <c r="F32" s="38"/>
      <c r="G32" s="38"/>
      <c r="H32" s="38"/>
      <c r="I32" s="38"/>
      <c r="J32" s="154">
        <f>ROUND(J90, 2)</f>
        <v>0</v>
      </c>
      <c r="K32" s="38"/>
      <c r="L32" s="14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2"/>
      <c r="E33" s="152"/>
      <c r="F33" s="152"/>
      <c r="G33" s="152"/>
      <c r="H33" s="152"/>
      <c r="I33" s="152"/>
      <c r="J33" s="152"/>
      <c r="K33" s="152"/>
      <c r="L33" s="14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5" t="s">
        <v>37</v>
      </c>
      <c r="G34" s="38"/>
      <c r="H34" s="38"/>
      <c r="I34" s="155" t="s">
        <v>36</v>
      </c>
      <c r="J34" s="155" t="s">
        <v>38</v>
      </c>
      <c r="K34" s="38"/>
      <c r="L34" s="14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6" t="s">
        <v>39</v>
      </c>
      <c r="E35" s="143" t="s">
        <v>40</v>
      </c>
      <c r="F35" s="157">
        <f>ROUND((SUM(BE90:BE175)),  2)</f>
        <v>0</v>
      </c>
      <c r="G35" s="38"/>
      <c r="H35" s="38"/>
      <c r="I35" s="158">
        <v>0.20999999999999999</v>
      </c>
      <c r="J35" s="157">
        <f>ROUND(((SUM(BE90:BE175))*I35),  2)</f>
        <v>0</v>
      </c>
      <c r="K35" s="38"/>
      <c r="L35" s="14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3" t="s">
        <v>41</v>
      </c>
      <c r="F36" s="157">
        <f>ROUND((SUM(BF90:BF175)),  2)</f>
        <v>0</v>
      </c>
      <c r="G36" s="38"/>
      <c r="H36" s="38"/>
      <c r="I36" s="158">
        <v>0.14999999999999999</v>
      </c>
      <c r="J36" s="157">
        <f>ROUND(((SUM(BF90:BF175))*I36),  2)</f>
        <v>0</v>
      </c>
      <c r="K36" s="38"/>
      <c r="L36" s="14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3" t="s">
        <v>42</v>
      </c>
      <c r="F37" s="157">
        <f>ROUND((SUM(BG90:BG175)),  2)</f>
        <v>0</v>
      </c>
      <c r="G37" s="38"/>
      <c r="H37" s="38"/>
      <c r="I37" s="158">
        <v>0.20999999999999999</v>
      </c>
      <c r="J37" s="157">
        <f>0</f>
        <v>0</v>
      </c>
      <c r="K37" s="38"/>
      <c r="L37" s="14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3" t="s">
        <v>43</v>
      </c>
      <c r="F38" s="157">
        <f>ROUND((SUM(BH90:BH175)),  2)</f>
        <v>0</v>
      </c>
      <c r="G38" s="38"/>
      <c r="H38" s="38"/>
      <c r="I38" s="158">
        <v>0.14999999999999999</v>
      </c>
      <c r="J38" s="157">
        <f>0</f>
        <v>0</v>
      </c>
      <c r="K38" s="38"/>
      <c r="L38" s="14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3" t="s">
        <v>44</v>
      </c>
      <c r="F39" s="157">
        <f>ROUND((SUM(BI90:BI175)),  2)</f>
        <v>0</v>
      </c>
      <c r="G39" s="38"/>
      <c r="H39" s="38"/>
      <c r="I39" s="158">
        <v>0</v>
      </c>
      <c r="J39" s="157">
        <f>0</f>
        <v>0</v>
      </c>
      <c r="K39" s="38"/>
      <c r="L39" s="14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117</v>
      </c>
      <c r="D47" s="40"/>
      <c r="E47" s="40"/>
      <c r="F47" s="40"/>
      <c r="G47" s="40"/>
      <c r="H47" s="40"/>
      <c r="I47" s="40"/>
      <c r="J47" s="40"/>
      <c r="K47" s="40"/>
      <c r="L47" s="14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70" t="str">
        <f>E7</f>
        <v>Zvyšování technicko-didaktické úrovně výuky - Projekt ITI (01/22)</v>
      </c>
      <c r="F50" s="32"/>
      <c r="G50" s="32"/>
      <c r="H50" s="32"/>
      <c r="I50" s="40"/>
      <c r="J50" s="40"/>
      <c r="K50" s="40"/>
      <c r="L50" s="14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70" t="s">
        <v>114</v>
      </c>
      <c r="F52" s="40"/>
      <c r="G52" s="40"/>
      <c r="H52" s="40"/>
      <c r="I52" s="40"/>
      <c r="J52" s="40"/>
      <c r="K52" s="40"/>
      <c r="L52" s="14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115</v>
      </c>
      <c r="D53" s="40"/>
      <c r="E53" s="40"/>
      <c r="F53" s="40"/>
      <c r="G53" s="40"/>
      <c r="H53" s="40"/>
      <c r="I53" s="40"/>
      <c r="J53" s="40"/>
      <c r="K53" s="40"/>
      <c r="L53" s="14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H00 - Vzduchotechnika</v>
      </c>
      <c r="F54" s="40"/>
      <c r="G54" s="40"/>
      <c r="H54" s="40"/>
      <c r="I54" s="40"/>
      <c r="J54" s="40"/>
      <c r="K54" s="40"/>
      <c r="L54" s="14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13. 6. 2022</v>
      </c>
      <c r="K56" s="40"/>
      <c r="L56" s="14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 xml:space="preserve"> </v>
      </c>
      <c r="K58" s="40"/>
      <c r="L58" s="14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32</v>
      </c>
      <c r="J59" s="36" t="str">
        <f>E26</f>
        <v xml:space="preserve"> </v>
      </c>
      <c r="K59" s="40"/>
      <c r="L59" s="14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1" t="s">
        <v>118</v>
      </c>
      <c r="D61" s="172"/>
      <c r="E61" s="172"/>
      <c r="F61" s="172"/>
      <c r="G61" s="172"/>
      <c r="H61" s="172"/>
      <c r="I61" s="172"/>
      <c r="J61" s="173" t="s">
        <v>119</v>
      </c>
      <c r="K61" s="172"/>
      <c r="L61" s="14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4" t="s">
        <v>67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120</v>
      </c>
    </row>
    <row r="64" s="9" customFormat="1" ht="24.96" customHeight="1">
      <c r="A64" s="9"/>
      <c r="B64" s="175"/>
      <c r="C64" s="176"/>
      <c r="D64" s="177" t="s">
        <v>393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5"/>
      <c r="D65" s="182" t="s">
        <v>394</v>
      </c>
      <c r="E65" s="183"/>
      <c r="F65" s="183"/>
      <c r="G65" s="183"/>
      <c r="H65" s="183"/>
      <c r="I65" s="183"/>
      <c r="J65" s="184">
        <f>J92</f>
        <v>0</v>
      </c>
      <c r="K65" s="125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5"/>
      <c r="D66" s="182" t="s">
        <v>395</v>
      </c>
      <c r="E66" s="183"/>
      <c r="F66" s="183"/>
      <c r="G66" s="183"/>
      <c r="H66" s="183"/>
      <c r="I66" s="183"/>
      <c r="J66" s="184">
        <f>J143</f>
        <v>0</v>
      </c>
      <c r="K66" s="125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5"/>
      <c r="D67" s="182" t="s">
        <v>396</v>
      </c>
      <c r="E67" s="183"/>
      <c r="F67" s="183"/>
      <c r="G67" s="183"/>
      <c r="H67" s="183"/>
      <c r="I67" s="183"/>
      <c r="J67" s="184">
        <f>J158</f>
        <v>0</v>
      </c>
      <c r="K67" s="125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5"/>
      <c r="D68" s="182" t="s">
        <v>397</v>
      </c>
      <c r="E68" s="183"/>
      <c r="F68" s="183"/>
      <c r="G68" s="183"/>
      <c r="H68" s="183"/>
      <c r="I68" s="183"/>
      <c r="J68" s="184">
        <f>J169</f>
        <v>0</v>
      </c>
      <c r="K68" s="125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133</v>
      </c>
      <c r="D75" s="40"/>
      <c r="E75" s="40"/>
      <c r="F75" s="40"/>
      <c r="G75" s="40"/>
      <c r="H75" s="40"/>
      <c r="I75" s="40"/>
      <c r="J75" s="40"/>
      <c r="K75" s="40"/>
      <c r="L75" s="14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70" t="str">
        <f>E7</f>
        <v>Zvyšování technicko-didaktické úrovně výuky - Projekt ITI (01/22)</v>
      </c>
      <c r="F78" s="32"/>
      <c r="G78" s="32"/>
      <c r="H78" s="32"/>
      <c r="I78" s="40"/>
      <c r="J78" s="40"/>
      <c r="K78" s="40"/>
      <c r="L78" s="14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113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70" t="s">
        <v>114</v>
      </c>
      <c r="F80" s="40"/>
      <c r="G80" s="40"/>
      <c r="H80" s="40"/>
      <c r="I80" s="40"/>
      <c r="J80" s="40"/>
      <c r="K80" s="40"/>
      <c r="L80" s="14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115</v>
      </c>
      <c r="D81" s="40"/>
      <c r="E81" s="40"/>
      <c r="F81" s="40"/>
      <c r="G81" s="40"/>
      <c r="H81" s="40"/>
      <c r="I81" s="40"/>
      <c r="J81" s="40"/>
      <c r="K81" s="40"/>
      <c r="L81" s="14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H00 - Vzduchotechnika</v>
      </c>
      <c r="F82" s="40"/>
      <c r="G82" s="40"/>
      <c r="H82" s="40"/>
      <c r="I82" s="40"/>
      <c r="J82" s="40"/>
      <c r="K82" s="40"/>
      <c r="L82" s="14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 xml:space="preserve"> </v>
      </c>
      <c r="G84" s="40"/>
      <c r="H84" s="40"/>
      <c r="I84" s="32" t="s">
        <v>23</v>
      </c>
      <c r="J84" s="72" t="str">
        <f>IF(J14="","",J14)</f>
        <v>13. 6. 2022</v>
      </c>
      <c r="K84" s="40"/>
      <c r="L84" s="14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 xml:space="preserve"> </v>
      </c>
      <c r="G86" s="40"/>
      <c r="H86" s="40"/>
      <c r="I86" s="32" t="s">
        <v>30</v>
      </c>
      <c r="J86" s="36" t="str">
        <f>E23</f>
        <v xml:space="preserve"> </v>
      </c>
      <c r="K86" s="40"/>
      <c r="L86" s="14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28</v>
      </c>
      <c r="D87" s="40"/>
      <c r="E87" s="40"/>
      <c r="F87" s="27" t="str">
        <f>IF(E20="","",E20)</f>
        <v>Vyplň údaj</v>
      </c>
      <c r="G87" s="40"/>
      <c r="H87" s="40"/>
      <c r="I87" s="32" t="s">
        <v>32</v>
      </c>
      <c r="J87" s="36" t="str">
        <f>E26</f>
        <v xml:space="preserve"> </v>
      </c>
      <c r="K87" s="40"/>
      <c r="L87" s="14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6"/>
      <c r="B89" s="187"/>
      <c r="C89" s="188" t="s">
        <v>134</v>
      </c>
      <c r="D89" s="189" t="s">
        <v>54</v>
      </c>
      <c r="E89" s="189" t="s">
        <v>50</v>
      </c>
      <c r="F89" s="189" t="s">
        <v>51</v>
      </c>
      <c r="G89" s="189" t="s">
        <v>135</v>
      </c>
      <c r="H89" s="189" t="s">
        <v>136</v>
      </c>
      <c r="I89" s="189" t="s">
        <v>137</v>
      </c>
      <c r="J89" s="189" t="s">
        <v>119</v>
      </c>
      <c r="K89" s="190" t="s">
        <v>138</v>
      </c>
      <c r="L89" s="191"/>
      <c r="M89" s="92" t="s">
        <v>19</v>
      </c>
      <c r="N89" s="93" t="s">
        <v>39</v>
      </c>
      <c r="O89" s="93" t="s">
        <v>139</v>
      </c>
      <c r="P89" s="93" t="s">
        <v>140</v>
      </c>
      <c r="Q89" s="93" t="s">
        <v>141</v>
      </c>
      <c r="R89" s="93" t="s">
        <v>142</v>
      </c>
      <c r="S89" s="93" t="s">
        <v>143</v>
      </c>
      <c r="T89" s="94" t="s">
        <v>144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8"/>
      <c r="B90" s="39"/>
      <c r="C90" s="99" t="s">
        <v>145</v>
      </c>
      <c r="D90" s="40"/>
      <c r="E90" s="40"/>
      <c r="F90" s="40"/>
      <c r="G90" s="40"/>
      <c r="H90" s="40"/>
      <c r="I90" s="40"/>
      <c r="J90" s="192">
        <f>BK90</f>
        <v>0</v>
      </c>
      <c r="K90" s="40"/>
      <c r="L90" s="44"/>
      <c r="M90" s="95"/>
      <c r="N90" s="193"/>
      <c r="O90" s="96"/>
      <c r="P90" s="194">
        <f>P91</f>
        <v>0</v>
      </c>
      <c r="Q90" s="96"/>
      <c r="R90" s="194">
        <f>R91</f>
        <v>0</v>
      </c>
      <c r="S90" s="96"/>
      <c r="T90" s="195">
        <f>T91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68</v>
      </c>
      <c r="AU90" s="17" t="s">
        <v>120</v>
      </c>
      <c r="BK90" s="196">
        <f>BK91</f>
        <v>0</v>
      </c>
    </row>
    <row r="91" s="12" customFormat="1" ht="25.92" customHeight="1">
      <c r="A91" s="12"/>
      <c r="B91" s="197"/>
      <c r="C91" s="198"/>
      <c r="D91" s="199" t="s">
        <v>68</v>
      </c>
      <c r="E91" s="200" t="s">
        <v>398</v>
      </c>
      <c r="F91" s="200" t="s">
        <v>85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P92+P143+P158+P169</f>
        <v>0</v>
      </c>
      <c r="Q91" s="205"/>
      <c r="R91" s="206">
        <f>R92+R143+R158+R169</f>
        <v>0</v>
      </c>
      <c r="S91" s="205"/>
      <c r="T91" s="207">
        <f>T92+T143+T158+T169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68</v>
      </c>
      <c r="AU91" s="209" t="s">
        <v>69</v>
      </c>
      <c r="AY91" s="208" t="s">
        <v>148</v>
      </c>
      <c r="BK91" s="210">
        <f>BK92+BK143+BK158+BK169</f>
        <v>0</v>
      </c>
    </row>
    <row r="92" s="12" customFormat="1" ht="22.8" customHeight="1">
      <c r="A92" s="12"/>
      <c r="B92" s="197"/>
      <c r="C92" s="198"/>
      <c r="D92" s="199" t="s">
        <v>68</v>
      </c>
      <c r="E92" s="211" t="s">
        <v>399</v>
      </c>
      <c r="F92" s="211" t="s">
        <v>400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SUM(P93:P142)</f>
        <v>0</v>
      </c>
      <c r="Q92" s="205"/>
      <c r="R92" s="206">
        <f>SUM(R93:R142)</f>
        <v>0</v>
      </c>
      <c r="S92" s="205"/>
      <c r="T92" s="207">
        <f>SUM(T93:T142)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76</v>
      </c>
      <c r="AT92" s="209" t="s">
        <v>68</v>
      </c>
      <c r="AU92" s="209" t="s">
        <v>76</v>
      </c>
      <c r="AY92" s="208" t="s">
        <v>148</v>
      </c>
      <c r="BK92" s="210">
        <f>SUM(BK93:BK142)</f>
        <v>0</v>
      </c>
    </row>
    <row r="93" s="2" customFormat="1" ht="16.5" customHeight="1">
      <c r="A93" s="38"/>
      <c r="B93" s="39"/>
      <c r="C93" s="213" t="s">
        <v>76</v>
      </c>
      <c r="D93" s="213" t="s">
        <v>150</v>
      </c>
      <c r="E93" s="214" t="s">
        <v>401</v>
      </c>
      <c r="F93" s="215" t="s">
        <v>402</v>
      </c>
      <c r="G93" s="216" t="s">
        <v>339</v>
      </c>
      <c r="H93" s="217">
        <v>1</v>
      </c>
      <c r="I93" s="218"/>
      <c r="J93" s="219">
        <f>ROUND(I93*H93,2)</f>
        <v>0</v>
      </c>
      <c r="K93" s="215" t="s">
        <v>340</v>
      </c>
      <c r="L93" s="44"/>
      <c r="M93" s="220" t="s">
        <v>19</v>
      </c>
      <c r="N93" s="221" t="s">
        <v>40</v>
      </c>
      <c r="O93" s="84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4" t="s">
        <v>403</v>
      </c>
      <c r="AT93" s="224" t="s">
        <v>150</v>
      </c>
      <c r="AU93" s="224" t="s">
        <v>78</v>
      </c>
      <c r="AY93" s="17" t="s">
        <v>148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7" t="s">
        <v>76</v>
      </c>
      <c r="BK93" s="225">
        <f>ROUND(I93*H93,2)</f>
        <v>0</v>
      </c>
      <c r="BL93" s="17" t="s">
        <v>403</v>
      </c>
      <c r="BM93" s="224" t="s">
        <v>78</v>
      </c>
    </row>
    <row r="94" s="2" customFormat="1">
      <c r="A94" s="38"/>
      <c r="B94" s="39"/>
      <c r="C94" s="40"/>
      <c r="D94" s="226" t="s">
        <v>156</v>
      </c>
      <c r="E94" s="40"/>
      <c r="F94" s="227" t="s">
        <v>402</v>
      </c>
      <c r="G94" s="40"/>
      <c r="H94" s="40"/>
      <c r="I94" s="228"/>
      <c r="J94" s="40"/>
      <c r="K94" s="40"/>
      <c r="L94" s="44"/>
      <c r="M94" s="229"/>
      <c r="N94" s="230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156</v>
      </c>
      <c r="AU94" s="17" t="s">
        <v>78</v>
      </c>
    </row>
    <row r="95" s="2" customFormat="1" ht="16.5" customHeight="1">
      <c r="A95" s="38"/>
      <c r="B95" s="39"/>
      <c r="C95" s="213" t="s">
        <v>267</v>
      </c>
      <c r="D95" s="213" t="s">
        <v>150</v>
      </c>
      <c r="E95" s="214" t="s">
        <v>404</v>
      </c>
      <c r="F95" s="215" t="s">
        <v>405</v>
      </c>
      <c r="G95" s="216" t="s">
        <v>359</v>
      </c>
      <c r="H95" s="217">
        <v>9</v>
      </c>
      <c r="I95" s="218"/>
      <c r="J95" s="219">
        <f>ROUND(I95*H95,2)</f>
        <v>0</v>
      </c>
      <c r="K95" s="215" t="s">
        <v>340</v>
      </c>
      <c r="L95" s="44"/>
      <c r="M95" s="220" t="s">
        <v>19</v>
      </c>
      <c r="N95" s="221" t="s">
        <v>40</v>
      </c>
      <c r="O95" s="84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4" t="s">
        <v>403</v>
      </c>
      <c r="AT95" s="224" t="s">
        <v>150</v>
      </c>
      <c r="AU95" s="224" t="s">
        <v>78</v>
      </c>
      <c r="AY95" s="17" t="s">
        <v>148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7" t="s">
        <v>76</v>
      </c>
      <c r="BK95" s="225">
        <f>ROUND(I95*H95,2)</f>
        <v>0</v>
      </c>
      <c r="BL95" s="17" t="s">
        <v>403</v>
      </c>
      <c r="BM95" s="224" t="s">
        <v>406</v>
      </c>
    </row>
    <row r="96" s="2" customFormat="1">
      <c r="A96" s="38"/>
      <c r="B96" s="39"/>
      <c r="C96" s="40"/>
      <c r="D96" s="226" t="s">
        <v>156</v>
      </c>
      <c r="E96" s="40"/>
      <c r="F96" s="227" t="s">
        <v>407</v>
      </c>
      <c r="G96" s="40"/>
      <c r="H96" s="40"/>
      <c r="I96" s="228"/>
      <c r="J96" s="40"/>
      <c r="K96" s="40"/>
      <c r="L96" s="44"/>
      <c r="M96" s="229"/>
      <c r="N96" s="230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156</v>
      </c>
      <c r="AU96" s="17" t="s">
        <v>78</v>
      </c>
    </row>
    <row r="97" s="2" customFormat="1" ht="16.5" customHeight="1">
      <c r="A97" s="38"/>
      <c r="B97" s="39"/>
      <c r="C97" s="213" t="s">
        <v>408</v>
      </c>
      <c r="D97" s="213" t="s">
        <v>150</v>
      </c>
      <c r="E97" s="214" t="s">
        <v>409</v>
      </c>
      <c r="F97" s="215" t="s">
        <v>405</v>
      </c>
      <c r="G97" s="216" t="s">
        <v>359</v>
      </c>
      <c r="H97" s="217">
        <v>3</v>
      </c>
      <c r="I97" s="218"/>
      <c r="J97" s="219">
        <f>ROUND(I97*H97,2)</f>
        <v>0</v>
      </c>
      <c r="K97" s="215" t="s">
        <v>340</v>
      </c>
      <c r="L97" s="44"/>
      <c r="M97" s="220" t="s">
        <v>19</v>
      </c>
      <c r="N97" s="221" t="s">
        <v>40</v>
      </c>
      <c r="O97" s="84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4" t="s">
        <v>403</v>
      </c>
      <c r="AT97" s="224" t="s">
        <v>150</v>
      </c>
      <c r="AU97" s="224" t="s">
        <v>78</v>
      </c>
      <c r="AY97" s="17" t="s">
        <v>148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7" t="s">
        <v>76</v>
      </c>
      <c r="BK97" s="225">
        <f>ROUND(I97*H97,2)</f>
        <v>0</v>
      </c>
      <c r="BL97" s="17" t="s">
        <v>403</v>
      </c>
      <c r="BM97" s="224" t="s">
        <v>410</v>
      </c>
    </row>
    <row r="98" s="2" customFormat="1">
      <c r="A98" s="38"/>
      <c r="B98" s="39"/>
      <c r="C98" s="40"/>
      <c r="D98" s="226" t="s">
        <v>156</v>
      </c>
      <c r="E98" s="40"/>
      <c r="F98" s="227" t="s">
        <v>411</v>
      </c>
      <c r="G98" s="40"/>
      <c r="H98" s="40"/>
      <c r="I98" s="228"/>
      <c r="J98" s="40"/>
      <c r="K98" s="40"/>
      <c r="L98" s="44"/>
      <c r="M98" s="229"/>
      <c r="N98" s="230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156</v>
      </c>
      <c r="AU98" s="17" t="s">
        <v>78</v>
      </c>
    </row>
    <row r="99" s="2" customFormat="1" ht="16.5" customHeight="1">
      <c r="A99" s="38"/>
      <c r="B99" s="39"/>
      <c r="C99" s="213" t="s">
        <v>290</v>
      </c>
      <c r="D99" s="213" t="s">
        <v>150</v>
      </c>
      <c r="E99" s="214" t="s">
        <v>412</v>
      </c>
      <c r="F99" s="215" t="s">
        <v>405</v>
      </c>
      <c r="G99" s="216" t="s">
        <v>359</v>
      </c>
      <c r="H99" s="217">
        <v>2</v>
      </c>
      <c r="I99" s="218"/>
      <c r="J99" s="219">
        <f>ROUND(I99*H99,2)</f>
        <v>0</v>
      </c>
      <c r="K99" s="215" t="s">
        <v>340</v>
      </c>
      <c r="L99" s="44"/>
      <c r="M99" s="220" t="s">
        <v>19</v>
      </c>
      <c r="N99" s="221" t="s">
        <v>40</v>
      </c>
      <c r="O99" s="84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4" t="s">
        <v>403</v>
      </c>
      <c r="AT99" s="224" t="s">
        <v>150</v>
      </c>
      <c r="AU99" s="224" t="s">
        <v>78</v>
      </c>
      <c r="AY99" s="17" t="s">
        <v>148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7" t="s">
        <v>76</v>
      </c>
      <c r="BK99" s="225">
        <f>ROUND(I99*H99,2)</f>
        <v>0</v>
      </c>
      <c r="BL99" s="17" t="s">
        <v>403</v>
      </c>
      <c r="BM99" s="224" t="s">
        <v>413</v>
      </c>
    </row>
    <row r="100" s="2" customFormat="1">
      <c r="A100" s="38"/>
      <c r="B100" s="39"/>
      <c r="C100" s="40"/>
      <c r="D100" s="226" t="s">
        <v>156</v>
      </c>
      <c r="E100" s="40"/>
      <c r="F100" s="227" t="s">
        <v>414</v>
      </c>
      <c r="G100" s="40"/>
      <c r="H100" s="40"/>
      <c r="I100" s="228"/>
      <c r="J100" s="40"/>
      <c r="K100" s="40"/>
      <c r="L100" s="44"/>
      <c r="M100" s="229"/>
      <c r="N100" s="230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156</v>
      </c>
      <c r="AU100" s="17" t="s">
        <v>78</v>
      </c>
    </row>
    <row r="101" s="2" customFormat="1" ht="16.5" customHeight="1">
      <c r="A101" s="38"/>
      <c r="B101" s="39"/>
      <c r="C101" s="213" t="s">
        <v>169</v>
      </c>
      <c r="D101" s="213" t="s">
        <v>150</v>
      </c>
      <c r="E101" s="214" t="s">
        <v>415</v>
      </c>
      <c r="F101" s="215" t="s">
        <v>416</v>
      </c>
      <c r="G101" s="216" t="s">
        <v>339</v>
      </c>
      <c r="H101" s="217">
        <v>1</v>
      </c>
      <c r="I101" s="218"/>
      <c r="J101" s="219">
        <f>ROUND(I101*H101,2)</f>
        <v>0</v>
      </c>
      <c r="K101" s="215" t="s">
        <v>340</v>
      </c>
      <c r="L101" s="44"/>
      <c r="M101" s="220" t="s">
        <v>19</v>
      </c>
      <c r="N101" s="221" t="s">
        <v>40</v>
      </c>
      <c r="O101" s="84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4" t="s">
        <v>403</v>
      </c>
      <c r="AT101" s="224" t="s">
        <v>150</v>
      </c>
      <c r="AU101" s="224" t="s">
        <v>78</v>
      </c>
      <c r="AY101" s="17" t="s">
        <v>148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7" t="s">
        <v>76</v>
      </c>
      <c r="BK101" s="225">
        <f>ROUND(I101*H101,2)</f>
        <v>0</v>
      </c>
      <c r="BL101" s="17" t="s">
        <v>403</v>
      </c>
      <c r="BM101" s="224" t="s">
        <v>172</v>
      </c>
    </row>
    <row r="102" s="2" customFormat="1">
      <c r="A102" s="38"/>
      <c r="B102" s="39"/>
      <c r="C102" s="40"/>
      <c r="D102" s="226" t="s">
        <v>156</v>
      </c>
      <c r="E102" s="40"/>
      <c r="F102" s="227" t="s">
        <v>416</v>
      </c>
      <c r="G102" s="40"/>
      <c r="H102" s="40"/>
      <c r="I102" s="228"/>
      <c r="J102" s="40"/>
      <c r="K102" s="40"/>
      <c r="L102" s="44"/>
      <c r="M102" s="229"/>
      <c r="N102" s="230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156</v>
      </c>
      <c r="AU102" s="17" t="s">
        <v>78</v>
      </c>
    </row>
    <row r="103" s="2" customFormat="1" ht="16.5" customHeight="1">
      <c r="A103" s="38"/>
      <c r="B103" s="39"/>
      <c r="C103" s="213" t="s">
        <v>154</v>
      </c>
      <c r="D103" s="213" t="s">
        <v>150</v>
      </c>
      <c r="E103" s="214" t="s">
        <v>417</v>
      </c>
      <c r="F103" s="215" t="s">
        <v>418</v>
      </c>
      <c r="G103" s="216" t="s">
        <v>339</v>
      </c>
      <c r="H103" s="217">
        <v>1</v>
      </c>
      <c r="I103" s="218"/>
      <c r="J103" s="219">
        <f>ROUND(I103*H103,2)</f>
        <v>0</v>
      </c>
      <c r="K103" s="215" t="s">
        <v>340</v>
      </c>
      <c r="L103" s="44"/>
      <c r="M103" s="220" t="s">
        <v>19</v>
      </c>
      <c r="N103" s="221" t="s">
        <v>40</v>
      </c>
      <c r="O103" s="84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4" t="s">
        <v>403</v>
      </c>
      <c r="AT103" s="224" t="s">
        <v>150</v>
      </c>
      <c r="AU103" s="224" t="s">
        <v>78</v>
      </c>
      <c r="AY103" s="17" t="s">
        <v>148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7" t="s">
        <v>76</v>
      </c>
      <c r="BK103" s="225">
        <f>ROUND(I103*H103,2)</f>
        <v>0</v>
      </c>
      <c r="BL103" s="17" t="s">
        <v>403</v>
      </c>
      <c r="BM103" s="224" t="s">
        <v>179</v>
      </c>
    </row>
    <row r="104" s="2" customFormat="1">
      <c r="A104" s="38"/>
      <c r="B104" s="39"/>
      <c r="C104" s="40"/>
      <c r="D104" s="226" t="s">
        <v>156</v>
      </c>
      <c r="E104" s="40"/>
      <c r="F104" s="227" t="s">
        <v>419</v>
      </c>
      <c r="G104" s="40"/>
      <c r="H104" s="40"/>
      <c r="I104" s="228"/>
      <c r="J104" s="40"/>
      <c r="K104" s="40"/>
      <c r="L104" s="44"/>
      <c r="M104" s="229"/>
      <c r="N104" s="230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156</v>
      </c>
      <c r="AU104" s="17" t="s">
        <v>78</v>
      </c>
    </row>
    <row r="105" s="2" customFormat="1" ht="16.5" customHeight="1">
      <c r="A105" s="38"/>
      <c r="B105" s="39"/>
      <c r="C105" s="213" t="s">
        <v>184</v>
      </c>
      <c r="D105" s="213" t="s">
        <v>150</v>
      </c>
      <c r="E105" s="214" t="s">
        <v>420</v>
      </c>
      <c r="F105" s="215" t="s">
        <v>421</v>
      </c>
      <c r="G105" s="216" t="s">
        <v>359</v>
      </c>
      <c r="H105" s="217">
        <v>1</v>
      </c>
      <c r="I105" s="218"/>
      <c r="J105" s="219">
        <f>ROUND(I105*H105,2)</f>
        <v>0</v>
      </c>
      <c r="K105" s="215" t="s">
        <v>340</v>
      </c>
      <c r="L105" s="44"/>
      <c r="M105" s="220" t="s">
        <v>19</v>
      </c>
      <c r="N105" s="221" t="s">
        <v>40</v>
      </c>
      <c r="O105" s="84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4" t="s">
        <v>403</v>
      </c>
      <c r="AT105" s="224" t="s">
        <v>150</v>
      </c>
      <c r="AU105" s="224" t="s">
        <v>78</v>
      </c>
      <c r="AY105" s="17" t="s">
        <v>148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7" t="s">
        <v>76</v>
      </c>
      <c r="BK105" s="225">
        <f>ROUND(I105*H105,2)</f>
        <v>0</v>
      </c>
      <c r="BL105" s="17" t="s">
        <v>403</v>
      </c>
      <c r="BM105" s="224" t="s">
        <v>187</v>
      </c>
    </row>
    <row r="106" s="2" customFormat="1">
      <c r="A106" s="38"/>
      <c r="B106" s="39"/>
      <c r="C106" s="40"/>
      <c r="D106" s="226" t="s">
        <v>156</v>
      </c>
      <c r="E106" s="40"/>
      <c r="F106" s="227" t="s">
        <v>422</v>
      </c>
      <c r="G106" s="40"/>
      <c r="H106" s="40"/>
      <c r="I106" s="228"/>
      <c r="J106" s="40"/>
      <c r="K106" s="40"/>
      <c r="L106" s="44"/>
      <c r="M106" s="229"/>
      <c r="N106" s="230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156</v>
      </c>
      <c r="AU106" s="17" t="s">
        <v>78</v>
      </c>
    </row>
    <row r="107" s="2" customFormat="1" ht="16.5" customHeight="1">
      <c r="A107" s="38"/>
      <c r="B107" s="39"/>
      <c r="C107" s="213" t="s">
        <v>314</v>
      </c>
      <c r="D107" s="213" t="s">
        <v>150</v>
      </c>
      <c r="E107" s="214" t="s">
        <v>423</v>
      </c>
      <c r="F107" s="215" t="s">
        <v>424</v>
      </c>
      <c r="G107" s="216" t="s">
        <v>99</v>
      </c>
      <c r="H107" s="217">
        <v>85</v>
      </c>
      <c r="I107" s="218"/>
      <c r="J107" s="219">
        <f>ROUND(I107*H107,2)</f>
        <v>0</v>
      </c>
      <c r="K107" s="215" t="s">
        <v>340</v>
      </c>
      <c r="L107" s="44"/>
      <c r="M107" s="220" t="s">
        <v>19</v>
      </c>
      <c r="N107" s="221" t="s">
        <v>40</v>
      </c>
      <c r="O107" s="84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4" t="s">
        <v>403</v>
      </c>
      <c r="AT107" s="224" t="s">
        <v>150</v>
      </c>
      <c r="AU107" s="224" t="s">
        <v>78</v>
      </c>
      <c r="AY107" s="17" t="s">
        <v>148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7" t="s">
        <v>76</v>
      </c>
      <c r="BK107" s="225">
        <f>ROUND(I107*H107,2)</f>
        <v>0</v>
      </c>
      <c r="BL107" s="17" t="s">
        <v>403</v>
      </c>
      <c r="BM107" s="224" t="s">
        <v>425</v>
      </c>
    </row>
    <row r="108" s="2" customFormat="1">
      <c r="A108" s="38"/>
      <c r="B108" s="39"/>
      <c r="C108" s="40"/>
      <c r="D108" s="226" t="s">
        <v>156</v>
      </c>
      <c r="E108" s="40"/>
      <c r="F108" s="227" t="s">
        <v>426</v>
      </c>
      <c r="G108" s="40"/>
      <c r="H108" s="40"/>
      <c r="I108" s="228"/>
      <c r="J108" s="40"/>
      <c r="K108" s="40"/>
      <c r="L108" s="44"/>
      <c r="M108" s="229"/>
      <c r="N108" s="230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156</v>
      </c>
      <c r="AU108" s="17" t="s">
        <v>78</v>
      </c>
    </row>
    <row r="109" s="2" customFormat="1" ht="16.5" customHeight="1">
      <c r="A109" s="38"/>
      <c r="B109" s="39"/>
      <c r="C109" s="213" t="s">
        <v>237</v>
      </c>
      <c r="D109" s="213" t="s">
        <v>150</v>
      </c>
      <c r="E109" s="214" t="s">
        <v>427</v>
      </c>
      <c r="F109" s="215" t="s">
        <v>424</v>
      </c>
      <c r="G109" s="216" t="s">
        <v>99</v>
      </c>
      <c r="H109" s="217">
        <v>9</v>
      </c>
      <c r="I109" s="218"/>
      <c r="J109" s="219">
        <f>ROUND(I109*H109,2)</f>
        <v>0</v>
      </c>
      <c r="K109" s="215" t="s">
        <v>340</v>
      </c>
      <c r="L109" s="44"/>
      <c r="M109" s="220" t="s">
        <v>19</v>
      </c>
      <c r="N109" s="221" t="s">
        <v>40</v>
      </c>
      <c r="O109" s="84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4" t="s">
        <v>403</v>
      </c>
      <c r="AT109" s="224" t="s">
        <v>150</v>
      </c>
      <c r="AU109" s="224" t="s">
        <v>78</v>
      </c>
      <c r="AY109" s="17" t="s">
        <v>148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7" t="s">
        <v>76</v>
      </c>
      <c r="BK109" s="225">
        <f>ROUND(I109*H109,2)</f>
        <v>0</v>
      </c>
      <c r="BL109" s="17" t="s">
        <v>403</v>
      </c>
      <c r="BM109" s="224" t="s">
        <v>428</v>
      </c>
    </row>
    <row r="110" s="2" customFormat="1">
      <c r="A110" s="38"/>
      <c r="B110" s="39"/>
      <c r="C110" s="40"/>
      <c r="D110" s="226" t="s">
        <v>156</v>
      </c>
      <c r="E110" s="40"/>
      <c r="F110" s="227" t="s">
        <v>429</v>
      </c>
      <c r="G110" s="40"/>
      <c r="H110" s="40"/>
      <c r="I110" s="228"/>
      <c r="J110" s="40"/>
      <c r="K110" s="40"/>
      <c r="L110" s="44"/>
      <c r="M110" s="229"/>
      <c r="N110" s="230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156</v>
      </c>
      <c r="AU110" s="17" t="s">
        <v>78</v>
      </c>
    </row>
    <row r="111" s="2" customFormat="1" ht="16.5" customHeight="1">
      <c r="A111" s="38"/>
      <c r="B111" s="39"/>
      <c r="C111" s="213" t="s">
        <v>329</v>
      </c>
      <c r="D111" s="213" t="s">
        <v>150</v>
      </c>
      <c r="E111" s="214" t="s">
        <v>430</v>
      </c>
      <c r="F111" s="215" t="s">
        <v>424</v>
      </c>
      <c r="G111" s="216" t="s">
        <v>99</v>
      </c>
      <c r="H111" s="217">
        <v>8.1999999999999993</v>
      </c>
      <c r="I111" s="218"/>
      <c r="J111" s="219">
        <f>ROUND(I111*H111,2)</f>
        <v>0</v>
      </c>
      <c r="K111" s="215" t="s">
        <v>340</v>
      </c>
      <c r="L111" s="44"/>
      <c r="M111" s="220" t="s">
        <v>19</v>
      </c>
      <c r="N111" s="221" t="s">
        <v>40</v>
      </c>
      <c r="O111" s="84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4" t="s">
        <v>403</v>
      </c>
      <c r="AT111" s="224" t="s">
        <v>150</v>
      </c>
      <c r="AU111" s="224" t="s">
        <v>78</v>
      </c>
      <c r="AY111" s="17" t="s">
        <v>148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7" t="s">
        <v>76</v>
      </c>
      <c r="BK111" s="225">
        <f>ROUND(I111*H111,2)</f>
        <v>0</v>
      </c>
      <c r="BL111" s="17" t="s">
        <v>403</v>
      </c>
      <c r="BM111" s="224" t="s">
        <v>431</v>
      </c>
    </row>
    <row r="112" s="2" customFormat="1">
      <c r="A112" s="38"/>
      <c r="B112" s="39"/>
      <c r="C112" s="40"/>
      <c r="D112" s="226" t="s">
        <v>156</v>
      </c>
      <c r="E112" s="40"/>
      <c r="F112" s="227" t="s">
        <v>432</v>
      </c>
      <c r="G112" s="40"/>
      <c r="H112" s="40"/>
      <c r="I112" s="228"/>
      <c r="J112" s="40"/>
      <c r="K112" s="40"/>
      <c r="L112" s="44"/>
      <c r="M112" s="229"/>
      <c r="N112" s="230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156</v>
      </c>
      <c r="AU112" s="17" t="s">
        <v>78</v>
      </c>
    </row>
    <row r="113" s="2" customFormat="1" ht="16.5" customHeight="1">
      <c r="A113" s="38"/>
      <c r="B113" s="39"/>
      <c r="C113" s="213" t="s">
        <v>245</v>
      </c>
      <c r="D113" s="213" t="s">
        <v>150</v>
      </c>
      <c r="E113" s="214" t="s">
        <v>433</v>
      </c>
      <c r="F113" s="215" t="s">
        <v>424</v>
      </c>
      <c r="G113" s="216" t="s">
        <v>99</v>
      </c>
      <c r="H113" s="217">
        <v>7.2000000000000002</v>
      </c>
      <c r="I113" s="218"/>
      <c r="J113" s="219">
        <f>ROUND(I113*H113,2)</f>
        <v>0</v>
      </c>
      <c r="K113" s="215" t="s">
        <v>340</v>
      </c>
      <c r="L113" s="44"/>
      <c r="M113" s="220" t="s">
        <v>19</v>
      </c>
      <c r="N113" s="221" t="s">
        <v>40</v>
      </c>
      <c r="O113" s="84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4" t="s">
        <v>403</v>
      </c>
      <c r="AT113" s="224" t="s">
        <v>150</v>
      </c>
      <c r="AU113" s="224" t="s">
        <v>78</v>
      </c>
      <c r="AY113" s="17" t="s">
        <v>148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7" t="s">
        <v>76</v>
      </c>
      <c r="BK113" s="225">
        <f>ROUND(I113*H113,2)</f>
        <v>0</v>
      </c>
      <c r="BL113" s="17" t="s">
        <v>403</v>
      </c>
      <c r="BM113" s="224" t="s">
        <v>434</v>
      </c>
    </row>
    <row r="114" s="2" customFormat="1">
      <c r="A114" s="38"/>
      <c r="B114" s="39"/>
      <c r="C114" s="40"/>
      <c r="D114" s="226" t="s">
        <v>156</v>
      </c>
      <c r="E114" s="40"/>
      <c r="F114" s="227" t="s">
        <v>435</v>
      </c>
      <c r="G114" s="40"/>
      <c r="H114" s="40"/>
      <c r="I114" s="228"/>
      <c r="J114" s="40"/>
      <c r="K114" s="40"/>
      <c r="L114" s="44"/>
      <c r="M114" s="229"/>
      <c r="N114" s="230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156</v>
      </c>
      <c r="AU114" s="17" t="s">
        <v>78</v>
      </c>
    </row>
    <row r="115" s="2" customFormat="1" ht="16.5" customHeight="1">
      <c r="A115" s="38"/>
      <c r="B115" s="39"/>
      <c r="C115" s="213" t="s">
        <v>386</v>
      </c>
      <c r="D115" s="213" t="s">
        <v>150</v>
      </c>
      <c r="E115" s="214" t="s">
        <v>436</v>
      </c>
      <c r="F115" s="215" t="s">
        <v>424</v>
      </c>
      <c r="G115" s="216" t="s">
        <v>99</v>
      </c>
      <c r="H115" s="217">
        <v>6.7999999999999998</v>
      </c>
      <c r="I115" s="218"/>
      <c r="J115" s="219">
        <f>ROUND(I115*H115,2)</f>
        <v>0</v>
      </c>
      <c r="K115" s="215" t="s">
        <v>340</v>
      </c>
      <c r="L115" s="44"/>
      <c r="M115" s="220" t="s">
        <v>19</v>
      </c>
      <c r="N115" s="221" t="s">
        <v>40</v>
      </c>
      <c r="O115" s="84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4" t="s">
        <v>403</v>
      </c>
      <c r="AT115" s="224" t="s">
        <v>150</v>
      </c>
      <c r="AU115" s="224" t="s">
        <v>78</v>
      </c>
      <c r="AY115" s="17" t="s">
        <v>148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7" t="s">
        <v>76</v>
      </c>
      <c r="BK115" s="225">
        <f>ROUND(I115*H115,2)</f>
        <v>0</v>
      </c>
      <c r="BL115" s="17" t="s">
        <v>403</v>
      </c>
      <c r="BM115" s="224" t="s">
        <v>437</v>
      </c>
    </row>
    <row r="116" s="2" customFormat="1">
      <c r="A116" s="38"/>
      <c r="B116" s="39"/>
      <c r="C116" s="40"/>
      <c r="D116" s="226" t="s">
        <v>156</v>
      </c>
      <c r="E116" s="40"/>
      <c r="F116" s="227" t="s">
        <v>438</v>
      </c>
      <c r="G116" s="40"/>
      <c r="H116" s="40"/>
      <c r="I116" s="228"/>
      <c r="J116" s="40"/>
      <c r="K116" s="40"/>
      <c r="L116" s="44"/>
      <c r="M116" s="229"/>
      <c r="N116" s="230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156</v>
      </c>
      <c r="AU116" s="17" t="s">
        <v>78</v>
      </c>
    </row>
    <row r="117" s="2" customFormat="1" ht="16.5" customHeight="1">
      <c r="A117" s="38"/>
      <c r="B117" s="39"/>
      <c r="C117" s="213" t="s">
        <v>251</v>
      </c>
      <c r="D117" s="213" t="s">
        <v>150</v>
      </c>
      <c r="E117" s="214" t="s">
        <v>439</v>
      </c>
      <c r="F117" s="215" t="s">
        <v>440</v>
      </c>
      <c r="G117" s="216" t="s">
        <v>99</v>
      </c>
      <c r="H117" s="217">
        <v>12.6</v>
      </c>
      <c r="I117" s="218"/>
      <c r="J117" s="219">
        <f>ROUND(I117*H117,2)</f>
        <v>0</v>
      </c>
      <c r="K117" s="215" t="s">
        <v>340</v>
      </c>
      <c r="L117" s="44"/>
      <c r="M117" s="220" t="s">
        <v>19</v>
      </c>
      <c r="N117" s="221" t="s">
        <v>40</v>
      </c>
      <c r="O117" s="84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4" t="s">
        <v>403</v>
      </c>
      <c r="AT117" s="224" t="s">
        <v>150</v>
      </c>
      <c r="AU117" s="224" t="s">
        <v>78</v>
      </c>
      <c r="AY117" s="17" t="s">
        <v>148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7" t="s">
        <v>76</v>
      </c>
      <c r="BK117" s="225">
        <f>ROUND(I117*H117,2)</f>
        <v>0</v>
      </c>
      <c r="BL117" s="17" t="s">
        <v>403</v>
      </c>
      <c r="BM117" s="224" t="s">
        <v>441</v>
      </c>
    </row>
    <row r="118" s="2" customFormat="1">
      <c r="A118" s="38"/>
      <c r="B118" s="39"/>
      <c r="C118" s="40"/>
      <c r="D118" s="226" t="s">
        <v>156</v>
      </c>
      <c r="E118" s="40"/>
      <c r="F118" s="227" t="s">
        <v>442</v>
      </c>
      <c r="G118" s="40"/>
      <c r="H118" s="40"/>
      <c r="I118" s="228"/>
      <c r="J118" s="40"/>
      <c r="K118" s="40"/>
      <c r="L118" s="44"/>
      <c r="M118" s="229"/>
      <c r="N118" s="230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156</v>
      </c>
      <c r="AU118" s="17" t="s">
        <v>78</v>
      </c>
    </row>
    <row r="119" s="2" customFormat="1" ht="16.5" customHeight="1">
      <c r="A119" s="38"/>
      <c r="B119" s="39"/>
      <c r="C119" s="213" t="s">
        <v>342</v>
      </c>
      <c r="D119" s="213" t="s">
        <v>150</v>
      </c>
      <c r="E119" s="214" t="s">
        <v>443</v>
      </c>
      <c r="F119" s="215" t="s">
        <v>444</v>
      </c>
      <c r="G119" s="216" t="s">
        <v>99</v>
      </c>
      <c r="H119" s="217">
        <v>12.5</v>
      </c>
      <c r="I119" s="218"/>
      <c r="J119" s="219">
        <f>ROUND(I119*H119,2)</f>
        <v>0</v>
      </c>
      <c r="K119" s="215" t="s">
        <v>340</v>
      </c>
      <c r="L119" s="44"/>
      <c r="M119" s="220" t="s">
        <v>19</v>
      </c>
      <c r="N119" s="221" t="s">
        <v>40</v>
      </c>
      <c r="O119" s="84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4" t="s">
        <v>403</v>
      </c>
      <c r="AT119" s="224" t="s">
        <v>150</v>
      </c>
      <c r="AU119" s="224" t="s">
        <v>78</v>
      </c>
      <c r="AY119" s="17" t="s">
        <v>148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7" t="s">
        <v>76</v>
      </c>
      <c r="BK119" s="225">
        <f>ROUND(I119*H119,2)</f>
        <v>0</v>
      </c>
      <c r="BL119" s="17" t="s">
        <v>403</v>
      </c>
      <c r="BM119" s="224" t="s">
        <v>445</v>
      </c>
    </row>
    <row r="120" s="2" customFormat="1">
      <c r="A120" s="38"/>
      <c r="B120" s="39"/>
      <c r="C120" s="40"/>
      <c r="D120" s="226" t="s">
        <v>156</v>
      </c>
      <c r="E120" s="40"/>
      <c r="F120" s="227" t="s">
        <v>446</v>
      </c>
      <c r="G120" s="40"/>
      <c r="H120" s="40"/>
      <c r="I120" s="228"/>
      <c r="J120" s="40"/>
      <c r="K120" s="40"/>
      <c r="L120" s="44"/>
      <c r="M120" s="229"/>
      <c r="N120" s="230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156</v>
      </c>
      <c r="AU120" s="17" t="s">
        <v>78</v>
      </c>
    </row>
    <row r="121" s="2" customFormat="1" ht="16.5" customHeight="1">
      <c r="A121" s="38"/>
      <c r="B121" s="39"/>
      <c r="C121" s="213" t="s">
        <v>256</v>
      </c>
      <c r="D121" s="213" t="s">
        <v>150</v>
      </c>
      <c r="E121" s="214" t="s">
        <v>447</v>
      </c>
      <c r="F121" s="215" t="s">
        <v>448</v>
      </c>
      <c r="G121" s="216" t="s">
        <v>99</v>
      </c>
      <c r="H121" s="217">
        <v>10</v>
      </c>
      <c r="I121" s="218"/>
      <c r="J121" s="219">
        <f>ROUND(I121*H121,2)</f>
        <v>0</v>
      </c>
      <c r="K121" s="215" t="s">
        <v>340</v>
      </c>
      <c r="L121" s="44"/>
      <c r="M121" s="220" t="s">
        <v>19</v>
      </c>
      <c r="N121" s="221" t="s">
        <v>40</v>
      </c>
      <c r="O121" s="84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4" t="s">
        <v>403</v>
      </c>
      <c r="AT121" s="224" t="s">
        <v>150</v>
      </c>
      <c r="AU121" s="224" t="s">
        <v>78</v>
      </c>
      <c r="AY121" s="17" t="s">
        <v>148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7" t="s">
        <v>76</v>
      </c>
      <c r="BK121" s="225">
        <f>ROUND(I121*H121,2)</f>
        <v>0</v>
      </c>
      <c r="BL121" s="17" t="s">
        <v>403</v>
      </c>
      <c r="BM121" s="224" t="s">
        <v>449</v>
      </c>
    </row>
    <row r="122" s="2" customFormat="1">
      <c r="A122" s="38"/>
      <c r="B122" s="39"/>
      <c r="C122" s="40"/>
      <c r="D122" s="226" t="s">
        <v>156</v>
      </c>
      <c r="E122" s="40"/>
      <c r="F122" s="227" t="s">
        <v>450</v>
      </c>
      <c r="G122" s="40"/>
      <c r="H122" s="40"/>
      <c r="I122" s="228"/>
      <c r="J122" s="40"/>
      <c r="K122" s="40"/>
      <c r="L122" s="44"/>
      <c r="M122" s="229"/>
      <c r="N122" s="230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156</v>
      </c>
      <c r="AU122" s="17" t="s">
        <v>78</v>
      </c>
    </row>
    <row r="123" s="2" customFormat="1" ht="16.5" customHeight="1">
      <c r="A123" s="38"/>
      <c r="B123" s="39"/>
      <c r="C123" s="213" t="s">
        <v>349</v>
      </c>
      <c r="D123" s="213" t="s">
        <v>150</v>
      </c>
      <c r="E123" s="214" t="s">
        <v>451</v>
      </c>
      <c r="F123" s="215" t="s">
        <v>452</v>
      </c>
      <c r="G123" s="216" t="s">
        <v>178</v>
      </c>
      <c r="H123" s="217">
        <v>12</v>
      </c>
      <c r="I123" s="218"/>
      <c r="J123" s="219">
        <f>ROUND(I123*H123,2)</f>
        <v>0</v>
      </c>
      <c r="K123" s="215" t="s">
        <v>340</v>
      </c>
      <c r="L123" s="44"/>
      <c r="M123" s="220" t="s">
        <v>19</v>
      </c>
      <c r="N123" s="221" t="s">
        <v>40</v>
      </c>
      <c r="O123" s="84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4" t="s">
        <v>403</v>
      </c>
      <c r="AT123" s="224" t="s">
        <v>150</v>
      </c>
      <c r="AU123" s="224" t="s">
        <v>78</v>
      </c>
      <c r="AY123" s="17" t="s">
        <v>148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7" t="s">
        <v>76</v>
      </c>
      <c r="BK123" s="225">
        <f>ROUND(I123*H123,2)</f>
        <v>0</v>
      </c>
      <c r="BL123" s="17" t="s">
        <v>403</v>
      </c>
      <c r="BM123" s="224" t="s">
        <v>453</v>
      </c>
    </row>
    <row r="124" s="2" customFormat="1">
      <c r="A124" s="38"/>
      <c r="B124" s="39"/>
      <c r="C124" s="40"/>
      <c r="D124" s="226" t="s">
        <v>156</v>
      </c>
      <c r="E124" s="40"/>
      <c r="F124" s="227" t="s">
        <v>454</v>
      </c>
      <c r="G124" s="40"/>
      <c r="H124" s="40"/>
      <c r="I124" s="228"/>
      <c r="J124" s="40"/>
      <c r="K124" s="40"/>
      <c r="L124" s="44"/>
      <c r="M124" s="229"/>
      <c r="N124" s="230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156</v>
      </c>
      <c r="AU124" s="17" t="s">
        <v>78</v>
      </c>
    </row>
    <row r="125" s="2" customFormat="1" ht="16.5" customHeight="1">
      <c r="A125" s="38"/>
      <c r="B125" s="39"/>
      <c r="C125" s="213" t="s">
        <v>264</v>
      </c>
      <c r="D125" s="213" t="s">
        <v>150</v>
      </c>
      <c r="E125" s="214" t="s">
        <v>455</v>
      </c>
      <c r="F125" s="215" t="s">
        <v>456</v>
      </c>
      <c r="G125" s="216" t="s">
        <v>359</v>
      </c>
      <c r="H125" s="217">
        <v>20</v>
      </c>
      <c r="I125" s="218"/>
      <c r="J125" s="219">
        <f>ROUND(I125*H125,2)</f>
        <v>0</v>
      </c>
      <c r="K125" s="215" t="s">
        <v>340</v>
      </c>
      <c r="L125" s="44"/>
      <c r="M125" s="220" t="s">
        <v>19</v>
      </c>
      <c r="N125" s="221" t="s">
        <v>40</v>
      </c>
      <c r="O125" s="84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4" t="s">
        <v>403</v>
      </c>
      <c r="AT125" s="224" t="s">
        <v>150</v>
      </c>
      <c r="AU125" s="224" t="s">
        <v>78</v>
      </c>
      <c r="AY125" s="17" t="s">
        <v>148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7" t="s">
        <v>76</v>
      </c>
      <c r="BK125" s="225">
        <f>ROUND(I125*H125,2)</f>
        <v>0</v>
      </c>
      <c r="BL125" s="17" t="s">
        <v>403</v>
      </c>
      <c r="BM125" s="224" t="s">
        <v>457</v>
      </c>
    </row>
    <row r="126" s="2" customFormat="1">
      <c r="A126" s="38"/>
      <c r="B126" s="39"/>
      <c r="C126" s="40"/>
      <c r="D126" s="226" t="s">
        <v>156</v>
      </c>
      <c r="E126" s="40"/>
      <c r="F126" s="227" t="s">
        <v>458</v>
      </c>
      <c r="G126" s="40"/>
      <c r="H126" s="40"/>
      <c r="I126" s="228"/>
      <c r="J126" s="40"/>
      <c r="K126" s="40"/>
      <c r="L126" s="44"/>
      <c r="M126" s="229"/>
      <c r="N126" s="230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156</v>
      </c>
      <c r="AU126" s="17" t="s">
        <v>78</v>
      </c>
    </row>
    <row r="127" s="2" customFormat="1" ht="16.5" customHeight="1">
      <c r="A127" s="38"/>
      <c r="B127" s="39"/>
      <c r="C127" s="213" t="s">
        <v>356</v>
      </c>
      <c r="D127" s="213" t="s">
        <v>150</v>
      </c>
      <c r="E127" s="214" t="s">
        <v>459</v>
      </c>
      <c r="F127" s="215" t="s">
        <v>460</v>
      </c>
      <c r="G127" s="216" t="s">
        <v>359</v>
      </c>
      <c r="H127" s="217">
        <v>2</v>
      </c>
      <c r="I127" s="218"/>
      <c r="J127" s="219">
        <f>ROUND(I127*H127,2)</f>
        <v>0</v>
      </c>
      <c r="K127" s="215" t="s">
        <v>340</v>
      </c>
      <c r="L127" s="44"/>
      <c r="M127" s="220" t="s">
        <v>19</v>
      </c>
      <c r="N127" s="221" t="s">
        <v>40</v>
      </c>
      <c r="O127" s="84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4" t="s">
        <v>403</v>
      </c>
      <c r="AT127" s="224" t="s">
        <v>150</v>
      </c>
      <c r="AU127" s="224" t="s">
        <v>78</v>
      </c>
      <c r="AY127" s="17" t="s">
        <v>148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7" t="s">
        <v>76</v>
      </c>
      <c r="BK127" s="225">
        <f>ROUND(I127*H127,2)</f>
        <v>0</v>
      </c>
      <c r="BL127" s="17" t="s">
        <v>403</v>
      </c>
      <c r="BM127" s="224" t="s">
        <v>461</v>
      </c>
    </row>
    <row r="128" s="2" customFormat="1">
      <c r="A128" s="38"/>
      <c r="B128" s="39"/>
      <c r="C128" s="40"/>
      <c r="D128" s="226" t="s">
        <v>156</v>
      </c>
      <c r="E128" s="40"/>
      <c r="F128" s="227" t="s">
        <v>462</v>
      </c>
      <c r="G128" s="40"/>
      <c r="H128" s="40"/>
      <c r="I128" s="228"/>
      <c r="J128" s="40"/>
      <c r="K128" s="40"/>
      <c r="L128" s="44"/>
      <c r="M128" s="229"/>
      <c r="N128" s="230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156</v>
      </c>
      <c r="AU128" s="17" t="s">
        <v>78</v>
      </c>
    </row>
    <row r="129" s="2" customFormat="1" ht="16.5" customHeight="1">
      <c r="A129" s="38"/>
      <c r="B129" s="39"/>
      <c r="C129" s="213" t="s">
        <v>270</v>
      </c>
      <c r="D129" s="213" t="s">
        <v>150</v>
      </c>
      <c r="E129" s="214" t="s">
        <v>463</v>
      </c>
      <c r="F129" s="215" t="s">
        <v>464</v>
      </c>
      <c r="G129" s="216" t="s">
        <v>99</v>
      </c>
      <c r="H129" s="217">
        <v>18.199999999999999</v>
      </c>
      <c r="I129" s="218"/>
      <c r="J129" s="219">
        <f>ROUND(I129*H129,2)</f>
        <v>0</v>
      </c>
      <c r="K129" s="215" t="s">
        <v>340</v>
      </c>
      <c r="L129" s="44"/>
      <c r="M129" s="220" t="s">
        <v>19</v>
      </c>
      <c r="N129" s="221" t="s">
        <v>40</v>
      </c>
      <c r="O129" s="84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4" t="s">
        <v>403</v>
      </c>
      <c r="AT129" s="224" t="s">
        <v>150</v>
      </c>
      <c r="AU129" s="224" t="s">
        <v>78</v>
      </c>
      <c r="AY129" s="17" t="s">
        <v>148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7" t="s">
        <v>76</v>
      </c>
      <c r="BK129" s="225">
        <f>ROUND(I129*H129,2)</f>
        <v>0</v>
      </c>
      <c r="BL129" s="17" t="s">
        <v>403</v>
      </c>
      <c r="BM129" s="224" t="s">
        <v>465</v>
      </c>
    </row>
    <row r="130" s="2" customFormat="1">
      <c r="A130" s="38"/>
      <c r="B130" s="39"/>
      <c r="C130" s="40"/>
      <c r="D130" s="226" t="s">
        <v>156</v>
      </c>
      <c r="E130" s="40"/>
      <c r="F130" s="227" t="s">
        <v>466</v>
      </c>
      <c r="G130" s="40"/>
      <c r="H130" s="40"/>
      <c r="I130" s="228"/>
      <c r="J130" s="40"/>
      <c r="K130" s="40"/>
      <c r="L130" s="44"/>
      <c r="M130" s="229"/>
      <c r="N130" s="230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156</v>
      </c>
      <c r="AU130" s="17" t="s">
        <v>78</v>
      </c>
    </row>
    <row r="131" s="2" customFormat="1" ht="16.5" customHeight="1">
      <c r="A131" s="38"/>
      <c r="B131" s="39"/>
      <c r="C131" s="213" t="s">
        <v>100</v>
      </c>
      <c r="D131" s="213" t="s">
        <v>150</v>
      </c>
      <c r="E131" s="214" t="s">
        <v>467</v>
      </c>
      <c r="F131" s="215" t="s">
        <v>468</v>
      </c>
      <c r="G131" s="216" t="s">
        <v>359</v>
      </c>
      <c r="H131" s="217">
        <v>1</v>
      </c>
      <c r="I131" s="218"/>
      <c r="J131" s="219">
        <f>ROUND(I131*H131,2)</f>
        <v>0</v>
      </c>
      <c r="K131" s="215" t="s">
        <v>340</v>
      </c>
      <c r="L131" s="44"/>
      <c r="M131" s="220" t="s">
        <v>19</v>
      </c>
      <c r="N131" s="221" t="s">
        <v>40</v>
      </c>
      <c r="O131" s="84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4" t="s">
        <v>403</v>
      </c>
      <c r="AT131" s="224" t="s">
        <v>150</v>
      </c>
      <c r="AU131" s="224" t="s">
        <v>78</v>
      </c>
      <c r="AY131" s="17" t="s">
        <v>148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7" t="s">
        <v>76</v>
      </c>
      <c r="BK131" s="225">
        <f>ROUND(I131*H131,2)</f>
        <v>0</v>
      </c>
      <c r="BL131" s="17" t="s">
        <v>403</v>
      </c>
      <c r="BM131" s="224" t="s">
        <v>469</v>
      </c>
    </row>
    <row r="132" s="2" customFormat="1">
      <c r="A132" s="38"/>
      <c r="B132" s="39"/>
      <c r="C132" s="40"/>
      <c r="D132" s="226" t="s">
        <v>156</v>
      </c>
      <c r="E132" s="40"/>
      <c r="F132" s="227" t="s">
        <v>470</v>
      </c>
      <c r="G132" s="40"/>
      <c r="H132" s="40"/>
      <c r="I132" s="228"/>
      <c r="J132" s="40"/>
      <c r="K132" s="40"/>
      <c r="L132" s="44"/>
      <c r="M132" s="229"/>
      <c r="N132" s="230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156</v>
      </c>
      <c r="AU132" s="17" t="s">
        <v>78</v>
      </c>
    </row>
    <row r="133" s="2" customFormat="1" ht="16.5" customHeight="1">
      <c r="A133" s="38"/>
      <c r="B133" s="39"/>
      <c r="C133" s="213" t="s">
        <v>278</v>
      </c>
      <c r="D133" s="213" t="s">
        <v>150</v>
      </c>
      <c r="E133" s="214" t="s">
        <v>471</v>
      </c>
      <c r="F133" s="215" t="s">
        <v>472</v>
      </c>
      <c r="G133" s="216" t="s">
        <v>359</v>
      </c>
      <c r="H133" s="217">
        <v>2</v>
      </c>
      <c r="I133" s="218"/>
      <c r="J133" s="219">
        <f>ROUND(I133*H133,2)</f>
        <v>0</v>
      </c>
      <c r="K133" s="215" t="s">
        <v>340</v>
      </c>
      <c r="L133" s="44"/>
      <c r="M133" s="220" t="s">
        <v>19</v>
      </c>
      <c r="N133" s="221" t="s">
        <v>40</v>
      </c>
      <c r="O133" s="84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4" t="s">
        <v>403</v>
      </c>
      <c r="AT133" s="224" t="s">
        <v>150</v>
      </c>
      <c r="AU133" s="224" t="s">
        <v>78</v>
      </c>
      <c r="AY133" s="17" t="s">
        <v>148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7" t="s">
        <v>76</v>
      </c>
      <c r="BK133" s="225">
        <f>ROUND(I133*H133,2)</f>
        <v>0</v>
      </c>
      <c r="BL133" s="17" t="s">
        <v>403</v>
      </c>
      <c r="BM133" s="224" t="s">
        <v>473</v>
      </c>
    </row>
    <row r="134" s="2" customFormat="1">
      <c r="A134" s="38"/>
      <c r="B134" s="39"/>
      <c r="C134" s="40"/>
      <c r="D134" s="226" t="s">
        <v>156</v>
      </c>
      <c r="E134" s="40"/>
      <c r="F134" s="227" t="s">
        <v>474</v>
      </c>
      <c r="G134" s="40"/>
      <c r="H134" s="40"/>
      <c r="I134" s="228"/>
      <c r="J134" s="40"/>
      <c r="K134" s="40"/>
      <c r="L134" s="44"/>
      <c r="M134" s="229"/>
      <c r="N134" s="230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156</v>
      </c>
      <c r="AU134" s="17" t="s">
        <v>78</v>
      </c>
    </row>
    <row r="135" s="2" customFormat="1" ht="16.5" customHeight="1">
      <c r="A135" s="38"/>
      <c r="B135" s="39"/>
      <c r="C135" s="213" t="s">
        <v>370</v>
      </c>
      <c r="D135" s="213" t="s">
        <v>150</v>
      </c>
      <c r="E135" s="214" t="s">
        <v>475</v>
      </c>
      <c r="F135" s="215" t="s">
        <v>476</v>
      </c>
      <c r="G135" s="216" t="s">
        <v>178</v>
      </c>
      <c r="H135" s="217">
        <v>32</v>
      </c>
      <c r="I135" s="218"/>
      <c r="J135" s="219">
        <f>ROUND(I135*H135,2)</f>
        <v>0</v>
      </c>
      <c r="K135" s="215" t="s">
        <v>340</v>
      </c>
      <c r="L135" s="44"/>
      <c r="M135" s="220" t="s">
        <v>19</v>
      </c>
      <c r="N135" s="221" t="s">
        <v>40</v>
      </c>
      <c r="O135" s="84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4" t="s">
        <v>403</v>
      </c>
      <c r="AT135" s="224" t="s">
        <v>150</v>
      </c>
      <c r="AU135" s="224" t="s">
        <v>78</v>
      </c>
      <c r="AY135" s="17" t="s">
        <v>148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7" t="s">
        <v>76</v>
      </c>
      <c r="BK135" s="225">
        <f>ROUND(I135*H135,2)</f>
        <v>0</v>
      </c>
      <c r="BL135" s="17" t="s">
        <v>403</v>
      </c>
      <c r="BM135" s="224" t="s">
        <v>477</v>
      </c>
    </row>
    <row r="136" s="2" customFormat="1">
      <c r="A136" s="38"/>
      <c r="B136" s="39"/>
      <c r="C136" s="40"/>
      <c r="D136" s="226" t="s">
        <v>156</v>
      </c>
      <c r="E136" s="40"/>
      <c r="F136" s="227" t="s">
        <v>478</v>
      </c>
      <c r="G136" s="40"/>
      <c r="H136" s="40"/>
      <c r="I136" s="228"/>
      <c r="J136" s="40"/>
      <c r="K136" s="40"/>
      <c r="L136" s="44"/>
      <c r="M136" s="229"/>
      <c r="N136" s="230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156</v>
      </c>
      <c r="AU136" s="17" t="s">
        <v>78</v>
      </c>
    </row>
    <row r="137" s="2" customFormat="1" ht="16.5" customHeight="1">
      <c r="A137" s="38"/>
      <c r="B137" s="39"/>
      <c r="C137" s="213" t="s">
        <v>179</v>
      </c>
      <c r="D137" s="213" t="s">
        <v>150</v>
      </c>
      <c r="E137" s="214" t="s">
        <v>479</v>
      </c>
      <c r="F137" s="215" t="s">
        <v>480</v>
      </c>
      <c r="G137" s="216" t="s">
        <v>339</v>
      </c>
      <c r="H137" s="217">
        <v>1</v>
      </c>
      <c r="I137" s="218"/>
      <c r="J137" s="219">
        <f>ROUND(I137*H137,2)</f>
        <v>0</v>
      </c>
      <c r="K137" s="215" t="s">
        <v>340</v>
      </c>
      <c r="L137" s="44"/>
      <c r="M137" s="220" t="s">
        <v>19</v>
      </c>
      <c r="N137" s="221" t="s">
        <v>40</v>
      </c>
      <c r="O137" s="84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4" t="s">
        <v>403</v>
      </c>
      <c r="AT137" s="224" t="s">
        <v>150</v>
      </c>
      <c r="AU137" s="224" t="s">
        <v>78</v>
      </c>
      <c r="AY137" s="17" t="s">
        <v>148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7" t="s">
        <v>76</v>
      </c>
      <c r="BK137" s="225">
        <f>ROUND(I137*H137,2)</f>
        <v>0</v>
      </c>
      <c r="BL137" s="17" t="s">
        <v>403</v>
      </c>
      <c r="BM137" s="224" t="s">
        <v>204</v>
      </c>
    </row>
    <row r="138" s="2" customFormat="1">
      <c r="A138" s="38"/>
      <c r="B138" s="39"/>
      <c r="C138" s="40"/>
      <c r="D138" s="226" t="s">
        <v>156</v>
      </c>
      <c r="E138" s="40"/>
      <c r="F138" s="227" t="s">
        <v>481</v>
      </c>
      <c r="G138" s="40"/>
      <c r="H138" s="40"/>
      <c r="I138" s="228"/>
      <c r="J138" s="40"/>
      <c r="K138" s="40"/>
      <c r="L138" s="44"/>
      <c r="M138" s="229"/>
      <c r="N138" s="230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156</v>
      </c>
      <c r="AU138" s="17" t="s">
        <v>78</v>
      </c>
    </row>
    <row r="139" s="2" customFormat="1" ht="16.5" customHeight="1">
      <c r="A139" s="38"/>
      <c r="B139" s="39"/>
      <c r="C139" s="213" t="s">
        <v>482</v>
      </c>
      <c r="D139" s="213" t="s">
        <v>150</v>
      </c>
      <c r="E139" s="214" t="s">
        <v>483</v>
      </c>
      <c r="F139" s="215" t="s">
        <v>484</v>
      </c>
      <c r="G139" s="216" t="s">
        <v>339</v>
      </c>
      <c r="H139" s="217">
        <v>1</v>
      </c>
      <c r="I139" s="218"/>
      <c r="J139" s="219">
        <f>ROUND(I139*H139,2)</f>
        <v>0</v>
      </c>
      <c r="K139" s="215" t="s">
        <v>340</v>
      </c>
      <c r="L139" s="44"/>
      <c r="M139" s="220" t="s">
        <v>19</v>
      </c>
      <c r="N139" s="221" t="s">
        <v>40</v>
      </c>
      <c r="O139" s="84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403</v>
      </c>
      <c r="AT139" s="224" t="s">
        <v>150</v>
      </c>
      <c r="AU139" s="224" t="s">
        <v>78</v>
      </c>
      <c r="AY139" s="17" t="s">
        <v>148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76</v>
      </c>
      <c r="BK139" s="225">
        <f>ROUND(I139*H139,2)</f>
        <v>0</v>
      </c>
      <c r="BL139" s="17" t="s">
        <v>403</v>
      </c>
      <c r="BM139" s="224" t="s">
        <v>485</v>
      </c>
    </row>
    <row r="140" s="2" customFormat="1">
      <c r="A140" s="38"/>
      <c r="B140" s="39"/>
      <c r="C140" s="40"/>
      <c r="D140" s="226" t="s">
        <v>156</v>
      </c>
      <c r="E140" s="40"/>
      <c r="F140" s="227" t="s">
        <v>486</v>
      </c>
      <c r="G140" s="40"/>
      <c r="H140" s="40"/>
      <c r="I140" s="228"/>
      <c r="J140" s="40"/>
      <c r="K140" s="40"/>
      <c r="L140" s="44"/>
      <c r="M140" s="229"/>
      <c r="N140" s="230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156</v>
      </c>
      <c r="AU140" s="17" t="s">
        <v>78</v>
      </c>
    </row>
    <row r="141" s="2" customFormat="1" ht="21.75" customHeight="1">
      <c r="A141" s="38"/>
      <c r="B141" s="39"/>
      <c r="C141" s="213" t="s">
        <v>295</v>
      </c>
      <c r="D141" s="213" t="s">
        <v>150</v>
      </c>
      <c r="E141" s="214" t="s">
        <v>487</v>
      </c>
      <c r="F141" s="215" t="s">
        <v>488</v>
      </c>
      <c r="G141" s="216" t="s">
        <v>489</v>
      </c>
      <c r="H141" s="217">
        <v>65</v>
      </c>
      <c r="I141" s="218"/>
      <c r="J141" s="219">
        <f>ROUND(I141*H141,2)</f>
        <v>0</v>
      </c>
      <c r="K141" s="215" t="s">
        <v>340</v>
      </c>
      <c r="L141" s="44"/>
      <c r="M141" s="220" t="s">
        <v>19</v>
      </c>
      <c r="N141" s="221" t="s">
        <v>40</v>
      </c>
      <c r="O141" s="84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403</v>
      </c>
      <c r="AT141" s="224" t="s">
        <v>150</v>
      </c>
      <c r="AU141" s="224" t="s">
        <v>78</v>
      </c>
      <c r="AY141" s="17" t="s">
        <v>148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76</v>
      </c>
      <c r="BK141" s="225">
        <f>ROUND(I141*H141,2)</f>
        <v>0</v>
      </c>
      <c r="BL141" s="17" t="s">
        <v>403</v>
      </c>
      <c r="BM141" s="224" t="s">
        <v>490</v>
      </c>
    </row>
    <row r="142" s="2" customFormat="1">
      <c r="A142" s="38"/>
      <c r="B142" s="39"/>
      <c r="C142" s="40"/>
      <c r="D142" s="226" t="s">
        <v>156</v>
      </c>
      <c r="E142" s="40"/>
      <c r="F142" s="227" t="s">
        <v>491</v>
      </c>
      <c r="G142" s="40"/>
      <c r="H142" s="40"/>
      <c r="I142" s="228"/>
      <c r="J142" s="40"/>
      <c r="K142" s="40"/>
      <c r="L142" s="44"/>
      <c r="M142" s="229"/>
      <c r="N142" s="230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156</v>
      </c>
      <c r="AU142" s="17" t="s">
        <v>78</v>
      </c>
    </row>
    <row r="143" s="12" customFormat="1" ht="22.8" customHeight="1">
      <c r="A143" s="12"/>
      <c r="B143" s="197"/>
      <c r="C143" s="198"/>
      <c r="D143" s="199" t="s">
        <v>68</v>
      </c>
      <c r="E143" s="211" t="s">
        <v>492</v>
      </c>
      <c r="F143" s="211" t="s">
        <v>493</v>
      </c>
      <c r="G143" s="198"/>
      <c r="H143" s="198"/>
      <c r="I143" s="201"/>
      <c r="J143" s="212">
        <f>BK143</f>
        <v>0</v>
      </c>
      <c r="K143" s="198"/>
      <c r="L143" s="203"/>
      <c r="M143" s="204"/>
      <c r="N143" s="205"/>
      <c r="O143" s="205"/>
      <c r="P143" s="206">
        <f>SUM(P144:P157)</f>
        <v>0</v>
      </c>
      <c r="Q143" s="205"/>
      <c r="R143" s="206">
        <f>SUM(R144:R157)</f>
        <v>0</v>
      </c>
      <c r="S143" s="205"/>
      <c r="T143" s="207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8" t="s">
        <v>76</v>
      </c>
      <c r="AT143" s="209" t="s">
        <v>68</v>
      </c>
      <c r="AU143" s="209" t="s">
        <v>76</v>
      </c>
      <c r="AY143" s="208" t="s">
        <v>148</v>
      </c>
      <c r="BK143" s="210">
        <f>SUM(BK144:BK157)</f>
        <v>0</v>
      </c>
    </row>
    <row r="144" s="2" customFormat="1" ht="16.5" customHeight="1">
      <c r="A144" s="38"/>
      <c r="B144" s="39"/>
      <c r="C144" s="213" t="s">
        <v>187</v>
      </c>
      <c r="D144" s="213" t="s">
        <v>150</v>
      </c>
      <c r="E144" s="214" t="s">
        <v>494</v>
      </c>
      <c r="F144" s="215" t="s">
        <v>495</v>
      </c>
      <c r="G144" s="216" t="s">
        <v>339</v>
      </c>
      <c r="H144" s="217">
        <v>1</v>
      </c>
      <c r="I144" s="218"/>
      <c r="J144" s="219">
        <f>ROUND(I144*H144,2)</f>
        <v>0</v>
      </c>
      <c r="K144" s="215" t="s">
        <v>340</v>
      </c>
      <c r="L144" s="44"/>
      <c r="M144" s="220" t="s">
        <v>19</v>
      </c>
      <c r="N144" s="221" t="s">
        <v>40</v>
      </c>
      <c r="O144" s="84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4" t="s">
        <v>403</v>
      </c>
      <c r="AT144" s="224" t="s">
        <v>150</v>
      </c>
      <c r="AU144" s="224" t="s">
        <v>78</v>
      </c>
      <c r="AY144" s="17" t="s">
        <v>148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7" t="s">
        <v>76</v>
      </c>
      <c r="BK144" s="225">
        <f>ROUND(I144*H144,2)</f>
        <v>0</v>
      </c>
      <c r="BL144" s="17" t="s">
        <v>403</v>
      </c>
      <c r="BM144" s="224" t="s">
        <v>218</v>
      </c>
    </row>
    <row r="145" s="2" customFormat="1">
      <c r="A145" s="38"/>
      <c r="B145" s="39"/>
      <c r="C145" s="40"/>
      <c r="D145" s="226" t="s">
        <v>156</v>
      </c>
      <c r="E145" s="40"/>
      <c r="F145" s="227" t="s">
        <v>496</v>
      </c>
      <c r="G145" s="40"/>
      <c r="H145" s="40"/>
      <c r="I145" s="228"/>
      <c r="J145" s="40"/>
      <c r="K145" s="40"/>
      <c r="L145" s="44"/>
      <c r="M145" s="229"/>
      <c r="N145" s="230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156</v>
      </c>
      <c r="AU145" s="17" t="s">
        <v>78</v>
      </c>
    </row>
    <row r="146" s="2" customFormat="1" ht="16.5" customHeight="1">
      <c r="A146" s="38"/>
      <c r="B146" s="39"/>
      <c r="C146" s="213" t="s">
        <v>221</v>
      </c>
      <c r="D146" s="213" t="s">
        <v>150</v>
      </c>
      <c r="E146" s="214" t="s">
        <v>497</v>
      </c>
      <c r="F146" s="215" t="s">
        <v>498</v>
      </c>
      <c r="G146" s="216" t="s">
        <v>359</v>
      </c>
      <c r="H146" s="217">
        <v>1</v>
      </c>
      <c r="I146" s="218"/>
      <c r="J146" s="219">
        <f>ROUND(I146*H146,2)</f>
        <v>0</v>
      </c>
      <c r="K146" s="215" t="s">
        <v>340</v>
      </c>
      <c r="L146" s="44"/>
      <c r="M146" s="220" t="s">
        <v>19</v>
      </c>
      <c r="N146" s="221" t="s">
        <v>40</v>
      </c>
      <c r="O146" s="84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403</v>
      </c>
      <c r="AT146" s="224" t="s">
        <v>150</v>
      </c>
      <c r="AU146" s="224" t="s">
        <v>78</v>
      </c>
      <c r="AY146" s="17" t="s">
        <v>148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76</v>
      </c>
      <c r="BK146" s="225">
        <f>ROUND(I146*H146,2)</f>
        <v>0</v>
      </c>
      <c r="BL146" s="17" t="s">
        <v>403</v>
      </c>
      <c r="BM146" s="224" t="s">
        <v>225</v>
      </c>
    </row>
    <row r="147" s="2" customFormat="1">
      <c r="A147" s="38"/>
      <c r="B147" s="39"/>
      <c r="C147" s="40"/>
      <c r="D147" s="226" t="s">
        <v>156</v>
      </c>
      <c r="E147" s="40"/>
      <c r="F147" s="227" t="s">
        <v>499</v>
      </c>
      <c r="G147" s="40"/>
      <c r="H147" s="40"/>
      <c r="I147" s="228"/>
      <c r="J147" s="40"/>
      <c r="K147" s="40"/>
      <c r="L147" s="44"/>
      <c r="M147" s="229"/>
      <c r="N147" s="230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156</v>
      </c>
      <c r="AU147" s="17" t="s">
        <v>78</v>
      </c>
    </row>
    <row r="148" s="2" customFormat="1" ht="16.5" customHeight="1">
      <c r="A148" s="38"/>
      <c r="B148" s="39"/>
      <c r="C148" s="213" t="s">
        <v>192</v>
      </c>
      <c r="D148" s="213" t="s">
        <v>150</v>
      </c>
      <c r="E148" s="214" t="s">
        <v>500</v>
      </c>
      <c r="F148" s="215" t="s">
        <v>501</v>
      </c>
      <c r="G148" s="216" t="s">
        <v>359</v>
      </c>
      <c r="H148" s="217">
        <v>1</v>
      </c>
      <c r="I148" s="218"/>
      <c r="J148" s="219">
        <f>ROUND(I148*H148,2)</f>
        <v>0</v>
      </c>
      <c r="K148" s="215" t="s">
        <v>340</v>
      </c>
      <c r="L148" s="44"/>
      <c r="M148" s="220" t="s">
        <v>19</v>
      </c>
      <c r="N148" s="221" t="s">
        <v>40</v>
      </c>
      <c r="O148" s="84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403</v>
      </c>
      <c r="AT148" s="224" t="s">
        <v>150</v>
      </c>
      <c r="AU148" s="224" t="s">
        <v>78</v>
      </c>
      <c r="AY148" s="17" t="s">
        <v>148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76</v>
      </c>
      <c r="BK148" s="225">
        <f>ROUND(I148*H148,2)</f>
        <v>0</v>
      </c>
      <c r="BL148" s="17" t="s">
        <v>403</v>
      </c>
      <c r="BM148" s="224" t="s">
        <v>230</v>
      </c>
    </row>
    <row r="149" s="2" customFormat="1">
      <c r="A149" s="38"/>
      <c r="B149" s="39"/>
      <c r="C149" s="40"/>
      <c r="D149" s="226" t="s">
        <v>156</v>
      </c>
      <c r="E149" s="40"/>
      <c r="F149" s="227" t="s">
        <v>502</v>
      </c>
      <c r="G149" s="40"/>
      <c r="H149" s="40"/>
      <c r="I149" s="228"/>
      <c r="J149" s="40"/>
      <c r="K149" s="40"/>
      <c r="L149" s="44"/>
      <c r="M149" s="229"/>
      <c r="N149" s="230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156</v>
      </c>
      <c r="AU149" s="17" t="s">
        <v>78</v>
      </c>
    </row>
    <row r="150" s="2" customFormat="1" ht="16.5" customHeight="1">
      <c r="A150" s="38"/>
      <c r="B150" s="39"/>
      <c r="C150" s="213" t="s">
        <v>234</v>
      </c>
      <c r="D150" s="213" t="s">
        <v>150</v>
      </c>
      <c r="E150" s="214" t="s">
        <v>503</v>
      </c>
      <c r="F150" s="215" t="s">
        <v>504</v>
      </c>
      <c r="G150" s="216" t="s">
        <v>359</v>
      </c>
      <c r="H150" s="217">
        <v>1</v>
      </c>
      <c r="I150" s="218"/>
      <c r="J150" s="219">
        <f>ROUND(I150*H150,2)</f>
        <v>0</v>
      </c>
      <c r="K150" s="215" t="s">
        <v>340</v>
      </c>
      <c r="L150" s="44"/>
      <c r="M150" s="220" t="s">
        <v>19</v>
      </c>
      <c r="N150" s="221" t="s">
        <v>40</v>
      </c>
      <c r="O150" s="84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403</v>
      </c>
      <c r="AT150" s="224" t="s">
        <v>150</v>
      </c>
      <c r="AU150" s="224" t="s">
        <v>78</v>
      </c>
      <c r="AY150" s="17" t="s">
        <v>148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76</v>
      </c>
      <c r="BK150" s="225">
        <f>ROUND(I150*H150,2)</f>
        <v>0</v>
      </c>
      <c r="BL150" s="17" t="s">
        <v>403</v>
      </c>
      <c r="BM150" s="224" t="s">
        <v>237</v>
      </c>
    </row>
    <row r="151" s="2" customFormat="1">
      <c r="A151" s="38"/>
      <c r="B151" s="39"/>
      <c r="C151" s="40"/>
      <c r="D151" s="226" t="s">
        <v>156</v>
      </c>
      <c r="E151" s="40"/>
      <c r="F151" s="227" t="s">
        <v>505</v>
      </c>
      <c r="G151" s="40"/>
      <c r="H151" s="40"/>
      <c r="I151" s="228"/>
      <c r="J151" s="40"/>
      <c r="K151" s="40"/>
      <c r="L151" s="44"/>
      <c r="M151" s="229"/>
      <c r="N151" s="230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156</v>
      </c>
      <c r="AU151" s="17" t="s">
        <v>78</v>
      </c>
    </row>
    <row r="152" s="2" customFormat="1" ht="16.5" customHeight="1">
      <c r="A152" s="38"/>
      <c r="B152" s="39"/>
      <c r="C152" s="213" t="s">
        <v>199</v>
      </c>
      <c r="D152" s="213" t="s">
        <v>150</v>
      </c>
      <c r="E152" s="214" t="s">
        <v>506</v>
      </c>
      <c r="F152" s="215" t="s">
        <v>507</v>
      </c>
      <c r="G152" s="216" t="s">
        <v>359</v>
      </c>
      <c r="H152" s="217">
        <v>1</v>
      </c>
      <c r="I152" s="218"/>
      <c r="J152" s="219">
        <f>ROUND(I152*H152,2)</f>
        <v>0</v>
      </c>
      <c r="K152" s="215" t="s">
        <v>340</v>
      </c>
      <c r="L152" s="44"/>
      <c r="M152" s="220" t="s">
        <v>19</v>
      </c>
      <c r="N152" s="221" t="s">
        <v>40</v>
      </c>
      <c r="O152" s="84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403</v>
      </c>
      <c r="AT152" s="224" t="s">
        <v>150</v>
      </c>
      <c r="AU152" s="224" t="s">
        <v>78</v>
      </c>
      <c r="AY152" s="17" t="s">
        <v>148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76</v>
      </c>
      <c r="BK152" s="225">
        <f>ROUND(I152*H152,2)</f>
        <v>0</v>
      </c>
      <c r="BL152" s="17" t="s">
        <v>403</v>
      </c>
      <c r="BM152" s="224" t="s">
        <v>245</v>
      </c>
    </row>
    <row r="153" s="2" customFormat="1">
      <c r="A153" s="38"/>
      <c r="B153" s="39"/>
      <c r="C153" s="40"/>
      <c r="D153" s="226" t="s">
        <v>156</v>
      </c>
      <c r="E153" s="40"/>
      <c r="F153" s="227" t="s">
        <v>508</v>
      </c>
      <c r="G153" s="40"/>
      <c r="H153" s="40"/>
      <c r="I153" s="228"/>
      <c r="J153" s="40"/>
      <c r="K153" s="40"/>
      <c r="L153" s="44"/>
      <c r="M153" s="229"/>
      <c r="N153" s="230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156</v>
      </c>
      <c r="AU153" s="17" t="s">
        <v>78</v>
      </c>
    </row>
    <row r="154" s="2" customFormat="1" ht="16.5" customHeight="1">
      <c r="A154" s="38"/>
      <c r="B154" s="39"/>
      <c r="C154" s="213" t="s">
        <v>8</v>
      </c>
      <c r="D154" s="213" t="s">
        <v>150</v>
      </c>
      <c r="E154" s="214" t="s">
        <v>509</v>
      </c>
      <c r="F154" s="215" t="s">
        <v>510</v>
      </c>
      <c r="G154" s="216" t="s">
        <v>339</v>
      </c>
      <c r="H154" s="217">
        <v>1</v>
      </c>
      <c r="I154" s="218"/>
      <c r="J154" s="219">
        <f>ROUND(I154*H154,2)</f>
        <v>0</v>
      </c>
      <c r="K154" s="215" t="s">
        <v>340</v>
      </c>
      <c r="L154" s="44"/>
      <c r="M154" s="220" t="s">
        <v>19</v>
      </c>
      <c r="N154" s="221" t="s">
        <v>40</v>
      </c>
      <c r="O154" s="84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403</v>
      </c>
      <c r="AT154" s="224" t="s">
        <v>150</v>
      </c>
      <c r="AU154" s="224" t="s">
        <v>78</v>
      </c>
      <c r="AY154" s="17" t="s">
        <v>148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76</v>
      </c>
      <c r="BK154" s="225">
        <f>ROUND(I154*H154,2)</f>
        <v>0</v>
      </c>
      <c r="BL154" s="17" t="s">
        <v>403</v>
      </c>
      <c r="BM154" s="224" t="s">
        <v>251</v>
      </c>
    </row>
    <row r="155" s="2" customFormat="1">
      <c r="A155" s="38"/>
      <c r="B155" s="39"/>
      <c r="C155" s="40"/>
      <c r="D155" s="226" t="s">
        <v>156</v>
      </c>
      <c r="E155" s="40"/>
      <c r="F155" s="227" t="s">
        <v>511</v>
      </c>
      <c r="G155" s="40"/>
      <c r="H155" s="40"/>
      <c r="I155" s="228"/>
      <c r="J155" s="40"/>
      <c r="K155" s="40"/>
      <c r="L155" s="44"/>
      <c r="M155" s="229"/>
      <c r="N155" s="230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156</v>
      </c>
      <c r="AU155" s="17" t="s">
        <v>78</v>
      </c>
    </row>
    <row r="156" s="2" customFormat="1" ht="16.5" customHeight="1">
      <c r="A156" s="38"/>
      <c r="B156" s="39"/>
      <c r="C156" s="213" t="s">
        <v>204</v>
      </c>
      <c r="D156" s="213" t="s">
        <v>150</v>
      </c>
      <c r="E156" s="214" t="s">
        <v>512</v>
      </c>
      <c r="F156" s="215" t="s">
        <v>513</v>
      </c>
      <c r="G156" s="216" t="s">
        <v>339</v>
      </c>
      <c r="H156" s="217">
        <v>1</v>
      </c>
      <c r="I156" s="218"/>
      <c r="J156" s="219">
        <f>ROUND(I156*H156,2)</f>
        <v>0</v>
      </c>
      <c r="K156" s="215" t="s">
        <v>340</v>
      </c>
      <c r="L156" s="44"/>
      <c r="M156" s="220" t="s">
        <v>19</v>
      </c>
      <c r="N156" s="221" t="s">
        <v>40</v>
      </c>
      <c r="O156" s="84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403</v>
      </c>
      <c r="AT156" s="224" t="s">
        <v>150</v>
      </c>
      <c r="AU156" s="224" t="s">
        <v>78</v>
      </c>
      <c r="AY156" s="17" t="s">
        <v>148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76</v>
      </c>
      <c r="BK156" s="225">
        <f>ROUND(I156*H156,2)</f>
        <v>0</v>
      </c>
      <c r="BL156" s="17" t="s">
        <v>403</v>
      </c>
      <c r="BM156" s="224" t="s">
        <v>256</v>
      </c>
    </row>
    <row r="157" s="2" customFormat="1">
      <c r="A157" s="38"/>
      <c r="B157" s="39"/>
      <c r="C157" s="40"/>
      <c r="D157" s="226" t="s">
        <v>156</v>
      </c>
      <c r="E157" s="40"/>
      <c r="F157" s="227" t="s">
        <v>514</v>
      </c>
      <c r="G157" s="40"/>
      <c r="H157" s="40"/>
      <c r="I157" s="228"/>
      <c r="J157" s="40"/>
      <c r="K157" s="40"/>
      <c r="L157" s="44"/>
      <c r="M157" s="229"/>
      <c r="N157" s="230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156</v>
      </c>
      <c r="AU157" s="17" t="s">
        <v>78</v>
      </c>
    </row>
    <row r="158" s="12" customFormat="1" ht="22.8" customHeight="1">
      <c r="A158" s="12"/>
      <c r="B158" s="197"/>
      <c r="C158" s="198"/>
      <c r="D158" s="199" t="s">
        <v>68</v>
      </c>
      <c r="E158" s="211" t="s">
        <v>515</v>
      </c>
      <c r="F158" s="211" t="s">
        <v>516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SUM(P159:P168)</f>
        <v>0</v>
      </c>
      <c r="Q158" s="205"/>
      <c r="R158" s="206">
        <f>SUM(R159:R168)</f>
        <v>0</v>
      </c>
      <c r="S158" s="205"/>
      <c r="T158" s="207">
        <f>SUM(T159:T168)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76</v>
      </c>
      <c r="AT158" s="209" t="s">
        <v>68</v>
      </c>
      <c r="AU158" s="209" t="s">
        <v>76</v>
      </c>
      <c r="AY158" s="208" t="s">
        <v>148</v>
      </c>
      <c r="BK158" s="210">
        <f>SUM(BK159:BK168)</f>
        <v>0</v>
      </c>
    </row>
    <row r="159" s="2" customFormat="1" ht="16.5" customHeight="1">
      <c r="A159" s="38"/>
      <c r="B159" s="39"/>
      <c r="C159" s="213" t="s">
        <v>261</v>
      </c>
      <c r="D159" s="213" t="s">
        <v>150</v>
      </c>
      <c r="E159" s="214" t="s">
        <v>517</v>
      </c>
      <c r="F159" s="215" t="s">
        <v>518</v>
      </c>
      <c r="G159" s="216" t="s">
        <v>359</v>
      </c>
      <c r="H159" s="217">
        <v>1</v>
      </c>
      <c r="I159" s="218"/>
      <c r="J159" s="219">
        <f>ROUND(I159*H159,2)</f>
        <v>0</v>
      </c>
      <c r="K159" s="215" t="s">
        <v>340</v>
      </c>
      <c r="L159" s="44"/>
      <c r="M159" s="220" t="s">
        <v>19</v>
      </c>
      <c r="N159" s="221" t="s">
        <v>40</v>
      </c>
      <c r="O159" s="84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4" t="s">
        <v>403</v>
      </c>
      <c r="AT159" s="224" t="s">
        <v>150</v>
      </c>
      <c r="AU159" s="224" t="s">
        <v>78</v>
      </c>
      <c r="AY159" s="17" t="s">
        <v>148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7" t="s">
        <v>76</v>
      </c>
      <c r="BK159" s="225">
        <f>ROUND(I159*H159,2)</f>
        <v>0</v>
      </c>
      <c r="BL159" s="17" t="s">
        <v>403</v>
      </c>
      <c r="BM159" s="224" t="s">
        <v>264</v>
      </c>
    </row>
    <row r="160" s="2" customFormat="1">
      <c r="A160" s="38"/>
      <c r="B160" s="39"/>
      <c r="C160" s="40"/>
      <c r="D160" s="226" t="s">
        <v>156</v>
      </c>
      <c r="E160" s="40"/>
      <c r="F160" s="227" t="s">
        <v>519</v>
      </c>
      <c r="G160" s="40"/>
      <c r="H160" s="40"/>
      <c r="I160" s="228"/>
      <c r="J160" s="40"/>
      <c r="K160" s="40"/>
      <c r="L160" s="44"/>
      <c r="M160" s="229"/>
      <c r="N160" s="230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156</v>
      </c>
      <c r="AU160" s="17" t="s">
        <v>78</v>
      </c>
    </row>
    <row r="161" s="2" customFormat="1" ht="16.5" customHeight="1">
      <c r="A161" s="38"/>
      <c r="B161" s="39"/>
      <c r="C161" s="213" t="s">
        <v>211</v>
      </c>
      <c r="D161" s="213" t="s">
        <v>150</v>
      </c>
      <c r="E161" s="214" t="s">
        <v>520</v>
      </c>
      <c r="F161" s="215" t="s">
        <v>521</v>
      </c>
      <c r="G161" s="216" t="s">
        <v>359</v>
      </c>
      <c r="H161" s="217">
        <v>1</v>
      </c>
      <c r="I161" s="218"/>
      <c r="J161" s="219">
        <f>ROUND(I161*H161,2)</f>
        <v>0</v>
      </c>
      <c r="K161" s="215" t="s">
        <v>340</v>
      </c>
      <c r="L161" s="44"/>
      <c r="M161" s="220" t="s">
        <v>19</v>
      </c>
      <c r="N161" s="221" t="s">
        <v>40</v>
      </c>
      <c r="O161" s="84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403</v>
      </c>
      <c r="AT161" s="224" t="s">
        <v>150</v>
      </c>
      <c r="AU161" s="224" t="s">
        <v>78</v>
      </c>
      <c r="AY161" s="17" t="s">
        <v>148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76</v>
      </c>
      <c r="BK161" s="225">
        <f>ROUND(I161*H161,2)</f>
        <v>0</v>
      </c>
      <c r="BL161" s="17" t="s">
        <v>403</v>
      </c>
      <c r="BM161" s="224" t="s">
        <v>270</v>
      </c>
    </row>
    <row r="162" s="2" customFormat="1">
      <c r="A162" s="38"/>
      <c r="B162" s="39"/>
      <c r="C162" s="40"/>
      <c r="D162" s="226" t="s">
        <v>156</v>
      </c>
      <c r="E162" s="40"/>
      <c r="F162" s="227" t="s">
        <v>522</v>
      </c>
      <c r="G162" s="40"/>
      <c r="H162" s="40"/>
      <c r="I162" s="228"/>
      <c r="J162" s="40"/>
      <c r="K162" s="40"/>
      <c r="L162" s="44"/>
      <c r="M162" s="229"/>
      <c r="N162" s="230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156</v>
      </c>
      <c r="AU162" s="17" t="s">
        <v>78</v>
      </c>
    </row>
    <row r="163" s="2" customFormat="1" ht="16.5" customHeight="1">
      <c r="A163" s="38"/>
      <c r="B163" s="39"/>
      <c r="C163" s="213" t="s">
        <v>275</v>
      </c>
      <c r="D163" s="213" t="s">
        <v>150</v>
      </c>
      <c r="E163" s="214" t="s">
        <v>523</v>
      </c>
      <c r="F163" s="215" t="s">
        <v>524</v>
      </c>
      <c r="G163" s="216" t="s">
        <v>359</v>
      </c>
      <c r="H163" s="217">
        <v>1</v>
      </c>
      <c r="I163" s="218"/>
      <c r="J163" s="219">
        <f>ROUND(I163*H163,2)</f>
        <v>0</v>
      </c>
      <c r="K163" s="215" t="s">
        <v>340</v>
      </c>
      <c r="L163" s="44"/>
      <c r="M163" s="220" t="s">
        <v>19</v>
      </c>
      <c r="N163" s="221" t="s">
        <v>40</v>
      </c>
      <c r="O163" s="84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403</v>
      </c>
      <c r="AT163" s="224" t="s">
        <v>150</v>
      </c>
      <c r="AU163" s="224" t="s">
        <v>78</v>
      </c>
      <c r="AY163" s="17" t="s">
        <v>148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76</v>
      </c>
      <c r="BK163" s="225">
        <f>ROUND(I163*H163,2)</f>
        <v>0</v>
      </c>
      <c r="BL163" s="17" t="s">
        <v>403</v>
      </c>
      <c r="BM163" s="224" t="s">
        <v>278</v>
      </c>
    </row>
    <row r="164" s="2" customFormat="1">
      <c r="A164" s="38"/>
      <c r="B164" s="39"/>
      <c r="C164" s="40"/>
      <c r="D164" s="226" t="s">
        <v>156</v>
      </c>
      <c r="E164" s="40"/>
      <c r="F164" s="227" t="s">
        <v>525</v>
      </c>
      <c r="G164" s="40"/>
      <c r="H164" s="40"/>
      <c r="I164" s="228"/>
      <c r="J164" s="40"/>
      <c r="K164" s="40"/>
      <c r="L164" s="44"/>
      <c r="M164" s="229"/>
      <c r="N164" s="230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156</v>
      </c>
      <c r="AU164" s="17" t="s">
        <v>78</v>
      </c>
    </row>
    <row r="165" s="2" customFormat="1" ht="16.5" customHeight="1">
      <c r="A165" s="38"/>
      <c r="B165" s="39"/>
      <c r="C165" s="213" t="s">
        <v>218</v>
      </c>
      <c r="D165" s="213" t="s">
        <v>150</v>
      </c>
      <c r="E165" s="214" t="s">
        <v>526</v>
      </c>
      <c r="F165" s="215" t="s">
        <v>88</v>
      </c>
      <c r="G165" s="216" t="s">
        <v>339</v>
      </c>
      <c r="H165" s="217">
        <v>1</v>
      </c>
      <c r="I165" s="218"/>
      <c r="J165" s="219">
        <f>ROUND(I165*H165,2)</f>
        <v>0</v>
      </c>
      <c r="K165" s="215" t="s">
        <v>340</v>
      </c>
      <c r="L165" s="44"/>
      <c r="M165" s="220" t="s">
        <v>19</v>
      </c>
      <c r="N165" s="221" t="s">
        <v>40</v>
      </c>
      <c r="O165" s="84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4" t="s">
        <v>403</v>
      </c>
      <c r="AT165" s="224" t="s">
        <v>150</v>
      </c>
      <c r="AU165" s="224" t="s">
        <v>78</v>
      </c>
      <c r="AY165" s="17" t="s">
        <v>148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7" t="s">
        <v>76</v>
      </c>
      <c r="BK165" s="225">
        <f>ROUND(I165*H165,2)</f>
        <v>0</v>
      </c>
      <c r="BL165" s="17" t="s">
        <v>403</v>
      </c>
      <c r="BM165" s="224" t="s">
        <v>267</v>
      </c>
    </row>
    <row r="166" s="2" customFormat="1">
      <c r="A166" s="38"/>
      <c r="B166" s="39"/>
      <c r="C166" s="40"/>
      <c r="D166" s="226" t="s">
        <v>156</v>
      </c>
      <c r="E166" s="40"/>
      <c r="F166" s="227" t="s">
        <v>527</v>
      </c>
      <c r="G166" s="40"/>
      <c r="H166" s="40"/>
      <c r="I166" s="228"/>
      <c r="J166" s="40"/>
      <c r="K166" s="40"/>
      <c r="L166" s="44"/>
      <c r="M166" s="229"/>
      <c r="N166" s="230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156</v>
      </c>
      <c r="AU166" s="17" t="s">
        <v>78</v>
      </c>
    </row>
    <row r="167" s="2" customFormat="1" ht="16.5" customHeight="1">
      <c r="A167" s="38"/>
      <c r="B167" s="39"/>
      <c r="C167" s="213" t="s">
        <v>7</v>
      </c>
      <c r="D167" s="213" t="s">
        <v>150</v>
      </c>
      <c r="E167" s="214" t="s">
        <v>528</v>
      </c>
      <c r="F167" s="215" t="s">
        <v>529</v>
      </c>
      <c r="G167" s="216" t="s">
        <v>339</v>
      </c>
      <c r="H167" s="217">
        <v>1</v>
      </c>
      <c r="I167" s="218"/>
      <c r="J167" s="219">
        <f>ROUND(I167*H167,2)</f>
        <v>0</v>
      </c>
      <c r="K167" s="215" t="s">
        <v>340</v>
      </c>
      <c r="L167" s="44"/>
      <c r="M167" s="220" t="s">
        <v>19</v>
      </c>
      <c r="N167" s="221" t="s">
        <v>40</v>
      </c>
      <c r="O167" s="84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403</v>
      </c>
      <c r="AT167" s="224" t="s">
        <v>150</v>
      </c>
      <c r="AU167" s="224" t="s">
        <v>78</v>
      </c>
      <c r="AY167" s="17" t="s">
        <v>148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76</v>
      </c>
      <c r="BK167" s="225">
        <f>ROUND(I167*H167,2)</f>
        <v>0</v>
      </c>
      <c r="BL167" s="17" t="s">
        <v>403</v>
      </c>
      <c r="BM167" s="224" t="s">
        <v>290</v>
      </c>
    </row>
    <row r="168" s="2" customFormat="1">
      <c r="A168" s="38"/>
      <c r="B168" s="39"/>
      <c r="C168" s="40"/>
      <c r="D168" s="226" t="s">
        <v>156</v>
      </c>
      <c r="E168" s="40"/>
      <c r="F168" s="227" t="s">
        <v>530</v>
      </c>
      <c r="G168" s="40"/>
      <c r="H168" s="40"/>
      <c r="I168" s="228"/>
      <c r="J168" s="40"/>
      <c r="K168" s="40"/>
      <c r="L168" s="44"/>
      <c r="M168" s="229"/>
      <c r="N168" s="230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156</v>
      </c>
      <c r="AU168" s="17" t="s">
        <v>78</v>
      </c>
    </row>
    <row r="169" s="12" customFormat="1" ht="22.8" customHeight="1">
      <c r="A169" s="12"/>
      <c r="B169" s="197"/>
      <c r="C169" s="198"/>
      <c r="D169" s="199" t="s">
        <v>68</v>
      </c>
      <c r="E169" s="211" t="s">
        <v>531</v>
      </c>
      <c r="F169" s="211" t="s">
        <v>532</v>
      </c>
      <c r="G169" s="198"/>
      <c r="H169" s="198"/>
      <c r="I169" s="201"/>
      <c r="J169" s="212">
        <f>BK169</f>
        <v>0</v>
      </c>
      <c r="K169" s="198"/>
      <c r="L169" s="203"/>
      <c r="M169" s="204"/>
      <c r="N169" s="205"/>
      <c r="O169" s="205"/>
      <c r="P169" s="206">
        <f>SUM(P170:P175)</f>
        <v>0</v>
      </c>
      <c r="Q169" s="205"/>
      <c r="R169" s="206">
        <f>SUM(R170:R175)</f>
        <v>0</v>
      </c>
      <c r="S169" s="205"/>
      <c r="T169" s="207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76</v>
      </c>
      <c r="AT169" s="209" t="s">
        <v>68</v>
      </c>
      <c r="AU169" s="209" t="s">
        <v>76</v>
      </c>
      <c r="AY169" s="208" t="s">
        <v>148</v>
      </c>
      <c r="BK169" s="210">
        <f>SUM(BK170:BK175)</f>
        <v>0</v>
      </c>
    </row>
    <row r="170" s="2" customFormat="1" ht="16.5" customHeight="1">
      <c r="A170" s="38"/>
      <c r="B170" s="39"/>
      <c r="C170" s="213" t="s">
        <v>225</v>
      </c>
      <c r="D170" s="213" t="s">
        <v>150</v>
      </c>
      <c r="E170" s="214" t="s">
        <v>533</v>
      </c>
      <c r="F170" s="215" t="s">
        <v>534</v>
      </c>
      <c r="G170" s="216" t="s">
        <v>359</v>
      </c>
      <c r="H170" s="217">
        <v>1</v>
      </c>
      <c r="I170" s="218"/>
      <c r="J170" s="219">
        <f>ROUND(I170*H170,2)</f>
        <v>0</v>
      </c>
      <c r="K170" s="215" t="s">
        <v>340</v>
      </c>
      <c r="L170" s="44"/>
      <c r="M170" s="220" t="s">
        <v>19</v>
      </c>
      <c r="N170" s="221" t="s">
        <v>40</v>
      </c>
      <c r="O170" s="84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403</v>
      </c>
      <c r="AT170" s="224" t="s">
        <v>150</v>
      </c>
      <c r="AU170" s="224" t="s">
        <v>78</v>
      </c>
      <c r="AY170" s="17" t="s">
        <v>148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76</v>
      </c>
      <c r="BK170" s="225">
        <f>ROUND(I170*H170,2)</f>
        <v>0</v>
      </c>
      <c r="BL170" s="17" t="s">
        <v>403</v>
      </c>
      <c r="BM170" s="224" t="s">
        <v>295</v>
      </c>
    </row>
    <row r="171" s="2" customFormat="1">
      <c r="A171" s="38"/>
      <c r="B171" s="39"/>
      <c r="C171" s="40"/>
      <c r="D171" s="226" t="s">
        <v>156</v>
      </c>
      <c r="E171" s="40"/>
      <c r="F171" s="227" t="s">
        <v>535</v>
      </c>
      <c r="G171" s="40"/>
      <c r="H171" s="40"/>
      <c r="I171" s="228"/>
      <c r="J171" s="40"/>
      <c r="K171" s="40"/>
      <c r="L171" s="44"/>
      <c r="M171" s="229"/>
      <c r="N171" s="230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156</v>
      </c>
      <c r="AU171" s="17" t="s">
        <v>78</v>
      </c>
    </row>
    <row r="172" s="2" customFormat="1" ht="16.5" customHeight="1">
      <c r="A172" s="38"/>
      <c r="B172" s="39"/>
      <c r="C172" s="213" t="s">
        <v>298</v>
      </c>
      <c r="D172" s="213" t="s">
        <v>150</v>
      </c>
      <c r="E172" s="214" t="s">
        <v>536</v>
      </c>
      <c r="F172" s="215" t="s">
        <v>537</v>
      </c>
      <c r="G172" s="216" t="s">
        <v>359</v>
      </c>
      <c r="H172" s="217">
        <v>1</v>
      </c>
      <c r="I172" s="218"/>
      <c r="J172" s="219">
        <f>ROUND(I172*H172,2)</f>
        <v>0</v>
      </c>
      <c r="K172" s="215" t="s">
        <v>340</v>
      </c>
      <c r="L172" s="44"/>
      <c r="M172" s="220" t="s">
        <v>19</v>
      </c>
      <c r="N172" s="221" t="s">
        <v>40</v>
      </c>
      <c r="O172" s="84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403</v>
      </c>
      <c r="AT172" s="224" t="s">
        <v>150</v>
      </c>
      <c r="AU172" s="224" t="s">
        <v>78</v>
      </c>
      <c r="AY172" s="17" t="s">
        <v>148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76</v>
      </c>
      <c r="BK172" s="225">
        <f>ROUND(I172*H172,2)</f>
        <v>0</v>
      </c>
      <c r="BL172" s="17" t="s">
        <v>403</v>
      </c>
      <c r="BM172" s="224" t="s">
        <v>301</v>
      </c>
    </row>
    <row r="173" s="2" customFormat="1">
      <c r="A173" s="38"/>
      <c r="B173" s="39"/>
      <c r="C173" s="40"/>
      <c r="D173" s="226" t="s">
        <v>156</v>
      </c>
      <c r="E173" s="40"/>
      <c r="F173" s="227" t="s">
        <v>538</v>
      </c>
      <c r="G173" s="40"/>
      <c r="H173" s="40"/>
      <c r="I173" s="228"/>
      <c r="J173" s="40"/>
      <c r="K173" s="40"/>
      <c r="L173" s="44"/>
      <c r="M173" s="229"/>
      <c r="N173" s="230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156</v>
      </c>
      <c r="AU173" s="17" t="s">
        <v>78</v>
      </c>
    </row>
    <row r="174" s="2" customFormat="1" ht="16.5" customHeight="1">
      <c r="A174" s="38"/>
      <c r="B174" s="39"/>
      <c r="C174" s="213" t="s">
        <v>230</v>
      </c>
      <c r="D174" s="213" t="s">
        <v>150</v>
      </c>
      <c r="E174" s="214" t="s">
        <v>539</v>
      </c>
      <c r="F174" s="215" t="s">
        <v>540</v>
      </c>
      <c r="G174" s="216" t="s">
        <v>359</v>
      </c>
      <c r="H174" s="217">
        <v>1</v>
      </c>
      <c r="I174" s="218"/>
      <c r="J174" s="219">
        <f>ROUND(I174*H174,2)</f>
        <v>0</v>
      </c>
      <c r="K174" s="215" t="s">
        <v>340</v>
      </c>
      <c r="L174" s="44"/>
      <c r="M174" s="220" t="s">
        <v>19</v>
      </c>
      <c r="N174" s="221" t="s">
        <v>40</v>
      </c>
      <c r="O174" s="84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403</v>
      </c>
      <c r="AT174" s="224" t="s">
        <v>150</v>
      </c>
      <c r="AU174" s="224" t="s">
        <v>78</v>
      </c>
      <c r="AY174" s="17" t="s">
        <v>148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76</v>
      </c>
      <c r="BK174" s="225">
        <f>ROUND(I174*H174,2)</f>
        <v>0</v>
      </c>
      <c r="BL174" s="17" t="s">
        <v>403</v>
      </c>
      <c r="BM174" s="224" t="s">
        <v>307</v>
      </c>
    </row>
    <row r="175" s="2" customFormat="1">
      <c r="A175" s="38"/>
      <c r="B175" s="39"/>
      <c r="C175" s="40"/>
      <c r="D175" s="226" t="s">
        <v>156</v>
      </c>
      <c r="E175" s="40"/>
      <c r="F175" s="227" t="s">
        <v>541</v>
      </c>
      <c r="G175" s="40"/>
      <c r="H175" s="40"/>
      <c r="I175" s="228"/>
      <c r="J175" s="40"/>
      <c r="K175" s="40"/>
      <c r="L175" s="44"/>
      <c r="M175" s="265"/>
      <c r="N175" s="266"/>
      <c r="O175" s="267"/>
      <c r="P175" s="267"/>
      <c r="Q175" s="267"/>
      <c r="R175" s="267"/>
      <c r="S175" s="267"/>
      <c r="T175" s="26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156</v>
      </c>
      <c r="AU175" s="17" t="s">
        <v>78</v>
      </c>
    </row>
    <row r="176" s="2" customFormat="1" ht="6.96" customHeight="1">
      <c r="A176" s="38"/>
      <c r="B176" s="59"/>
      <c r="C176" s="60"/>
      <c r="D176" s="60"/>
      <c r="E176" s="60"/>
      <c r="F176" s="60"/>
      <c r="G176" s="60"/>
      <c r="H176" s="60"/>
      <c r="I176" s="60"/>
      <c r="J176" s="60"/>
      <c r="K176" s="60"/>
      <c r="L176" s="44"/>
      <c r="M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</sheetData>
  <sheetProtection sheet="1" autoFilter="0" formatColumns="0" formatRows="0" objects="1" scenarios="1" spinCount="100000" saltValue="3WNfaWRHILLDB8sIkaQ49ee+uqtaQHAd4bQcOJ6vBJzRcXvqYwvUmJLAKzcZybevemkJSYjuC2rq/eLAJ/DJbA==" hashValue="0EET9D1eK0J2TwWHx2afUg705tJBoWPA0FcdL9zqDWYQXggRj+e7Ea4YSDSvJwuEcFK+iVfn4ZvYckCitkxq3Q==" algorithmName="SHA-512" password="CC35"/>
  <autoFilter ref="C89:K17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78</v>
      </c>
    </row>
    <row r="4" s="1" customFormat="1" ht="24.96" customHeight="1">
      <c r="B4" s="20"/>
      <c r="D4" s="141" t="s">
        <v>104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16</v>
      </c>
      <c r="L6" s="20"/>
    </row>
    <row r="7" s="1" customFormat="1" ht="16.5" customHeight="1">
      <c r="B7" s="20"/>
      <c r="E7" s="144" t="str">
        <f>'Rekapitulace stavby'!K6</f>
        <v>Zvyšování technicko-didaktické úrovně výuky - Projekt ITI (01/22)</v>
      </c>
      <c r="F7" s="143"/>
      <c r="G7" s="143"/>
      <c r="H7" s="143"/>
      <c r="L7" s="20"/>
    </row>
    <row r="8" s="1" customFormat="1" ht="12" customHeight="1">
      <c r="B8" s="20"/>
      <c r="D8" s="143" t="s">
        <v>113</v>
      </c>
      <c r="L8" s="20"/>
    </row>
    <row r="9" s="2" customFormat="1" ht="16.5" customHeight="1">
      <c r="A9" s="38"/>
      <c r="B9" s="44"/>
      <c r="C9" s="38"/>
      <c r="D9" s="38"/>
      <c r="E9" s="144" t="s">
        <v>114</v>
      </c>
      <c r="F9" s="38"/>
      <c r="G9" s="38"/>
      <c r="H9" s="38"/>
      <c r="I9" s="38"/>
      <c r="J9" s="38"/>
      <c r="K9" s="38"/>
      <c r="L9" s="14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3" t="s">
        <v>115</v>
      </c>
      <c r="E10" s="38"/>
      <c r="F10" s="38"/>
      <c r="G10" s="38"/>
      <c r="H10" s="38"/>
      <c r="I10" s="38"/>
      <c r="J10" s="38"/>
      <c r="K10" s="38"/>
      <c r="L10" s="14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6" t="s">
        <v>542</v>
      </c>
      <c r="F11" s="38"/>
      <c r="G11" s="38"/>
      <c r="H11" s="38"/>
      <c r="I11" s="38"/>
      <c r="J11" s="38"/>
      <c r="K11" s="38"/>
      <c r="L11" s="14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3" t="s">
        <v>18</v>
      </c>
      <c r="E13" s="38"/>
      <c r="F13" s="133" t="s">
        <v>19</v>
      </c>
      <c r="G13" s="38"/>
      <c r="H13" s="38"/>
      <c r="I13" s="143" t="s">
        <v>20</v>
      </c>
      <c r="J13" s="133" t="s">
        <v>19</v>
      </c>
      <c r="K13" s="38"/>
      <c r="L13" s="14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3" t="s">
        <v>21</v>
      </c>
      <c r="E14" s="38"/>
      <c r="F14" s="133" t="s">
        <v>22</v>
      </c>
      <c r="G14" s="38"/>
      <c r="H14" s="38"/>
      <c r="I14" s="143" t="s">
        <v>23</v>
      </c>
      <c r="J14" s="147" t="str">
        <f>'Rekapitulace stavby'!AN8</f>
        <v>13. 6. 2022</v>
      </c>
      <c r="K14" s="38"/>
      <c r="L14" s="14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3" t="s">
        <v>25</v>
      </c>
      <c r="E16" s="38"/>
      <c r="F16" s="38"/>
      <c r="G16" s="38"/>
      <c r="H16" s="38"/>
      <c r="I16" s="143" t="s">
        <v>26</v>
      </c>
      <c r="J16" s="133" t="str">
        <f>IF('Rekapitulace stavby'!AN10="","",'Rekapitulace stavby'!AN10)</f>
        <v/>
      </c>
      <c r="K16" s="38"/>
      <c r="L16" s="14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3" t="s">
        <v>27</v>
      </c>
      <c r="J17" s="133" t="str">
        <f>IF('Rekapitulace stavby'!AN11="","",'Rekapitulace stavby'!AN11)</f>
        <v/>
      </c>
      <c r="K17" s="38"/>
      <c r="L17" s="14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3" t="s">
        <v>28</v>
      </c>
      <c r="E19" s="38"/>
      <c r="F19" s="38"/>
      <c r="G19" s="38"/>
      <c r="H19" s="38"/>
      <c r="I19" s="143" t="s">
        <v>26</v>
      </c>
      <c r="J19" s="33" t="str">
        <f>'Rekapitulace stavby'!AN13</f>
        <v>Vyplň údaj</v>
      </c>
      <c r="K19" s="38"/>
      <c r="L19" s="14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3" t="s">
        <v>27</v>
      </c>
      <c r="J20" s="33" t="str">
        <f>'Rekapitulace stavby'!AN14</f>
        <v>Vyplň údaj</v>
      </c>
      <c r="K20" s="38"/>
      <c r="L20" s="14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3" t="s">
        <v>30</v>
      </c>
      <c r="E22" s="38"/>
      <c r="F22" s="38"/>
      <c r="G22" s="38"/>
      <c r="H22" s="38"/>
      <c r="I22" s="143" t="s">
        <v>26</v>
      </c>
      <c r="J22" s="133" t="str">
        <f>IF('Rekapitulace stavby'!AN16="","",'Rekapitulace stavby'!AN16)</f>
        <v/>
      </c>
      <c r="K22" s="38"/>
      <c r="L22" s="14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3" t="s">
        <v>27</v>
      </c>
      <c r="J23" s="133" t="str">
        <f>IF('Rekapitulace stavby'!AN17="","",'Rekapitulace stavby'!AN17)</f>
        <v/>
      </c>
      <c r="K23" s="38"/>
      <c r="L23" s="14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3" t="s">
        <v>32</v>
      </c>
      <c r="E25" s="38"/>
      <c r="F25" s="38"/>
      <c r="G25" s="38"/>
      <c r="H25" s="38"/>
      <c r="I25" s="143" t="s">
        <v>26</v>
      </c>
      <c r="J25" s="133" t="str">
        <f>IF('Rekapitulace stavby'!AN19="","",'Rekapitulace stavby'!AN19)</f>
        <v/>
      </c>
      <c r="K25" s="38"/>
      <c r="L25" s="14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3" t="s">
        <v>27</v>
      </c>
      <c r="J26" s="133" t="str">
        <f>IF('Rekapitulace stavby'!AN20="","",'Rekapitulace stavby'!AN20)</f>
        <v/>
      </c>
      <c r="K26" s="38"/>
      <c r="L26" s="14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3" t="s">
        <v>33</v>
      </c>
      <c r="E28" s="38"/>
      <c r="F28" s="38"/>
      <c r="G28" s="38"/>
      <c r="H28" s="38"/>
      <c r="I28" s="38"/>
      <c r="J28" s="38"/>
      <c r="K28" s="38"/>
      <c r="L28" s="14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47.25" customHeight="1">
      <c r="A29" s="148"/>
      <c r="B29" s="149"/>
      <c r="C29" s="148"/>
      <c r="D29" s="148"/>
      <c r="E29" s="150" t="s">
        <v>34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2"/>
      <c r="E31" s="152"/>
      <c r="F31" s="152"/>
      <c r="G31" s="152"/>
      <c r="H31" s="152"/>
      <c r="I31" s="152"/>
      <c r="J31" s="152"/>
      <c r="K31" s="152"/>
      <c r="L31" s="14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3" t="s">
        <v>35</v>
      </c>
      <c r="E32" s="38"/>
      <c r="F32" s="38"/>
      <c r="G32" s="38"/>
      <c r="H32" s="38"/>
      <c r="I32" s="38"/>
      <c r="J32" s="154">
        <f>ROUND(J95, 2)</f>
        <v>0</v>
      </c>
      <c r="K32" s="38"/>
      <c r="L32" s="14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2"/>
      <c r="E33" s="152"/>
      <c r="F33" s="152"/>
      <c r="G33" s="152"/>
      <c r="H33" s="152"/>
      <c r="I33" s="152"/>
      <c r="J33" s="152"/>
      <c r="K33" s="152"/>
      <c r="L33" s="14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5" t="s">
        <v>37</v>
      </c>
      <c r="G34" s="38"/>
      <c r="H34" s="38"/>
      <c r="I34" s="155" t="s">
        <v>36</v>
      </c>
      <c r="J34" s="155" t="s">
        <v>38</v>
      </c>
      <c r="K34" s="38"/>
      <c r="L34" s="14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6" t="s">
        <v>39</v>
      </c>
      <c r="E35" s="143" t="s">
        <v>40</v>
      </c>
      <c r="F35" s="157">
        <f>ROUND((SUM(BE95:BE207)),  2)</f>
        <v>0</v>
      </c>
      <c r="G35" s="38"/>
      <c r="H35" s="38"/>
      <c r="I35" s="158">
        <v>0.20999999999999999</v>
      </c>
      <c r="J35" s="157">
        <f>ROUND(((SUM(BE95:BE207))*I35),  2)</f>
        <v>0</v>
      </c>
      <c r="K35" s="38"/>
      <c r="L35" s="14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3" t="s">
        <v>41</v>
      </c>
      <c r="F36" s="157">
        <f>ROUND((SUM(BF95:BF207)),  2)</f>
        <v>0</v>
      </c>
      <c r="G36" s="38"/>
      <c r="H36" s="38"/>
      <c r="I36" s="158">
        <v>0.14999999999999999</v>
      </c>
      <c r="J36" s="157">
        <f>ROUND(((SUM(BF95:BF207))*I36),  2)</f>
        <v>0</v>
      </c>
      <c r="K36" s="38"/>
      <c r="L36" s="14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3" t="s">
        <v>42</v>
      </c>
      <c r="F37" s="157">
        <f>ROUND((SUM(BG95:BG207)),  2)</f>
        <v>0</v>
      </c>
      <c r="G37" s="38"/>
      <c r="H37" s="38"/>
      <c r="I37" s="158">
        <v>0.20999999999999999</v>
      </c>
      <c r="J37" s="157">
        <f>0</f>
        <v>0</v>
      </c>
      <c r="K37" s="38"/>
      <c r="L37" s="14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3" t="s">
        <v>43</v>
      </c>
      <c r="F38" s="157">
        <f>ROUND((SUM(BH95:BH207)),  2)</f>
        <v>0</v>
      </c>
      <c r="G38" s="38"/>
      <c r="H38" s="38"/>
      <c r="I38" s="158">
        <v>0.14999999999999999</v>
      </c>
      <c r="J38" s="157">
        <f>0</f>
        <v>0</v>
      </c>
      <c r="K38" s="38"/>
      <c r="L38" s="14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3" t="s">
        <v>44</v>
      </c>
      <c r="F39" s="157">
        <f>ROUND((SUM(BI95:BI207)),  2)</f>
        <v>0</v>
      </c>
      <c r="G39" s="38"/>
      <c r="H39" s="38"/>
      <c r="I39" s="158">
        <v>0</v>
      </c>
      <c r="J39" s="157">
        <f>0</f>
        <v>0</v>
      </c>
      <c r="K39" s="38"/>
      <c r="L39" s="14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117</v>
      </c>
      <c r="D47" s="40"/>
      <c r="E47" s="40"/>
      <c r="F47" s="40"/>
      <c r="G47" s="40"/>
      <c r="H47" s="40"/>
      <c r="I47" s="40"/>
      <c r="J47" s="40"/>
      <c r="K47" s="40"/>
      <c r="L47" s="14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70" t="str">
        <f>E7</f>
        <v>Zvyšování technicko-didaktické úrovně výuky - Projekt ITI (01/22)</v>
      </c>
      <c r="F50" s="32"/>
      <c r="G50" s="32"/>
      <c r="H50" s="32"/>
      <c r="I50" s="40"/>
      <c r="J50" s="40"/>
      <c r="K50" s="40"/>
      <c r="L50" s="14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70" t="s">
        <v>114</v>
      </c>
      <c r="F52" s="40"/>
      <c r="G52" s="40"/>
      <c r="H52" s="40"/>
      <c r="I52" s="40"/>
      <c r="J52" s="40"/>
      <c r="K52" s="40"/>
      <c r="L52" s="14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115</v>
      </c>
      <c r="D53" s="40"/>
      <c r="E53" s="40"/>
      <c r="F53" s="40"/>
      <c r="G53" s="40"/>
      <c r="H53" s="40"/>
      <c r="I53" s="40"/>
      <c r="J53" s="40"/>
      <c r="K53" s="40"/>
      <c r="L53" s="14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J00 - Elektroinstalace</v>
      </c>
      <c r="F54" s="40"/>
      <c r="G54" s="40"/>
      <c r="H54" s="40"/>
      <c r="I54" s="40"/>
      <c r="J54" s="40"/>
      <c r="K54" s="40"/>
      <c r="L54" s="14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13. 6. 2022</v>
      </c>
      <c r="K56" s="40"/>
      <c r="L56" s="14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 xml:space="preserve"> </v>
      </c>
      <c r="K58" s="40"/>
      <c r="L58" s="14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32</v>
      </c>
      <c r="J59" s="36" t="str">
        <f>E26</f>
        <v xml:space="preserve"> </v>
      </c>
      <c r="K59" s="40"/>
      <c r="L59" s="14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1" t="s">
        <v>118</v>
      </c>
      <c r="D61" s="172"/>
      <c r="E61" s="172"/>
      <c r="F61" s="172"/>
      <c r="G61" s="172"/>
      <c r="H61" s="172"/>
      <c r="I61" s="172"/>
      <c r="J61" s="173" t="s">
        <v>119</v>
      </c>
      <c r="K61" s="172"/>
      <c r="L61" s="14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4" t="s">
        <v>67</v>
      </c>
      <c r="D63" s="40"/>
      <c r="E63" s="40"/>
      <c r="F63" s="40"/>
      <c r="G63" s="40"/>
      <c r="H63" s="40"/>
      <c r="I63" s="40"/>
      <c r="J63" s="102">
        <f>J95</f>
        <v>0</v>
      </c>
      <c r="K63" s="40"/>
      <c r="L63" s="14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120</v>
      </c>
    </row>
    <row r="64" s="9" customFormat="1" ht="24.96" customHeight="1">
      <c r="A64" s="9"/>
      <c r="B64" s="175"/>
      <c r="C64" s="176"/>
      <c r="D64" s="177" t="s">
        <v>543</v>
      </c>
      <c r="E64" s="178"/>
      <c r="F64" s="178"/>
      <c r="G64" s="178"/>
      <c r="H64" s="178"/>
      <c r="I64" s="178"/>
      <c r="J64" s="179">
        <f>J96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5"/>
      <c r="D65" s="182" t="s">
        <v>544</v>
      </c>
      <c r="E65" s="183"/>
      <c r="F65" s="183"/>
      <c r="G65" s="183"/>
      <c r="H65" s="183"/>
      <c r="I65" s="183"/>
      <c r="J65" s="184">
        <f>J97</f>
        <v>0</v>
      </c>
      <c r="K65" s="125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5"/>
      <c r="D66" s="182" t="s">
        <v>545</v>
      </c>
      <c r="E66" s="183"/>
      <c r="F66" s="183"/>
      <c r="G66" s="183"/>
      <c r="H66" s="183"/>
      <c r="I66" s="183"/>
      <c r="J66" s="184">
        <f>J116</f>
        <v>0</v>
      </c>
      <c r="K66" s="125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5"/>
      <c r="D67" s="182" t="s">
        <v>546</v>
      </c>
      <c r="E67" s="183"/>
      <c r="F67" s="183"/>
      <c r="G67" s="183"/>
      <c r="H67" s="183"/>
      <c r="I67" s="183"/>
      <c r="J67" s="184">
        <f>J123</f>
        <v>0</v>
      </c>
      <c r="K67" s="125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5"/>
      <c r="D68" s="182" t="s">
        <v>547</v>
      </c>
      <c r="E68" s="183"/>
      <c r="F68" s="183"/>
      <c r="G68" s="183"/>
      <c r="H68" s="183"/>
      <c r="I68" s="183"/>
      <c r="J68" s="184">
        <f>J142</f>
        <v>0</v>
      </c>
      <c r="K68" s="125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5"/>
      <c r="D69" s="182" t="s">
        <v>548</v>
      </c>
      <c r="E69" s="183"/>
      <c r="F69" s="183"/>
      <c r="G69" s="183"/>
      <c r="H69" s="183"/>
      <c r="I69" s="183"/>
      <c r="J69" s="184">
        <f>J163</f>
        <v>0</v>
      </c>
      <c r="K69" s="125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5"/>
      <c r="D70" s="182" t="s">
        <v>549</v>
      </c>
      <c r="E70" s="183"/>
      <c r="F70" s="183"/>
      <c r="G70" s="183"/>
      <c r="H70" s="183"/>
      <c r="I70" s="183"/>
      <c r="J70" s="184">
        <f>J168</f>
        <v>0</v>
      </c>
      <c r="K70" s="125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550</v>
      </c>
      <c r="E71" s="178"/>
      <c r="F71" s="178"/>
      <c r="G71" s="178"/>
      <c r="H71" s="178"/>
      <c r="I71" s="178"/>
      <c r="J71" s="179">
        <f>J181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5"/>
      <c r="D72" s="182" t="s">
        <v>551</v>
      </c>
      <c r="E72" s="183"/>
      <c r="F72" s="183"/>
      <c r="G72" s="183"/>
      <c r="H72" s="183"/>
      <c r="I72" s="183"/>
      <c r="J72" s="184">
        <f>J182</f>
        <v>0</v>
      </c>
      <c r="K72" s="125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5"/>
      <c r="D73" s="182" t="s">
        <v>549</v>
      </c>
      <c r="E73" s="183"/>
      <c r="F73" s="183"/>
      <c r="G73" s="183"/>
      <c r="H73" s="183"/>
      <c r="I73" s="183"/>
      <c r="J73" s="184">
        <f>J195</f>
        <v>0</v>
      </c>
      <c r="K73" s="125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4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133</v>
      </c>
      <c r="D80" s="40"/>
      <c r="E80" s="40"/>
      <c r="F80" s="40"/>
      <c r="G80" s="40"/>
      <c r="H80" s="40"/>
      <c r="I80" s="40"/>
      <c r="J80" s="40"/>
      <c r="K80" s="40"/>
      <c r="L80" s="14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4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70" t="str">
        <f>E7</f>
        <v>Zvyšování technicko-didaktické úrovně výuky - Projekt ITI (01/22)</v>
      </c>
      <c r="F83" s="32"/>
      <c r="G83" s="32"/>
      <c r="H83" s="32"/>
      <c r="I83" s="40"/>
      <c r="J83" s="40"/>
      <c r="K83" s="40"/>
      <c r="L83" s="14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" customFormat="1" ht="12" customHeight="1">
      <c r="B84" s="21"/>
      <c r="C84" s="32" t="s">
        <v>113</v>
      </c>
      <c r="D84" s="22"/>
      <c r="E84" s="22"/>
      <c r="F84" s="22"/>
      <c r="G84" s="22"/>
      <c r="H84" s="22"/>
      <c r="I84" s="22"/>
      <c r="J84" s="22"/>
      <c r="K84" s="22"/>
      <c r="L84" s="20"/>
    </row>
    <row r="85" s="2" customFormat="1" ht="16.5" customHeight="1">
      <c r="A85" s="38"/>
      <c r="B85" s="39"/>
      <c r="C85" s="40"/>
      <c r="D85" s="40"/>
      <c r="E85" s="170" t="s">
        <v>114</v>
      </c>
      <c r="F85" s="40"/>
      <c r="G85" s="40"/>
      <c r="H85" s="40"/>
      <c r="I85" s="40"/>
      <c r="J85" s="40"/>
      <c r="K85" s="40"/>
      <c r="L85" s="14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14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E11</f>
        <v>J00 - Elektroinstalace</v>
      </c>
      <c r="F87" s="40"/>
      <c r="G87" s="40"/>
      <c r="H87" s="40"/>
      <c r="I87" s="40"/>
      <c r="J87" s="40"/>
      <c r="K87" s="40"/>
      <c r="L87" s="14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F14</f>
        <v xml:space="preserve"> </v>
      </c>
      <c r="G89" s="40"/>
      <c r="H89" s="40"/>
      <c r="I89" s="32" t="s">
        <v>23</v>
      </c>
      <c r="J89" s="72" t="str">
        <f>IF(J14="","",J14)</f>
        <v>13. 6. 2022</v>
      </c>
      <c r="K89" s="40"/>
      <c r="L89" s="14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E17</f>
        <v xml:space="preserve"> </v>
      </c>
      <c r="G91" s="40"/>
      <c r="H91" s="40"/>
      <c r="I91" s="32" t="s">
        <v>30</v>
      </c>
      <c r="J91" s="36" t="str">
        <f>E23</f>
        <v xml:space="preserve"> </v>
      </c>
      <c r="K91" s="40"/>
      <c r="L91" s="14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IF(E20="","",E20)</f>
        <v>Vyplň údaj</v>
      </c>
      <c r="G92" s="40"/>
      <c r="H92" s="40"/>
      <c r="I92" s="32" t="s">
        <v>32</v>
      </c>
      <c r="J92" s="36" t="str">
        <f>E26</f>
        <v xml:space="preserve"> </v>
      </c>
      <c r="K92" s="40"/>
      <c r="L92" s="14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86"/>
      <c r="B94" s="187"/>
      <c r="C94" s="188" t="s">
        <v>134</v>
      </c>
      <c r="D94" s="189" t="s">
        <v>54</v>
      </c>
      <c r="E94" s="189" t="s">
        <v>50</v>
      </c>
      <c r="F94" s="189" t="s">
        <v>51</v>
      </c>
      <c r="G94" s="189" t="s">
        <v>135</v>
      </c>
      <c r="H94" s="189" t="s">
        <v>136</v>
      </c>
      <c r="I94" s="189" t="s">
        <v>137</v>
      </c>
      <c r="J94" s="189" t="s">
        <v>119</v>
      </c>
      <c r="K94" s="190" t="s">
        <v>138</v>
      </c>
      <c r="L94" s="191"/>
      <c r="M94" s="92" t="s">
        <v>19</v>
      </c>
      <c r="N94" s="93" t="s">
        <v>39</v>
      </c>
      <c r="O94" s="93" t="s">
        <v>139</v>
      </c>
      <c r="P94" s="93" t="s">
        <v>140</v>
      </c>
      <c r="Q94" s="93" t="s">
        <v>141</v>
      </c>
      <c r="R94" s="93" t="s">
        <v>142</v>
      </c>
      <c r="S94" s="93" t="s">
        <v>143</v>
      </c>
      <c r="T94" s="94" t="s">
        <v>144</v>
      </c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</row>
    <row r="95" s="2" customFormat="1" ht="22.8" customHeight="1">
      <c r="A95" s="38"/>
      <c r="B95" s="39"/>
      <c r="C95" s="99" t="s">
        <v>145</v>
      </c>
      <c r="D95" s="40"/>
      <c r="E95" s="40"/>
      <c r="F95" s="40"/>
      <c r="G95" s="40"/>
      <c r="H95" s="40"/>
      <c r="I95" s="40"/>
      <c r="J95" s="192">
        <f>BK95</f>
        <v>0</v>
      </c>
      <c r="K95" s="40"/>
      <c r="L95" s="44"/>
      <c r="M95" s="95"/>
      <c r="N95" s="193"/>
      <c r="O95" s="96"/>
      <c r="P95" s="194">
        <f>P96+P181</f>
        <v>0</v>
      </c>
      <c r="Q95" s="96"/>
      <c r="R95" s="194">
        <f>R96+R181</f>
        <v>0</v>
      </c>
      <c r="S95" s="96"/>
      <c r="T95" s="195">
        <f>T96+T181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68</v>
      </c>
      <c r="AU95" s="17" t="s">
        <v>120</v>
      </c>
      <c r="BK95" s="196">
        <f>BK96+BK181</f>
        <v>0</v>
      </c>
    </row>
    <row r="96" s="12" customFormat="1" ht="25.92" customHeight="1">
      <c r="A96" s="12"/>
      <c r="B96" s="197"/>
      <c r="C96" s="198"/>
      <c r="D96" s="199" t="s">
        <v>68</v>
      </c>
      <c r="E96" s="200" t="s">
        <v>552</v>
      </c>
      <c r="F96" s="200" t="s">
        <v>553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P97+P116+P123+P142+P163+P168</f>
        <v>0</v>
      </c>
      <c r="Q96" s="205"/>
      <c r="R96" s="206">
        <f>R97+R116+R123+R142+R163+R168</f>
        <v>0</v>
      </c>
      <c r="S96" s="205"/>
      <c r="T96" s="207">
        <f>T97+T116+T123+T142+T163+T168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76</v>
      </c>
      <c r="AT96" s="209" t="s">
        <v>68</v>
      </c>
      <c r="AU96" s="209" t="s">
        <v>69</v>
      </c>
      <c r="AY96" s="208" t="s">
        <v>148</v>
      </c>
      <c r="BK96" s="210">
        <f>BK97+BK116+BK123+BK142+BK163+BK168</f>
        <v>0</v>
      </c>
    </row>
    <row r="97" s="12" customFormat="1" ht="22.8" customHeight="1">
      <c r="A97" s="12"/>
      <c r="B97" s="197"/>
      <c r="C97" s="198"/>
      <c r="D97" s="199" t="s">
        <v>68</v>
      </c>
      <c r="E97" s="211" t="s">
        <v>554</v>
      </c>
      <c r="F97" s="211" t="s">
        <v>555</v>
      </c>
      <c r="G97" s="198"/>
      <c r="H97" s="198"/>
      <c r="I97" s="201"/>
      <c r="J97" s="212">
        <f>BK97</f>
        <v>0</v>
      </c>
      <c r="K97" s="198"/>
      <c r="L97" s="203"/>
      <c r="M97" s="204"/>
      <c r="N97" s="205"/>
      <c r="O97" s="205"/>
      <c r="P97" s="206">
        <f>SUM(P98:P115)</f>
        <v>0</v>
      </c>
      <c r="Q97" s="205"/>
      <c r="R97" s="206">
        <f>SUM(R98:R115)</f>
        <v>0</v>
      </c>
      <c r="S97" s="205"/>
      <c r="T97" s="207">
        <f>SUM(T98:T115)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76</v>
      </c>
      <c r="AT97" s="209" t="s">
        <v>68</v>
      </c>
      <c r="AU97" s="209" t="s">
        <v>76</v>
      </c>
      <c r="AY97" s="208" t="s">
        <v>148</v>
      </c>
      <c r="BK97" s="210">
        <f>SUM(BK98:BK115)</f>
        <v>0</v>
      </c>
    </row>
    <row r="98" s="2" customFormat="1" ht="16.5" customHeight="1">
      <c r="A98" s="38"/>
      <c r="B98" s="39"/>
      <c r="C98" s="213" t="s">
        <v>76</v>
      </c>
      <c r="D98" s="213" t="s">
        <v>150</v>
      </c>
      <c r="E98" s="214" t="s">
        <v>556</v>
      </c>
      <c r="F98" s="215" t="s">
        <v>557</v>
      </c>
      <c r="G98" s="216" t="s">
        <v>99</v>
      </c>
      <c r="H98" s="217">
        <v>30</v>
      </c>
      <c r="I98" s="218"/>
      <c r="J98" s="219">
        <f>ROUND(I98*H98,2)</f>
        <v>0</v>
      </c>
      <c r="K98" s="215" t="s">
        <v>340</v>
      </c>
      <c r="L98" s="44"/>
      <c r="M98" s="220" t="s">
        <v>19</v>
      </c>
      <c r="N98" s="221" t="s">
        <v>40</v>
      </c>
      <c r="O98" s="84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4" t="s">
        <v>403</v>
      </c>
      <c r="AT98" s="224" t="s">
        <v>150</v>
      </c>
      <c r="AU98" s="224" t="s">
        <v>78</v>
      </c>
      <c r="AY98" s="17" t="s">
        <v>148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7" t="s">
        <v>76</v>
      </c>
      <c r="BK98" s="225">
        <f>ROUND(I98*H98,2)</f>
        <v>0</v>
      </c>
      <c r="BL98" s="17" t="s">
        <v>403</v>
      </c>
      <c r="BM98" s="224" t="s">
        <v>78</v>
      </c>
    </row>
    <row r="99" s="2" customFormat="1">
      <c r="A99" s="38"/>
      <c r="B99" s="39"/>
      <c r="C99" s="40"/>
      <c r="D99" s="226" t="s">
        <v>156</v>
      </c>
      <c r="E99" s="40"/>
      <c r="F99" s="227" t="s">
        <v>557</v>
      </c>
      <c r="G99" s="40"/>
      <c r="H99" s="40"/>
      <c r="I99" s="228"/>
      <c r="J99" s="40"/>
      <c r="K99" s="40"/>
      <c r="L99" s="44"/>
      <c r="M99" s="229"/>
      <c r="N99" s="230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156</v>
      </c>
      <c r="AU99" s="17" t="s">
        <v>78</v>
      </c>
    </row>
    <row r="100" s="2" customFormat="1" ht="16.5" customHeight="1">
      <c r="A100" s="38"/>
      <c r="B100" s="39"/>
      <c r="C100" s="213" t="s">
        <v>78</v>
      </c>
      <c r="D100" s="213" t="s">
        <v>150</v>
      </c>
      <c r="E100" s="214" t="s">
        <v>558</v>
      </c>
      <c r="F100" s="215" t="s">
        <v>559</v>
      </c>
      <c r="G100" s="216" t="s">
        <v>99</v>
      </c>
      <c r="H100" s="217">
        <v>60</v>
      </c>
      <c r="I100" s="218"/>
      <c r="J100" s="219">
        <f>ROUND(I100*H100,2)</f>
        <v>0</v>
      </c>
      <c r="K100" s="215" t="s">
        <v>340</v>
      </c>
      <c r="L100" s="44"/>
      <c r="M100" s="220" t="s">
        <v>19</v>
      </c>
      <c r="N100" s="221" t="s">
        <v>40</v>
      </c>
      <c r="O100" s="84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4" t="s">
        <v>403</v>
      </c>
      <c r="AT100" s="224" t="s">
        <v>150</v>
      </c>
      <c r="AU100" s="224" t="s">
        <v>78</v>
      </c>
      <c r="AY100" s="17" t="s">
        <v>148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7" t="s">
        <v>76</v>
      </c>
      <c r="BK100" s="225">
        <f>ROUND(I100*H100,2)</f>
        <v>0</v>
      </c>
      <c r="BL100" s="17" t="s">
        <v>403</v>
      </c>
      <c r="BM100" s="224" t="s">
        <v>154</v>
      </c>
    </row>
    <row r="101" s="2" customFormat="1">
      <c r="A101" s="38"/>
      <c r="B101" s="39"/>
      <c r="C101" s="40"/>
      <c r="D101" s="226" t="s">
        <v>156</v>
      </c>
      <c r="E101" s="40"/>
      <c r="F101" s="227" t="s">
        <v>559</v>
      </c>
      <c r="G101" s="40"/>
      <c r="H101" s="40"/>
      <c r="I101" s="228"/>
      <c r="J101" s="40"/>
      <c r="K101" s="40"/>
      <c r="L101" s="44"/>
      <c r="M101" s="229"/>
      <c r="N101" s="230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156</v>
      </c>
      <c r="AU101" s="17" t="s">
        <v>78</v>
      </c>
    </row>
    <row r="102" s="2" customFormat="1" ht="16.5" customHeight="1">
      <c r="A102" s="38"/>
      <c r="B102" s="39"/>
      <c r="C102" s="213" t="s">
        <v>169</v>
      </c>
      <c r="D102" s="213" t="s">
        <v>150</v>
      </c>
      <c r="E102" s="214" t="s">
        <v>560</v>
      </c>
      <c r="F102" s="215" t="s">
        <v>561</v>
      </c>
      <c r="G102" s="216" t="s">
        <v>99</v>
      </c>
      <c r="H102" s="217">
        <v>70</v>
      </c>
      <c r="I102" s="218"/>
      <c r="J102" s="219">
        <f>ROUND(I102*H102,2)</f>
        <v>0</v>
      </c>
      <c r="K102" s="215" t="s">
        <v>340</v>
      </c>
      <c r="L102" s="44"/>
      <c r="M102" s="220" t="s">
        <v>19</v>
      </c>
      <c r="N102" s="221" t="s">
        <v>40</v>
      </c>
      <c r="O102" s="84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4" t="s">
        <v>403</v>
      </c>
      <c r="AT102" s="224" t="s">
        <v>150</v>
      </c>
      <c r="AU102" s="224" t="s">
        <v>78</v>
      </c>
      <c r="AY102" s="17" t="s">
        <v>148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7" t="s">
        <v>76</v>
      </c>
      <c r="BK102" s="225">
        <f>ROUND(I102*H102,2)</f>
        <v>0</v>
      </c>
      <c r="BL102" s="17" t="s">
        <v>403</v>
      </c>
      <c r="BM102" s="224" t="s">
        <v>172</v>
      </c>
    </row>
    <row r="103" s="2" customFormat="1">
      <c r="A103" s="38"/>
      <c r="B103" s="39"/>
      <c r="C103" s="40"/>
      <c r="D103" s="226" t="s">
        <v>156</v>
      </c>
      <c r="E103" s="40"/>
      <c r="F103" s="227" t="s">
        <v>561</v>
      </c>
      <c r="G103" s="40"/>
      <c r="H103" s="40"/>
      <c r="I103" s="228"/>
      <c r="J103" s="40"/>
      <c r="K103" s="40"/>
      <c r="L103" s="44"/>
      <c r="M103" s="229"/>
      <c r="N103" s="230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156</v>
      </c>
      <c r="AU103" s="17" t="s">
        <v>78</v>
      </c>
    </row>
    <row r="104" s="2" customFormat="1" ht="16.5" customHeight="1">
      <c r="A104" s="38"/>
      <c r="B104" s="39"/>
      <c r="C104" s="213" t="s">
        <v>154</v>
      </c>
      <c r="D104" s="213" t="s">
        <v>150</v>
      </c>
      <c r="E104" s="214" t="s">
        <v>562</v>
      </c>
      <c r="F104" s="215" t="s">
        <v>563</v>
      </c>
      <c r="G104" s="216" t="s">
        <v>99</v>
      </c>
      <c r="H104" s="217">
        <v>110</v>
      </c>
      <c r="I104" s="218"/>
      <c r="J104" s="219">
        <f>ROUND(I104*H104,2)</f>
        <v>0</v>
      </c>
      <c r="K104" s="215" t="s">
        <v>340</v>
      </c>
      <c r="L104" s="44"/>
      <c r="M104" s="220" t="s">
        <v>19</v>
      </c>
      <c r="N104" s="221" t="s">
        <v>40</v>
      </c>
      <c r="O104" s="84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4" t="s">
        <v>403</v>
      </c>
      <c r="AT104" s="224" t="s">
        <v>150</v>
      </c>
      <c r="AU104" s="224" t="s">
        <v>78</v>
      </c>
      <c r="AY104" s="17" t="s">
        <v>148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7" t="s">
        <v>76</v>
      </c>
      <c r="BK104" s="225">
        <f>ROUND(I104*H104,2)</f>
        <v>0</v>
      </c>
      <c r="BL104" s="17" t="s">
        <v>403</v>
      </c>
      <c r="BM104" s="224" t="s">
        <v>179</v>
      </c>
    </row>
    <row r="105" s="2" customFormat="1">
      <c r="A105" s="38"/>
      <c r="B105" s="39"/>
      <c r="C105" s="40"/>
      <c r="D105" s="226" t="s">
        <v>156</v>
      </c>
      <c r="E105" s="40"/>
      <c r="F105" s="227" t="s">
        <v>563</v>
      </c>
      <c r="G105" s="40"/>
      <c r="H105" s="40"/>
      <c r="I105" s="228"/>
      <c r="J105" s="40"/>
      <c r="K105" s="40"/>
      <c r="L105" s="44"/>
      <c r="M105" s="229"/>
      <c r="N105" s="230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156</v>
      </c>
      <c r="AU105" s="17" t="s">
        <v>78</v>
      </c>
    </row>
    <row r="106" s="2" customFormat="1" ht="16.5" customHeight="1">
      <c r="A106" s="38"/>
      <c r="B106" s="39"/>
      <c r="C106" s="213" t="s">
        <v>184</v>
      </c>
      <c r="D106" s="213" t="s">
        <v>150</v>
      </c>
      <c r="E106" s="214" t="s">
        <v>564</v>
      </c>
      <c r="F106" s="215" t="s">
        <v>565</v>
      </c>
      <c r="G106" s="216" t="s">
        <v>99</v>
      </c>
      <c r="H106" s="217">
        <v>490</v>
      </c>
      <c r="I106" s="218"/>
      <c r="J106" s="219">
        <f>ROUND(I106*H106,2)</f>
        <v>0</v>
      </c>
      <c r="K106" s="215" t="s">
        <v>340</v>
      </c>
      <c r="L106" s="44"/>
      <c r="M106" s="220" t="s">
        <v>19</v>
      </c>
      <c r="N106" s="221" t="s">
        <v>40</v>
      </c>
      <c r="O106" s="84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4" t="s">
        <v>403</v>
      </c>
      <c r="AT106" s="224" t="s">
        <v>150</v>
      </c>
      <c r="AU106" s="224" t="s">
        <v>78</v>
      </c>
      <c r="AY106" s="17" t="s">
        <v>148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7" t="s">
        <v>76</v>
      </c>
      <c r="BK106" s="225">
        <f>ROUND(I106*H106,2)</f>
        <v>0</v>
      </c>
      <c r="BL106" s="17" t="s">
        <v>403</v>
      </c>
      <c r="BM106" s="224" t="s">
        <v>187</v>
      </c>
    </row>
    <row r="107" s="2" customFormat="1">
      <c r="A107" s="38"/>
      <c r="B107" s="39"/>
      <c r="C107" s="40"/>
      <c r="D107" s="226" t="s">
        <v>156</v>
      </c>
      <c r="E107" s="40"/>
      <c r="F107" s="227" t="s">
        <v>565</v>
      </c>
      <c r="G107" s="40"/>
      <c r="H107" s="40"/>
      <c r="I107" s="228"/>
      <c r="J107" s="40"/>
      <c r="K107" s="40"/>
      <c r="L107" s="44"/>
      <c r="M107" s="229"/>
      <c r="N107" s="230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156</v>
      </c>
      <c r="AU107" s="17" t="s">
        <v>78</v>
      </c>
    </row>
    <row r="108" s="2" customFormat="1" ht="16.5" customHeight="1">
      <c r="A108" s="38"/>
      <c r="B108" s="39"/>
      <c r="C108" s="213" t="s">
        <v>172</v>
      </c>
      <c r="D108" s="213" t="s">
        <v>150</v>
      </c>
      <c r="E108" s="214" t="s">
        <v>566</v>
      </c>
      <c r="F108" s="215" t="s">
        <v>567</v>
      </c>
      <c r="G108" s="216" t="s">
        <v>99</v>
      </c>
      <c r="H108" s="217">
        <v>460</v>
      </c>
      <c r="I108" s="218"/>
      <c r="J108" s="219">
        <f>ROUND(I108*H108,2)</f>
        <v>0</v>
      </c>
      <c r="K108" s="215" t="s">
        <v>340</v>
      </c>
      <c r="L108" s="44"/>
      <c r="M108" s="220" t="s">
        <v>19</v>
      </c>
      <c r="N108" s="221" t="s">
        <v>40</v>
      </c>
      <c r="O108" s="84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4" t="s">
        <v>403</v>
      </c>
      <c r="AT108" s="224" t="s">
        <v>150</v>
      </c>
      <c r="AU108" s="224" t="s">
        <v>78</v>
      </c>
      <c r="AY108" s="17" t="s">
        <v>148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7" t="s">
        <v>76</v>
      </c>
      <c r="BK108" s="225">
        <f>ROUND(I108*H108,2)</f>
        <v>0</v>
      </c>
      <c r="BL108" s="17" t="s">
        <v>403</v>
      </c>
      <c r="BM108" s="224" t="s">
        <v>192</v>
      </c>
    </row>
    <row r="109" s="2" customFormat="1">
      <c r="A109" s="38"/>
      <c r="B109" s="39"/>
      <c r="C109" s="40"/>
      <c r="D109" s="226" t="s">
        <v>156</v>
      </c>
      <c r="E109" s="40"/>
      <c r="F109" s="227" t="s">
        <v>567</v>
      </c>
      <c r="G109" s="40"/>
      <c r="H109" s="40"/>
      <c r="I109" s="228"/>
      <c r="J109" s="40"/>
      <c r="K109" s="40"/>
      <c r="L109" s="44"/>
      <c r="M109" s="229"/>
      <c r="N109" s="230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156</v>
      </c>
      <c r="AU109" s="17" t="s">
        <v>78</v>
      </c>
    </row>
    <row r="110" s="2" customFormat="1" ht="16.5" customHeight="1">
      <c r="A110" s="38"/>
      <c r="B110" s="39"/>
      <c r="C110" s="213" t="s">
        <v>196</v>
      </c>
      <c r="D110" s="213" t="s">
        <v>150</v>
      </c>
      <c r="E110" s="214" t="s">
        <v>568</v>
      </c>
      <c r="F110" s="215" t="s">
        <v>569</v>
      </c>
      <c r="G110" s="216" t="s">
        <v>99</v>
      </c>
      <c r="H110" s="217">
        <v>210</v>
      </c>
      <c r="I110" s="218"/>
      <c r="J110" s="219">
        <f>ROUND(I110*H110,2)</f>
        <v>0</v>
      </c>
      <c r="K110" s="215" t="s">
        <v>340</v>
      </c>
      <c r="L110" s="44"/>
      <c r="M110" s="220" t="s">
        <v>19</v>
      </c>
      <c r="N110" s="221" t="s">
        <v>40</v>
      </c>
      <c r="O110" s="84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4" t="s">
        <v>403</v>
      </c>
      <c r="AT110" s="224" t="s">
        <v>150</v>
      </c>
      <c r="AU110" s="224" t="s">
        <v>78</v>
      </c>
      <c r="AY110" s="17" t="s">
        <v>148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7" t="s">
        <v>76</v>
      </c>
      <c r="BK110" s="225">
        <f>ROUND(I110*H110,2)</f>
        <v>0</v>
      </c>
      <c r="BL110" s="17" t="s">
        <v>403</v>
      </c>
      <c r="BM110" s="224" t="s">
        <v>199</v>
      </c>
    </row>
    <row r="111" s="2" customFormat="1">
      <c r="A111" s="38"/>
      <c r="B111" s="39"/>
      <c r="C111" s="40"/>
      <c r="D111" s="226" t="s">
        <v>156</v>
      </c>
      <c r="E111" s="40"/>
      <c r="F111" s="227" t="s">
        <v>569</v>
      </c>
      <c r="G111" s="40"/>
      <c r="H111" s="40"/>
      <c r="I111" s="228"/>
      <c r="J111" s="40"/>
      <c r="K111" s="40"/>
      <c r="L111" s="44"/>
      <c r="M111" s="229"/>
      <c r="N111" s="230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156</v>
      </c>
      <c r="AU111" s="17" t="s">
        <v>78</v>
      </c>
    </row>
    <row r="112" s="2" customFormat="1" ht="16.5" customHeight="1">
      <c r="A112" s="38"/>
      <c r="B112" s="39"/>
      <c r="C112" s="213" t="s">
        <v>179</v>
      </c>
      <c r="D112" s="213" t="s">
        <v>150</v>
      </c>
      <c r="E112" s="214" t="s">
        <v>570</v>
      </c>
      <c r="F112" s="215" t="s">
        <v>571</v>
      </c>
      <c r="G112" s="216" t="s">
        <v>99</v>
      </c>
      <c r="H112" s="217">
        <v>160</v>
      </c>
      <c r="I112" s="218"/>
      <c r="J112" s="219">
        <f>ROUND(I112*H112,2)</f>
        <v>0</v>
      </c>
      <c r="K112" s="215" t="s">
        <v>340</v>
      </c>
      <c r="L112" s="44"/>
      <c r="M112" s="220" t="s">
        <v>19</v>
      </c>
      <c r="N112" s="221" t="s">
        <v>40</v>
      </c>
      <c r="O112" s="84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4" t="s">
        <v>403</v>
      </c>
      <c r="AT112" s="224" t="s">
        <v>150</v>
      </c>
      <c r="AU112" s="224" t="s">
        <v>78</v>
      </c>
      <c r="AY112" s="17" t="s">
        <v>148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7" t="s">
        <v>76</v>
      </c>
      <c r="BK112" s="225">
        <f>ROUND(I112*H112,2)</f>
        <v>0</v>
      </c>
      <c r="BL112" s="17" t="s">
        <v>403</v>
      </c>
      <c r="BM112" s="224" t="s">
        <v>204</v>
      </c>
    </row>
    <row r="113" s="2" customFormat="1">
      <c r="A113" s="38"/>
      <c r="B113" s="39"/>
      <c r="C113" s="40"/>
      <c r="D113" s="226" t="s">
        <v>156</v>
      </c>
      <c r="E113" s="40"/>
      <c r="F113" s="227" t="s">
        <v>571</v>
      </c>
      <c r="G113" s="40"/>
      <c r="H113" s="40"/>
      <c r="I113" s="228"/>
      <c r="J113" s="40"/>
      <c r="K113" s="40"/>
      <c r="L113" s="44"/>
      <c r="M113" s="229"/>
      <c r="N113" s="230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156</v>
      </c>
      <c r="AU113" s="17" t="s">
        <v>78</v>
      </c>
    </row>
    <row r="114" s="2" customFormat="1" ht="16.5" customHeight="1">
      <c r="A114" s="38"/>
      <c r="B114" s="39"/>
      <c r="C114" s="213" t="s">
        <v>208</v>
      </c>
      <c r="D114" s="213" t="s">
        <v>150</v>
      </c>
      <c r="E114" s="214" t="s">
        <v>572</v>
      </c>
      <c r="F114" s="215" t="s">
        <v>573</v>
      </c>
      <c r="G114" s="216" t="s">
        <v>339</v>
      </c>
      <c r="H114" s="217">
        <v>1</v>
      </c>
      <c r="I114" s="218"/>
      <c r="J114" s="219">
        <f>ROUND(I114*H114,2)</f>
        <v>0</v>
      </c>
      <c r="K114" s="215" t="s">
        <v>340</v>
      </c>
      <c r="L114" s="44"/>
      <c r="M114" s="220" t="s">
        <v>19</v>
      </c>
      <c r="N114" s="221" t="s">
        <v>40</v>
      </c>
      <c r="O114" s="84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4" t="s">
        <v>403</v>
      </c>
      <c r="AT114" s="224" t="s">
        <v>150</v>
      </c>
      <c r="AU114" s="224" t="s">
        <v>78</v>
      </c>
      <c r="AY114" s="17" t="s">
        <v>148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7" t="s">
        <v>76</v>
      </c>
      <c r="BK114" s="225">
        <f>ROUND(I114*H114,2)</f>
        <v>0</v>
      </c>
      <c r="BL114" s="17" t="s">
        <v>403</v>
      </c>
      <c r="BM114" s="224" t="s">
        <v>211</v>
      </c>
    </row>
    <row r="115" s="2" customFormat="1">
      <c r="A115" s="38"/>
      <c r="B115" s="39"/>
      <c r="C115" s="40"/>
      <c r="D115" s="226" t="s">
        <v>156</v>
      </c>
      <c r="E115" s="40"/>
      <c r="F115" s="227" t="s">
        <v>574</v>
      </c>
      <c r="G115" s="40"/>
      <c r="H115" s="40"/>
      <c r="I115" s="228"/>
      <c r="J115" s="40"/>
      <c r="K115" s="40"/>
      <c r="L115" s="44"/>
      <c r="M115" s="229"/>
      <c r="N115" s="230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156</v>
      </c>
      <c r="AU115" s="17" t="s">
        <v>78</v>
      </c>
    </row>
    <row r="116" s="12" customFormat="1" ht="22.8" customHeight="1">
      <c r="A116" s="12"/>
      <c r="B116" s="197"/>
      <c r="C116" s="198"/>
      <c r="D116" s="199" t="s">
        <v>68</v>
      </c>
      <c r="E116" s="211" t="s">
        <v>575</v>
      </c>
      <c r="F116" s="211" t="s">
        <v>576</v>
      </c>
      <c r="G116" s="198"/>
      <c r="H116" s="198"/>
      <c r="I116" s="201"/>
      <c r="J116" s="212">
        <f>BK116</f>
        <v>0</v>
      </c>
      <c r="K116" s="198"/>
      <c r="L116" s="203"/>
      <c r="M116" s="204"/>
      <c r="N116" s="205"/>
      <c r="O116" s="205"/>
      <c r="P116" s="206">
        <f>SUM(P117:P122)</f>
        <v>0</v>
      </c>
      <c r="Q116" s="205"/>
      <c r="R116" s="206">
        <f>SUM(R117:R122)</f>
        <v>0</v>
      </c>
      <c r="S116" s="205"/>
      <c r="T116" s="207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8" t="s">
        <v>76</v>
      </c>
      <c r="AT116" s="209" t="s">
        <v>68</v>
      </c>
      <c r="AU116" s="209" t="s">
        <v>76</v>
      </c>
      <c r="AY116" s="208" t="s">
        <v>148</v>
      </c>
      <c r="BK116" s="210">
        <f>SUM(BK117:BK122)</f>
        <v>0</v>
      </c>
    </row>
    <row r="117" s="2" customFormat="1" ht="16.5" customHeight="1">
      <c r="A117" s="38"/>
      <c r="B117" s="39"/>
      <c r="C117" s="213" t="s">
        <v>187</v>
      </c>
      <c r="D117" s="213" t="s">
        <v>150</v>
      </c>
      <c r="E117" s="214" t="s">
        <v>577</v>
      </c>
      <c r="F117" s="215" t="s">
        <v>578</v>
      </c>
      <c r="G117" s="216" t="s">
        <v>359</v>
      </c>
      <c r="H117" s="217">
        <v>2</v>
      </c>
      <c r="I117" s="218"/>
      <c r="J117" s="219">
        <f>ROUND(I117*H117,2)</f>
        <v>0</v>
      </c>
      <c r="K117" s="215" t="s">
        <v>340</v>
      </c>
      <c r="L117" s="44"/>
      <c r="M117" s="220" t="s">
        <v>19</v>
      </c>
      <c r="N117" s="221" t="s">
        <v>40</v>
      </c>
      <c r="O117" s="84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4" t="s">
        <v>403</v>
      </c>
      <c r="AT117" s="224" t="s">
        <v>150</v>
      </c>
      <c r="AU117" s="224" t="s">
        <v>78</v>
      </c>
      <c r="AY117" s="17" t="s">
        <v>148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7" t="s">
        <v>76</v>
      </c>
      <c r="BK117" s="225">
        <f>ROUND(I117*H117,2)</f>
        <v>0</v>
      </c>
      <c r="BL117" s="17" t="s">
        <v>403</v>
      </c>
      <c r="BM117" s="224" t="s">
        <v>218</v>
      </c>
    </row>
    <row r="118" s="2" customFormat="1">
      <c r="A118" s="38"/>
      <c r="B118" s="39"/>
      <c r="C118" s="40"/>
      <c r="D118" s="226" t="s">
        <v>156</v>
      </c>
      <c r="E118" s="40"/>
      <c r="F118" s="227" t="s">
        <v>578</v>
      </c>
      <c r="G118" s="40"/>
      <c r="H118" s="40"/>
      <c r="I118" s="228"/>
      <c r="J118" s="40"/>
      <c r="K118" s="40"/>
      <c r="L118" s="44"/>
      <c r="M118" s="229"/>
      <c r="N118" s="230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156</v>
      </c>
      <c r="AU118" s="17" t="s">
        <v>78</v>
      </c>
    </row>
    <row r="119" s="2" customFormat="1" ht="16.5" customHeight="1">
      <c r="A119" s="38"/>
      <c r="B119" s="39"/>
      <c r="C119" s="213" t="s">
        <v>221</v>
      </c>
      <c r="D119" s="213" t="s">
        <v>150</v>
      </c>
      <c r="E119" s="214" t="s">
        <v>579</v>
      </c>
      <c r="F119" s="215" t="s">
        <v>580</v>
      </c>
      <c r="G119" s="216" t="s">
        <v>359</v>
      </c>
      <c r="H119" s="217">
        <v>1</v>
      </c>
      <c r="I119" s="218"/>
      <c r="J119" s="219">
        <f>ROUND(I119*H119,2)</f>
        <v>0</v>
      </c>
      <c r="K119" s="215" t="s">
        <v>340</v>
      </c>
      <c r="L119" s="44"/>
      <c r="M119" s="220" t="s">
        <v>19</v>
      </c>
      <c r="N119" s="221" t="s">
        <v>40</v>
      </c>
      <c r="O119" s="84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4" t="s">
        <v>403</v>
      </c>
      <c r="AT119" s="224" t="s">
        <v>150</v>
      </c>
      <c r="AU119" s="224" t="s">
        <v>78</v>
      </c>
      <c r="AY119" s="17" t="s">
        <v>148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7" t="s">
        <v>76</v>
      </c>
      <c r="BK119" s="225">
        <f>ROUND(I119*H119,2)</f>
        <v>0</v>
      </c>
      <c r="BL119" s="17" t="s">
        <v>403</v>
      </c>
      <c r="BM119" s="224" t="s">
        <v>225</v>
      </c>
    </row>
    <row r="120" s="2" customFormat="1">
      <c r="A120" s="38"/>
      <c r="B120" s="39"/>
      <c r="C120" s="40"/>
      <c r="D120" s="226" t="s">
        <v>156</v>
      </c>
      <c r="E120" s="40"/>
      <c r="F120" s="227" t="s">
        <v>580</v>
      </c>
      <c r="G120" s="40"/>
      <c r="H120" s="40"/>
      <c r="I120" s="228"/>
      <c r="J120" s="40"/>
      <c r="K120" s="40"/>
      <c r="L120" s="44"/>
      <c r="M120" s="229"/>
      <c r="N120" s="230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156</v>
      </c>
      <c r="AU120" s="17" t="s">
        <v>78</v>
      </c>
    </row>
    <row r="121" s="2" customFormat="1" ht="16.5" customHeight="1">
      <c r="A121" s="38"/>
      <c r="B121" s="39"/>
      <c r="C121" s="213" t="s">
        <v>192</v>
      </c>
      <c r="D121" s="213" t="s">
        <v>150</v>
      </c>
      <c r="E121" s="214" t="s">
        <v>581</v>
      </c>
      <c r="F121" s="215" t="s">
        <v>582</v>
      </c>
      <c r="G121" s="216" t="s">
        <v>339</v>
      </c>
      <c r="H121" s="217">
        <v>1</v>
      </c>
      <c r="I121" s="218"/>
      <c r="J121" s="219">
        <f>ROUND(I121*H121,2)</f>
        <v>0</v>
      </c>
      <c r="K121" s="215" t="s">
        <v>340</v>
      </c>
      <c r="L121" s="44"/>
      <c r="M121" s="220" t="s">
        <v>19</v>
      </c>
      <c r="N121" s="221" t="s">
        <v>40</v>
      </c>
      <c r="O121" s="84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4" t="s">
        <v>403</v>
      </c>
      <c r="AT121" s="224" t="s">
        <v>150</v>
      </c>
      <c r="AU121" s="224" t="s">
        <v>78</v>
      </c>
      <c r="AY121" s="17" t="s">
        <v>148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7" t="s">
        <v>76</v>
      </c>
      <c r="BK121" s="225">
        <f>ROUND(I121*H121,2)</f>
        <v>0</v>
      </c>
      <c r="BL121" s="17" t="s">
        <v>403</v>
      </c>
      <c r="BM121" s="224" t="s">
        <v>230</v>
      </c>
    </row>
    <row r="122" s="2" customFormat="1">
      <c r="A122" s="38"/>
      <c r="B122" s="39"/>
      <c r="C122" s="40"/>
      <c r="D122" s="226" t="s">
        <v>156</v>
      </c>
      <c r="E122" s="40"/>
      <c r="F122" s="227" t="s">
        <v>582</v>
      </c>
      <c r="G122" s="40"/>
      <c r="H122" s="40"/>
      <c r="I122" s="228"/>
      <c r="J122" s="40"/>
      <c r="K122" s="40"/>
      <c r="L122" s="44"/>
      <c r="M122" s="229"/>
      <c r="N122" s="230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156</v>
      </c>
      <c r="AU122" s="17" t="s">
        <v>78</v>
      </c>
    </row>
    <row r="123" s="12" customFormat="1" ht="22.8" customHeight="1">
      <c r="A123" s="12"/>
      <c r="B123" s="197"/>
      <c r="C123" s="198"/>
      <c r="D123" s="199" t="s">
        <v>68</v>
      </c>
      <c r="E123" s="211" t="s">
        <v>583</v>
      </c>
      <c r="F123" s="211" t="s">
        <v>584</v>
      </c>
      <c r="G123" s="198"/>
      <c r="H123" s="198"/>
      <c r="I123" s="201"/>
      <c r="J123" s="212">
        <f>BK123</f>
        <v>0</v>
      </c>
      <c r="K123" s="198"/>
      <c r="L123" s="203"/>
      <c r="M123" s="204"/>
      <c r="N123" s="205"/>
      <c r="O123" s="205"/>
      <c r="P123" s="206">
        <f>SUM(P124:P141)</f>
        <v>0</v>
      </c>
      <c r="Q123" s="205"/>
      <c r="R123" s="206">
        <f>SUM(R124:R141)</f>
        <v>0</v>
      </c>
      <c r="S123" s="205"/>
      <c r="T123" s="207">
        <f>SUM(T124:T141)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8" t="s">
        <v>76</v>
      </c>
      <c r="AT123" s="209" t="s">
        <v>68</v>
      </c>
      <c r="AU123" s="209" t="s">
        <v>76</v>
      </c>
      <c r="AY123" s="208" t="s">
        <v>148</v>
      </c>
      <c r="BK123" s="210">
        <f>SUM(BK124:BK141)</f>
        <v>0</v>
      </c>
    </row>
    <row r="124" s="2" customFormat="1" ht="16.5" customHeight="1">
      <c r="A124" s="38"/>
      <c r="B124" s="39"/>
      <c r="C124" s="213" t="s">
        <v>234</v>
      </c>
      <c r="D124" s="213" t="s">
        <v>150</v>
      </c>
      <c r="E124" s="214" t="s">
        <v>585</v>
      </c>
      <c r="F124" s="215" t="s">
        <v>586</v>
      </c>
      <c r="G124" s="216" t="s">
        <v>359</v>
      </c>
      <c r="H124" s="217">
        <v>1</v>
      </c>
      <c r="I124" s="218"/>
      <c r="J124" s="219">
        <f>ROUND(I124*H124,2)</f>
        <v>0</v>
      </c>
      <c r="K124" s="215" t="s">
        <v>340</v>
      </c>
      <c r="L124" s="44"/>
      <c r="M124" s="220" t="s">
        <v>19</v>
      </c>
      <c r="N124" s="221" t="s">
        <v>40</v>
      </c>
      <c r="O124" s="84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4" t="s">
        <v>403</v>
      </c>
      <c r="AT124" s="224" t="s">
        <v>150</v>
      </c>
      <c r="AU124" s="224" t="s">
        <v>78</v>
      </c>
      <c r="AY124" s="17" t="s">
        <v>148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7" t="s">
        <v>76</v>
      </c>
      <c r="BK124" s="225">
        <f>ROUND(I124*H124,2)</f>
        <v>0</v>
      </c>
      <c r="BL124" s="17" t="s">
        <v>403</v>
      </c>
      <c r="BM124" s="224" t="s">
        <v>237</v>
      </c>
    </row>
    <row r="125" s="2" customFormat="1">
      <c r="A125" s="38"/>
      <c r="B125" s="39"/>
      <c r="C125" s="40"/>
      <c r="D125" s="226" t="s">
        <v>156</v>
      </c>
      <c r="E125" s="40"/>
      <c r="F125" s="227" t="s">
        <v>586</v>
      </c>
      <c r="G125" s="40"/>
      <c r="H125" s="40"/>
      <c r="I125" s="228"/>
      <c r="J125" s="40"/>
      <c r="K125" s="40"/>
      <c r="L125" s="44"/>
      <c r="M125" s="229"/>
      <c r="N125" s="230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156</v>
      </c>
      <c r="AU125" s="17" t="s">
        <v>78</v>
      </c>
    </row>
    <row r="126" s="2" customFormat="1" ht="16.5" customHeight="1">
      <c r="A126" s="38"/>
      <c r="B126" s="39"/>
      <c r="C126" s="213" t="s">
        <v>199</v>
      </c>
      <c r="D126" s="213" t="s">
        <v>150</v>
      </c>
      <c r="E126" s="214" t="s">
        <v>587</v>
      </c>
      <c r="F126" s="215" t="s">
        <v>588</v>
      </c>
      <c r="G126" s="216" t="s">
        <v>359</v>
      </c>
      <c r="H126" s="217">
        <v>3</v>
      </c>
      <c r="I126" s="218"/>
      <c r="J126" s="219">
        <f>ROUND(I126*H126,2)</f>
        <v>0</v>
      </c>
      <c r="K126" s="215" t="s">
        <v>340</v>
      </c>
      <c r="L126" s="44"/>
      <c r="M126" s="220" t="s">
        <v>19</v>
      </c>
      <c r="N126" s="221" t="s">
        <v>40</v>
      </c>
      <c r="O126" s="84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4" t="s">
        <v>403</v>
      </c>
      <c r="AT126" s="224" t="s">
        <v>150</v>
      </c>
      <c r="AU126" s="224" t="s">
        <v>78</v>
      </c>
      <c r="AY126" s="17" t="s">
        <v>148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7" t="s">
        <v>76</v>
      </c>
      <c r="BK126" s="225">
        <f>ROUND(I126*H126,2)</f>
        <v>0</v>
      </c>
      <c r="BL126" s="17" t="s">
        <v>403</v>
      </c>
      <c r="BM126" s="224" t="s">
        <v>245</v>
      </c>
    </row>
    <row r="127" s="2" customFormat="1">
      <c r="A127" s="38"/>
      <c r="B127" s="39"/>
      <c r="C127" s="40"/>
      <c r="D127" s="226" t="s">
        <v>156</v>
      </c>
      <c r="E127" s="40"/>
      <c r="F127" s="227" t="s">
        <v>588</v>
      </c>
      <c r="G127" s="40"/>
      <c r="H127" s="40"/>
      <c r="I127" s="228"/>
      <c r="J127" s="40"/>
      <c r="K127" s="40"/>
      <c r="L127" s="44"/>
      <c r="M127" s="229"/>
      <c r="N127" s="230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156</v>
      </c>
      <c r="AU127" s="17" t="s">
        <v>78</v>
      </c>
    </row>
    <row r="128" s="2" customFormat="1" ht="16.5" customHeight="1">
      <c r="A128" s="38"/>
      <c r="B128" s="39"/>
      <c r="C128" s="213" t="s">
        <v>8</v>
      </c>
      <c r="D128" s="213" t="s">
        <v>150</v>
      </c>
      <c r="E128" s="214" t="s">
        <v>589</v>
      </c>
      <c r="F128" s="215" t="s">
        <v>590</v>
      </c>
      <c r="G128" s="216" t="s">
        <v>359</v>
      </c>
      <c r="H128" s="217">
        <v>2</v>
      </c>
      <c r="I128" s="218"/>
      <c r="J128" s="219">
        <f>ROUND(I128*H128,2)</f>
        <v>0</v>
      </c>
      <c r="K128" s="215" t="s">
        <v>340</v>
      </c>
      <c r="L128" s="44"/>
      <c r="M128" s="220" t="s">
        <v>19</v>
      </c>
      <c r="N128" s="221" t="s">
        <v>40</v>
      </c>
      <c r="O128" s="84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4" t="s">
        <v>403</v>
      </c>
      <c r="AT128" s="224" t="s">
        <v>150</v>
      </c>
      <c r="AU128" s="224" t="s">
        <v>78</v>
      </c>
      <c r="AY128" s="17" t="s">
        <v>148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7" t="s">
        <v>76</v>
      </c>
      <c r="BK128" s="225">
        <f>ROUND(I128*H128,2)</f>
        <v>0</v>
      </c>
      <c r="BL128" s="17" t="s">
        <v>403</v>
      </c>
      <c r="BM128" s="224" t="s">
        <v>251</v>
      </c>
    </row>
    <row r="129" s="2" customFormat="1">
      <c r="A129" s="38"/>
      <c r="B129" s="39"/>
      <c r="C129" s="40"/>
      <c r="D129" s="226" t="s">
        <v>156</v>
      </c>
      <c r="E129" s="40"/>
      <c r="F129" s="227" t="s">
        <v>590</v>
      </c>
      <c r="G129" s="40"/>
      <c r="H129" s="40"/>
      <c r="I129" s="228"/>
      <c r="J129" s="40"/>
      <c r="K129" s="40"/>
      <c r="L129" s="44"/>
      <c r="M129" s="229"/>
      <c r="N129" s="230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156</v>
      </c>
      <c r="AU129" s="17" t="s">
        <v>78</v>
      </c>
    </row>
    <row r="130" s="2" customFormat="1" ht="16.5" customHeight="1">
      <c r="A130" s="38"/>
      <c r="B130" s="39"/>
      <c r="C130" s="213" t="s">
        <v>204</v>
      </c>
      <c r="D130" s="213" t="s">
        <v>150</v>
      </c>
      <c r="E130" s="214" t="s">
        <v>591</v>
      </c>
      <c r="F130" s="215" t="s">
        <v>592</v>
      </c>
      <c r="G130" s="216" t="s">
        <v>359</v>
      </c>
      <c r="H130" s="217">
        <v>3</v>
      </c>
      <c r="I130" s="218"/>
      <c r="J130" s="219">
        <f>ROUND(I130*H130,2)</f>
        <v>0</v>
      </c>
      <c r="K130" s="215" t="s">
        <v>340</v>
      </c>
      <c r="L130" s="44"/>
      <c r="M130" s="220" t="s">
        <v>19</v>
      </c>
      <c r="N130" s="221" t="s">
        <v>40</v>
      </c>
      <c r="O130" s="84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4" t="s">
        <v>403</v>
      </c>
      <c r="AT130" s="224" t="s">
        <v>150</v>
      </c>
      <c r="AU130" s="224" t="s">
        <v>78</v>
      </c>
      <c r="AY130" s="17" t="s">
        <v>148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7" t="s">
        <v>76</v>
      </c>
      <c r="BK130" s="225">
        <f>ROUND(I130*H130,2)</f>
        <v>0</v>
      </c>
      <c r="BL130" s="17" t="s">
        <v>403</v>
      </c>
      <c r="BM130" s="224" t="s">
        <v>256</v>
      </c>
    </row>
    <row r="131" s="2" customFormat="1">
      <c r="A131" s="38"/>
      <c r="B131" s="39"/>
      <c r="C131" s="40"/>
      <c r="D131" s="226" t="s">
        <v>156</v>
      </c>
      <c r="E131" s="40"/>
      <c r="F131" s="227" t="s">
        <v>592</v>
      </c>
      <c r="G131" s="40"/>
      <c r="H131" s="40"/>
      <c r="I131" s="228"/>
      <c r="J131" s="40"/>
      <c r="K131" s="40"/>
      <c r="L131" s="44"/>
      <c r="M131" s="229"/>
      <c r="N131" s="230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156</v>
      </c>
      <c r="AU131" s="17" t="s">
        <v>78</v>
      </c>
    </row>
    <row r="132" s="2" customFormat="1" ht="16.5" customHeight="1">
      <c r="A132" s="38"/>
      <c r="B132" s="39"/>
      <c r="C132" s="213" t="s">
        <v>261</v>
      </c>
      <c r="D132" s="213" t="s">
        <v>150</v>
      </c>
      <c r="E132" s="214" t="s">
        <v>577</v>
      </c>
      <c r="F132" s="215" t="s">
        <v>578</v>
      </c>
      <c r="G132" s="216" t="s">
        <v>359</v>
      </c>
      <c r="H132" s="217">
        <v>6</v>
      </c>
      <c r="I132" s="218"/>
      <c r="J132" s="219">
        <f>ROUND(I132*H132,2)</f>
        <v>0</v>
      </c>
      <c r="K132" s="215" t="s">
        <v>340</v>
      </c>
      <c r="L132" s="44"/>
      <c r="M132" s="220" t="s">
        <v>19</v>
      </c>
      <c r="N132" s="221" t="s">
        <v>40</v>
      </c>
      <c r="O132" s="84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4" t="s">
        <v>403</v>
      </c>
      <c r="AT132" s="224" t="s">
        <v>150</v>
      </c>
      <c r="AU132" s="224" t="s">
        <v>78</v>
      </c>
      <c r="AY132" s="17" t="s">
        <v>148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7" t="s">
        <v>76</v>
      </c>
      <c r="BK132" s="225">
        <f>ROUND(I132*H132,2)</f>
        <v>0</v>
      </c>
      <c r="BL132" s="17" t="s">
        <v>403</v>
      </c>
      <c r="BM132" s="224" t="s">
        <v>264</v>
      </c>
    </row>
    <row r="133" s="2" customFormat="1">
      <c r="A133" s="38"/>
      <c r="B133" s="39"/>
      <c r="C133" s="40"/>
      <c r="D133" s="226" t="s">
        <v>156</v>
      </c>
      <c r="E133" s="40"/>
      <c r="F133" s="227" t="s">
        <v>578</v>
      </c>
      <c r="G133" s="40"/>
      <c r="H133" s="40"/>
      <c r="I133" s="228"/>
      <c r="J133" s="40"/>
      <c r="K133" s="40"/>
      <c r="L133" s="44"/>
      <c r="M133" s="229"/>
      <c r="N133" s="230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156</v>
      </c>
      <c r="AU133" s="17" t="s">
        <v>78</v>
      </c>
    </row>
    <row r="134" s="2" customFormat="1" ht="16.5" customHeight="1">
      <c r="A134" s="38"/>
      <c r="B134" s="39"/>
      <c r="C134" s="213" t="s">
        <v>211</v>
      </c>
      <c r="D134" s="213" t="s">
        <v>150</v>
      </c>
      <c r="E134" s="214" t="s">
        <v>593</v>
      </c>
      <c r="F134" s="215" t="s">
        <v>594</v>
      </c>
      <c r="G134" s="216" t="s">
        <v>359</v>
      </c>
      <c r="H134" s="217">
        <v>5</v>
      </c>
      <c r="I134" s="218"/>
      <c r="J134" s="219">
        <f>ROUND(I134*H134,2)</f>
        <v>0</v>
      </c>
      <c r="K134" s="215" t="s">
        <v>340</v>
      </c>
      <c r="L134" s="44"/>
      <c r="M134" s="220" t="s">
        <v>19</v>
      </c>
      <c r="N134" s="221" t="s">
        <v>40</v>
      </c>
      <c r="O134" s="84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4" t="s">
        <v>403</v>
      </c>
      <c r="AT134" s="224" t="s">
        <v>150</v>
      </c>
      <c r="AU134" s="224" t="s">
        <v>78</v>
      </c>
      <c r="AY134" s="17" t="s">
        <v>148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7" t="s">
        <v>76</v>
      </c>
      <c r="BK134" s="225">
        <f>ROUND(I134*H134,2)</f>
        <v>0</v>
      </c>
      <c r="BL134" s="17" t="s">
        <v>403</v>
      </c>
      <c r="BM134" s="224" t="s">
        <v>270</v>
      </c>
    </row>
    <row r="135" s="2" customFormat="1">
      <c r="A135" s="38"/>
      <c r="B135" s="39"/>
      <c r="C135" s="40"/>
      <c r="D135" s="226" t="s">
        <v>156</v>
      </c>
      <c r="E135" s="40"/>
      <c r="F135" s="227" t="s">
        <v>594</v>
      </c>
      <c r="G135" s="40"/>
      <c r="H135" s="40"/>
      <c r="I135" s="228"/>
      <c r="J135" s="40"/>
      <c r="K135" s="40"/>
      <c r="L135" s="44"/>
      <c r="M135" s="229"/>
      <c r="N135" s="230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156</v>
      </c>
      <c r="AU135" s="17" t="s">
        <v>78</v>
      </c>
    </row>
    <row r="136" s="2" customFormat="1" ht="16.5" customHeight="1">
      <c r="A136" s="38"/>
      <c r="B136" s="39"/>
      <c r="C136" s="213" t="s">
        <v>275</v>
      </c>
      <c r="D136" s="213" t="s">
        <v>150</v>
      </c>
      <c r="E136" s="214" t="s">
        <v>595</v>
      </c>
      <c r="F136" s="215" t="s">
        <v>596</v>
      </c>
      <c r="G136" s="216" t="s">
        <v>359</v>
      </c>
      <c r="H136" s="217">
        <v>2</v>
      </c>
      <c r="I136" s="218"/>
      <c r="J136" s="219">
        <f>ROUND(I136*H136,2)</f>
        <v>0</v>
      </c>
      <c r="K136" s="215" t="s">
        <v>340</v>
      </c>
      <c r="L136" s="44"/>
      <c r="M136" s="220" t="s">
        <v>19</v>
      </c>
      <c r="N136" s="221" t="s">
        <v>40</v>
      </c>
      <c r="O136" s="84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4" t="s">
        <v>403</v>
      </c>
      <c r="AT136" s="224" t="s">
        <v>150</v>
      </c>
      <c r="AU136" s="224" t="s">
        <v>78</v>
      </c>
      <c r="AY136" s="17" t="s">
        <v>148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7" t="s">
        <v>76</v>
      </c>
      <c r="BK136" s="225">
        <f>ROUND(I136*H136,2)</f>
        <v>0</v>
      </c>
      <c r="BL136" s="17" t="s">
        <v>403</v>
      </c>
      <c r="BM136" s="224" t="s">
        <v>278</v>
      </c>
    </row>
    <row r="137" s="2" customFormat="1">
      <c r="A137" s="38"/>
      <c r="B137" s="39"/>
      <c r="C137" s="40"/>
      <c r="D137" s="226" t="s">
        <v>156</v>
      </c>
      <c r="E137" s="40"/>
      <c r="F137" s="227" t="s">
        <v>596</v>
      </c>
      <c r="G137" s="40"/>
      <c r="H137" s="40"/>
      <c r="I137" s="228"/>
      <c r="J137" s="40"/>
      <c r="K137" s="40"/>
      <c r="L137" s="44"/>
      <c r="M137" s="229"/>
      <c r="N137" s="230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156</v>
      </c>
      <c r="AU137" s="17" t="s">
        <v>78</v>
      </c>
    </row>
    <row r="138" s="2" customFormat="1" ht="16.5" customHeight="1">
      <c r="A138" s="38"/>
      <c r="B138" s="39"/>
      <c r="C138" s="213" t="s">
        <v>218</v>
      </c>
      <c r="D138" s="213" t="s">
        <v>150</v>
      </c>
      <c r="E138" s="214" t="s">
        <v>579</v>
      </c>
      <c r="F138" s="215" t="s">
        <v>580</v>
      </c>
      <c r="G138" s="216" t="s">
        <v>359</v>
      </c>
      <c r="H138" s="217">
        <v>1</v>
      </c>
      <c r="I138" s="218"/>
      <c r="J138" s="219">
        <f>ROUND(I138*H138,2)</f>
        <v>0</v>
      </c>
      <c r="K138" s="215" t="s">
        <v>340</v>
      </c>
      <c r="L138" s="44"/>
      <c r="M138" s="220" t="s">
        <v>19</v>
      </c>
      <c r="N138" s="221" t="s">
        <v>40</v>
      </c>
      <c r="O138" s="84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4" t="s">
        <v>403</v>
      </c>
      <c r="AT138" s="224" t="s">
        <v>150</v>
      </c>
      <c r="AU138" s="224" t="s">
        <v>78</v>
      </c>
      <c r="AY138" s="17" t="s">
        <v>148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7" t="s">
        <v>76</v>
      </c>
      <c r="BK138" s="225">
        <f>ROUND(I138*H138,2)</f>
        <v>0</v>
      </c>
      <c r="BL138" s="17" t="s">
        <v>403</v>
      </c>
      <c r="BM138" s="224" t="s">
        <v>267</v>
      </c>
    </row>
    <row r="139" s="2" customFormat="1">
      <c r="A139" s="38"/>
      <c r="B139" s="39"/>
      <c r="C139" s="40"/>
      <c r="D139" s="226" t="s">
        <v>156</v>
      </c>
      <c r="E139" s="40"/>
      <c r="F139" s="227" t="s">
        <v>580</v>
      </c>
      <c r="G139" s="40"/>
      <c r="H139" s="40"/>
      <c r="I139" s="228"/>
      <c r="J139" s="40"/>
      <c r="K139" s="40"/>
      <c r="L139" s="44"/>
      <c r="M139" s="229"/>
      <c r="N139" s="230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156</v>
      </c>
      <c r="AU139" s="17" t="s">
        <v>78</v>
      </c>
    </row>
    <row r="140" s="2" customFormat="1" ht="16.5" customHeight="1">
      <c r="A140" s="38"/>
      <c r="B140" s="39"/>
      <c r="C140" s="213" t="s">
        <v>7</v>
      </c>
      <c r="D140" s="213" t="s">
        <v>150</v>
      </c>
      <c r="E140" s="214" t="s">
        <v>597</v>
      </c>
      <c r="F140" s="215" t="s">
        <v>598</v>
      </c>
      <c r="G140" s="216" t="s">
        <v>339</v>
      </c>
      <c r="H140" s="217">
        <v>1</v>
      </c>
      <c r="I140" s="218"/>
      <c r="J140" s="219">
        <f>ROUND(I140*H140,2)</f>
        <v>0</v>
      </c>
      <c r="K140" s="215" t="s">
        <v>340</v>
      </c>
      <c r="L140" s="44"/>
      <c r="M140" s="220" t="s">
        <v>19</v>
      </c>
      <c r="N140" s="221" t="s">
        <v>40</v>
      </c>
      <c r="O140" s="84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403</v>
      </c>
      <c r="AT140" s="224" t="s">
        <v>150</v>
      </c>
      <c r="AU140" s="224" t="s">
        <v>78</v>
      </c>
      <c r="AY140" s="17" t="s">
        <v>148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76</v>
      </c>
      <c r="BK140" s="225">
        <f>ROUND(I140*H140,2)</f>
        <v>0</v>
      </c>
      <c r="BL140" s="17" t="s">
        <v>403</v>
      </c>
      <c r="BM140" s="224" t="s">
        <v>290</v>
      </c>
    </row>
    <row r="141" s="2" customFormat="1">
      <c r="A141" s="38"/>
      <c r="B141" s="39"/>
      <c r="C141" s="40"/>
      <c r="D141" s="226" t="s">
        <v>156</v>
      </c>
      <c r="E141" s="40"/>
      <c r="F141" s="227" t="s">
        <v>598</v>
      </c>
      <c r="G141" s="40"/>
      <c r="H141" s="40"/>
      <c r="I141" s="228"/>
      <c r="J141" s="40"/>
      <c r="K141" s="40"/>
      <c r="L141" s="44"/>
      <c r="M141" s="229"/>
      <c r="N141" s="230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156</v>
      </c>
      <c r="AU141" s="17" t="s">
        <v>78</v>
      </c>
    </row>
    <row r="142" s="12" customFormat="1" ht="22.8" customHeight="1">
      <c r="A142" s="12"/>
      <c r="B142" s="197"/>
      <c r="C142" s="198"/>
      <c r="D142" s="199" t="s">
        <v>68</v>
      </c>
      <c r="E142" s="211" t="s">
        <v>599</v>
      </c>
      <c r="F142" s="211" t="s">
        <v>600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SUM(P143:P162)</f>
        <v>0</v>
      </c>
      <c r="Q142" s="205"/>
      <c r="R142" s="206">
        <f>SUM(R143:R162)</f>
        <v>0</v>
      </c>
      <c r="S142" s="205"/>
      <c r="T142" s="207">
        <f>SUM(T143:T162)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76</v>
      </c>
      <c r="AT142" s="209" t="s">
        <v>68</v>
      </c>
      <c r="AU142" s="209" t="s">
        <v>76</v>
      </c>
      <c r="AY142" s="208" t="s">
        <v>148</v>
      </c>
      <c r="BK142" s="210">
        <f>SUM(BK143:BK162)</f>
        <v>0</v>
      </c>
    </row>
    <row r="143" s="2" customFormat="1" ht="16.5" customHeight="1">
      <c r="A143" s="38"/>
      <c r="B143" s="39"/>
      <c r="C143" s="213" t="s">
        <v>225</v>
      </c>
      <c r="D143" s="213" t="s">
        <v>150</v>
      </c>
      <c r="E143" s="214" t="s">
        <v>601</v>
      </c>
      <c r="F143" s="215" t="s">
        <v>602</v>
      </c>
      <c r="G143" s="216" t="s">
        <v>359</v>
      </c>
      <c r="H143" s="217">
        <v>14</v>
      </c>
      <c r="I143" s="218"/>
      <c r="J143" s="219">
        <f>ROUND(I143*H143,2)</f>
        <v>0</v>
      </c>
      <c r="K143" s="215" t="s">
        <v>340</v>
      </c>
      <c r="L143" s="44"/>
      <c r="M143" s="220" t="s">
        <v>19</v>
      </c>
      <c r="N143" s="221" t="s">
        <v>40</v>
      </c>
      <c r="O143" s="84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403</v>
      </c>
      <c r="AT143" s="224" t="s">
        <v>150</v>
      </c>
      <c r="AU143" s="224" t="s">
        <v>78</v>
      </c>
      <c r="AY143" s="17" t="s">
        <v>148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76</v>
      </c>
      <c r="BK143" s="225">
        <f>ROUND(I143*H143,2)</f>
        <v>0</v>
      </c>
      <c r="BL143" s="17" t="s">
        <v>403</v>
      </c>
      <c r="BM143" s="224" t="s">
        <v>295</v>
      </c>
    </row>
    <row r="144" s="2" customFormat="1">
      <c r="A144" s="38"/>
      <c r="B144" s="39"/>
      <c r="C144" s="40"/>
      <c r="D144" s="226" t="s">
        <v>156</v>
      </c>
      <c r="E144" s="40"/>
      <c r="F144" s="227" t="s">
        <v>602</v>
      </c>
      <c r="G144" s="40"/>
      <c r="H144" s="40"/>
      <c r="I144" s="228"/>
      <c r="J144" s="40"/>
      <c r="K144" s="40"/>
      <c r="L144" s="44"/>
      <c r="M144" s="229"/>
      <c r="N144" s="230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156</v>
      </c>
      <c r="AU144" s="17" t="s">
        <v>78</v>
      </c>
    </row>
    <row r="145" s="2" customFormat="1" ht="16.5" customHeight="1">
      <c r="A145" s="38"/>
      <c r="B145" s="39"/>
      <c r="C145" s="213" t="s">
        <v>298</v>
      </c>
      <c r="D145" s="213" t="s">
        <v>150</v>
      </c>
      <c r="E145" s="214" t="s">
        <v>603</v>
      </c>
      <c r="F145" s="215" t="s">
        <v>604</v>
      </c>
      <c r="G145" s="216" t="s">
        <v>359</v>
      </c>
      <c r="H145" s="217">
        <v>1</v>
      </c>
      <c r="I145" s="218"/>
      <c r="J145" s="219">
        <f>ROUND(I145*H145,2)</f>
        <v>0</v>
      </c>
      <c r="K145" s="215" t="s">
        <v>340</v>
      </c>
      <c r="L145" s="44"/>
      <c r="M145" s="220" t="s">
        <v>19</v>
      </c>
      <c r="N145" s="221" t="s">
        <v>40</v>
      </c>
      <c r="O145" s="84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403</v>
      </c>
      <c r="AT145" s="224" t="s">
        <v>150</v>
      </c>
      <c r="AU145" s="224" t="s">
        <v>78</v>
      </c>
      <c r="AY145" s="17" t="s">
        <v>148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76</v>
      </c>
      <c r="BK145" s="225">
        <f>ROUND(I145*H145,2)</f>
        <v>0</v>
      </c>
      <c r="BL145" s="17" t="s">
        <v>403</v>
      </c>
      <c r="BM145" s="224" t="s">
        <v>301</v>
      </c>
    </row>
    <row r="146" s="2" customFormat="1">
      <c r="A146" s="38"/>
      <c r="B146" s="39"/>
      <c r="C146" s="40"/>
      <c r="D146" s="226" t="s">
        <v>156</v>
      </c>
      <c r="E146" s="40"/>
      <c r="F146" s="227" t="s">
        <v>604</v>
      </c>
      <c r="G146" s="40"/>
      <c r="H146" s="40"/>
      <c r="I146" s="228"/>
      <c r="J146" s="40"/>
      <c r="K146" s="40"/>
      <c r="L146" s="44"/>
      <c r="M146" s="229"/>
      <c r="N146" s="230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156</v>
      </c>
      <c r="AU146" s="17" t="s">
        <v>78</v>
      </c>
    </row>
    <row r="147" s="2" customFormat="1" ht="16.5" customHeight="1">
      <c r="A147" s="38"/>
      <c r="B147" s="39"/>
      <c r="C147" s="213" t="s">
        <v>230</v>
      </c>
      <c r="D147" s="213" t="s">
        <v>150</v>
      </c>
      <c r="E147" s="214" t="s">
        <v>605</v>
      </c>
      <c r="F147" s="215" t="s">
        <v>606</v>
      </c>
      <c r="G147" s="216" t="s">
        <v>359</v>
      </c>
      <c r="H147" s="217">
        <v>3</v>
      </c>
      <c r="I147" s="218"/>
      <c r="J147" s="219">
        <f>ROUND(I147*H147,2)</f>
        <v>0</v>
      </c>
      <c r="K147" s="215" t="s">
        <v>340</v>
      </c>
      <c r="L147" s="44"/>
      <c r="M147" s="220" t="s">
        <v>19</v>
      </c>
      <c r="N147" s="221" t="s">
        <v>40</v>
      </c>
      <c r="O147" s="84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4" t="s">
        <v>403</v>
      </c>
      <c r="AT147" s="224" t="s">
        <v>150</v>
      </c>
      <c r="AU147" s="224" t="s">
        <v>78</v>
      </c>
      <c r="AY147" s="17" t="s">
        <v>148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7" t="s">
        <v>76</v>
      </c>
      <c r="BK147" s="225">
        <f>ROUND(I147*H147,2)</f>
        <v>0</v>
      </c>
      <c r="BL147" s="17" t="s">
        <v>403</v>
      </c>
      <c r="BM147" s="224" t="s">
        <v>307</v>
      </c>
    </row>
    <row r="148" s="2" customFormat="1">
      <c r="A148" s="38"/>
      <c r="B148" s="39"/>
      <c r="C148" s="40"/>
      <c r="D148" s="226" t="s">
        <v>156</v>
      </c>
      <c r="E148" s="40"/>
      <c r="F148" s="227" t="s">
        <v>606</v>
      </c>
      <c r="G148" s="40"/>
      <c r="H148" s="40"/>
      <c r="I148" s="228"/>
      <c r="J148" s="40"/>
      <c r="K148" s="40"/>
      <c r="L148" s="44"/>
      <c r="M148" s="229"/>
      <c r="N148" s="230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156</v>
      </c>
      <c r="AU148" s="17" t="s">
        <v>78</v>
      </c>
    </row>
    <row r="149" s="2" customFormat="1" ht="16.5" customHeight="1">
      <c r="A149" s="38"/>
      <c r="B149" s="39"/>
      <c r="C149" s="213" t="s">
        <v>314</v>
      </c>
      <c r="D149" s="213" t="s">
        <v>150</v>
      </c>
      <c r="E149" s="214" t="s">
        <v>607</v>
      </c>
      <c r="F149" s="215" t="s">
        <v>608</v>
      </c>
      <c r="G149" s="216" t="s">
        <v>359</v>
      </c>
      <c r="H149" s="217">
        <v>4</v>
      </c>
      <c r="I149" s="218"/>
      <c r="J149" s="219">
        <f>ROUND(I149*H149,2)</f>
        <v>0</v>
      </c>
      <c r="K149" s="215" t="s">
        <v>340</v>
      </c>
      <c r="L149" s="44"/>
      <c r="M149" s="220" t="s">
        <v>19</v>
      </c>
      <c r="N149" s="221" t="s">
        <v>40</v>
      </c>
      <c r="O149" s="84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403</v>
      </c>
      <c r="AT149" s="224" t="s">
        <v>150</v>
      </c>
      <c r="AU149" s="224" t="s">
        <v>78</v>
      </c>
      <c r="AY149" s="17" t="s">
        <v>148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76</v>
      </c>
      <c r="BK149" s="225">
        <f>ROUND(I149*H149,2)</f>
        <v>0</v>
      </c>
      <c r="BL149" s="17" t="s">
        <v>403</v>
      </c>
      <c r="BM149" s="224" t="s">
        <v>317</v>
      </c>
    </row>
    <row r="150" s="2" customFormat="1">
      <c r="A150" s="38"/>
      <c r="B150" s="39"/>
      <c r="C150" s="40"/>
      <c r="D150" s="226" t="s">
        <v>156</v>
      </c>
      <c r="E150" s="40"/>
      <c r="F150" s="227" t="s">
        <v>608</v>
      </c>
      <c r="G150" s="40"/>
      <c r="H150" s="40"/>
      <c r="I150" s="228"/>
      <c r="J150" s="40"/>
      <c r="K150" s="40"/>
      <c r="L150" s="44"/>
      <c r="M150" s="229"/>
      <c r="N150" s="230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156</v>
      </c>
      <c r="AU150" s="17" t="s">
        <v>78</v>
      </c>
    </row>
    <row r="151" s="2" customFormat="1" ht="16.5" customHeight="1">
      <c r="A151" s="38"/>
      <c r="B151" s="39"/>
      <c r="C151" s="213" t="s">
        <v>237</v>
      </c>
      <c r="D151" s="213" t="s">
        <v>150</v>
      </c>
      <c r="E151" s="214" t="s">
        <v>609</v>
      </c>
      <c r="F151" s="215" t="s">
        <v>610</v>
      </c>
      <c r="G151" s="216" t="s">
        <v>359</v>
      </c>
      <c r="H151" s="217">
        <v>8</v>
      </c>
      <c r="I151" s="218"/>
      <c r="J151" s="219">
        <f>ROUND(I151*H151,2)</f>
        <v>0</v>
      </c>
      <c r="K151" s="215" t="s">
        <v>340</v>
      </c>
      <c r="L151" s="44"/>
      <c r="M151" s="220" t="s">
        <v>19</v>
      </c>
      <c r="N151" s="221" t="s">
        <v>40</v>
      </c>
      <c r="O151" s="84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403</v>
      </c>
      <c r="AT151" s="224" t="s">
        <v>150</v>
      </c>
      <c r="AU151" s="224" t="s">
        <v>78</v>
      </c>
      <c r="AY151" s="17" t="s">
        <v>148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76</v>
      </c>
      <c r="BK151" s="225">
        <f>ROUND(I151*H151,2)</f>
        <v>0</v>
      </c>
      <c r="BL151" s="17" t="s">
        <v>403</v>
      </c>
      <c r="BM151" s="224" t="s">
        <v>326</v>
      </c>
    </row>
    <row r="152" s="2" customFormat="1">
      <c r="A152" s="38"/>
      <c r="B152" s="39"/>
      <c r="C152" s="40"/>
      <c r="D152" s="226" t="s">
        <v>156</v>
      </c>
      <c r="E152" s="40"/>
      <c r="F152" s="227" t="s">
        <v>610</v>
      </c>
      <c r="G152" s="40"/>
      <c r="H152" s="40"/>
      <c r="I152" s="228"/>
      <c r="J152" s="40"/>
      <c r="K152" s="40"/>
      <c r="L152" s="44"/>
      <c r="M152" s="229"/>
      <c r="N152" s="230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156</v>
      </c>
      <c r="AU152" s="17" t="s">
        <v>78</v>
      </c>
    </row>
    <row r="153" s="2" customFormat="1" ht="16.5" customHeight="1">
      <c r="A153" s="38"/>
      <c r="B153" s="39"/>
      <c r="C153" s="213" t="s">
        <v>329</v>
      </c>
      <c r="D153" s="213" t="s">
        <v>150</v>
      </c>
      <c r="E153" s="214" t="s">
        <v>611</v>
      </c>
      <c r="F153" s="215" t="s">
        <v>612</v>
      </c>
      <c r="G153" s="216" t="s">
        <v>359</v>
      </c>
      <c r="H153" s="217">
        <v>15</v>
      </c>
      <c r="I153" s="218"/>
      <c r="J153" s="219">
        <f>ROUND(I153*H153,2)</f>
        <v>0</v>
      </c>
      <c r="K153" s="215" t="s">
        <v>340</v>
      </c>
      <c r="L153" s="44"/>
      <c r="M153" s="220" t="s">
        <v>19</v>
      </c>
      <c r="N153" s="221" t="s">
        <v>40</v>
      </c>
      <c r="O153" s="84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403</v>
      </c>
      <c r="AT153" s="224" t="s">
        <v>150</v>
      </c>
      <c r="AU153" s="224" t="s">
        <v>78</v>
      </c>
      <c r="AY153" s="17" t="s">
        <v>148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76</v>
      </c>
      <c r="BK153" s="225">
        <f>ROUND(I153*H153,2)</f>
        <v>0</v>
      </c>
      <c r="BL153" s="17" t="s">
        <v>403</v>
      </c>
      <c r="BM153" s="224" t="s">
        <v>332</v>
      </c>
    </row>
    <row r="154" s="2" customFormat="1">
      <c r="A154" s="38"/>
      <c r="B154" s="39"/>
      <c r="C154" s="40"/>
      <c r="D154" s="226" t="s">
        <v>156</v>
      </c>
      <c r="E154" s="40"/>
      <c r="F154" s="227" t="s">
        <v>612</v>
      </c>
      <c r="G154" s="40"/>
      <c r="H154" s="40"/>
      <c r="I154" s="228"/>
      <c r="J154" s="40"/>
      <c r="K154" s="40"/>
      <c r="L154" s="44"/>
      <c r="M154" s="229"/>
      <c r="N154" s="230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156</v>
      </c>
      <c r="AU154" s="17" t="s">
        <v>78</v>
      </c>
    </row>
    <row r="155" s="2" customFormat="1" ht="16.5" customHeight="1">
      <c r="A155" s="38"/>
      <c r="B155" s="39"/>
      <c r="C155" s="213" t="s">
        <v>245</v>
      </c>
      <c r="D155" s="213" t="s">
        <v>150</v>
      </c>
      <c r="E155" s="214" t="s">
        <v>613</v>
      </c>
      <c r="F155" s="215" t="s">
        <v>614</v>
      </c>
      <c r="G155" s="216" t="s">
        <v>359</v>
      </c>
      <c r="H155" s="217">
        <v>4</v>
      </c>
      <c r="I155" s="218"/>
      <c r="J155" s="219">
        <f>ROUND(I155*H155,2)</f>
        <v>0</v>
      </c>
      <c r="K155" s="215" t="s">
        <v>340</v>
      </c>
      <c r="L155" s="44"/>
      <c r="M155" s="220" t="s">
        <v>19</v>
      </c>
      <c r="N155" s="221" t="s">
        <v>40</v>
      </c>
      <c r="O155" s="84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403</v>
      </c>
      <c r="AT155" s="224" t="s">
        <v>150</v>
      </c>
      <c r="AU155" s="224" t="s">
        <v>78</v>
      </c>
      <c r="AY155" s="17" t="s">
        <v>148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76</v>
      </c>
      <c r="BK155" s="225">
        <f>ROUND(I155*H155,2)</f>
        <v>0</v>
      </c>
      <c r="BL155" s="17" t="s">
        <v>403</v>
      </c>
      <c r="BM155" s="224" t="s">
        <v>383</v>
      </c>
    </row>
    <row r="156" s="2" customFormat="1">
      <c r="A156" s="38"/>
      <c r="B156" s="39"/>
      <c r="C156" s="40"/>
      <c r="D156" s="226" t="s">
        <v>156</v>
      </c>
      <c r="E156" s="40"/>
      <c r="F156" s="227" t="s">
        <v>614</v>
      </c>
      <c r="G156" s="40"/>
      <c r="H156" s="40"/>
      <c r="I156" s="228"/>
      <c r="J156" s="40"/>
      <c r="K156" s="40"/>
      <c r="L156" s="44"/>
      <c r="M156" s="229"/>
      <c r="N156" s="230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156</v>
      </c>
      <c r="AU156" s="17" t="s">
        <v>78</v>
      </c>
    </row>
    <row r="157" s="2" customFormat="1" ht="16.5" customHeight="1">
      <c r="A157" s="38"/>
      <c r="B157" s="39"/>
      <c r="C157" s="213" t="s">
        <v>386</v>
      </c>
      <c r="D157" s="213" t="s">
        <v>150</v>
      </c>
      <c r="E157" s="214" t="s">
        <v>615</v>
      </c>
      <c r="F157" s="215" t="s">
        <v>616</v>
      </c>
      <c r="G157" s="216" t="s">
        <v>359</v>
      </c>
      <c r="H157" s="217">
        <v>21</v>
      </c>
      <c r="I157" s="218"/>
      <c r="J157" s="219">
        <f>ROUND(I157*H157,2)</f>
        <v>0</v>
      </c>
      <c r="K157" s="215" t="s">
        <v>340</v>
      </c>
      <c r="L157" s="44"/>
      <c r="M157" s="220" t="s">
        <v>19</v>
      </c>
      <c r="N157" s="221" t="s">
        <v>40</v>
      </c>
      <c r="O157" s="84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403</v>
      </c>
      <c r="AT157" s="224" t="s">
        <v>150</v>
      </c>
      <c r="AU157" s="224" t="s">
        <v>78</v>
      </c>
      <c r="AY157" s="17" t="s">
        <v>148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76</v>
      </c>
      <c r="BK157" s="225">
        <f>ROUND(I157*H157,2)</f>
        <v>0</v>
      </c>
      <c r="BL157" s="17" t="s">
        <v>403</v>
      </c>
      <c r="BM157" s="224" t="s">
        <v>389</v>
      </c>
    </row>
    <row r="158" s="2" customFormat="1">
      <c r="A158" s="38"/>
      <c r="B158" s="39"/>
      <c r="C158" s="40"/>
      <c r="D158" s="226" t="s">
        <v>156</v>
      </c>
      <c r="E158" s="40"/>
      <c r="F158" s="227" t="s">
        <v>616</v>
      </c>
      <c r="G158" s="40"/>
      <c r="H158" s="40"/>
      <c r="I158" s="228"/>
      <c r="J158" s="40"/>
      <c r="K158" s="40"/>
      <c r="L158" s="44"/>
      <c r="M158" s="229"/>
      <c r="N158" s="230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156</v>
      </c>
      <c r="AU158" s="17" t="s">
        <v>78</v>
      </c>
    </row>
    <row r="159" s="2" customFormat="1" ht="16.5" customHeight="1">
      <c r="A159" s="38"/>
      <c r="B159" s="39"/>
      <c r="C159" s="213" t="s">
        <v>251</v>
      </c>
      <c r="D159" s="213" t="s">
        <v>150</v>
      </c>
      <c r="E159" s="214" t="s">
        <v>617</v>
      </c>
      <c r="F159" s="215" t="s">
        <v>618</v>
      </c>
      <c r="G159" s="216" t="s">
        <v>359</v>
      </c>
      <c r="H159" s="217">
        <v>10</v>
      </c>
      <c r="I159" s="218"/>
      <c r="J159" s="219">
        <f>ROUND(I159*H159,2)</f>
        <v>0</v>
      </c>
      <c r="K159" s="215" t="s">
        <v>340</v>
      </c>
      <c r="L159" s="44"/>
      <c r="M159" s="220" t="s">
        <v>19</v>
      </c>
      <c r="N159" s="221" t="s">
        <v>40</v>
      </c>
      <c r="O159" s="84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4" t="s">
        <v>403</v>
      </c>
      <c r="AT159" s="224" t="s">
        <v>150</v>
      </c>
      <c r="AU159" s="224" t="s">
        <v>78</v>
      </c>
      <c r="AY159" s="17" t="s">
        <v>148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7" t="s">
        <v>76</v>
      </c>
      <c r="BK159" s="225">
        <f>ROUND(I159*H159,2)</f>
        <v>0</v>
      </c>
      <c r="BL159" s="17" t="s">
        <v>403</v>
      </c>
      <c r="BM159" s="224" t="s">
        <v>619</v>
      </c>
    </row>
    <row r="160" s="2" customFormat="1">
      <c r="A160" s="38"/>
      <c r="B160" s="39"/>
      <c r="C160" s="40"/>
      <c r="D160" s="226" t="s">
        <v>156</v>
      </c>
      <c r="E160" s="40"/>
      <c r="F160" s="227" t="s">
        <v>618</v>
      </c>
      <c r="G160" s="40"/>
      <c r="H160" s="40"/>
      <c r="I160" s="228"/>
      <c r="J160" s="40"/>
      <c r="K160" s="40"/>
      <c r="L160" s="44"/>
      <c r="M160" s="229"/>
      <c r="N160" s="230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156</v>
      </c>
      <c r="AU160" s="17" t="s">
        <v>78</v>
      </c>
    </row>
    <row r="161" s="2" customFormat="1" ht="16.5" customHeight="1">
      <c r="A161" s="38"/>
      <c r="B161" s="39"/>
      <c r="C161" s="213" t="s">
        <v>342</v>
      </c>
      <c r="D161" s="213" t="s">
        <v>150</v>
      </c>
      <c r="E161" s="214" t="s">
        <v>620</v>
      </c>
      <c r="F161" s="215" t="s">
        <v>621</v>
      </c>
      <c r="G161" s="216" t="s">
        <v>339</v>
      </c>
      <c r="H161" s="217">
        <v>1</v>
      </c>
      <c r="I161" s="218"/>
      <c r="J161" s="219">
        <f>ROUND(I161*H161,2)</f>
        <v>0</v>
      </c>
      <c r="K161" s="215" t="s">
        <v>340</v>
      </c>
      <c r="L161" s="44"/>
      <c r="M161" s="220" t="s">
        <v>19</v>
      </c>
      <c r="N161" s="221" t="s">
        <v>40</v>
      </c>
      <c r="O161" s="84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403</v>
      </c>
      <c r="AT161" s="224" t="s">
        <v>150</v>
      </c>
      <c r="AU161" s="224" t="s">
        <v>78</v>
      </c>
      <c r="AY161" s="17" t="s">
        <v>148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76</v>
      </c>
      <c r="BK161" s="225">
        <f>ROUND(I161*H161,2)</f>
        <v>0</v>
      </c>
      <c r="BL161" s="17" t="s">
        <v>403</v>
      </c>
      <c r="BM161" s="224" t="s">
        <v>622</v>
      </c>
    </row>
    <row r="162" s="2" customFormat="1">
      <c r="A162" s="38"/>
      <c r="B162" s="39"/>
      <c r="C162" s="40"/>
      <c r="D162" s="226" t="s">
        <v>156</v>
      </c>
      <c r="E162" s="40"/>
      <c r="F162" s="227" t="s">
        <v>621</v>
      </c>
      <c r="G162" s="40"/>
      <c r="H162" s="40"/>
      <c r="I162" s="228"/>
      <c r="J162" s="40"/>
      <c r="K162" s="40"/>
      <c r="L162" s="44"/>
      <c r="M162" s="229"/>
      <c r="N162" s="230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156</v>
      </c>
      <c r="AU162" s="17" t="s">
        <v>78</v>
      </c>
    </row>
    <row r="163" s="12" customFormat="1" ht="22.8" customHeight="1">
      <c r="A163" s="12"/>
      <c r="B163" s="197"/>
      <c r="C163" s="198"/>
      <c r="D163" s="199" t="s">
        <v>68</v>
      </c>
      <c r="E163" s="211" t="s">
        <v>623</v>
      </c>
      <c r="F163" s="211" t="s">
        <v>624</v>
      </c>
      <c r="G163" s="198"/>
      <c r="H163" s="198"/>
      <c r="I163" s="201"/>
      <c r="J163" s="212">
        <f>BK163</f>
        <v>0</v>
      </c>
      <c r="K163" s="198"/>
      <c r="L163" s="203"/>
      <c r="M163" s="204"/>
      <c r="N163" s="205"/>
      <c r="O163" s="205"/>
      <c r="P163" s="206">
        <f>SUM(P164:P167)</f>
        <v>0</v>
      </c>
      <c r="Q163" s="205"/>
      <c r="R163" s="206">
        <f>SUM(R164:R167)</f>
        <v>0</v>
      </c>
      <c r="S163" s="205"/>
      <c r="T163" s="207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76</v>
      </c>
      <c r="AT163" s="209" t="s">
        <v>68</v>
      </c>
      <c r="AU163" s="209" t="s">
        <v>76</v>
      </c>
      <c r="AY163" s="208" t="s">
        <v>148</v>
      </c>
      <c r="BK163" s="210">
        <f>SUM(BK164:BK167)</f>
        <v>0</v>
      </c>
    </row>
    <row r="164" s="2" customFormat="1" ht="16.5" customHeight="1">
      <c r="A164" s="38"/>
      <c r="B164" s="39"/>
      <c r="C164" s="213" t="s">
        <v>256</v>
      </c>
      <c r="D164" s="213" t="s">
        <v>150</v>
      </c>
      <c r="E164" s="214" t="s">
        <v>625</v>
      </c>
      <c r="F164" s="215" t="s">
        <v>626</v>
      </c>
      <c r="G164" s="216" t="s">
        <v>359</v>
      </c>
      <c r="H164" s="217">
        <v>178</v>
      </c>
      <c r="I164" s="218"/>
      <c r="J164" s="219">
        <f>ROUND(I164*H164,2)</f>
        <v>0</v>
      </c>
      <c r="K164" s="215" t="s">
        <v>340</v>
      </c>
      <c r="L164" s="44"/>
      <c r="M164" s="220" t="s">
        <v>19</v>
      </c>
      <c r="N164" s="221" t="s">
        <v>40</v>
      </c>
      <c r="O164" s="84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4" t="s">
        <v>403</v>
      </c>
      <c r="AT164" s="224" t="s">
        <v>150</v>
      </c>
      <c r="AU164" s="224" t="s">
        <v>78</v>
      </c>
      <c r="AY164" s="17" t="s">
        <v>148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7" t="s">
        <v>76</v>
      </c>
      <c r="BK164" s="225">
        <f>ROUND(I164*H164,2)</f>
        <v>0</v>
      </c>
      <c r="BL164" s="17" t="s">
        <v>403</v>
      </c>
      <c r="BM164" s="224" t="s">
        <v>403</v>
      </c>
    </row>
    <row r="165" s="2" customFormat="1">
      <c r="A165" s="38"/>
      <c r="B165" s="39"/>
      <c r="C165" s="40"/>
      <c r="D165" s="226" t="s">
        <v>156</v>
      </c>
      <c r="E165" s="40"/>
      <c r="F165" s="227" t="s">
        <v>626</v>
      </c>
      <c r="G165" s="40"/>
      <c r="H165" s="40"/>
      <c r="I165" s="228"/>
      <c r="J165" s="40"/>
      <c r="K165" s="40"/>
      <c r="L165" s="44"/>
      <c r="M165" s="229"/>
      <c r="N165" s="230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156</v>
      </c>
      <c r="AU165" s="17" t="s">
        <v>78</v>
      </c>
    </row>
    <row r="166" s="2" customFormat="1" ht="16.5" customHeight="1">
      <c r="A166" s="38"/>
      <c r="B166" s="39"/>
      <c r="C166" s="213" t="s">
        <v>349</v>
      </c>
      <c r="D166" s="213" t="s">
        <v>150</v>
      </c>
      <c r="E166" s="214" t="s">
        <v>627</v>
      </c>
      <c r="F166" s="215" t="s">
        <v>628</v>
      </c>
      <c r="G166" s="216" t="s">
        <v>359</v>
      </c>
      <c r="H166" s="217">
        <v>10</v>
      </c>
      <c r="I166" s="218"/>
      <c r="J166" s="219">
        <f>ROUND(I166*H166,2)</f>
        <v>0</v>
      </c>
      <c r="K166" s="215" t="s">
        <v>340</v>
      </c>
      <c r="L166" s="44"/>
      <c r="M166" s="220" t="s">
        <v>19</v>
      </c>
      <c r="N166" s="221" t="s">
        <v>40</v>
      </c>
      <c r="O166" s="84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4" t="s">
        <v>403</v>
      </c>
      <c r="AT166" s="224" t="s">
        <v>150</v>
      </c>
      <c r="AU166" s="224" t="s">
        <v>78</v>
      </c>
      <c r="AY166" s="17" t="s">
        <v>148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7" t="s">
        <v>76</v>
      </c>
      <c r="BK166" s="225">
        <f>ROUND(I166*H166,2)</f>
        <v>0</v>
      </c>
      <c r="BL166" s="17" t="s">
        <v>403</v>
      </c>
      <c r="BM166" s="224" t="s">
        <v>629</v>
      </c>
    </row>
    <row r="167" s="2" customFormat="1">
      <c r="A167" s="38"/>
      <c r="B167" s="39"/>
      <c r="C167" s="40"/>
      <c r="D167" s="226" t="s">
        <v>156</v>
      </c>
      <c r="E167" s="40"/>
      <c r="F167" s="227" t="s">
        <v>628</v>
      </c>
      <c r="G167" s="40"/>
      <c r="H167" s="40"/>
      <c r="I167" s="228"/>
      <c r="J167" s="40"/>
      <c r="K167" s="40"/>
      <c r="L167" s="44"/>
      <c r="M167" s="229"/>
      <c r="N167" s="230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156</v>
      </c>
      <c r="AU167" s="17" t="s">
        <v>78</v>
      </c>
    </row>
    <row r="168" s="12" customFormat="1" ht="22.8" customHeight="1">
      <c r="A168" s="12"/>
      <c r="B168" s="197"/>
      <c r="C168" s="198"/>
      <c r="D168" s="199" t="s">
        <v>68</v>
      </c>
      <c r="E168" s="211" t="s">
        <v>630</v>
      </c>
      <c r="F168" s="211" t="s">
        <v>631</v>
      </c>
      <c r="G168" s="198"/>
      <c r="H168" s="198"/>
      <c r="I168" s="201"/>
      <c r="J168" s="212">
        <f>BK168</f>
        <v>0</v>
      </c>
      <c r="K168" s="198"/>
      <c r="L168" s="203"/>
      <c r="M168" s="204"/>
      <c r="N168" s="205"/>
      <c r="O168" s="205"/>
      <c r="P168" s="206">
        <f>SUM(P169:P180)</f>
        <v>0</v>
      </c>
      <c r="Q168" s="205"/>
      <c r="R168" s="206">
        <f>SUM(R169:R180)</f>
        <v>0</v>
      </c>
      <c r="S168" s="205"/>
      <c r="T168" s="207">
        <f>SUM(T169:T180)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8" t="s">
        <v>76</v>
      </c>
      <c r="AT168" s="209" t="s">
        <v>68</v>
      </c>
      <c r="AU168" s="209" t="s">
        <v>76</v>
      </c>
      <c r="AY168" s="208" t="s">
        <v>148</v>
      </c>
      <c r="BK168" s="210">
        <f>SUM(BK169:BK180)</f>
        <v>0</v>
      </c>
    </row>
    <row r="169" s="2" customFormat="1" ht="16.5" customHeight="1">
      <c r="A169" s="38"/>
      <c r="B169" s="39"/>
      <c r="C169" s="213" t="s">
        <v>264</v>
      </c>
      <c r="D169" s="213" t="s">
        <v>150</v>
      </c>
      <c r="E169" s="214" t="s">
        <v>632</v>
      </c>
      <c r="F169" s="215" t="s">
        <v>633</v>
      </c>
      <c r="G169" s="216" t="s">
        <v>339</v>
      </c>
      <c r="H169" s="217">
        <v>1</v>
      </c>
      <c r="I169" s="218"/>
      <c r="J169" s="219">
        <f>ROUND(I169*H169,2)</f>
        <v>0</v>
      </c>
      <c r="K169" s="215" t="s">
        <v>340</v>
      </c>
      <c r="L169" s="44"/>
      <c r="M169" s="220" t="s">
        <v>19</v>
      </c>
      <c r="N169" s="221" t="s">
        <v>40</v>
      </c>
      <c r="O169" s="84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403</v>
      </c>
      <c r="AT169" s="224" t="s">
        <v>150</v>
      </c>
      <c r="AU169" s="224" t="s">
        <v>78</v>
      </c>
      <c r="AY169" s="17" t="s">
        <v>148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76</v>
      </c>
      <c r="BK169" s="225">
        <f>ROUND(I169*H169,2)</f>
        <v>0</v>
      </c>
      <c r="BL169" s="17" t="s">
        <v>403</v>
      </c>
      <c r="BM169" s="224" t="s">
        <v>634</v>
      </c>
    </row>
    <row r="170" s="2" customFormat="1">
      <c r="A170" s="38"/>
      <c r="B170" s="39"/>
      <c r="C170" s="40"/>
      <c r="D170" s="226" t="s">
        <v>156</v>
      </c>
      <c r="E170" s="40"/>
      <c r="F170" s="227" t="s">
        <v>633</v>
      </c>
      <c r="G170" s="40"/>
      <c r="H170" s="40"/>
      <c r="I170" s="228"/>
      <c r="J170" s="40"/>
      <c r="K170" s="40"/>
      <c r="L170" s="44"/>
      <c r="M170" s="229"/>
      <c r="N170" s="230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156</v>
      </c>
      <c r="AU170" s="17" t="s">
        <v>78</v>
      </c>
    </row>
    <row r="171" s="2" customFormat="1" ht="16.5" customHeight="1">
      <c r="A171" s="38"/>
      <c r="B171" s="39"/>
      <c r="C171" s="213" t="s">
        <v>356</v>
      </c>
      <c r="D171" s="213" t="s">
        <v>150</v>
      </c>
      <c r="E171" s="214" t="s">
        <v>635</v>
      </c>
      <c r="F171" s="215" t="s">
        <v>636</v>
      </c>
      <c r="G171" s="216" t="s">
        <v>339</v>
      </c>
      <c r="H171" s="217">
        <v>1</v>
      </c>
      <c r="I171" s="218"/>
      <c r="J171" s="219">
        <f>ROUND(I171*H171,2)</f>
        <v>0</v>
      </c>
      <c r="K171" s="215" t="s">
        <v>340</v>
      </c>
      <c r="L171" s="44"/>
      <c r="M171" s="220" t="s">
        <v>19</v>
      </c>
      <c r="N171" s="221" t="s">
        <v>40</v>
      </c>
      <c r="O171" s="84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403</v>
      </c>
      <c r="AT171" s="224" t="s">
        <v>150</v>
      </c>
      <c r="AU171" s="224" t="s">
        <v>78</v>
      </c>
      <c r="AY171" s="17" t="s">
        <v>148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76</v>
      </c>
      <c r="BK171" s="225">
        <f>ROUND(I171*H171,2)</f>
        <v>0</v>
      </c>
      <c r="BL171" s="17" t="s">
        <v>403</v>
      </c>
      <c r="BM171" s="224" t="s">
        <v>637</v>
      </c>
    </row>
    <row r="172" s="2" customFormat="1">
      <c r="A172" s="38"/>
      <c r="B172" s="39"/>
      <c r="C172" s="40"/>
      <c r="D172" s="226" t="s">
        <v>156</v>
      </c>
      <c r="E172" s="40"/>
      <c r="F172" s="227" t="s">
        <v>636</v>
      </c>
      <c r="G172" s="40"/>
      <c r="H172" s="40"/>
      <c r="I172" s="228"/>
      <c r="J172" s="40"/>
      <c r="K172" s="40"/>
      <c r="L172" s="44"/>
      <c r="M172" s="229"/>
      <c r="N172" s="230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156</v>
      </c>
      <c r="AU172" s="17" t="s">
        <v>78</v>
      </c>
    </row>
    <row r="173" s="2" customFormat="1" ht="16.5" customHeight="1">
      <c r="A173" s="38"/>
      <c r="B173" s="39"/>
      <c r="C173" s="213" t="s">
        <v>270</v>
      </c>
      <c r="D173" s="213" t="s">
        <v>150</v>
      </c>
      <c r="E173" s="214" t="s">
        <v>638</v>
      </c>
      <c r="F173" s="215" t="s">
        <v>639</v>
      </c>
      <c r="G173" s="216" t="s">
        <v>339</v>
      </c>
      <c r="H173" s="217">
        <v>1</v>
      </c>
      <c r="I173" s="218"/>
      <c r="J173" s="219">
        <f>ROUND(I173*H173,2)</f>
        <v>0</v>
      </c>
      <c r="K173" s="215" t="s">
        <v>340</v>
      </c>
      <c r="L173" s="44"/>
      <c r="M173" s="220" t="s">
        <v>19</v>
      </c>
      <c r="N173" s="221" t="s">
        <v>40</v>
      </c>
      <c r="O173" s="84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403</v>
      </c>
      <c r="AT173" s="224" t="s">
        <v>150</v>
      </c>
      <c r="AU173" s="224" t="s">
        <v>78</v>
      </c>
      <c r="AY173" s="17" t="s">
        <v>148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76</v>
      </c>
      <c r="BK173" s="225">
        <f>ROUND(I173*H173,2)</f>
        <v>0</v>
      </c>
      <c r="BL173" s="17" t="s">
        <v>403</v>
      </c>
      <c r="BM173" s="224" t="s">
        <v>640</v>
      </c>
    </row>
    <row r="174" s="2" customFormat="1">
      <c r="A174" s="38"/>
      <c r="B174" s="39"/>
      <c r="C174" s="40"/>
      <c r="D174" s="226" t="s">
        <v>156</v>
      </c>
      <c r="E174" s="40"/>
      <c r="F174" s="227" t="s">
        <v>639</v>
      </c>
      <c r="G174" s="40"/>
      <c r="H174" s="40"/>
      <c r="I174" s="228"/>
      <c r="J174" s="40"/>
      <c r="K174" s="40"/>
      <c r="L174" s="44"/>
      <c r="M174" s="229"/>
      <c r="N174" s="230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156</v>
      </c>
      <c r="AU174" s="17" t="s">
        <v>78</v>
      </c>
    </row>
    <row r="175" s="2" customFormat="1" ht="16.5" customHeight="1">
      <c r="A175" s="38"/>
      <c r="B175" s="39"/>
      <c r="C175" s="213" t="s">
        <v>100</v>
      </c>
      <c r="D175" s="213" t="s">
        <v>150</v>
      </c>
      <c r="E175" s="214" t="s">
        <v>641</v>
      </c>
      <c r="F175" s="215" t="s">
        <v>642</v>
      </c>
      <c r="G175" s="216" t="s">
        <v>339</v>
      </c>
      <c r="H175" s="217">
        <v>1</v>
      </c>
      <c r="I175" s="218"/>
      <c r="J175" s="219">
        <f>ROUND(I175*H175,2)</f>
        <v>0</v>
      </c>
      <c r="K175" s="215" t="s">
        <v>340</v>
      </c>
      <c r="L175" s="44"/>
      <c r="M175" s="220" t="s">
        <v>19</v>
      </c>
      <c r="N175" s="221" t="s">
        <v>40</v>
      </c>
      <c r="O175" s="84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403</v>
      </c>
      <c r="AT175" s="224" t="s">
        <v>150</v>
      </c>
      <c r="AU175" s="224" t="s">
        <v>78</v>
      </c>
      <c r="AY175" s="17" t="s">
        <v>148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76</v>
      </c>
      <c r="BK175" s="225">
        <f>ROUND(I175*H175,2)</f>
        <v>0</v>
      </c>
      <c r="BL175" s="17" t="s">
        <v>403</v>
      </c>
      <c r="BM175" s="224" t="s">
        <v>643</v>
      </c>
    </row>
    <row r="176" s="2" customFormat="1">
      <c r="A176" s="38"/>
      <c r="B176" s="39"/>
      <c r="C176" s="40"/>
      <c r="D176" s="226" t="s">
        <v>156</v>
      </c>
      <c r="E176" s="40"/>
      <c r="F176" s="227" t="s">
        <v>642</v>
      </c>
      <c r="G176" s="40"/>
      <c r="H176" s="40"/>
      <c r="I176" s="228"/>
      <c r="J176" s="40"/>
      <c r="K176" s="40"/>
      <c r="L176" s="44"/>
      <c r="M176" s="229"/>
      <c r="N176" s="230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156</v>
      </c>
      <c r="AU176" s="17" t="s">
        <v>78</v>
      </c>
    </row>
    <row r="177" s="2" customFormat="1" ht="16.5" customHeight="1">
      <c r="A177" s="38"/>
      <c r="B177" s="39"/>
      <c r="C177" s="213" t="s">
        <v>278</v>
      </c>
      <c r="D177" s="213" t="s">
        <v>150</v>
      </c>
      <c r="E177" s="214" t="s">
        <v>644</v>
      </c>
      <c r="F177" s="215" t="s">
        <v>645</v>
      </c>
      <c r="G177" s="216" t="s">
        <v>339</v>
      </c>
      <c r="H177" s="217">
        <v>1</v>
      </c>
      <c r="I177" s="218"/>
      <c r="J177" s="219">
        <f>ROUND(I177*H177,2)</f>
        <v>0</v>
      </c>
      <c r="K177" s="215" t="s">
        <v>340</v>
      </c>
      <c r="L177" s="44"/>
      <c r="M177" s="220" t="s">
        <v>19</v>
      </c>
      <c r="N177" s="221" t="s">
        <v>40</v>
      </c>
      <c r="O177" s="84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403</v>
      </c>
      <c r="AT177" s="224" t="s">
        <v>150</v>
      </c>
      <c r="AU177" s="224" t="s">
        <v>78</v>
      </c>
      <c r="AY177" s="17" t="s">
        <v>148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76</v>
      </c>
      <c r="BK177" s="225">
        <f>ROUND(I177*H177,2)</f>
        <v>0</v>
      </c>
      <c r="BL177" s="17" t="s">
        <v>403</v>
      </c>
      <c r="BM177" s="224" t="s">
        <v>646</v>
      </c>
    </row>
    <row r="178" s="2" customFormat="1">
      <c r="A178" s="38"/>
      <c r="B178" s="39"/>
      <c r="C178" s="40"/>
      <c r="D178" s="226" t="s">
        <v>156</v>
      </c>
      <c r="E178" s="40"/>
      <c r="F178" s="227" t="s">
        <v>645</v>
      </c>
      <c r="G178" s="40"/>
      <c r="H178" s="40"/>
      <c r="I178" s="228"/>
      <c r="J178" s="40"/>
      <c r="K178" s="40"/>
      <c r="L178" s="44"/>
      <c r="M178" s="229"/>
      <c r="N178" s="230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156</v>
      </c>
      <c r="AU178" s="17" t="s">
        <v>78</v>
      </c>
    </row>
    <row r="179" s="2" customFormat="1" ht="16.5" customHeight="1">
      <c r="A179" s="38"/>
      <c r="B179" s="39"/>
      <c r="C179" s="213" t="s">
        <v>370</v>
      </c>
      <c r="D179" s="213" t="s">
        <v>150</v>
      </c>
      <c r="E179" s="214" t="s">
        <v>647</v>
      </c>
      <c r="F179" s="215" t="s">
        <v>648</v>
      </c>
      <c r="G179" s="216" t="s">
        <v>339</v>
      </c>
      <c r="H179" s="217">
        <v>1</v>
      </c>
      <c r="I179" s="218"/>
      <c r="J179" s="219">
        <f>ROUND(I179*H179,2)</f>
        <v>0</v>
      </c>
      <c r="K179" s="215" t="s">
        <v>340</v>
      </c>
      <c r="L179" s="44"/>
      <c r="M179" s="220" t="s">
        <v>19</v>
      </c>
      <c r="N179" s="221" t="s">
        <v>40</v>
      </c>
      <c r="O179" s="84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403</v>
      </c>
      <c r="AT179" s="224" t="s">
        <v>150</v>
      </c>
      <c r="AU179" s="224" t="s">
        <v>78</v>
      </c>
      <c r="AY179" s="17" t="s">
        <v>148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76</v>
      </c>
      <c r="BK179" s="225">
        <f>ROUND(I179*H179,2)</f>
        <v>0</v>
      </c>
      <c r="BL179" s="17" t="s">
        <v>403</v>
      </c>
      <c r="BM179" s="224" t="s">
        <v>649</v>
      </c>
    </row>
    <row r="180" s="2" customFormat="1">
      <c r="A180" s="38"/>
      <c r="B180" s="39"/>
      <c r="C180" s="40"/>
      <c r="D180" s="226" t="s">
        <v>156</v>
      </c>
      <c r="E180" s="40"/>
      <c r="F180" s="227" t="s">
        <v>648</v>
      </c>
      <c r="G180" s="40"/>
      <c r="H180" s="40"/>
      <c r="I180" s="228"/>
      <c r="J180" s="40"/>
      <c r="K180" s="40"/>
      <c r="L180" s="44"/>
      <c r="M180" s="229"/>
      <c r="N180" s="230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156</v>
      </c>
      <c r="AU180" s="17" t="s">
        <v>78</v>
      </c>
    </row>
    <row r="181" s="12" customFormat="1" ht="25.92" customHeight="1">
      <c r="A181" s="12"/>
      <c r="B181" s="197"/>
      <c r="C181" s="198"/>
      <c r="D181" s="199" t="s">
        <v>68</v>
      </c>
      <c r="E181" s="200" t="s">
        <v>650</v>
      </c>
      <c r="F181" s="200" t="s">
        <v>651</v>
      </c>
      <c r="G181" s="198"/>
      <c r="H181" s="198"/>
      <c r="I181" s="201"/>
      <c r="J181" s="202">
        <f>BK181</f>
        <v>0</v>
      </c>
      <c r="K181" s="198"/>
      <c r="L181" s="203"/>
      <c r="M181" s="204"/>
      <c r="N181" s="205"/>
      <c r="O181" s="205"/>
      <c r="P181" s="206">
        <f>P182+P195</f>
        <v>0</v>
      </c>
      <c r="Q181" s="205"/>
      <c r="R181" s="206">
        <f>R182+R195</f>
        <v>0</v>
      </c>
      <c r="S181" s="205"/>
      <c r="T181" s="207">
        <f>T182+T195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8" t="s">
        <v>76</v>
      </c>
      <c r="AT181" s="209" t="s">
        <v>68</v>
      </c>
      <c r="AU181" s="209" t="s">
        <v>69</v>
      </c>
      <c r="AY181" s="208" t="s">
        <v>148</v>
      </c>
      <c r="BK181" s="210">
        <f>BK182+BK195</f>
        <v>0</v>
      </c>
    </row>
    <row r="182" s="12" customFormat="1" ht="22.8" customHeight="1">
      <c r="A182" s="12"/>
      <c r="B182" s="197"/>
      <c r="C182" s="198"/>
      <c r="D182" s="199" t="s">
        <v>68</v>
      </c>
      <c r="E182" s="211" t="s">
        <v>652</v>
      </c>
      <c r="F182" s="211" t="s">
        <v>653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SUM(P183:P194)</f>
        <v>0</v>
      </c>
      <c r="Q182" s="205"/>
      <c r="R182" s="206">
        <f>SUM(R183:R194)</f>
        <v>0</v>
      </c>
      <c r="S182" s="205"/>
      <c r="T182" s="207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8" t="s">
        <v>76</v>
      </c>
      <c r="AT182" s="209" t="s">
        <v>68</v>
      </c>
      <c r="AU182" s="209" t="s">
        <v>76</v>
      </c>
      <c r="AY182" s="208" t="s">
        <v>148</v>
      </c>
      <c r="BK182" s="210">
        <f>SUM(BK183:BK194)</f>
        <v>0</v>
      </c>
    </row>
    <row r="183" s="2" customFormat="1" ht="16.5" customHeight="1">
      <c r="A183" s="38"/>
      <c r="B183" s="39"/>
      <c r="C183" s="213" t="s">
        <v>267</v>
      </c>
      <c r="D183" s="213" t="s">
        <v>150</v>
      </c>
      <c r="E183" s="214" t="s">
        <v>654</v>
      </c>
      <c r="F183" s="215" t="s">
        <v>655</v>
      </c>
      <c r="G183" s="216" t="s">
        <v>359</v>
      </c>
      <c r="H183" s="217">
        <v>1</v>
      </c>
      <c r="I183" s="218"/>
      <c r="J183" s="219">
        <f>ROUND(I183*H183,2)</f>
        <v>0</v>
      </c>
      <c r="K183" s="215" t="s">
        <v>340</v>
      </c>
      <c r="L183" s="44"/>
      <c r="M183" s="220" t="s">
        <v>19</v>
      </c>
      <c r="N183" s="221" t="s">
        <v>40</v>
      </c>
      <c r="O183" s="84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403</v>
      </c>
      <c r="AT183" s="224" t="s">
        <v>150</v>
      </c>
      <c r="AU183" s="224" t="s">
        <v>78</v>
      </c>
      <c r="AY183" s="17" t="s">
        <v>148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76</v>
      </c>
      <c r="BK183" s="225">
        <f>ROUND(I183*H183,2)</f>
        <v>0</v>
      </c>
      <c r="BL183" s="17" t="s">
        <v>403</v>
      </c>
      <c r="BM183" s="224" t="s">
        <v>656</v>
      </c>
    </row>
    <row r="184" s="2" customFormat="1">
      <c r="A184" s="38"/>
      <c r="B184" s="39"/>
      <c r="C184" s="40"/>
      <c r="D184" s="226" t="s">
        <v>156</v>
      </c>
      <c r="E184" s="40"/>
      <c r="F184" s="227" t="s">
        <v>655</v>
      </c>
      <c r="G184" s="40"/>
      <c r="H184" s="40"/>
      <c r="I184" s="228"/>
      <c r="J184" s="40"/>
      <c r="K184" s="40"/>
      <c r="L184" s="44"/>
      <c r="M184" s="229"/>
      <c r="N184" s="230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156</v>
      </c>
      <c r="AU184" s="17" t="s">
        <v>78</v>
      </c>
    </row>
    <row r="185" s="2" customFormat="1" ht="16.5" customHeight="1">
      <c r="A185" s="38"/>
      <c r="B185" s="39"/>
      <c r="C185" s="213" t="s">
        <v>408</v>
      </c>
      <c r="D185" s="213" t="s">
        <v>150</v>
      </c>
      <c r="E185" s="214" t="s">
        <v>657</v>
      </c>
      <c r="F185" s="215" t="s">
        <v>658</v>
      </c>
      <c r="G185" s="216" t="s">
        <v>359</v>
      </c>
      <c r="H185" s="217">
        <v>5</v>
      </c>
      <c r="I185" s="218"/>
      <c r="J185" s="219">
        <f>ROUND(I185*H185,2)</f>
        <v>0</v>
      </c>
      <c r="K185" s="215" t="s">
        <v>340</v>
      </c>
      <c r="L185" s="44"/>
      <c r="M185" s="220" t="s">
        <v>19</v>
      </c>
      <c r="N185" s="221" t="s">
        <v>40</v>
      </c>
      <c r="O185" s="84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403</v>
      </c>
      <c r="AT185" s="224" t="s">
        <v>150</v>
      </c>
      <c r="AU185" s="224" t="s">
        <v>78</v>
      </c>
      <c r="AY185" s="17" t="s">
        <v>148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76</v>
      </c>
      <c r="BK185" s="225">
        <f>ROUND(I185*H185,2)</f>
        <v>0</v>
      </c>
      <c r="BL185" s="17" t="s">
        <v>403</v>
      </c>
      <c r="BM185" s="224" t="s">
        <v>659</v>
      </c>
    </row>
    <row r="186" s="2" customFormat="1">
      <c r="A186" s="38"/>
      <c r="B186" s="39"/>
      <c r="C186" s="40"/>
      <c r="D186" s="226" t="s">
        <v>156</v>
      </c>
      <c r="E186" s="40"/>
      <c r="F186" s="227" t="s">
        <v>658</v>
      </c>
      <c r="G186" s="40"/>
      <c r="H186" s="40"/>
      <c r="I186" s="228"/>
      <c r="J186" s="40"/>
      <c r="K186" s="40"/>
      <c r="L186" s="44"/>
      <c r="M186" s="229"/>
      <c r="N186" s="230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156</v>
      </c>
      <c r="AU186" s="17" t="s">
        <v>78</v>
      </c>
    </row>
    <row r="187" s="2" customFormat="1" ht="16.5" customHeight="1">
      <c r="A187" s="38"/>
      <c r="B187" s="39"/>
      <c r="C187" s="213" t="s">
        <v>290</v>
      </c>
      <c r="D187" s="213" t="s">
        <v>150</v>
      </c>
      <c r="E187" s="214" t="s">
        <v>660</v>
      </c>
      <c r="F187" s="215" t="s">
        <v>661</v>
      </c>
      <c r="G187" s="216" t="s">
        <v>359</v>
      </c>
      <c r="H187" s="217">
        <v>5</v>
      </c>
      <c r="I187" s="218"/>
      <c r="J187" s="219">
        <f>ROUND(I187*H187,2)</f>
        <v>0</v>
      </c>
      <c r="K187" s="215" t="s">
        <v>340</v>
      </c>
      <c r="L187" s="44"/>
      <c r="M187" s="220" t="s">
        <v>19</v>
      </c>
      <c r="N187" s="221" t="s">
        <v>40</v>
      </c>
      <c r="O187" s="84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403</v>
      </c>
      <c r="AT187" s="224" t="s">
        <v>150</v>
      </c>
      <c r="AU187" s="224" t="s">
        <v>78</v>
      </c>
      <c r="AY187" s="17" t="s">
        <v>148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76</v>
      </c>
      <c r="BK187" s="225">
        <f>ROUND(I187*H187,2)</f>
        <v>0</v>
      </c>
      <c r="BL187" s="17" t="s">
        <v>403</v>
      </c>
      <c r="BM187" s="224" t="s">
        <v>662</v>
      </c>
    </row>
    <row r="188" s="2" customFormat="1">
      <c r="A188" s="38"/>
      <c r="B188" s="39"/>
      <c r="C188" s="40"/>
      <c r="D188" s="226" t="s">
        <v>156</v>
      </c>
      <c r="E188" s="40"/>
      <c r="F188" s="227" t="s">
        <v>661</v>
      </c>
      <c r="G188" s="40"/>
      <c r="H188" s="40"/>
      <c r="I188" s="228"/>
      <c r="J188" s="40"/>
      <c r="K188" s="40"/>
      <c r="L188" s="44"/>
      <c r="M188" s="229"/>
      <c r="N188" s="230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156</v>
      </c>
      <c r="AU188" s="17" t="s">
        <v>78</v>
      </c>
    </row>
    <row r="189" s="2" customFormat="1" ht="16.5" customHeight="1">
      <c r="A189" s="38"/>
      <c r="B189" s="39"/>
      <c r="C189" s="213" t="s">
        <v>482</v>
      </c>
      <c r="D189" s="213" t="s">
        <v>150</v>
      </c>
      <c r="E189" s="214" t="s">
        <v>663</v>
      </c>
      <c r="F189" s="215" t="s">
        <v>664</v>
      </c>
      <c r="G189" s="216" t="s">
        <v>99</v>
      </c>
      <c r="H189" s="217">
        <v>290</v>
      </c>
      <c r="I189" s="218"/>
      <c r="J189" s="219">
        <f>ROUND(I189*H189,2)</f>
        <v>0</v>
      </c>
      <c r="K189" s="215" t="s">
        <v>340</v>
      </c>
      <c r="L189" s="44"/>
      <c r="M189" s="220" t="s">
        <v>19</v>
      </c>
      <c r="N189" s="221" t="s">
        <v>40</v>
      </c>
      <c r="O189" s="84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403</v>
      </c>
      <c r="AT189" s="224" t="s">
        <v>150</v>
      </c>
      <c r="AU189" s="224" t="s">
        <v>78</v>
      </c>
      <c r="AY189" s="17" t="s">
        <v>148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76</v>
      </c>
      <c r="BK189" s="225">
        <f>ROUND(I189*H189,2)</f>
        <v>0</v>
      </c>
      <c r="BL189" s="17" t="s">
        <v>403</v>
      </c>
      <c r="BM189" s="224" t="s">
        <v>665</v>
      </c>
    </row>
    <row r="190" s="2" customFormat="1">
      <c r="A190" s="38"/>
      <c r="B190" s="39"/>
      <c r="C190" s="40"/>
      <c r="D190" s="226" t="s">
        <v>156</v>
      </c>
      <c r="E190" s="40"/>
      <c r="F190" s="227" t="s">
        <v>664</v>
      </c>
      <c r="G190" s="40"/>
      <c r="H190" s="40"/>
      <c r="I190" s="228"/>
      <c r="J190" s="40"/>
      <c r="K190" s="40"/>
      <c r="L190" s="44"/>
      <c r="M190" s="229"/>
      <c r="N190" s="230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156</v>
      </c>
      <c r="AU190" s="17" t="s">
        <v>78</v>
      </c>
    </row>
    <row r="191" s="2" customFormat="1" ht="16.5" customHeight="1">
      <c r="A191" s="38"/>
      <c r="B191" s="39"/>
      <c r="C191" s="213" t="s">
        <v>295</v>
      </c>
      <c r="D191" s="213" t="s">
        <v>150</v>
      </c>
      <c r="E191" s="214" t="s">
        <v>666</v>
      </c>
      <c r="F191" s="215" t="s">
        <v>667</v>
      </c>
      <c r="G191" s="216" t="s">
        <v>99</v>
      </c>
      <c r="H191" s="217">
        <v>290</v>
      </c>
      <c r="I191" s="218"/>
      <c r="J191" s="219">
        <f>ROUND(I191*H191,2)</f>
        <v>0</v>
      </c>
      <c r="K191" s="215" t="s">
        <v>340</v>
      </c>
      <c r="L191" s="44"/>
      <c r="M191" s="220" t="s">
        <v>19</v>
      </c>
      <c r="N191" s="221" t="s">
        <v>40</v>
      </c>
      <c r="O191" s="84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4" t="s">
        <v>403</v>
      </c>
      <c r="AT191" s="224" t="s">
        <v>150</v>
      </c>
      <c r="AU191" s="224" t="s">
        <v>78</v>
      </c>
      <c r="AY191" s="17" t="s">
        <v>148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7" t="s">
        <v>76</v>
      </c>
      <c r="BK191" s="225">
        <f>ROUND(I191*H191,2)</f>
        <v>0</v>
      </c>
      <c r="BL191" s="17" t="s">
        <v>403</v>
      </c>
      <c r="BM191" s="224" t="s">
        <v>668</v>
      </c>
    </row>
    <row r="192" s="2" customFormat="1">
      <c r="A192" s="38"/>
      <c r="B192" s="39"/>
      <c r="C192" s="40"/>
      <c r="D192" s="226" t="s">
        <v>156</v>
      </c>
      <c r="E192" s="40"/>
      <c r="F192" s="227" t="s">
        <v>667</v>
      </c>
      <c r="G192" s="40"/>
      <c r="H192" s="40"/>
      <c r="I192" s="228"/>
      <c r="J192" s="40"/>
      <c r="K192" s="40"/>
      <c r="L192" s="44"/>
      <c r="M192" s="229"/>
      <c r="N192" s="230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156</v>
      </c>
      <c r="AU192" s="17" t="s">
        <v>78</v>
      </c>
    </row>
    <row r="193" s="2" customFormat="1" ht="16.5" customHeight="1">
      <c r="A193" s="38"/>
      <c r="B193" s="39"/>
      <c r="C193" s="213" t="s">
        <v>669</v>
      </c>
      <c r="D193" s="213" t="s">
        <v>150</v>
      </c>
      <c r="E193" s="214" t="s">
        <v>670</v>
      </c>
      <c r="F193" s="215" t="s">
        <v>671</v>
      </c>
      <c r="G193" s="216" t="s">
        <v>339</v>
      </c>
      <c r="H193" s="217">
        <v>1</v>
      </c>
      <c r="I193" s="218"/>
      <c r="J193" s="219">
        <f>ROUND(I193*H193,2)</f>
        <v>0</v>
      </c>
      <c r="K193" s="215" t="s">
        <v>340</v>
      </c>
      <c r="L193" s="44"/>
      <c r="M193" s="220" t="s">
        <v>19</v>
      </c>
      <c r="N193" s="221" t="s">
        <v>40</v>
      </c>
      <c r="O193" s="84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403</v>
      </c>
      <c r="AT193" s="224" t="s">
        <v>150</v>
      </c>
      <c r="AU193" s="224" t="s">
        <v>78</v>
      </c>
      <c r="AY193" s="17" t="s">
        <v>148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76</v>
      </c>
      <c r="BK193" s="225">
        <f>ROUND(I193*H193,2)</f>
        <v>0</v>
      </c>
      <c r="BL193" s="17" t="s">
        <v>403</v>
      </c>
      <c r="BM193" s="224" t="s">
        <v>672</v>
      </c>
    </row>
    <row r="194" s="2" customFormat="1">
      <c r="A194" s="38"/>
      <c r="B194" s="39"/>
      <c r="C194" s="40"/>
      <c r="D194" s="226" t="s">
        <v>156</v>
      </c>
      <c r="E194" s="40"/>
      <c r="F194" s="227" t="s">
        <v>671</v>
      </c>
      <c r="G194" s="40"/>
      <c r="H194" s="40"/>
      <c r="I194" s="228"/>
      <c r="J194" s="40"/>
      <c r="K194" s="40"/>
      <c r="L194" s="44"/>
      <c r="M194" s="229"/>
      <c r="N194" s="230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156</v>
      </c>
      <c r="AU194" s="17" t="s">
        <v>78</v>
      </c>
    </row>
    <row r="195" s="12" customFormat="1" ht="22.8" customHeight="1">
      <c r="A195" s="12"/>
      <c r="B195" s="197"/>
      <c r="C195" s="198"/>
      <c r="D195" s="199" t="s">
        <v>68</v>
      </c>
      <c r="E195" s="211" t="s">
        <v>630</v>
      </c>
      <c r="F195" s="211" t="s">
        <v>631</v>
      </c>
      <c r="G195" s="198"/>
      <c r="H195" s="198"/>
      <c r="I195" s="201"/>
      <c r="J195" s="212">
        <f>BK195</f>
        <v>0</v>
      </c>
      <c r="K195" s="198"/>
      <c r="L195" s="203"/>
      <c r="M195" s="204"/>
      <c r="N195" s="205"/>
      <c r="O195" s="205"/>
      <c r="P195" s="206">
        <f>SUM(P196:P207)</f>
        <v>0</v>
      </c>
      <c r="Q195" s="205"/>
      <c r="R195" s="206">
        <f>SUM(R196:R207)</f>
        <v>0</v>
      </c>
      <c r="S195" s="205"/>
      <c r="T195" s="207">
        <f>SUM(T196:T207)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76</v>
      </c>
      <c r="AT195" s="209" t="s">
        <v>68</v>
      </c>
      <c r="AU195" s="209" t="s">
        <v>76</v>
      </c>
      <c r="AY195" s="208" t="s">
        <v>148</v>
      </c>
      <c r="BK195" s="210">
        <f>SUM(BK196:BK207)</f>
        <v>0</v>
      </c>
    </row>
    <row r="196" s="2" customFormat="1" ht="16.5" customHeight="1">
      <c r="A196" s="38"/>
      <c r="B196" s="39"/>
      <c r="C196" s="213" t="s">
        <v>301</v>
      </c>
      <c r="D196" s="213" t="s">
        <v>150</v>
      </c>
      <c r="E196" s="214" t="s">
        <v>673</v>
      </c>
      <c r="F196" s="215" t="s">
        <v>674</v>
      </c>
      <c r="G196" s="216" t="s">
        <v>339</v>
      </c>
      <c r="H196" s="217">
        <v>1</v>
      </c>
      <c r="I196" s="218"/>
      <c r="J196" s="219">
        <f>ROUND(I196*H196,2)</f>
        <v>0</v>
      </c>
      <c r="K196" s="215" t="s">
        <v>340</v>
      </c>
      <c r="L196" s="44"/>
      <c r="M196" s="220" t="s">
        <v>19</v>
      </c>
      <c r="N196" s="221" t="s">
        <v>40</v>
      </c>
      <c r="O196" s="84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403</v>
      </c>
      <c r="AT196" s="224" t="s">
        <v>150</v>
      </c>
      <c r="AU196" s="224" t="s">
        <v>78</v>
      </c>
      <c r="AY196" s="17" t="s">
        <v>148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76</v>
      </c>
      <c r="BK196" s="225">
        <f>ROUND(I196*H196,2)</f>
        <v>0</v>
      </c>
      <c r="BL196" s="17" t="s">
        <v>403</v>
      </c>
      <c r="BM196" s="224" t="s">
        <v>675</v>
      </c>
    </row>
    <row r="197" s="2" customFormat="1">
      <c r="A197" s="38"/>
      <c r="B197" s="39"/>
      <c r="C197" s="40"/>
      <c r="D197" s="226" t="s">
        <v>156</v>
      </c>
      <c r="E197" s="40"/>
      <c r="F197" s="227" t="s">
        <v>674</v>
      </c>
      <c r="G197" s="40"/>
      <c r="H197" s="40"/>
      <c r="I197" s="228"/>
      <c r="J197" s="40"/>
      <c r="K197" s="40"/>
      <c r="L197" s="44"/>
      <c r="M197" s="229"/>
      <c r="N197" s="230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156</v>
      </c>
      <c r="AU197" s="17" t="s">
        <v>78</v>
      </c>
    </row>
    <row r="198" s="2" customFormat="1" ht="16.5" customHeight="1">
      <c r="A198" s="38"/>
      <c r="B198" s="39"/>
      <c r="C198" s="213" t="s">
        <v>676</v>
      </c>
      <c r="D198" s="213" t="s">
        <v>150</v>
      </c>
      <c r="E198" s="214" t="s">
        <v>677</v>
      </c>
      <c r="F198" s="215" t="s">
        <v>678</v>
      </c>
      <c r="G198" s="216" t="s">
        <v>339</v>
      </c>
      <c r="H198" s="217">
        <v>1</v>
      </c>
      <c r="I198" s="218"/>
      <c r="J198" s="219">
        <f>ROUND(I198*H198,2)</f>
        <v>0</v>
      </c>
      <c r="K198" s="215" t="s">
        <v>340</v>
      </c>
      <c r="L198" s="44"/>
      <c r="M198" s="220" t="s">
        <v>19</v>
      </c>
      <c r="N198" s="221" t="s">
        <v>40</v>
      </c>
      <c r="O198" s="84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403</v>
      </c>
      <c r="AT198" s="224" t="s">
        <v>150</v>
      </c>
      <c r="AU198" s="224" t="s">
        <v>78</v>
      </c>
      <c r="AY198" s="17" t="s">
        <v>148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76</v>
      </c>
      <c r="BK198" s="225">
        <f>ROUND(I198*H198,2)</f>
        <v>0</v>
      </c>
      <c r="BL198" s="17" t="s">
        <v>403</v>
      </c>
      <c r="BM198" s="224" t="s">
        <v>679</v>
      </c>
    </row>
    <row r="199" s="2" customFormat="1">
      <c r="A199" s="38"/>
      <c r="B199" s="39"/>
      <c r="C199" s="40"/>
      <c r="D199" s="226" t="s">
        <v>156</v>
      </c>
      <c r="E199" s="40"/>
      <c r="F199" s="227" t="s">
        <v>678</v>
      </c>
      <c r="G199" s="40"/>
      <c r="H199" s="40"/>
      <c r="I199" s="228"/>
      <c r="J199" s="40"/>
      <c r="K199" s="40"/>
      <c r="L199" s="44"/>
      <c r="M199" s="229"/>
      <c r="N199" s="230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156</v>
      </c>
      <c r="AU199" s="17" t="s">
        <v>78</v>
      </c>
    </row>
    <row r="200" s="2" customFormat="1" ht="16.5" customHeight="1">
      <c r="A200" s="38"/>
      <c r="B200" s="39"/>
      <c r="C200" s="213" t="s">
        <v>307</v>
      </c>
      <c r="D200" s="213" t="s">
        <v>150</v>
      </c>
      <c r="E200" s="214" t="s">
        <v>680</v>
      </c>
      <c r="F200" s="215" t="s">
        <v>681</v>
      </c>
      <c r="G200" s="216" t="s">
        <v>339</v>
      </c>
      <c r="H200" s="217">
        <v>1</v>
      </c>
      <c r="I200" s="218"/>
      <c r="J200" s="219">
        <f>ROUND(I200*H200,2)</f>
        <v>0</v>
      </c>
      <c r="K200" s="215" t="s">
        <v>340</v>
      </c>
      <c r="L200" s="44"/>
      <c r="M200" s="220" t="s">
        <v>19</v>
      </c>
      <c r="N200" s="221" t="s">
        <v>40</v>
      </c>
      <c r="O200" s="84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403</v>
      </c>
      <c r="AT200" s="224" t="s">
        <v>150</v>
      </c>
      <c r="AU200" s="224" t="s">
        <v>78</v>
      </c>
      <c r="AY200" s="17" t="s">
        <v>148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76</v>
      </c>
      <c r="BK200" s="225">
        <f>ROUND(I200*H200,2)</f>
        <v>0</v>
      </c>
      <c r="BL200" s="17" t="s">
        <v>403</v>
      </c>
      <c r="BM200" s="224" t="s">
        <v>682</v>
      </c>
    </row>
    <row r="201" s="2" customFormat="1">
      <c r="A201" s="38"/>
      <c r="B201" s="39"/>
      <c r="C201" s="40"/>
      <c r="D201" s="226" t="s">
        <v>156</v>
      </c>
      <c r="E201" s="40"/>
      <c r="F201" s="227" t="s">
        <v>681</v>
      </c>
      <c r="G201" s="40"/>
      <c r="H201" s="40"/>
      <c r="I201" s="228"/>
      <c r="J201" s="40"/>
      <c r="K201" s="40"/>
      <c r="L201" s="44"/>
      <c r="M201" s="229"/>
      <c r="N201" s="230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156</v>
      </c>
      <c r="AU201" s="17" t="s">
        <v>78</v>
      </c>
    </row>
    <row r="202" s="2" customFormat="1" ht="16.5" customHeight="1">
      <c r="A202" s="38"/>
      <c r="B202" s="39"/>
      <c r="C202" s="213" t="s">
        <v>683</v>
      </c>
      <c r="D202" s="213" t="s">
        <v>150</v>
      </c>
      <c r="E202" s="214" t="s">
        <v>684</v>
      </c>
      <c r="F202" s="215" t="s">
        <v>685</v>
      </c>
      <c r="G202" s="216" t="s">
        <v>339</v>
      </c>
      <c r="H202" s="217">
        <v>1</v>
      </c>
      <c r="I202" s="218"/>
      <c r="J202" s="219">
        <f>ROUND(I202*H202,2)</f>
        <v>0</v>
      </c>
      <c r="K202" s="215" t="s">
        <v>340</v>
      </c>
      <c r="L202" s="44"/>
      <c r="M202" s="220" t="s">
        <v>19</v>
      </c>
      <c r="N202" s="221" t="s">
        <v>40</v>
      </c>
      <c r="O202" s="84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403</v>
      </c>
      <c r="AT202" s="224" t="s">
        <v>150</v>
      </c>
      <c r="AU202" s="224" t="s">
        <v>78</v>
      </c>
      <c r="AY202" s="17" t="s">
        <v>148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76</v>
      </c>
      <c r="BK202" s="225">
        <f>ROUND(I202*H202,2)</f>
        <v>0</v>
      </c>
      <c r="BL202" s="17" t="s">
        <v>403</v>
      </c>
      <c r="BM202" s="224" t="s">
        <v>686</v>
      </c>
    </row>
    <row r="203" s="2" customFormat="1">
      <c r="A203" s="38"/>
      <c r="B203" s="39"/>
      <c r="C203" s="40"/>
      <c r="D203" s="226" t="s">
        <v>156</v>
      </c>
      <c r="E203" s="40"/>
      <c r="F203" s="227" t="s">
        <v>685</v>
      </c>
      <c r="G203" s="40"/>
      <c r="H203" s="40"/>
      <c r="I203" s="228"/>
      <c r="J203" s="40"/>
      <c r="K203" s="40"/>
      <c r="L203" s="44"/>
      <c r="M203" s="229"/>
      <c r="N203" s="230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156</v>
      </c>
      <c r="AU203" s="17" t="s">
        <v>78</v>
      </c>
    </row>
    <row r="204" s="2" customFormat="1" ht="16.5" customHeight="1">
      <c r="A204" s="38"/>
      <c r="B204" s="39"/>
      <c r="C204" s="213" t="s">
        <v>317</v>
      </c>
      <c r="D204" s="213" t="s">
        <v>150</v>
      </c>
      <c r="E204" s="214" t="s">
        <v>687</v>
      </c>
      <c r="F204" s="215" t="s">
        <v>688</v>
      </c>
      <c r="G204" s="216" t="s">
        <v>339</v>
      </c>
      <c r="H204" s="217">
        <v>1</v>
      </c>
      <c r="I204" s="218"/>
      <c r="J204" s="219">
        <f>ROUND(I204*H204,2)</f>
        <v>0</v>
      </c>
      <c r="K204" s="215" t="s">
        <v>340</v>
      </c>
      <c r="L204" s="44"/>
      <c r="M204" s="220" t="s">
        <v>19</v>
      </c>
      <c r="N204" s="221" t="s">
        <v>40</v>
      </c>
      <c r="O204" s="84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403</v>
      </c>
      <c r="AT204" s="224" t="s">
        <v>150</v>
      </c>
      <c r="AU204" s="224" t="s">
        <v>78</v>
      </c>
      <c r="AY204" s="17" t="s">
        <v>148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76</v>
      </c>
      <c r="BK204" s="225">
        <f>ROUND(I204*H204,2)</f>
        <v>0</v>
      </c>
      <c r="BL204" s="17" t="s">
        <v>403</v>
      </c>
      <c r="BM204" s="224" t="s">
        <v>689</v>
      </c>
    </row>
    <row r="205" s="2" customFormat="1">
      <c r="A205" s="38"/>
      <c r="B205" s="39"/>
      <c r="C205" s="40"/>
      <c r="D205" s="226" t="s">
        <v>156</v>
      </c>
      <c r="E205" s="40"/>
      <c r="F205" s="227" t="s">
        <v>688</v>
      </c>
      <c r="G205" s="40"/>
      <c r="H205" s="40"/>
      <c r="I205" s="228"/>
      <c r="J205" s="40"/>
      <c r="K205" s="40"/>
      <c r="L205" s="44"/>
      <c r="M205" s="229"/>
      <c r="N205" s="230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156</v>
      </c>
      <c r="AU205" s="17" t="s">
        <v>78</v>
      </c>
    </row>
    <row r="206" s="2" customFormat="1" ht="16.5" customHeight="1">
      <c r="A206" s="38"/>
      <c r="B206" s="39"/>
      <c r="C206" s="213" t="s">
        <v>690</v>
      </c>
      <c r="D206" s="213" t="s">
        <v>150</v>
      </c>
      <c r="E206" s="214" t="s">
        <v>691</v>
      </c>
      <c r="F206" s="215" t="s">
        <v>692</v>
      </c>
      <c r="G206" s="216" t="s">
        <v>339</v>
      </c>
      <c r="H206" s="217">
        <v>1</v>
      </c>
      <c r="I206" s="218"/>
      <c r="J206" s="219">
        <f>ROUND(I206*H206,2)</f>
        <v>0</v>
      </c>
      <c r="K206" s="215" t="s">
        <v>340</v>
      </c>
      <c r="L206" s="44"/>
      <c r="M206" s="220" t="s">
        <v>19</v>
      </c>
      <c r="N206" s="221" t="s">
        <v>40</v>
      </c>
      <c r="O206" s="84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403</v>
      </c>
      <c r="AT206" s="224" t="s">
        <v>150</v>
      </c>
      <c r="AU206" s="224" t="s">
        <v>78</v>
      </c>
      <c r="AY206" s="17" t="s">
        <v>148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76</v>
      </c>
      <c r="BK206" s="225">
        <f>ROUND(I206*H206,2)</f>
        <v>0</v>
      </c>
      <c r="BL206" s="17" t="s">
        <v>403</v>
      </c>
      <c r="BM206" s="224" t="s">
        <v>693</v>
      </c>
    </row>
    <row r="207" s="2" customFormat="1">
      <c r="A207" s="38"/>
      <c r="B207" s="39"/>
      <c r="C207" s="40"/>
      <c r="D207" s="226" t="s">
        <v>156</v>
      </c>
      <c r="E207" s="40"/>
      <c r="F207" s="227" t="s">
        <v>692</v>
      </c>
      <c r="G207" s="40"/>
      <c r="H207" s="40"/>
      <c r="I207" s="228"/>
      <c r="J207" s="40"/>
      <c r="K207" s="40"/>
      <c r="L207" s="44"/>
      <c r="M207" s="265"/>
      <c r="N207" s="266"/>
      <c r="O207" s="267"/>
      <c r="P207" s="267"/>
      <c r="Q207" s="267"/>
      <c r="R207" s="267"/>
      <c r="S207" s="267"/>
      <c r="T207" s="26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156</v>
      </c>
      <c r="AU207" s="17" t="s">
        <v>78</v>
      </c>
    </row>
    <row r="208" s="2" customFormat="1" ht="6.96" customHeight="1">
      <c r="A208" s="38"/>
      <c r="B208" s="59"/>
      <c r="C208" s="60"/>
      <c r="D208" s="60"/>
      <c r="E208" s="60"/>
      <c r="F208" s="60"/>
      <c r="G208" s="60"/>
      <c r="H208" s="60"/>
      <c r="I208" s="60"/>
      <c r="J208" s="60"/>
      <c r="K208" s="60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w1qWQfZgW9g9l41CCMw1XcETEbU8VT7olC7XdTGPZzOLYCdW104Xsy3XqJ9jOEuOpdGv4NaVTgF2dNj3T4/Isg==" hashValue="h3ib9g5GuBBpza4stbGBc2ZYGUBIXkE4ErYE4gxOFjpik513epHQcVXmyJQsxKi2fV+7Vh4vQKbQ/qH+dvLwdg==" algorithmName="SHA-512" password="CC35"/>
  <autoFilter ref="C94:K2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  <c r="AZ2" s="138" t="s">
        <v>694</v>
      </c>
      <c r="BA2" s="138" t="s">
        <v>19</v>
      </c>
      <c r="BB2" s="138" t="s">
        <v>178</v>
      </c>
      <c r="BC2" s="138" t="s">
        <v>695</v>
      </c>
      <c r="BD2" s="138" t="s">
        <v>78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78</v>
      </c>
      <c r="AZ3" s="138" t="s">
        <v>696</v>
      </c>
      <c r="BA3" s="138" t="s">
        <v>19</v>
      </c>
      <c r="BB3" s="138" t="s">
        <v>178</v>
      </c>
      <c r="BC3" s="138" t="s">
        <v>697</v>
      </c>
      <c r="BD3" s="138" t="s">
        <v>78</v>
      </c>
    </row>
    <row r="4" s="1" customFormat="1" ht="24.96" customHeight="1">
      <c r="B4" s="20"/>
      <c r="D4" s="141" t="s">
        <v>104</v>
      </c>
      <c r="L4" s="20"/>
      <c r="M4" s="142" t="s">
        <v>10</v>
      </c>
      <c r="AT4" s="17" t="s">
        <v>4</v>
      </c>
      <c r="AZ4" s="138" t="s">
        <v>698</v>
      </c>
      <c r="BA4" s="138" t="s">
        <v>19</v>
      </c>
      <c r="BB4" s="138" t="s">
        <v>178</v>
      </c>
      <c r="BC4" s="138" t="s">
        <v>699</v>
      </c>
      <c r="BD4" s="138" t="s">
        <v>78</v>
      </c>
    </row>
    <row r="5" s="1" customFormat="1" ht="6.96" customHeight="1">
      <c r="B5" s="20"/>
      <c r="L5" s="20"/>
      <c r="AZ5" s="138" t="s">
        <v>700</v>
      </c>
      <c r="BA5" s="138" t="s">
        <v>19</v>
      </c>
      <c r="BB5" s="138" t="s">
        <v>106</v>
      </c>
      <c r="BC5" s="138" t="s">
        <v>701</v>
      </c>
      <c r="BD5" s="138" t="s">
        <v>78</v>
      </c>
    </row>
    <row r="6" s="1" customFormat="1" ht="12" customHeight="1">
      <c r="B6" s="20"/>
      <c r="D6" s="143" t="s">
        <v>16</v>
      </c>
      <c r="L6" s="20"/>
      <c r="AZ6" s="138" t="s">
        <v>702</v>
      </c>
      <c r="BA6" s="138" t="s">
        <v>19</v>
      </c>
      <c r="BB6" s="138" t="s">
        <v>106</v>
      </c>
      <c r="BC6" s="138" t="s">
        <v>703</v>
      </c>
      <c r="BD6" s="138" t="s">
        <v>78</v>
      </c>
    </row>
    <row r="7" s="1" customFormat="1" ht="16.5" customHeight="1">
      <c r="B7" s="20"/>
      <c r="E7" s="144" t="str">
        <f>'Rekapitulace stavby'!K6</f>
        <v>Zvyšování technicko-didaktické úrovně výuky - Projekt ITI (01/22)</v>
      </c>
      <c r="F7" s="143"/>
      <c r="G7" s="143"/>
      <c r="H7" s="143"/>
      <c r="L7" s="20"/>
    </row>
    <row r="8" s="1" customFormat="1" ht="12" customHeight="1">
      <c r="B8" s="20"/>
      <c r="D8" s="143" t="s">
        <v>113</v>
      </c>
      <c r="L8" s="20"/>
    </row>
    <row r="9" s="2" customFormat="1" ht="16.5" customHeight="1">
      <c r="A9" s="38"/>
      <c r="B9" s="44"/>
      <c r="C9" s="38"/>
      <c r="D9" s="38"/>
      <c r="E9" s="144" t="s">
        <v>704</v>
      </c>
      <c r="F9" s="38"/>
      <c r="G9" s="38"/>
      <c r="H9" s="38"/>
      <c r="I9" s="38"/>
      <c r="J9" s="38"/>
      <c r="K9" s="38"/>
      <c r="L9" s="14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3" t="s">
        <v>115</v>
      </c>
      <c r="E10" s="38"/>
      <c r="F10" s="38"/>
      <c r="G10" s="38"/>
      <c r="H10" s="38"/>
      <c r="I10" s="38"/>
      <c r="J10" s="38"/>
      <c r="K10" s="38"/>
      <c r="L10" s="14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6" t="s">
        <v>116</v>
      </c>
      <c r="F11" s="38"/>
      <c r="G11" s="38"/>
      <c r="H11" s="38"/>
      <c r="I11" s="38"/>
      <c r="J11" s="38"/>
      <c r="K11" s="38"/>
      <c r="L11" s="14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3" t="s">
        <v>18</v>
      </c>
      <c r="E13" s="38"/>
      <c r="F13" s="133" t="s">
        <v>19</v>
      </c>
      <c r="G13" s="38"/>
      <c r="H13" s="38"/>
      <c r="I13" s="143" t="s">
        <v>20</v>
      </c>
      <c r="J13" s="133" t="s">
        <v>19</v>
      </c>
      <c r="K13" s="38"/>
      <c r="L13" s="14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3" t="s">
        <v>21</v>
      </c>
      <c r="E14" s="38"/>
      <c r="F14" s="133" t="s">
        <v>22</v>
      </c>
      <c r="G14" s="38"/>
      <c r="H14" s="38"/>
      <c r="I14" s="143" t="s">
        <v>23</v>
      </c>
      <c r="J14" s="147" t="str">
        <f>'Rekapitulace stavby'!AN8</f>
        <v>13. 6. 2022</v>
      </c>
      <c r="K14" s="38"/>
      <c r="L14" s="14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3" t="s">
        <v>25</v>
      </c>
      <c r="E16" s="38"/>
      <c r="F16" s="38"/>
      <c r="G16" s="38"/>
      <c r="H16" s="38"/>
      <c r="I16" s="143" t="s">
        <v>26</v>
      </c>
      <c r="J16" s="133" t="str">
        <f>IF('Rekapitulace stavby'!AN10="","",'Rekapitulace stavby'!AN10)</f>
        <v/>
      </c>
      <c r="K16" s="38"/>
      <c r="L16" s="14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3" t="s">
        <v>27</v>
      </c>
      <c r="J17" s="133" t="str">
        <f>IF('Rekapitulace stavby'!AN11="","",'Rekapitulace stavby'!AN11)</f>
        <v/>
      </c>
      <c r="K17" s="38"/>
      <c r="L17" s="14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3" t="s">
        <v>28</v>
      </c>
      <c r="E19" s="38"/>
      <c r="F19" s="38"/>
      <c r="G19" s="38"/>
      <c r="H19" s="38"/>
      <c r="I19" s="143" t="s">
        <v>26</v>
      </c>
      <c r="J19" s="33" t="str">
        <f>'Rekapitulace stavby'!AN13</f>
        <v>Vyplň údaj</v>
      </c>
      <c r="K19" s="38"/>
      <c r="L19" s="14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3" t="s">
        <v>27</v>
      </c>
      <c r="J20" s="33" t="str">
        <f>'Rekapitulace stavby'!AN14</f>
        <v>Vyplň údaj</v>
      </c>
      <c r="K20" s="38"/>
      <c r="L20" s="14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3" t="s">
        <v>30</v>
      </c>
      <c r="E22" s="38"/>
      <c r="F22" s="38"/>
      <c r="G22" s="38"/>
      <c r="H22" s="38"/>
      <c r="I22" s="143" t="s">
        <v>26</v>
      </c>
      <c r="J22" s="133" t="str">
        <f>IF('Rekapitulace stavby'!AN16="","",'Rekapitulace stavby'!AN16)</f>
        <v/>
      </c>
      <c r="K22" s="38"/>
      <c r="L22" s="14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3" t="s">
        <v>27</v>
      </c>
      <c r="J23" s="133" t="str">
        <f>IF('Rekapitulace stavby'!AN17="","",'Rekapitulace stavby'!AN17)</f>
        <v/>
      </c>
      <c r="K23" s="38"/>
      <c r="L23" s="14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3" t="s">
        <v>32</v>
      </c>
      <c r="E25" s="38"/>
      <c r="F25" s="38"/>
      <c r="G25" s="38"/>
      <c r="H25" s="38"/>
      <c r="I25" s="143" t="s">
        <v>26</v>
      </c>
      <c r="J25" s="133" t="str">
        <f>IF('Rekapitulace stavby'!AN19="","",'Rekapitulace stavby'!AN19)</f>
        <v/>
      </c>
      <c r="K25" s="38"/>
      <c r="L25" s="14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3" t="s">
        <v>27</v>
      </c>
      <c r="J26" s="133" t="str">
        <f>IF('Rekapitulace stavby'!AN20="","",'Rekapitulace stavby'!AN20)</f>
        <v/>
      </c>
      <c r="K26" s="38"/>
      <c r="L26" s="14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3" t="s">
        <v>33</v>
      </c>
      <c r="E28" s="38"/>
      <c r="F28" s="38"/>
      <c r="G28" s="38"/>
      <c r="H28" s="38"/>
      <c r="I28" s="38"/>
      <c r="J28" s="38"/>
      <c r="K28" s="38"/>
      <c r="L28" s="14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47.25" customHeight="1">
      <c r="A29" s="148"/>
      <c r="B29" s="149"/>
      <c r="C29" s="148"/>
      <c r="D29" s="148"/>
      <c r="E29" s="150" t="s">
        <v>34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2"/>
      <c r="E31" s="152"/>
      <c r="F31" s="152"/>
      <c r="G31" s="152"/>
      <c r="H31" s="152"/>
      <c r="I31" s="152"/>
      <c r="J31" s="152"/>
      <c r="K31" s="152"/>
      <c r="L31" s="14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3" t="s">
        <v>35</v>
      </c>
      <c r="E32" s="38"/>
      <c r="F32" s="38"/>
      <c r="G32" s="38"/>
      <c r="H32" s="38"/>
      <c r="I32" s="38"/>
      <c r="J32" s="154">
        <f>ROUND(J108, 2)</f>
        <v>0</v>
      </c>
      <c r="K32" s="38"/>
      <c r="L32" s="14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2"/>
      <c r="E33" s="152"/>
      <c r="F33" s="152"/>
      <c r="G33" s="152"/>
      <c r="H33" s="152"/>
      <c r="I33" s="152"/>
      <c r="J33" s="152"/>
      <c r="K33" s="152"/>
      <c r="L33" s="14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5" t="s">
        <v>37</v>
      </c>
      <c r="G34" s="38"/>
      <c r="H34" s="38"/>
      <c r="I34" s="155" t="s">
        <v>36</v>
      </c>
      <c r="J34" s="155" t="s">
        <v>38</v>
      </c>
      <c r="K34" s="38"/>
      <c r="L34" s="14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6" t="s">
        <v>39</v>
      </c>
      <c r="E35" s="143" t="s">
        <v>40</v>
      </c>
      <c r="F35" s="157">
        <f>ROUND((SUM(BE108:BE756)),  2)</f>
        <v>0</v>
      </c>
      <c r="G35" s="38"/>
      <c r="H35" s="38"/>
      <c r="I35" s="158">
        <v>0.20999999999999999</v>
      </c>
      <c r="J35" s="157">
        <f>ROUND(((SUM(BE108:BE756))*I35),  2)</f>
        <v>0</v>
      </c>
      <c r="K35" s="38"/>
      <c r="L35" s="14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3" t="s">
        <v>41</v>
      </c>
      <c r="F36" s="157">
        <f>ROUND((SUM(BF108:BF756)),  2)</f>
        <v>0</v>
      </c>
      <c r="G36" s="38"/>
      <c r="H36" s="38"/>
      <c r="I36" s="158">
        <v>0.14999999999999999</v>
      </c>
      <c r="J36" s="157">
        <f>ROUND(((SUM(BF108:BF756))*I36),  2)</f>
        <v>0</v>
      </c>
      <c r="K36" s="38"/>
      <c r="L36" s="14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3" t="s">
        <v>42</v>
      </c>
      <c r="F37" s="157">
        <f>ROUND((SUM(BG108:BG756)),  2)</f>
        <v>0</v>
      </c>
      <c r="G37" s="38"/>
      <c r="H37" s="38"/>
      <c r="I37" s="158">
        <v>0.20999999999999999</v>
      </c>
      <c r="J37" s="157">
        <f>0</f>
        <v>0</v>
      </c>
      <c r="K37" s="38"/>
      <c r="L37" s="14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3" t="s">
        <v>43</v>
      </c>
      <c r="F38" s="157">
        <f>ROUND((SUM(BH108:BH756)),  2)</f>
        <v>0</v>
      </c>
      <c r="G38" s="38"/>
      <c r="H38" s="38"/>
      <c r="I38" s="158">
        <v>0.14999999999999999</v>
      </c>
      <c r="J38" s="157">
        <f>0</f>
        <v>0</v>
      </c>
      <c r="K38" s="38"/>
      <c r="L38" s="14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3" t="s">
        <v>44</v>
      </c>
      <c r="F39" s="157">
        <f>ROUND((SUM(BI108:BI756)),  2)</f>
        <v>0</v>
      </c>
      <c r="G39" s="38"/>
      <c r="H39" s="38"/>
      <c r="I39" s="158">
        <v>0</v>
      </c>
      <c r="J39" s="157">
        <f>0</f>
        <v>0</v>
      </c>
      <c r="K39" s="38"/>
      <c r="L39" s="14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117</v>
      </c>
      <c r="D47" s="40"/>
      <c r="E47" s="40"/>
      <c r="F47" s="40"/>
      <c r="G47" s="40"/>
      <c r="H47" s="40"/>
      <c r="I47" s="40"/>
      <c r="J47" s="40"/>
      <c r="K47" s="40"/>
      <c r="L47" s="14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70" t="str">
        <f>E7</f>
        <v>Zvyšování technicko-didaktické úrovně výuky - Projekt ITI (01/22)</v>
      </c>
      <c r="F50" s="32"/>
      <c r="G50" s="32"/>
      <c r="H50" s="32"/>
      <c r="I50" s="40"/>
      <c r="J50" s="40"/>
      <c r="K50" s="40"/>
      <c r="L50" s="14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70" t="s">
        <v>704</v>
      </c>
      <c r="F52" s="40"/>
      <c r="G52" s="40"/>
      <c r="H52" s="40"/>
      <c r="I52" s="40"/>
      <c r="J52" s="40"/>
      <c r="K52" s="40"/>
      <c r="L52" s="14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115</v>
      </c>
      <c r="D53" s="40"/>
      <c r="E53" s="40"/>
      <c r="F53" s="40"/>
      <c r="G53" s="40"/>
      <c r="H53" s="40"/>
      <c r="I53" s="40"/>
      <c r="J53" s="40"/>
      <c r="K53" s="40"/>
      <c r="L53" s="14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D.1.1 - Architektonicko stavební část</v>
      </c>
      <c r="F54" s="40"/>
      <c r="G54" s="40"/>
      <c r="H54" s="40"/>
      <c r="I54" s="40"/>
      <c r="J54" s="40"/>
      <c r="K54" s="40"/>
      <c r="L54" s="14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13. 6. 2022</v>
      </c>
      <c r="K56" s="40"/>
      <c r="L56" s="14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 xml:space="preserve"> </v>
      </c>
      <c r="K58" s="40"/>
      <c r="L58" s="14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32</v>
      </c>
      <c r="J59" s="36" t="str">
        <f>E26</f>
        <v xml:space="preserve"> </v>
      </c>
      <c r="K59" s="40"/>
      <c r="L59" s="14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1" t="s">
        <v>118</v>
      </c>
      <c r="D61" s="172"/>
      <c r="E61" s="172"/>
      <c r="F61" s="172"/>
      <c r="G61" s="172"/>
      <c r="H61" s="172"/>
      <c r="I61" s="172"/>
      <c r="J61" s="173" t="s">
        <v>119</v>
      </c>
      <c r="K61" s="172"/>
      <c r="L61" s="14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4" t="s">
        <v>67</v>
      </c>
      <c r="D63" s="40"/>
      <c r="E63" s="40"/>
      <c r="F63" s="40"/>
      <c r="G63" s="40"/>
      <c r="H63" s="40"/>
      <c r="I63" s="40"/>
      <c r="J63" s="102">
        <f>J108</f>
        <v>0</v>
      </c>
      <c r="K63" s="40"/>
      <c r="L63" s="14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120</v>
      </c>
    </row>
    <row r="64" s="9" customFormat="1" ht="24.96" customHeight="1">
      <c r="A64" s="9"/>
      <c r="B64" s="175"/>
      <c r="C64" s="176"/>
      <c r="D64" s="177" t="s">
        <v>121</v>
      </c>
      <c r="E64" s="178"/>
      <c r="F64" s="178"/>
      <c r="G64" s="178"/>
      <c r="H64" s="178"/>
      <c r="I64" s="178"/>
      <c r="J64" s="179">
        <f>J109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5"/>
      <c r="D65" s="182" t="s">
        <v>122</v>
      </c>
      <c r="E65" s="183"/>
      <c r="F65" s="183"/>
      <c r="G65" s="183"/>
      <c r="H65" s="183"/>
      <c r="I65" s="183"/>
      <c r="J65" s="184">
        <f>J110</f>
        <v>0</v>
      </c>
      <c r="K65" s="125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5"/>
      <c r="D66" s="182" t="s">
        <v>123</v>
      </c>
      <c r="E66" s="183"/>
      <c r="F66" s="183"/>
      <c r="G66" s="183"/>
      <c r="H66" s="183"/>
      <c r="I66" s="183"/>
      <c r="J66" s="184">
        <f>J144</f>
        <v>0</v>
      </c>
      <c r="K66" s="125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5"/>
      <c r="D67" s="182" t="s">
        <v>124</v>
      </c>
      <c r="E67" s="183"/>
      <c r="F67" s="183"/>
      <c r="G67" s="183"/>
      <c r="H67" s="183"/>
      <c r="I67" s="183"/>
      <c r="J67" s="184">
        <f>J180</f>
        <v>0</v>
      </c>
      <c r="K67" s="125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5"/>
      <c r="D68" s="182" t="s">
        <v>705</v>
      </c>
      <c r="E68" s="183"/>
      <c r="F68" s="183"/>
      <c r="G68" s="183"/>
      <c r="H68" s="183"/>
      <c r="I68" s="183"/>
      <c r="J68" s="184">
        <f>J213</f>
        <v>0</v>
      </c>
      <c r="K68" s="125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5"/>
      <c r="D69" s="182" t="s">
        <v>706</v>
      </c>
      <c r="E69" s="183"/>
      <c r="F69" s="183"/>
      <c r="G69" s="183"/>
      <c r="H69" s="183"/>
      <c r="I69" s="183"/>
      <c r="J69" s="184">
        <f>J239</f>
        <v>0</v>
      </c>
      <c r="K69" s="125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5"/>
      <c r="D70" s="182" t="s">
        <v>125</v>
      </c>
      <c r="E70" s="183"/>
      <c r="F70" s="183"/>
      <c r="G70" s="183"/>
      <c r="H70" s="183"/>
      <c r="I70" s="183"/>
      <c r="J70" s="184">
        <f>J259</f>
        <v>0</v>
      </c>
      <c r="K70" s="125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5"/>
      <c r="D71" s="182" t="s">
        <v>126</v>
      </c>
      <c r="E71" s="183"/>
      <c r="F71" s="183"/>
      <c r="G71" s="183"/>
      <c r="H71" s="183"/>
      <c r="I71" s="183"/>
      <c r="J71" s="184">
        <f>J319</f>
        <v>0</v>
      </c>
      <c r="K71" s="125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5"/>
      <c r="D72" s="182" t="s">
        <v>127</v>
      </c>
      <c r="E72" s="183"/>
      <c r="F72" s="183"/>
      <c r="G72" s="183"/>
      <c r="H72" s="183"/>
      <c r="I72" s="183"/>
      <c r="J72" s="184">
        <f>J393</f>
        <v>0</v>
      </c>
      <c r="K72" s="125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5"/>
      <c r="D73" s="182" t="s">
        <v>128</v>
      </c>
      <c r="E73" s="183"/>
      <c r="F73" s="183"/>
      <c r="G73" s="183"/>
      <c r="H73" s="183"/>
      <c r="I73" s="183"/>
      <c r="J73" s="184">
        <f>J437</f>
        <v>0</v>
      </c>
      <c r="K73" s="125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129</v>
      </c>
      <c r="E74" s="178"/>
      <c r="F74" s="178"/>
      <c r="G74" s="178"/>
      <c r="H74" s="178"/>
      <c r="I74" s="178"/>
      <c r="J74" s="179">
        <f>J441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5"/>
      <c r="D75" s="182" t="s">
        <v>707</v>
      </c>
      <c r="E75" s="183"/>
      <c r="F75" s="183"/>
      <c r="G75" s="183"/>
      <c r="H75" s="183"/>
      <c r="I75" s="183"/>
      <c r="J75" s="184">
        <f>J442</f>
        <v>0</v>
      </c>
      <c r="K75" s="125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5"/>
      <c r="D76" s="182" t="s">
        <v>708</v>
      </c>
      <c r="E76" s="183"/>
      <c r="F76" s="183"/>
      <c r="G76" s="183"/>
      <c r="H76" s="183"/>
      <c r="I76" s="183"/>
      <c r="J76" s="184">
        <f>J479</f>
        <v>0</v>
      </c>
      <c r="K76" s="125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5"/>
      <c r="D77" s="182" t="s">
        <v>709</v>
      </c>
      <c r="E77" s="183"/>
      <c r="F77" s="183"/>
      <c r="G77" s="183"/>
      <c r="H77" s="183"/>
      <c r="I77" s="183"/>
      <c r="J77" s="184">
        <f>J514</f>
        <v>0</v>
      </c>
      <c r="K77" s="125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5"/>
      <c r="D78" s="182" t="s">
        <v>710</v>
      </c>
      <c r="E78" s="183"/>
      <c r="F78" s="183"/>
      <c r="G78" s="183"/>
      <c r="H78" s="183"/>
      <c r="I78" s="183"/>
      <c r="J78" s="184">
        <f>J525</f>
        <v>0</v>
      </c>
      <c r="K78" s="125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5"/>
      <c r="D79" s="182" t="s">
        <v>711</v>
      </c>
      <c r="E79" s="183"/>
      <c r="F79" s="183"/>
      <c r="G79" s="183"/>
      <c r="H79" s="183"/>
      <c r="I79" s="183"/>
      <c r="J79" s="184">
        <f>J552</f>
        <v>0</v>
      </c>
      <c r="K79" s="125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5"/>
      <c r="D80" s="182" t="s">
        <v>130</v>
      </c>
      <c r="E80" s="183"/>
      <c r="F80" s="183"/>
      <c r="G80" s="183"/>
      <c r="H80" s="183"/>
      <c r="I80" s="183"/>
      <c r="J80" s="184">
        <f>J581</f>
        <v>0</v>
      </c>
      <c r="K80" s="125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5"/>
      <c r="D81" s="182" t="s">
        <v>712</v>
      </c>
      <c r="E81" s="183"/>
      <c r="F81" s="183"/>
      <c r="G81" s="183"/>
      <c r="H81" s="183"/>
      <c r="I81" s="183"/>
      <c r="J81" s="184">
        <f>J593</f>
        <v>0</v>
      </c>
      <c r="K81" s="125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1"/>
      <c r="C82" s="125"/>
      <c r="D82" s="182" t="s">
        <v>713</v>
      </c>
      <c r="E82" s="183"/>
      <c r="F82" s="183"/>
      <c r="G82" s="183"/>
      <c r="H82" s="183"/>
      <c r="I82" s="183"/>
      <c r="J82" s="184">
        <f>J615</f>
        <v>0</v>
      </c>
      <c r="K82" s="125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1"/>
      <c r="C83" s="125"/>
      <c r="D83" s="182" t="s">
        <v>131</v>
      </c>
      <c r="E83" s="183"/>
      <c r="F83" s="183"/>
      <c r="G83" s="183"/>
      <c r="H83" s="183"/>
      <c r="I83" s="183"/>
      <c r="J83" s="184">
        <f>J623</f>
        <v>0</v>
      </c>
      <c r="K83" s="125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1"/>
      <c r="C84" s="125"/>
      <c r="D84" s="182" t="s">
        <v>714</v>
      </c>
      <c r="E84" s="183"/>
      <c r="F84" s="183"/>
      <c r="G84" s="183"/>
      <c r="H84" s="183"/>
      <c r="I84" s="183"/>
      <c r="J84" s="184">
        <f>J664</f>
        <v>0</v>
      </c>
      <c r="K84" s="125"/>
      <c r="L84" s="18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1"/>
      <c r="C85" s="125"/>
      <c r="D85" s="182" t="s">
        <v>715</v>
      </c>
      <c r="E85" s="183"/>
      <c r="F85" s="183"/>
      <c r="G85" s="183"/>
      <c r="H85" s="183"/>
      <c r="I85" s="183"/>
      <c r="J85" s="184">
        <f>J732</f>
        <v>0</v>
      </c>
      <c r="K85" s="125"/>
      <c r="L85" s="18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1"/>
      <c r="C86" s="125"/>
      <c r="D86" s="182" t="s">
        <v>132</v>
      </c>
      <c r="E86" s="183"/>
      <c r="F86" s="183"/>
      <c r="G86" s="183"/>
      <c r="H86" s="183"/>
      <c r="I86" s="183"/>
      <c r="J86" s="184">
        <f>J740</f>
        <v>0</v>
      </c>
      <c r="K86" s="125"/>
      <c r="L86" s="18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59"/>
      <c r="C88" s="60"/>
      <c r="D88" s="60"/>
      <c r="E88" s="60"/>
      <c r="F88" s="60"/>
      <c r="G88" s="60"/>
      <c r="H88" s="60"/>
      <c r="I88" s="60"/>
      <c r="J88" s="60"/>
      <c r="K88" s="60"/>
      <c r="L88" s="14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92" s="2" customFormat="1" ht="6.96" customHeight="1">
      <c r="A92" s="38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14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4.96" customHeight="1">
      <c r="A93" s="38"/>
      <c r="B93" s="39"/>
      <c r="C93" s="23" t="s">
        <v>133</v>
      </c>
      <c r="D93" s="40"/>
      <c r="E93" s="40"/>
      <c r="F93" s="40"/>
      <c r="G93" s="40"/>
      <c r="H93" s="40"/>
      <c r="I93" s="40"/>
      <c r="J93" s="40"/>
      <c r="K93" s="40"/>
      <c r="L93" s="14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16</v>
      </c>
      <c r="D95" s="40"/>
      <c r="E95" s="40"/>
      <c r="F95" s="40"/>
      <c r="G95" s="40"/>
      <c r="H95" s="40"/>
      <c r="I95" s="40"/>
      <c r="J95" s="40"/>
      <c r="K95" s="40"/>
      <c r="L95" s="14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6.5" customHeight="1">
      <c r="A96" s="38"/>
      <c r="B96" s="39"/>
      <c r="C96" s="40"/>
      <c r="D96" s="40"/>
      <c r="E96" s="170" t="str">
        <f>E7</f>
        <v>Zvyšování technicko-didaktické úrovně výuky - Projekt ITI (01/22)</v>
      </c>
      <c r="F96" s="32"/>
      <c r="G96" s="32"/>
      <c r="H96" s="32"/>
      <c r="I96" s="40"/>
      <c r="J96" s="40"/>
      <c r="K96" s="40"/>
      <c r="L96" s="14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" customFormat="1" ht="12" customHeight="1">
      <c r="B97" s="21"/>
      <c r="C97" s="32" t="s">
        <v>113</v>
      </c>
      <c r="D97" s="22"/>
      <c r="E97" s="22"/>
      <c r="F97" s="22"/>
      <c r="G97" s="22"/>
      <c r="H97" s="22"/>
      <c r="I97" s="22"/>
      <c r="J97" s="22"/>
      <c r="K97" s="22"/>
      <c r="L97" s="20"/>
    </row>
    <row r="98" s="2" customFormat="1" ht="16.5" customHeight="1">
      <c r="A98" s="38"/>
      <c r="B98" s="39"/>
      <c r="C98" s="40"/>
      <c r="D98" s="40"/>
      <c r="E98" s="170" t="s">
        <v>704</v>
      </c>
      <c r="F98" s="40"/>
      <c r="G98" s="40"/>
      <c r="H98" s="40"/>
      <c r="I98" s="40"/>
      <c r="J98" s="40"/>
      <c r="K98" s="40"/>
      <c r="L98" s="14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2" customHeight="1">
      <c r="A99" s="38"/>
      <c r="B99" s="39"/>
      <c r="C99" s="32" t="s">
        <v>115</v>
      </c>
      <c r="D99" s="40"/>
      <c r="E99" s="40"/>
      <c r="F99" s="40"/>
      <c r="G99" s="40"/>
      <c r="H99" s="40"/>
      <c r="I99" s="40"/>
      <c r="J99" s="40"/>
      <c r="K99" s="40"/>
      <c r="L99" s="14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6.5" customHeight="1">
      <c r="A100" s="38"/>
      <c r="B100" s="39"/>
      <c r="C100" s="40"/>
      <c r="D100" s="40"/>
      <c r="E100" s="69" t="str">
        <f>E11</f>
        <v>D.1.1 - Architektonicko stavební část</v>
      </c>
      <c r="F100" s="40"/>
      <c r="G100" s="40"/>
      <c r="H100" s="40"/>
      <c r="I100" s="40"/>
      <c r="J100" s="40"/>
      <c r="K100" s="40"/>
      <c r="L100" s="14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14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12" customHeight="1">
      <c r="A102" s="38"/>
      <c r="B102" s="39"/>
      <c r="C102" s="32" t="s">
        <v>21</v>
      </c>
      <c r="D102" s="40"/>
      <c r="E102" s="40"/>
      <c r="F102" s="27" t="str">
        <f>F14</f>
        <v xml:space="preserve"> </v>
      </c>
      <c r="G102" s="40"/>
      <c r="H102" s="40"/>
      <c r="I102" s="32" t="s">
        <v>23</v>
      </c>
      <c r="J102" s="72" t="str">
        <f>IF(J14="","",J14)</f>
        <v>13. 6. 2022</v>
      </c>
      <c r="K102" s="40"/>
      <c r="L102" s="14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14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5.15" customHeight="1">
      <c r="A104" s="38"/>
      <c r="B104" s="39"/>
      <c r="C104" s="32" t="s">
        <v>25</v>
      </c>
      <c r="D104" s="40"/>
      <c r="E104" s="40"/>
      <c r="F104" s="27" t="str">
        <f>E17</f>
        <v xml:space="preserve"> </v>
      </c>
      <c r="G104" s="40"/>
      <c r="H104" s="40"/>
      <c r="I104" s="32" t="s">
        <v>30</v>
      </c>
      <c r="J104" s="36" t="str">
        <f>E23</f>
        <v xml:space="preserve"> </v>
      </c>
      <c r="K104" s="40"/>
      <c r="L104" s="14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5.15" customHeight="1">
      <c r="A105" s="38"/>
      <c r="B105" s="39"/>
      <c r="C105" s="32" t="s">
        <v>28</v>
      </c>
      <c r="D105" s="40"/>
      <c r="E105" s="40"/>
      <c r="F105" s="27" t="str">
        <f>IF(E20="","",E20)</f>
        <v>Vyplň údaj</v>
      </c>
      <c r="G105" s="40"/>
      <c r="H105" s="40"/>
      <c r="I105" s="32" t="s">
        <v>32</v>
      </c>
      <c r="J105" s="36" t="str">
        <f>E26</f>
        <v xml:space="preserve"> </v>
      </c>
      <c r="K105" s="40"/>
      <c r="L105" s="14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0.32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14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11" customFormat="1" ht="29.28" customHeight="1">
      <c r="A107" s="186"/>
      <c r="B107" s="187"/>
      <c r="C107" s="188" t="s">
        <v>134</v>
      </c>
      <c r="D107" s="189" t="s">
        <v>54</v>
      </c>
      <c r="E107" s="189" t="s">
        <v>50</v>
      </c>
      <c r="F107" s="189" t="s">
        <v>51</v>
      </c>
      <c r="G107" s="189" t="s">
        <v>135</v>
      </c>
      <c r="H107" s="189" t="s">
        <v>136</v>
      </c>
      <c r="I107" s="189" t="s">
        <v>137</v>
      </c>
      <c r="J107" s="189" t="s">
        <v>119</v>
      </c>
      <c r="K107" s="190" t="s">
        <v>138</v>
      </c>
      <c r="L107" s="191"/>
      <c r="M107" s="92" t="s">
        <v>19</v>
      </c>
      <c r="N107" s="93" t="s">
        <v>39</v>
      </c>
      <c r="O107" s="93" t="s">
        <v>139</v>
      </c>
      <c r="P107" s="93" t="s">
        <v>140</v>
      </c>
      <c r="Q107" s="93" t="s">
        <v>141</v>
      </c>
      <c r="R107" s="93" t="s">
        <v>142</v>
      </c>
      <c r="S107" s="93" t="s">
        <v>143</v>
      </c>
      <c r="T107" s="94" t="s">
        <v>144</v>
      </c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</row>
    <row r="108" s="2" customFormat="1" ht="22.8" customHeight="1">
      <c r="A108" s="38"/>
      <c r="B108" s="39"/>
      <c r="C108" s="99" t="s">
        <v>145</v>
      </c>
      <c r="D108" s="40"/>
      <c r="E108" s="40"/>
      <c r="F108" s="40"/>
      <c r="G108" s="40"/>
      <c r="H108" s="40"/>
      <c r="I108" s="40"/>
      <c r="J108" s="192">
        <f>BK108</f>
        <v>0</v>
      </c>
      <c r="K108" s="40"/>
      <c r="L108" s="44"/>
      <c r="M108" s="95"/>
      <c r="N108" s="193"/>
      <c r="O108" s="96"/>
      <c r="P108" s="194">
        <f>P109+P441</f>
        <v>0</v>
      </c>
      <c r="Q108" s="96"/>
      <c r="R108" s="194">
        <f>R109+R441</f>
        <v>72.111577999999994</v>
      </c>
      <c r="S108" s="96"/>
      <c r="T108" s="195">
        <f>T109+T441</f>
        <v>26.734737899999999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68</v>
      </c>
      <c r="AU108" s="17" t="s">
        <v>120</v>
      </c>
      <c r="BK108" s="196">
        <f>BK109+BK441</f>
        <v>0</v>
      </c>
    </row>
    <row r="109" s="12" customFormat="1" ht="25.92" customHeight="1">
      <c r="A109" s="12"/>
      <c r="B109" s="197"/>
      <c r="C109" s="198"/>
      <c r="D109" s="199" t="s">
        <v>68</v>
      </c>
      <c r="E109" s="200" t="s">
        <v>146</v>
      </c>
      <c r="F109" s="200" t="s">
        <v>147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P110+P144+P180+P213+P239+P259+P319+P393+P437</f>
        <v>0</v>
      </c>
      <c r="Q109" s="205"/>
      <c r="R109" s="206">
        <f>R110+R144+R180+R213+R239+R259+R319+R393+R437</f>
        <v>56.271207879999992</v>
      </c>
      <c r="S109" s="205"/>
      <c r="T109" s="207">
        <f>T110+T144+T180+T213+T239+T259+T319+T393+T437</f>
        <v>17.989770999999998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76</v>
      </c>
      <c r="AT109" s="209" t="s">
        <v>68</v>
      </c>
      <c r="AU109" s="209" t="s">
        <v>69</v>
      </c>
      <c r="AY109" s="208" t="s">
        <v>148</v>
      </c>
      <c r="BK109" s="210">
        <f>BK110+BK144+BK180+BK213+BK239+BK259+BK319+BK393+BK437</f>
        <v>0</v>
      </c>
    </row>
    <row r="110" s="12" customFormat="1" ht="22.8" customHeight="1">
      <c r="A110" s="12"/>
      <c r="B110" s="197"/>
      <c r="C110" s="198"/>
      <c r="D110" s="199" t="s">
        <v>68</v>
      </c>
      <c r="E110" s="211" t="s">
        <v>76</v>
      </c>
      <c r="F110" s="211" t="s">
        <v>149</v>
      </c>
      <c r="G110" s="198"/>
      <c r="H110" s="198"/>
      <c r="I110" s="201"/>
      <c r="J110" s="212">
        <f>BK110</f>
        <v>0</v>
      </c>
      <c r="K110" s="198"/>
      <c r="L110" s="203"/>
      <c r="M110" s="204"/>
      <c r="N110" s="205"/>
      <c r="O110" s="205"/>
      <c r="P110" s="206">
        <f>SUM(P111:P143)</f>
        <v>0</v>
      </c>
      <c r="Q110" s="205"/>
      <c r="R110" s="206">
        <f>SUM(R111:R143)</f>
        <v>0</v>
      </c>
      <c r="S110" s="205"/>
      <c r="T110" s="207">
        <f>SUM(T111:T143)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76</v>
      </c>
      <c r="AT110" s="209" t="s">
        <v>68</v>
      </c>
      <c r="AU110" s="209" t="s">
        <v>76</v>
      </c>
      <c r="AY110" s="208" t="s">
        <v>148</v>
      </c>
      <c r="BK110" s="210">
        <f>SUM(BK111:BK143)</f>
        <v>0</v>
      </c>
    </row>
    <row r="111" s="2" customFormat="1" ht="16.5" customHeight="1">
      <c r="A111" s="38"/>
      <c r="B111" s="39"/>
      <c r="C111" s="213" t="s">
        <v>76</v>
      </c>
      <c r="D111" s="213" t="s">
        <v>150</v>
      </c>
      <c r="E111" s="214" t="s">
        <v>716</v>
      </c>
      <c r="F111" s="215" t="s">
        <v>717</v>
      </c>
      <c r="G111" s="216" t="s">
        <v>106</v>
      </c>
      <c r="H111" s="217">
        <v>2.0880000000000001</v>
      </c>
      <c r="I111" s="218"/>
      <c r="J111" s="219">
        <f>ROUND(I111*H111,2)</f>
        <v>0</v>
      </c>
      <c r="K111" s="215" t="s">
        <v>153</v>
      </c>
      <c r="L111" s="44"/>
      <c r="M111" s="220" t="s">
        <v>19</v>
      </c>
      <c r="N111" s="221" t="s">
        <v>40</v>
      </c>
      <c r="O111" s="84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4" t="s">
        <v>154</v>
      </c>
      <c r="AT111" s="224" t="s">
        <v>150</v>
      </c>
      <c r="AU111" s="224" t="s">
        <v>78</v>
      </c>
      <c r="AY111" s="17" t="s">
        <v>148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7" t="s">
        <v>76</v>
      </c>
      <c r="BK111" s="225">
        <f>ROUND(I111*H111,2)</f>
        <v>0</v>
      </c>
      <c r="BL111" s="17" t="s">
        <v>154</v>
      </c>
      <c r="BM111" s="224" t="s">
        <v>78</v>
      </c>
    </row>
    <row r="112" s="2" customFormat="1">
      <c r="A112" s="38"/>
      <c r="B112" s="39"/>
      <c r="C112" s="40"/>
      <c r="D112" s="226" t="s">
        <v>156</v>
      </c>
      <c r="E112" s="40"/>
      <c r="F112" s="227" t="s">
        <v>718</v>
      </c>
      <c r="G112" s="40"/>
      <c r="H112" s="40"/>
      <c r="I112" s="228"/>
      <c r="J112" s="40"/>
      <c r="K112" s="40"/>
      <c r="L112" s="44"/>
      <c r="M112" s="229"/>
      <c r="N112" s="230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156</v>
      </c>
      <c r="AU112" s="17" t="s">
        <v>78</v>
      </c>
    </row>
    <row r="113" s="2" customFormat="1">
      <c r="A113" s="38"/>
      <c r="B113" s="39"/>
      <c r="C113" s="40"/>
      <c r="D113" s="231" t="s">
        <v>158</v>
      </c>
      <c r="E113" s="40"/>
      <c r="F113" s="232" t="s">
        <v>719</v>
      </c>
      <c r="G113" s="40"/>
      <c r="H113" s="40"/>
      <c r="I113" s="228"/>
      <c r="J113" s="40"/>
      <c r="K113" s="40"/>
      <c r="L113" s="44"/>
      <c r="M113" s="229"/>
      <c r="N113" s="230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158</v>
      </c>
      <c r="AU113" s="17" t="s">
        <v>78</v>
      </c>
    </row>
    <row r="114" s="13" customFormat="1">
      <c r="A114" s="13"/>
      <c r="B114" s="233"/>
      <c r="C114" s="234"/>
      <c r="D114" s="226" t="s">
        <v>160</v>
      </c>
      <c r="E114" s="235" t="s">
        <v>19</v>
      </c>
      <c r="F114" s="236" t="s">
        <v>720</v>
      </c>
      <c r="G114" s="234"/>
      <c r="H114" s="237">
        <v>2.0880000000000001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160</v>
      </c>
      <c r="AU114" s="243" t="s">
        <v>78</v>
      </c>
      <c r="AV114" s="13" t="s">
        <v>78</v>
      </c>
      <c r="AW114" s="13" t="s">
        <v>31</v>
      </c>
      <c r="AX114" s="13" t="s">
        <v>69</v>
      </c>
      <c r="AY114" s="243" t="s">
        <v>148</v>
      </c>
    </row>
    <row r="115" s="14" customFormat="1">
      <c r="A115" s="14"/>
      <c r="B115" s="244"/>
      <c r="C115" s="245"/>
      <c r="D115" s="226" t="s">
        <v>160</v>
      </c>
      <c r="E115" s="246" t="s">
        <v>19</v>
      </c>
      <c r="F115" s="247" t="s">
        <v>162</v>
      </c>
      <c r="G115" s="245"/>
      <c r="H115" s="248">
        <v>2.0880000000000001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160</v>
      </c>
      <c r="AU115" s="254" t="s">
        <v>78</v>
      </c>
      <c r="AV115" s="14" t="s">
        <v>154</v>
      </c>
      <c r="AW115" s="14" t="s">
        <v>31</v>
      </c>
      <c r="AX115" s="14" t="s">
        <v>76</v>
      </c>
      <c r="AY115" s="254" t="s">
        <v>148</v>
      </c>
    </row>
    <row r="116" s="2" customFormat="1" ht="16.5" customHeight="1">
      <c r="A116" s="38"/>
      <c r="B116" s="39"/>
      <c r="C116" s="213" t="s">
        <v>78</v>
      </c>
      <c r="D116" s="213" t="s">
        <v>150</v>
      </c>
      <c r="E116" s="214" t="s">
        <v>721</v>
      </c>
      <c r="F116" s="215" t="s">
        <v>722</v>
      </c>
      <c r="G116" s="216" t="s">
        <v>106</v>
      </c>
      <c r="H116" s="217">
        <v>8</v>
      </c>
      <c r="I116" s="218"/>
      <c r="J116" s="219">
        <f>ROUND(I116*H116,2)</f>
        <v>0</v>
      </c>
      <c r="K116" s="215" t="s">
        <v>153</v>
      </c>
      <c r="L116" s="44"/>
      <c r="M116" s="220" t="s">
        <v>19</v>
      </c>
      <c r="N116" s="221" t="s">
        <v>40</v>
      </c>
      <c r="O116" s="84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4" t="s">
        <v>154</v>
      </c>
      <c r="AT116" s="224" t="s">
        <v>150</v>
      </c>
      <c r="AU116" s="224" t="s">
        <v>78</v>
      </c>
      <c r="AY116" s="17" t="s">
        <v>148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7" t="s">
        <v>76</v>
      </c>
      <c r="BK116" s="225">
        <f>ROUND(I116*H116,2)</f>
        <v>0</v>
      </c>
      <c r="BL116" s="17" t="s">
        <v>154</v>
      </c>
      <c r="BM116" s="224" t="s">
        <v>154</v>
      </c>
    </row>
    <row r="117" s="2" customFormat="1">
      <c r="A117" s="38"/>
      <c r="B117" s="39"/>
      <c r="C117" s="40"/>
      <c r="D117" s="226" t="s">
        <v>156</v>
      </c>
      <c r="E117" s="40"/>
      <c r="F117" s="227" t="s">
        <v>723</v>
      </c>
      <c r="G117" s="40"/>
      <c r="H117" s="40"/>
      <c r="I117" s="228"/>
      <c r="J117" s="40"/>
      <c r="K117" s="40"/>
      <c r="L117" s="44"/>
      <c r="M117" s="229"/>
      <c r="N117" s="230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156</v>
      </c>
      <c r="AU117" s="17" t="s">
        <v>78</v>
      </c>
    </row>
    <row r="118" s="2" customFormat="1">
      <c r="A118" s="38"/>
      <c r="B118" s="39"/>
      <c r="C118" s="40"/>
      <c r="D118" s="231" t="s">
        <v>158</v>
      </c>
      <c r="E118" s="40"/>
      <c r="F118" s="232" t="s">
        <v>724</v>
      </c>
      <c r="G118" s="40"/>
      <c r="H118" s="40"/>
      <c r="I118" s="228"/>
      <c r="J118" s="40"/>
      <c r="K118" s="40"/>
      <c r="L118" s="44"/>
      <c r="M118" s="229"/>
      <c r="N118" s="230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158</v>
      </c>
      <c r="AU118" s="17" t="s">
        <v>78</v>
      </c>
    </row>
    <row r="119" s="13" customFormat="1">
      <c r="A119" s="13"/>
      <c r="B119" s="233"/>
      <c r="C119" s="234"/>
      <c r="D119" s="226" t="s">
        <v>160</v>
      </c>
      <c r="E119" s="235" t="s">
        <v>19</v>
      </c>
      <c r="F119" s="236" t="s">
        <v>725</v>
      </c>
      <c r="G119" s="234"/>
      <c r="H119" s="237">
        <v>3.5840000000000001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160</v>
      </c>
      <c r="AU119" s="243" t="s">
        <v>78</v>
      </c>
      <c r="AV119" s="13" t="s">
        <v>78</v>
      </c>
      <c r="AW119" s="13" t="s">
        <v>31</v>
      </c>
      <c r="AX119" s="13" t="s">
        <v>69</v>
      </c>
      <c r="AY119" s="243" t="s">
        <v>148</v>
      </c>
    </row>
    <row r="120" s="13" customFormat="1">
      <c r="A120" s="13"/>
      <c r="B120" s="233"/>
      <c r="C120" s="234"/>
      <c r="D120" s="226" t="s">
        <v>160</v>
      </c>
      <c r="E120" s="235" t="s">
        <v>19</v>
      </c>
      <c r="F120" s="236" t="s">
        <v>726</v>
      </c>
      <c r="G120" s="234"/>
      <c r="H120" s="237">
        <v>4.4160000000000004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160</v>
      </c>
      <c r="AU120" s="243" t="s">
        <v>78</v>
      </c>
      <c r="AV120" s="13" t="s">
        <v>78</v>
      </c>
      <c r="AW120" s="13" t="s">
        <v>31</v>
      </c>
      <c r="AX120" s="13" t="s">
        <v>69</v>
      </c>
      <c r="AY120" s="243" t="s">
        <v>148</v>
      </c>
    </row>
    <row r="121" s="14" customFormat="1">
      <c r="A121" s="14"/>
      <c r="B121" s="244"/>
      <c r="C121" s="245"/>
      <c r="D121" s="226" t="s">
        <v>160</v>
      </c>
      <c r="E121" s="246" t="s">
        <v>727</v>
      </c>
      <c r="F121" s="247" t="s">
        <v>162</v>
      </c>
      <c r="G121" s="245"/>
      <c r="H121" s="248">
        <v>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160</v>
      </c>
      <c r="AU121" s="254" t="s">
        <v>78</v>
      </c>
      <c r="AV121" s="14" t="s">
        <v>154</v>
      </c>
      <c r="AW121" s="14" t="s">
        <v>31</v>
      </c>
      <c r="AX121" s="14" t="s">
        <v>76</v>
      </c>
      <c r="AY121" s="254" t="s">
        <v>148</v>
      </c>
    </row>
    <row r="122" s="2" customFormat="1" ht="21.75" customHeight="1">
      <c r="A122" s="38"/>
      <c r="B122" s="39"/>
      <c r="C122" s="213" t="s">
        <v>169</v>
      </c>
      <c r="D122" s="213" t="s">
        <v>150</v>
      </c>
      <c r="E122" s="214" t="s">
        <v>728</v>
      </c>
      <c r="F122" s="215" t="s">
        <v>729</v>
      </c>
      <c r="G122" s="216" t="s">
        <v>106</v>
      </c>
      <c r="H122" s="217">
        <v>4.8719999999999999</v>
      </c>
      <c r="I122" s="218"/>
      <c r="J122" s="219">
        <f>ROUND(I122*H122,2)</f>
        <v>0</v>
      </c>
      <c r="K122" s="215" t="s">
        <v>153</v>
      </c>
      <c r="L122" s="44"/>
      <c r="M122" s="220" t="s">
        <v>19</v>
      </c>
      <c r="N122" s="221" t="s">
        <v>40</v>
      </c>
      <c r="O122" s="84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4" t="s">
        <v>154</v>
      </c>
      <c r="AT122" s="224" t="s">
        <v>150</v>
      </c>
      <c r="AU122" s="224" t="s">
        <v>78</v>
      </c>
      <c r="AY122" s="17" t="s">
        <v>148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7" t="s">
        <v>76</v>
      </c>
      <c r="BK122" s="225">
        <f>ROUND(I122*H122,2)</f>
        <v>0</v>
      </c>
      <c r="BL122" s="17" t="s">
        <v>154</v>
      </c>
      <c r="BM122" s="224" t="s">
        <v>172</v>
      </c>
    </row>
    <row r="123" s="2" customFormat="1">
      <c r="A123" s="38"/>
      <c r="B123" s="39"/>
      <c r="C123" s="40"/>
      <c r="D123" s="226" t="s">
        <v>156</v>
      </c>
      <c r="E123" s="40"/>
      <c r="F123" s="227" t="s">
        <v>730</v>
      </c>
      <c r="G123" s="40"/>
      <c r="H123" s="40"/>
      <c r="I123" s="228"/>
      <c r="J123" s="40"/>
      <c r="K123" s="40"/>
      <c r="L123" s="44"/>
      <c r="M123" s="229"/>
      <c r="N123" s="230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156</v>
      </c>
      <c r="AU123" s="17" t="s">
        <v>78</v>
      </c>
    </row>
    <row r="124" s="2" customFormat="1">
      <c r="A124" s="38"/>
      <c r="B124" s="39"/>
      <c r="C124" s="40"/>
      <c r="D124" s="231" t="s">
        <v>158</v>
      </c>
      <c r="E124" s="40"/>
      <c r="F124" s="232" t="s">
        <v>731</v>
      </c>
      <c r="G124" s="40"/>
      <c r="H124" s="40"/>
      <c r="I124" s="228"/>
      <c r="J124" s="40"/>
      <c r="K124" s="40"/>
      <c r="L124" s="44"/>
      <c r="M124" s="229"/>
      <c r="N124" s="230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158</v>
      </c>
      <c r="AU124" s="17" t="s">
        <v>78</v>
      </c>
    </row>
    <row r="125" s="13" customFormat="1">
      <c r="A125" s="13"/>
      <c r="B125" s="233"/>
      <c r="C125" s="234"/>
      <c r="D125" s="226" t="s">
        <v>160</v>
      </c>
      <c r="E125" s="235" t="s">
        <v>19</v>
      </c>
      <c r="F125" s="236" t="s">
        <v>732</v>
      </c>
      <c r="G125" s="234"/>
      <c r="H125" s="237">
        <v>3.1320000000000001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160</v>
      </c>
      <c r="AU125" s="243" t="s">
        <v>78</v>
      </c>
      <c r="AV125" s="13" t="s">
        <v>78</v>
      </c>
      <c r="AW125" s="13" t="s">
        <v>31</v>
      </c>
      <c r="AX125" s="13" t="s">
        <v>69</v>
      </c>
      <c r="AY125" s="243" t="s">
        <v>148</v>
      </c>
    </row>
    <row r="126" s="13" customFormat="1">
      <c r="A126" s="13"/>
      <c r="B126" s="233"/>
      <c r="C126" s="234"/>
      <c r="D126" s="226" t="s">
        <v>160</v>
      </c>
      <c r="E126" s="235" t="s">
        <v>19</v>
      </c>
      <c r="F126" s="236" t="s">
        <v>733</v>
      </c>
      <c r="G126" s="234"/>
      <c r="H126" s="237">
        <v>1.74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160</v>
      </c>
      <c r="AU126" s="243" t="s">
        <v>78</v>
      </c>
      <c r="AV126" s="13" t="s">
        <v>78</v>
      </c>
      <c r="AW126" s="13" t="s">
        <v>31</v>
      </c>
      <c r="AX126" s="13" t="s">
        <v>69</v>
      </c>
      <c r="AY126" s="243" t="s">
        <v>148</v>
      </c>
    </row>
    <row r="127" s="14" customFormat="1">
      <c r="A127" s="14"/>
      <c r="B127" s="244"/>
      <c r="C127" s="245"/>
      <c r="D127" s="226" t="s">
        <v>160</v>
      </c>
      <c r="E127" s="246" t="s">
        <v>734</v>
      </c>
      <c r="F127" s="247" t="s">
        <v>162</v>
      </c>
      <c r="G127" s="245"/>
      <c r="H127" s="248">
        <v>4.8719999999999999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160</v>
      </c>
      <c r="AU127" s="254" t="s">
        <v>78</v>
      </c>
      <c r="AV127" s="14" t="s">
        <v>154</v>
      </c>
      <c r="AW127" s="14" t="s">
        <v>31</v>
      </c>
      <c r="AX127" s="14" t="s">
        <v>76</v>
      </c>
      <c r="AY127" s="254" t="s">
        <v>148</v>
      </c>
    </row>
    <row r="128" s="2" customFormat="1" ht="21.75" customHeight="1">
      <c r="A128" s="38"/>
      <c r="B128" s="39"/>
      <c r="C128" s="213" t="s">
        <v>154</v>
      </c>
      <c r="D128" s="213" t="s">
        <v>150</v>
      </c>
      <c r="E128" s="214" t="s">
        <v>170</v>
      </c>
      <c r="F128" s="215" t="s">
        <v>171</v>
      </c>
      <c r="G128" s="216" t="s">
        <v>106</v>
      </c>
      <c r="H128" s="217">
        <v>12.872</v>
      </c>
      <c r="I128" s="218"/>
      <c r="J128" s="219">
        <f>ROUND(I128*H128,2)</f>
        <v>0</v>
      </c>
      <c r="K128" s="215" t="s">
        <v>153</v>
      </c>
      <c r="L128" s="44"/>
      <c r="M128" s="220" t="s">
        <v>19</v>
      </c>
      <c r="N128" s="221" t="s">
        <v>40</v>
      </c>
      <c r="O128" s="84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4" t="s">
        <v>154</v>
      </c>
      <c r="AT128" s="224" t="s">
        <v>150</v>
      </c>
      <c r="AU128" s="224" t="s">
        <v>78</v>
      </c>
      <c r="AY128" s="17" t="s">
        <v>148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7" t="s">
        <v>76</v>
      </c>
      <c r="BK128" s="225">
        <f>ROUND(I128*H128,2)</f>
        <v>0</v>
      </c>
      <c r="BL128" s="17" t="s">
        <v>154</v>
      </c>
      <c r="BM128" s="224" t="s">
        <v>179</v>
      </c>
    </row>
    <row r="129" s="2" customFormat="1">
      <c r="A129" s="38"/>
      <c r="B129" s="39"/>
      <c r="C129" s="40"/>
      <c r="D129" s="226" t="s">
        <v>156</v>
      </c>
      <c r="E129" s="40"/>
      <c r="F129" s="227" t="s">
        <v>173</v>
      </c>
      <c r="G129" s="40"/>
      <c r="H129" s="40"/>
      <c r="I129" s="228"/>
      <c r="J129" s="40"/>
      <c r="K129" s="40"/>
      <c r="L129" s="44"/>
      <c r="M129" s="229"/>
      <c r="N129" s="230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156</v>
      </c>
      <c r="AU129" s="17" t="s">
        <v>78</v>
      </c>
    </row>
    <row r="130" s="2" customFormat="1">
      <c r="A130" s="38"/>
      <c r="B130" s="39"/>
      <c r="C130" s="40"/>
      <c r="D130" s="231" t="s">
        <v>158</v>
      </c>
      <c r="E130" s="40"/>
      <c r="F130" s="232" t="s">
        <v>174</v>
      </c>
      <c r="G130" s="40"/>
      <c r="H130" s="40"/>
      <c r="I130" s="228"/>
      <c r="J130" s="40"/>
      <c r="K130" s="40"/>
      <c r="L130" s="44"/>
      <c r="M130" s="229"/>
      <c r="N130" s="230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158</v>
      </c>
      <c r="AU130" s="17" t="s">
        <v>78</v>
      </c>
    </row>
    <row r="131" s="13" customFormat="1">
      <c r="A131" s="13"/>
      <c r="B131" s="233"/>
      <c r="C131" s="234"/>
      <c r="D131" s="226" t="s">
        <v>160</v>
      </c>
      <c r="E131" s="235" t="s">
        <v>19</v>
      </c>
      <c r="F131" s="236" t="s">
        <v>735</v>
      </c>
      <c r="G131" s="234"/>
      <c r="H131" s="237">
        <v>12.872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160</v>
      </c>
      <c r="AU131" s="243" t="s">
        <v>78</v>
      </c>
      <c r="AV131" s="13" t="s">
        <v>78</v>
      </c>
      <c r="AW131" s="13" t="s">
        <v>31</v>
      </c>
      <c r="AX131" s="13" t="s">
        <v>69</v>
      </c>
      <c r="AY131" s="243" t="s">
        <v>148</v>
      </c>
    </row>
    <row r="132" s="14" customFormat="1">
      <c r="A132" s="14"/>
      <c r="B132" s="244"/>
      <c r="C132" s="245"/>
      <c r="D132" s="226" t="s">
        <v>160</v>
      </c>
      <c r="E132" s="246" t="s">
        <v>19</v>
      </c>
      <c r="F132" s="247" t="s">
        <v>162</v>
      </c>
      <c r="G132" s="245"/>
      <c r="H132" s="248">
        <v>12.872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160</v>
      </c>
      <c r="AU132" s="254" t="s">
        <v>78</v>
      </c>
      <c r="AV132" s="14" t="s">
        <v>154</v>
      </c>
      <c r="AW132" s="14" t="s">
        <v>31</v>
      </c>
      <c r="AX132" s="14" t="s">
        <v>76</v>
      </c>
      <c r="AY132" s="254" t="s">
        <v>148</v>
      </c>
    </row>
    <row r="133" s="2" customFormat="1" ht="16.5" customHeight="1">
      <c r="A133" s="38"/>
      <c r="B133" s="39"/>
      <c r="C133" s="213" t="s">
        <v>184</v>
      </c>
      <c r="D133" s="213" t="s">
        <v>150</v>
      </c>
      <c r="E133" s="214" t="s">
        <v>176</v>
      </c>
      <c r="F133" s="215" t="s">
        <v>177</v>
      </c>
      <c r="G133" s="216" t="s">
        <v>178</v>
      </c>
      <c r="H133" s="217">
        <v>85.813000000000002</v>
      </c>
      <c r="I133" s="218"/>
      <c r="J133" s="219">
        <f>ROUND(I133*H133,2)</f>
        <v>0</v>
      </c>
      <c r="K133" s="215" t="s">
        <v>153</v>
      </c>
      <c r="L133" s="44"/>
      <c r="M133" s="220" t="s">
        <v>19</v>
      </c>
      <c r="N133" s="221" t="s">
        <v>40</v>
      </c>
      <c r="O133" s="84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4" t="s">
        <v>154</v>
      </c>
      <c r="AT133" s="224" t="s">
        <v>150</v>
      </c>
      <c r="AU133" s="224" t="s">
        <v>78</v>
      </c>
      <c r="AY133" s="17" t="s">
        <v>148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7" t="s">
        <v>76</v>
      </c>
      <c r="BK133" s="225">
        <f>ROUND(I133*H133,2)</f>
        <v>0</v>
      </c>
      <c r="BL133" s="17" t="s">
        <v>154</v>
      </c>
      <c r="BM133" s="224" t="s">
        <v>187</v>
      </c>
    </row>
    <row r="134" s="2" customFormat="1">
      <c r="A134" s="38"/>
      <c r="B134" s="39"/>
      <c r="C134" s="40"/>
      <c r="D134" s="226" t="s">
        <v>156</v>
      </c>
      <c r="E134" s="40"/>
      <c r="F134" s="227" t="s">
        <v>180</v>
      </c>
      <c r="G134" s="40"/>
      <c r="H134" s="40"/>
      <c r="I134" s="228"/>
      <c r="J134" s="40"/>
      <c r="K134" s="40"/>
      <c r="L134" s="44"/>
      <c r="M134" s="229"/>
      <c r="N134" s="230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156</v>
      </c>
      <c r="AU134" s="17" t="s">
        <v>78</v>
      </c>
    </row>
    <row r="135" s="2" customFormat="1">
      <c r="A135" s="38"/>
      <c r="B135" s="39"/>
      <c r="C135" s="40"/>
      <c r="D135" s="231" t="s">
        <v>158</v>
      </c>
      <c r="E135" s="40"/>
      <c r="F135" s="232" t="s">
        <v>181</v>
      </c>
      <c r="G135" s="40"/>
      <c r="H135" s="40"/>
      <c r="I135" s="228"/>
      <c r="J135" s="40"/>
      <c r="K135" s="40"/>
      <c r="L135" s="44"/>
      <c r="M135" s="229"/>
      <c r="N135" s="230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158</v>
      </c>
      <c r="AU135" s="17" t="s">
        <v>78</v>
      </c>
    </row>
    <row r="136" s="13" customFormat="1">
      <c r="A136" s="13"/>
      <c r="B136" s="233"/>
      <c r="C136" s="234"/>
      <c r="D136" s="226" t="s">
        <v>160</v>
      </c>
      <c r="E136" s="235" t="s">
        <v>19</v>
      </c>
      <c r="F136" s="236" t="s">
        <v>736</v>
      </c>
      <c r="G136" s="234"/>
      <c r="H136" s="237">
        <v>85.813000000000002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160</v>
      </c>
      <c r="AU136" s="243" t="s">
        <v>78</v>
      </c>
      <c r="AV136" s="13" t="s">
        <v>78</v>
      </c>
      <c r="AW136" s="13" t="s">
        <v>31</v>
      </c>
      <c r="AX136" s="13" t="s">
        <v>69</v>
      </c>
      <c r="AY136" s="243" t="s">
        <v>148</v>
      </c>
    </row>
    <row r="137" s="14" customFormat="1">
      <c r="A137" s="14"/>
      <c r="B137" s="244"/>
      <c r="C137" s="245"/>
      <c r="D137" s="226" t="s">
        <v>160</v>
      </c>
      <c r="E137" s="246" t="s">
        <v>19</v>
      </c>
      <c r="F137" s="247" t="s">
        <v>162</v>
      </c>
      <c r="G137" s="245"/>
      <c r="H137" s="248">
        <v>85.813000000000002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160</v>
      </c>
      <c r="AU137" s="254" t="s">
        <v>78</v>
      </c>
      <c r="AV137" s="14" t="s">
        <v>154</v>
      </c>
      <c r="AW137" s="14" t="s">
        <v>31</v>
      </c>
      <c r="AX137" s="14" t="s">
        <v>76</v>
      </c>
      <c r="AY137" s="254" t="s">
        <v>148</v>
      </c>
    </row>
    <row r="138" s="2" customFormat="1" ht="16.5" customHeight="1">
      <c r="A138" s="38"/>
      <c r="B138" s="39"/>
      <c r="C138" s="213" t="s">
        <v>172</v>
      </c>
      <c r="D138" s="213" t="s">
        <v>150</v>
      </c>
      <c r="E138" s="214" t="s">
        <v>737</v>
      </c>
      <c r="F138" s="215" t="s">
        <v>738</v>
      </c>
      <c r="G138" s="216" t="s">
        <v>178</v>
      </c>
      <c r="H138" s="217">
        <v>32.640000000000001</v>
      </c>
      <c r="I138" s="218"/>
      <c r="J138" s="219">
        <f>ROUND(I138*H138,2)</f>
        <v>0</v>
      </c>
      <c r="K138" s="215" t="s">
        <v>153</v>
      </c>
      <c r="L138" s="44"/>
      <c r="M138" s="220" t="s">
        <v>19</v>
      </c>
      <c r="N138" s="221" t="s">
        <v>40</v>
      </c>
      <c r="O138" s="84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4" t="s">
        <v>154</v>
      </c>
      <c r="AT138" s="224" t="s">
        <v>150</v>
      </c>
      <c r="AU138" s="224" t="s">
        <v>78</v>
      </c>
      <c r="AY138" s="17" t="s">
        <v>148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7" t="s">
        <v>76</v>
      </c>
      <c r="BK138" s="225">
        <f>ROUND(I138*H138,2)</f>
        <v>0</v>
      </c>
      <c r="BL138" s="17" t="s">
        <v>154</v>
      </c>
      <c r="BM138" s="224" t="s">
        <v>192</v>
      </c>
    </row>
    <row r="139" s="2" customFormat="1">
      <c r="A139" s="38"/>
      <c r="B139" s="39"/>
      <c r="C139" s="40"/>
      <c r="D139" s="226" t="s">
        <v>156</v>
      </c>
      <c r="E139" s="40"/>
      <c r="F139" s="227" t="s">
        <v>739</v>
      </c>
      <c r="G139" s="40"/>
      <c r="H139" s="40"/>
      <c r="I139" s="228"/>
      <c r="J139" s="40"/>
      <c r="K139" s="40"/>
      <c r="L139" s="44"/>
      <c r="M139" s="229"/>
      <c r="N139" s="230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156</v>
      </c>
      <c r="AU139" s="17" t="s">
        <v>78</v>
      </c>
    </row>
    <row r="140" s="2" customFormat="1">
      <c r="A140" s="38"/>
      <c r="B140" s="39"/>
      <c r="C140" s="40"/>
      <c r="D140" s="231" t="s">
        <v>158</v>
      </c>
      <c r="E140" s="40"/>
      <c r="F140" s="232" t="s">
        <v>740</v>
      </c>
      <c r="G140" s="40"/>
      <c r="H140" s="40"/>
      <c r="I140" s="228"/>
      <c r="J140" s="40"/>
      <c r="K140" s="40"/>
      <c r="L140" s="44"/>
      <c r="M140" s="229"/>
      <c r="N140" s="230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158</v>
      </c>
      <c r="AU140" s="17" t="s">
        <v>78</v>
      </c>
    </row>
    <row r="141" s="13" customFormat="1">
      <c r="A141" s="13"/>
      <c r="B141" s="233"/>
      <c r="C141" s="234"/>
      <c r="D141" s="226" t="s">
        <v>160</v>
      </c>
      <c r="E141" s="235" t="s">
        <v>19</v>
      </c>
      <c r="F141" s="236" t="s">
        <v>741</v>
      </c>
      <c r="G141" s="234"/>
      <c r="H141" s="237">
        <v>17.920000000000002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160</v>
      </c>
      <c r="AU141" s="243" t="s">
        <v>78</v>
      </c>
      <c r="AV141" s="13" t="s">
        <v>78</v>
      </c>
      <c r="AW141" s="13" t="s">
        <v>31</v>
      </c>
      <c r="AX141" s="13" t="s">
        <v>69</v>
      </c>
      <c r="AY141" s="243" t="s">
        <v>148</v>
      </c>
    </row>
    <row r="142" s="13" customFormat="1">
      <c r="A142" s="13"/>
      <c r="B142" s="233"/>
      <c r="C142" s="234"/>
      <c r="D142" s="226" t="s">
        <v>160</v>
      </c>
      <c r="E142" s="235" t="s">
        <v>19</v>
      </c>
      <c r="F142" s="236" t="s">
        <v>742</v>
      </c>
      <c r="G142" s="234"/>
      <c r="H142" s="237">
        <v>14.720000000000001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160</v>
      </c>
      <c r="AU142" s="243" t="s">
        <v>78</v>
      </c>
      <c r="AV142" s="13" t="s">
        <v>78</v>
      </c>
      <c r="AW142" s="13" t="s">
        <v>31</v>
      </c>
      <c r="AX142" s="13" t="s">
        <v>69</v>
      </c>
      <c r="AY142" s="243" t="s">
        <v>148</v>
      </c>
    </row>
    <row r="143" s="14" customFormat="1">
      <c r="A143" s="14"/>
      <c r="B143" s="244"/>
      <c r="C143" s="245"/>
      <c r="D143" s="226" t="s">
        <v>160</v>
      </c>
      <c r="E143" s="246" t="s">
        <v>19</v>
      </c>
      <c r="F143" s="247" t="s">
        <v>162</v>
      </c>
      <c r="G143" s="245"/>
      <c r="H143" s="248">
        <v>32.640000000000001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160</v>
      </c>
      <c r="AU143" s="254" t="s">
        <v>78</v>
      </c>
      <c r="AV143" s="14" t="s">
        <v>154</v>
      </c>
      <c r="AW143" s="14" t="s">
        <v>31</v>
      </c>
      <c r="AX143" s="14" t="s">
        <v>76</v>
      </c>
      <c r="AY143" s="254" t="s">
        <v>148</v>
      </c>
    </row>
    <row r="144" s="12" customFormat="1" ht="22.8" customHeight="1">
      <c r="A144" s="12"/>
      <c r="B144" s="197"/>
      <c r="C144" s="198"/>
      <c r="D144" s="199" t="s">
        <v>68</v>
      </c>
      <c r="E144" s="211" t="s">
        <v>78</v>
      </c>
      <c r="F144" s="211" t="s">
        <v>183</v>
      </c>
      <c r="G144" s="198"/>
      <c r="H144" s="198"/>
      <c r="I144" s="201"/>
      <c r="J144" s="212">
        <f>BK144</f>
        <v>0</v>
      </c>
      <c r="K144" s="198"/>
      <c r="L144" s="203"/>
      <c r="M144" s="204"/>
      <c r="N144" s="205"/>
      <c r="O144" s="205"/>
      <c r="P144" s="206">
        <f>SUM(P145:P179)</f>
        <v>0</v>
      </c>
      <c r="Q144" s="205"/>
      <c r="R144" s="206">
        <f>SUM(R145:R179)</f>
        <v>31.304812499999997</v>
      </c>
      <c r="S144" s="205"/>
      <c r="T144" s="207">
        <f>SUM(T145:T179)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76</v>
      </c>
      <c r="AT144" s="209" t="s">
        <v>68</v>
      </c>
      <c r="AU144" s="209" t="s">
        <v>76</v>
      </c>
      <c r="AY144" s="208" t="s">
        <v>148</v>
      </c>
      <c r="BK144" s="210">
        <f>SUM(BK145:BK179)</f>
        <v>0</v>
      </c>
    </row>
    <row r="145" s="2" customFormat="1" ht="16.5" customHeight="1">
      <c r="A145" s="38"/>
      <c r="B145" s="39"/>
      <c r="C145" s="213" t="s">
        <v>196</v>
      </c>
      <c r="D145" s="213" t="s">
        <v>150</v>
      </c>
      <c r="E145" s="214" t="s">
        <v>743</v>
      </c>
      <c r="F145" s="215" t="s">
        <v>744</v>
      </c>
      <c r="G145" s="216" t="s">
        <v>178</v>
      </c>
      <c r="H145" s="217">
        <v>30.719999999999999</v>
      </c>
      <c r="I145" s="218"/>
      <c r="J145" s="219">
        <f>ROUND(I145*H145,2)</f>
        <v>0</v>
      </c>
      <c r="K145" s="215" t="s">
        <v>153</v>
      </c>
      <c r="L145" s="44"/>
      <c r="M145" s="220" t="s">
        <v>19</v>
      </c>
      <c r="N145" s="221" t="s">
        <v>40</v>
      </c>
      <c r="O145" s="84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154</v>
      </c>
      <c r="AT145" s="224" t="s">
        <v>150</v>
      </c>
      <c r="AU145" s="224" t="s">
        <v>78</v>
      </c>
      <c r="AY145" s="17" t="s">
        <v>148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76</v>
      </c>
      <c r="BK145" s="225">
        <f>ROUND(I145*H145,2)</f>
        <v>0</v>
      </c>
      <c r="BL145" s="17" t="s">
        <v>154</v>
      </c>
      <c r="BM145" s="224" t="s">
        <v>199</v>
      </c>
    </row>
    <row r="146" s="2" customFormat="1">
      <c r="A146" s="38"/>
      <c r="B146" s="39"/>
      <c r="C146" s="40"/>
      <c r="D146" s="226" t="s">
        <v>156</v>
      </c>
      <c r="E146" s="40"/>
      <c r="F146" s="227" t="s">
        <v>745</v>
      </c>
      <c r="G146" s="40"/>
      <c r="H146" s="40"/>
      <c r="I146" s="228"/>
      <c r="J146" s="40"/>
      <c r="K146" s="40"/>
      <c r="L146" s="44"/>
      <c r="M146" s="229"/>
      <c r="N146" s="230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156</v>
      </c>
      <c r="AU146" s="17" t="s">
        <v>78</v>
      </c>
    </row>
    <row r="147" s="2" customFormat="1">
      <c r="A147" s="38"/>
      <c r="B147" s="39"/>
      <c r="C147" s="40"/>
      <c r="D147" s="231" t="s">
        <v>158</v>
      </c>
      <c r="E147" s="40"/>
      <c r="F147" s="232" t="s">
        <v>746</v>
      </c>
      <c r="G147" s="40"/>
      <c r="H147" s="40"/>
      <c r="I147" s="228"/>
      <c r="J147" s="40"/>
      <c r="K147" s="40"/>
      <c r="L147" s="44"/>
      <c r="M147" s="229"/>
      <c r="N147" s="230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158</v>
      </c>
      <c r="AU147" s="17" t="s">
        <v>78</v>
      </c>
    </row>
    <row r="148" s="13" customFormat="1">
      <c r="A148" s="13"/>
      <c r="B148" s="233"/>
      <c r="C148" s="234"/>
      <c r="D148" s="226" t="s">
        <v>160</v>
      </c>
      <c r="E148" s="235" t="s">
        <v>19</v>
      </c>
      <c r="F148" s="236" t="s">
        <v>747</v>
      </c>
      <c r="G148" s="234"/>
      <c r="H148" s="237">
        <v>30.719999999999999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160</v>
      </c>
      <c r="AU148" s="243" t="s">
        <v>78</v>
      </c>
      <c r="AV148" s="13" t="s">
        <v>78</v>
      </c>
      <c r="AW148" s="13" t="s">
        <v>31</v>
      </c>
      <c r="AX148" s="13" t="s">
        <v>69</v>
      </c>
      <c r="AY148" s="243" t="s">
        <v>148</v>
      </c>
    </row>
    <row r="149" s="14" customFormat="1">
      <c r="A149" s="14"/>
      <c r="B149" s="244"/>
      <c r="C149" s="245"/>
      <c r="D149" s="226" t="s">
        <v>160</v>
      </c>
      <c r="E149" s="246" t="s">
        <v>19</v>
      </c>
      <c r="F149" s="247" t="s">
        <v>162</v>
      </c>
      <c r="G149" s="245"/>
      <c r="H149" s="248">
        <v>30.719999999999999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160</v>
      </c>
      <c r="AU149" s="254" t="s">
        <v>78</v>
      </c>
      <c r="AV149" s="14" t="s">
        <v>154</v>
      </c>
      <c r="AW149" s="14" t="s">
        <v>31</v>
      </c>
      <c r="AX149" s="14" t="s">
        <v>76</v>
      </c>
      <c r="AY149" s="254" t="s">
        <v>148</v>
      </c>
    </row>
    <row r="150" s="2" customFormat="1" ht="16.5" customHeight="1">
      <c r="A150" s="38"/>
      <c r="B150" s="39"/>
      <c r="C150" s="213" t="s">
        <v>179</v>
      </c>
      <c r="D150" s="213" t="s">
        <v>150</v>
      </c>
      <c r="E150" s="214" t="s">
        <v>748</v>
      </c>
      <c r="F150" s="215" t="s">
        <v>749</v>
      </c>
      <c r="G150" s="216" t="s">
        <v>106</v>
      </c>
      <c r="H150" s="217">
        <v>2.8999999999999999</v>
      </c>
      <c r="I150" s="218"/>
      <c r="J150" s="219">
        <f>ROUND(I150*H150,2)</f>
        <v>0</v>
      </c>
      <c r="K150" s="215" t="s">
        <v>153</v>
      </c>
      <c r="L150" s="44"/>
      <c r="M150" s="220" t="s">
        <v>19</v>
      </c>
      <c r="N150" s="221" t="s">
        <v>40</v>
      </c>
      <c r="O150" s="84"/>
      <c r="P150" s="222">
        <f>O150*H150</f>
        <v>0</v>
      </c>
      <c r="Q150" s="222">
        <v>2.1600000000000001</v>
      </c>
      <c r="R150" s="222">
        <f>Q150*H150</f>
        <v>6.2640000000000002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154</v>
      </c>
      <c r="AT150" s="224" t="s">
        <v>150</v>
      </c>
      <c r="AU150" s="224" t="s">
        <v>78</v>
      </c>
      <c r="AY150" s="17" t="s">
        <v>148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76</v>
      </c>
      <c r="BK150" s="225">
        <f>ROUND(I150*H150,2)</f>
        <v>0</v>
      </c>
      <c r="BL150" s="17" t="s">
        <v>154</v>
      </c>
      <c r="BM150" s="224" t="s">
        <v>204</v>
      </c>
    </row>
    <row r="151" s="2" customFormat="1">
      <c r="A151" s="38"/>
      <c r="B151" s="39"/>
      <c r="C151" s="40"/>
      <c r="D151" s="226" t="s">
        <v>156</v>
      </c>
      <c r="E151" s="40"/>
      <c r="F151" s="227" t="s">
        <v>750</v>
      </c>
      <c r="G151" s="40"/>
      <c r="H151" s="40"/>
      <c r="I151" s="228"/>
      <c r="J151" s="40"/>
      <c r="K151" s="40"/>
      <c r="L151" s="44"/>
      <c r="M151" s="229"/>
      <c r="N151" s="230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156</v>
      </c>
      <c r="AU151" s="17" t="s">
        <v>78</v>
      </c>
    </row>
    <row r="152" s="2" customFormat="1">
      <c r="A152" s="38"/>
      <c r="B152" s="39"/>
      <c r="C152" s="40"/>
      <c r="D152" s="231" t="s">
        <v>158</v>
      </c>
      <c r="E152" s="40"/>
      <c r="F152" s="232" t="s">
        <v>751</v>
      </c>
      <c r="G152" s="40"/>
      <c r="H152" s="40"/>
      <c r="I152" s="228"/>
      <c r="J152" s="40"/>
      <c r="K152" s="40"/>
      <c r="L152" s="44"/>
      <c r="M152" s="229"/>
      <c r="N152" s="230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158</v>
      </c>
      <c r="AU152" s="17" t="s">
        <v>78</v>
      </c>
    </row>
    <row r="153" s="13" customFormat="1">
      <c r="A153" s="13"/>
      <c r="B153" s="233"/>
      <c r="C153" s="234"/>
      <c r="D153" s="226" t="s">
        <v>160</v>
      </c>
      <c r="E153" s="235" t="s">
        <v>19</v>
      </c>
      <c r="F153" s="236" t="s">
        <v>752</v>
      </c>
      <c r="G153" s="234"/>
      <c r="H153" s="237">
        <v>2.8999999999999999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160</v>
      </c>
      <c r="AU153" s="243" t="s">
        <v>78</v>
      </c>
      <c r="AV153" s="13" t="s">
        <v>78</v>
      </c>
      <c r="AW153" s="13" t="s">
        <v>31</v>
      </c>
      <c r="AX153" s="13" t="s">
        <v>69</v>
      </c>
      <c r="AY153" s="243" t="s">
        <v>148</v>
      </c>
    </row>
    <row r="154" s="14" customFormat="1">
      <c r="A154" s="14"/>
      <c r="B154" s="244"/>
      <c r="C154" s="245"/>
      <c r="D154" s="226" t="s">
        <v>160</v>
      </c>
      <c r="E154" s="246" t="s">
        <v>19</v>
      </c>
      <c r="F154" s="247" t="s">
        <v>162</v>
      </c>
      <c r="G154" s="245"/>
      <c r="H154" s="248">
        <v>2.8999999999999999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160</v>
      </c>
      <c r="AU154" s="254" t="s">
        <v>78</v>
      </c>
      <c r="AV154" s="14" t="s">
        <v>154</v>
      </c>
      <c r="AW154" s="14" t="s">
        <v>31</v>
      </c>
      <c r="AX154" s="14" t="s">
        <v>76</v>
      </c>
      <c r="AY154" s="254" t="s">
        <v>148</v>
      </c>
    </row>
    <row r="155" s="2" customFormat="1" ht="16.5" customHeight="1">
      <c r="A155" s="38"/>
      <c r="B155" s="39"/>
      <c r="C155" s="213" t="s">
        <v>208</v>
      </c>
      <c r="D155" s="213" t="s">
        <v>150</v>
      </c>
      <c r="E155" s="214" t="s">
        <v>753</v>
      </c>
      <c r="F155" s="215" t="s">
        <v>754</v>
      </c>
      <c r="G155" s="216" t="s">
        <v>106</v>
      </c>
      <c r="H155" s="217">
        <v>1.6739999999999999</v>
      </c>
      <c r="I155" s="218"/>
      <c r="J155" s="219">
        <f>ROUND(I155*H155,2)</f>
        <v>0</v>
      </c>
      <c r="K155" s="215" t="s">
        <v>153</v>
      </c>
      <c r="L155" s="44"/>
      <c r="M155" s="220" t="s">
        <v>19</v>
      </c>
      <c r="N155" s="221" t="s">
        <v>40</v>
      </c>
      <c r="O155" s="84"/>
      <c r="P155" s="222">
        <f>O155*H155</f>
        <v>0</v>
      </c>
      <c r="Q155" s="222">
        <v>2.3010199999999998</v>
      </c>
      <c r="R155" s="222">
        <f>Q155*H155</f>
        <v>3.8519074799999995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154</v>
      </c>
      <c r="AT155" s="224" t="s">
        <v>150</v>
      </c>
      <c r="AU155" s="224" t="s">
        <v>78</v>
      </c>
      <c r="AY155" s="17" t="s">
        <v>148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76</v>
      </c>
      <c r="BK155" s="225">
        <f>ROUND(I155*H155,2)</f>
        <v>0</v>
      </c>
      <c r="BL155" s="17" t="s">
        <v>154</v>
      </c>
      <c r="BM155" s="224" t="s">
        <v>211</v>
      </c>
    </row>
    <row r="156" s="2" customFormat="1">
      <c r="A156" s="38"/>
      <c r="B156" s="39"/>
      <c r="C156" s="40"/>
      <c r="D156" s="226" t="s">
        <v>156</v>
      </c>
      <c r="E156" s="40"/>
      <c r="F156" s="227" t="s">
        <v>755</v>
      </c>
      <c r="G156" s="40"/>
      <c r="H156" s="40"/>
      <c r="I156" s="228"/>
      <c r="J156" s="40"/>
      <c r="K156" s="40"/>
      <c r="L156" s="44"/>
      <c r="M156" s="229"/>
      <c r="N156" s="230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156</v>
      </c>
      <c r="AU156" s="17" t="s">
        <v>78</v>
      </c>
    </row>
    <row r="157" s="2" customFormat="1">
      <c r="A157" s="38"/>
      <c r="B157" s="39"/>
      <c r="C157" s="40"/>
      <c r="D157" s="231" t="s">
        <v>158</v>
      </c>
      <c r="E157" s="40"/>
      <c r="F157" s="232" t="s">
        <v>756</v>
      </c>
      <c r="G157" s="40"/>
      <c r="H157" s="40"/>
      <c r="I157" s="228"/>
      <c r="J157" s="40"/>
      <c r="K157" s="40"/>
      <c r="L157" s="44"/>
      <c r="M157" s="229"/>
      <c r="N157" s="230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158</v>
      </c>
      <c r="AU157" s="17" t="s">
        <v>78</v>
      </c>
    </row>
    <row r="158" s="13" customFormat="1">
      <c r="A158" s="13"/>
      <c r="B158" s="233"/>
      <c r="C158" s="234"/>
      <c r="D158" s="226" t="s">
        <v>160</v>
      </c>
      <c r="E158" s="235" t="s">
        <v>19</v>
      </c>
      <c r="F158" s="236" t="s">
        <v>757</v>
      </c>
      <c r="G158" s="234"/>
      <c r="H158" s="237">
        <v>1.6739999999999999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160</v>
      </c>
      <c r="AU158" s="243" t="s">
        <v>78</v>
      </c>
      <c r="AV158" s="13" t="s">
        <v>78</v>
      </c>
      <c r="AW158" s="13" t="s">
        <v>31</v>
      </c>
      <c r="AX158" s="13" t="s">
        <v>69</v>
      </c>
      <c r="AY158" s="243" t="s">
        <v>148</v>
      </c>
    </row>
    <row r="159" s="14" customFormat="1">
      <c r="A159" s="14"/>
      <c r="B159" s="244"/>
      <c r="C159" s="245"/>
      <c r="D159" s="226" t="s">
        <v>160</v>
      </c>
      <c r="E159" s="246" t="s">
        <v>19</v>
      </c>
      <c r="F159" s="247" t="s">
        <v>162</v>
      </c>
      <c r="G159" s="245"/>
      <c r="H159" s="248">
        <v>1.6739999999999999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160</v>
      </c>
      <c r="AU159" s="254" t="s">
        <v>78</v>
      </c>
      <c r="AV159" s="14" t="s">
        <v>154</v>
      </c>
      <c r="AW159" s="14" t="s">
        <v>31</v>
      </c>
      <c r="AX159" s="14" t="s">
        <v>76</v>
      </c>
      <c r="AY159" s="254" t="s">
        <v>148</v>
      </c>
    </row>
    <row r="160" s="2" customFormat="1" ht="16.5" customHeight="1">
      <c r="A160" s="38"/>
      <c r="B160" s="39"/>
      <c r="C160" s="213" t="s">
        <v>187</v>
      </c>
      <c r="D160" s="213" t="s">
        <v>150</v>
      </c>
      <c r="E160" s="214" t="s">
        <v>758</v>
      </c>
      <c r="F160" s="215" t="s">
        <v>759</v>
      </c>
      <c r="G160" s="216" t="s">
        <v>106</v>
      </c>
      <c r="H160" s="217">
        <v>1.6739999999999999</v>
      </c>
      <c r="I160" s="218"/>
      <c r="J160" s="219">
        <f>ROUND(I160*H160,2)</f>
        <v>0</v>
      </c>
      <c r="K160" s="215" t="s">
        <v>153</v>
      </c>
      <c r="L160" s="44"/>
      <c r="M160" s="220" t="s">
        <v>19</v>
      </c>
      <c r="N160" s="221" t="s">
        <v>40</v>
      </c>
      <c r="O160" s="84"/>
      <c r="P160" s="222">
        <f>O160*H160</f>
        <v>0</v>
      </c>
      <c r="Q160" s="222">
        <v>2.5018699999999998</v>
      </c>
      <c r="R160" s="222">
        <f>Q160*H160</f>
        <v>4.1881303799999996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154</v>
      </c>
      <c r="AT160" s="224" t="s">
        <v>150</v>
      </c>
      <c r="AU160" s="224" t="s">
        <v>78</v>
      </c>
      <c r="AY160" s="17" t="s">
        <v>148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76</v>
      </c>
      <c r="BK160" s="225">
        <f>ROUND(I160*H160,2)</f>
        <v>0</v>
      </c>
      <c r="BL160" s="17" t="s">
        <v>154</v>
      </c>
      <c r="BM160" s="224" t="s">
        <v>218</v>
      </c>
    </row>
    <row r="161" s="2" customFormat="1">
      <c r="A161" s="38"/>
      <c r="B161" s="39"/>
      <c r="C161" s="40"/>
      <c r="D161" s="226" t="s">
        <v>156</v>
      </c>
      <c r="E161" s="40"/>
      <c r="F161" s="227" t="s">
        <v>760</v>
      </c>
      <c r="G161" s="40"/>
      <c r="H161" s="40"/>
      <c r="I161" s="228"/>
      <c r="J161" s="40"/>
      <c r="K161" s="40"/>
      <c r="L161" s="44"/>
      <c r="M161" s="229"/>
      <c r="N161" s="230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156</v>
      </c>
      <c r="AU161" s="17" t="s">
        <v>78</v>
      </c>
    </row>
    <row r="162" s="2" customFormat="1">
      <c r="A162" s="38"/>
      <c r="B162" s="39"/>
      <c r="C162" s="40"/>
      <c r="D162" s="231" t="s">
        <v>158</v>
      </c>
      <c r="E162" s="40"/>
      <c r="F162" s="232" t="s">
        <v>761</v>
      </c>
      <c r="G162" s="40"/>
      <c r="H162" s="40"/>
      <c r="I162" s="228"/>
      <c r="J162" s="40"/>
      <c r="K162" s="40"/>
      <c r="L162" s="44"/>
      <c r="M162" s="229"/>
      <c r="N162" s="230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158</v>
      </c>
      <c r="AU162" s="17" t="s">
        <v>78</v>
      </c>
    </row>
    <row r="163" s="13" customFormat="1">
      <c r="A163" s="13"/>
      <c r="B163" s="233"/>
      <c r="C163" s="234"/>
      <c r="D163" s="226" t="s">
        <v>160</v>
      </c>
      <c r="E163" s="235" t="s">
        <v>19</v>
      </c>
      <c r="F163" s="236" t="s">
        <v>762</v>
      </c>
      <c r="G163" s="234"/>
      <c r="H163" s="237">
        <v>1.6739999999999999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160</v>
      </c>
      <c r="AU163" s="243" t="s">
        <v>78</v>
      </c>
      <c r="AV163" s="13" t="s">
        <v>78</v>
      </c>
      <c r="AW163" s="13" t="s">
        <v>31</v>
      </c>
      <c r="AX163" s="13" t="s">
        <v>69</v>
      </c>
      <c r="AY163" s="243" t="s">
        <v>148</v>
      </c>
    </row>
    <row r="164" s="14" customFormat="1">
      <c r="A164" s="14"/>
      <c r="B164" s="244"/>
      <c r="C164" s="245"/>
      <c r="D164" s="226" t="s">
        <v>160</v>
      </c>
      <c r="E164" s="246" t="s">
        <v>19</v>
      </c>
      <c r="F164" s="247" t="s">
        <v>162</v>
      </c>
      <c r="G164" s="245"/>
      <c r="H164" s="248">
        <v>1.6739999999999999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160</v>
      </c>
      <c r="AU164" s="254" t="s">
        <v>78</v>
      </c>
      <c r="AV164" s="14" t="s">
        <v>154</v>
      </c>
      <c r="AW164" s="14" t="s">
        <v>31</v>
      </c>
      <c r="AX164" s="14" t="s">
        <v>76</v>
      </c>
      <c r="AY164" s="254" t="s">
        <v>148</v>
      </c>
    </row>
    <row r="165" s="2" customFormat="1" ht="16.5" customHeight="1">
      <c r="A165" s="38"/>
      <c r="B165" s="39"/>
      <c r="C165" s="213" t="s">
        <v>221</v>
      </c>
      <c r="D165" s="213" t="s">
        <v>150</v>
      </c>
      <c r="E165" s="214" t="s">
        <v>763</v>
      </c>
      <c r="F165" s="215" t="s">
        <v>764</v>
      </c>
      <c r="G165" s="216" t="s">
        <v>111</v>
      </c>
      <c r="H165" s="217">
        <v>0.213</v>
      </c>
      <c r="I165" s="218"/>
      <c r="J165" s="219">
        <f>ROUND(I165*H165,2)</f>
        <v>0</v>
      </c>
      <c r="K165" s="215" t="s">
        <v>153</v>
      </c>
      <c r="L165" s="44"/>
      <c r="M165" s="220" t="s">
        <v>19</v>
      </c>
      <c r="N165" s="221" t="s">
        <v>40</v>
      </c>
      <c r="O165" s="84"/>
      <c r="P165" s="222">
        <f>O165*H165</f>
        <v>0</v>
      </c>
      <c r="Q165" s="222">
        <v>1.06277</v>
      </c>
      <c r="R165" s="222">
        <f>Q165*H165</f>
        <v>0.22637000999999998</v>
      </c>
      <c r="S165" s="222">
        <v>0</v>
      </c>
      <c r="T165" s="22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4" t="s">
        <v>154</v>
      </c>
      <c r="AT165" s="224" t="s">
        <v>150</v>
      </c>
      <c r="AU165" s="224" t="s">
        <v>78</v>
      </c>
      <c r="AY165" s="17" t="s">
        <v>148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7" t="s">
        <v>76</v>
      </c>
      <c r="BK165" s="225">
        <f>ROUND(I165*H165,2)</f>
        <v>0</v>
      </c>
      <c r="BL165" s="17" t="s">
        <v>154</v>
      </c>
      <c r="BM165" s="224" t="s">
        <v>225</v>
      </c>
    </row>
    <row r="166" s="2" customFormat="1">
      <c r="A166" s="38"/>
      <c r="B166" s="39"/>
      <c r="C166" s="40"/>
      <c r="D166" s="226" t="s">
        <v>156</v>
      </c>
      <c r="E166" s="40"/>
      <c r="F166" s="227" t="s">
        <v>765</v>
      </c>
      <c r="G166" s="40"/>
      <c r="H166" s="40"/>
      <c r="I166" s="228"/>
      <c r="J166" s="40"/>
      <c r="K166" s="40"/>
      <c r="L166" s="44"/>
      <c r="M166" s="229"/>
      <c r="N166" s="230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156</v>
      </c>
      <c r="AU166" s="17" t="s">
        <v>78</v>
      </c>
    </row>
    <row r="167" s="2" customFormat="1">
      <c r="A167" s="38"/>
      <c r="B167" s="39"/>
      <c r="C167" s="40"/>
      <c r="D167" s="231" t="s">
        <v>158</v>
      </c>
      <c r="E167" s="40"/>
      <c r="F167" s="232" t="s">
        <v>766</v>
      </c>
      <c r="G167" s="40"/>
      <c r="H167" s="40"/>
      <c r="I167" s="228"/>
      <c r="J167" s="40"/>
      <c r="K167" s="40"/>
      <c r="L167" s="44"/>
      <c r="M167" s="229"/>
      <c r="N167" s="230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158</v>
      </c>
      <c r="AU167" s="17" t="s">
        <v>78</v>
      </c>
    </row>
    <row r="168" s="13" customFormat="1">
      <c r="A168" s="13"/>
      <c r="B168" s="233"/>
      <c r="C168" s="234"/>
      <c r="D168" s="226" t="s">
        <v>160</v>
      </c>
      <c r="E168" s="235" t="s">
        <v>19</v>
      </c>
      <c r="F168" s="236" t="s">
        <v>767</v>
      </c>
      <c r="G168" s="234"/>
      <c r="H168" s="237">
        <v>0.213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160</v>
      </c>
      <c r="AU168" s="243" t="s">
        <v>78</v>
      </c>
      <c r="AV168" s="13" t="s">
        <v>78</v>
      </c>
      <c r="AW168" s="13" t="s">
        <v>31</v>
      </c>
      <c r="AX168" s="13" t="s">
        <v>69</v>
      </c>
      <c r="AY168" s="243" t="s">
        <v>148</v>
      </c>
    </row>
    <row r="169" s="14" customFormat="1">
      <c r="A169" s="14"/>
      <c r="B169" s="244"/>
      <c r="C169" s="245"/>
      <c r="D169" s="226" t="s">
        <v>160</v>
      </c>
      <c r="E169" s="246" t="s">
        <v>19</v>
      </c>
      <c r="F169" s="247" t="s">
        <v>162</v>
      </c>
      <c r="G169" s="245"/>
      <c r="H169" s="248">
        <v>0.213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160</v>
      </c>
      <c r="AU169" s="254" t="s">
        <v>78</v>
      </c>
      <c r="AV169" s="14" t="s">
        <v>154</v>
      </c>
      <c r="AW169" s="14" t="s">
        <v>31</v>
      </c>
      <c r="AX169" s="14" t="s">
        <v>76</v>
      </c>
      <c r="AY169" s="254" t="s">
        <v>148</v>
      </c>
    </row>
    <row r="170" s="2" customFormat="1" ht="16.5" customHeight="1">
      <c r="A170" s="38"/>
      <c r="B170" s="39"/>
      <c r="C170" s="213" t="s">
        <v>192</v>
      </c>
      <c r="D170" s="213" t="s">
        <v>150</v>
      </c>
      <c r="E170" s="214" t="s">
        <v>768</v>
      </c>
      <c r="F170" s="215" t="s">
        <v>769</v>
      </c>
      <c r="G170" s="216" t="s">
        <v>106</v>
      </c>
      <c r="H170" s="217">
        <v>6.5250000000000004</v>
      </c>
      <c r="I170" s="218"/>
      <c r="J170" s="219">
        <f>ROUND(I170*H170,2)</f>
        <v>0</v>
      </c>
      <c r="K170" s="215" t="s">
        <v>153</v>
      </c>
      <c r="L170" s="44"/>
      <c r="M170" s="220" t="s">
        <v>19</v>
      </c>
      <c r="N170" s="221" t="s">
        <v>40</v>
      </c>
      <c r="O170" s="84"/>
      <c r="P170" s="222">
        <f>O170*H170</f>
        <v>0</v>
      </c>
      <c r="Q170" s="222">
        <v>2.5018699999999998</v>
      </c>
      <c r="R170" s="222">
        <f>Q170*H170</f>
        <v>16.324701749999999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154</v>
      </c>
      <c r="AT170" s="224" t="s">
        <v>150</v>
      </c>
      <c r="AU170" s="224" t="s">
        <v>78</v>
      </c>
      <c r="AY170" s="17" t="s">
        <v>148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76</v>
      </c>
      <c r="BK170" s="225">
        <f>ROUND(I170*H170,2)</f>
        <v>0</v>
      </c>
      <c r="BL170" s="17" t="s">
        <v>154</v>
      </c>
      <c r="BM170" s="224" t="s">
        <v>230</v>
      </c>
    </row>
    <row r="171" s="2" customFormat="1">
      <c r="A171" s="38"/>
      <c r="B171" s="39"/>
      <c r="C171" s="40"/>
      <c r="D171" s="226" t="s">
        <v>156</v>
      </c>
      <c r="E171" s="40"/>
      <c r="F171" s="227" t="s">
        <v>770</v>
      </c>
      <c r="G171" s="40"/>
      <c r="H171" s="40"/>
      <c r="I171" s="228"/>
      <c r="J171" s="40"/>
      <c r="K171" s="40"/>
      <c r="L171" s="44"/>
      <c r="M171" s="229"/>
      <c r="N171" s="230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156</v>
      </c>
      <c r="AU171" s="17" t="s">
        <v>78</v>
      </c>
    </row>
    <row r="172" s="2" customFormat="1">
      <c r="A172" s="38"/>
      <c r="B172" s="39"/>
      <c r="C172" s="40"/>
      <c r="D172" s="231" t="s">
        <v>158</v>
      </c>
      <c r="E172" s="40"/>
      <c r="F172" s="232" t="s">
        <v>771</v>
      </c>
      <c r="G172" s="40"/>
      <c r="H172" s="40"/>
      <c r="I172" s="228"/>
      <c r="J172" s="40"/>
      <c r="K172" s="40"/>
      <c r="L172" s="44"/>
      <c r="M172" s="229"/>
      <c r="N172" s="230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158</v>
      </c>
      <c r="AU172" s="17" t="s">
        <v>78</v>
      </c>
    </row>
    <row r="173" s="13" customFormat="1">
      <c r="A173" s="13"/>
      <c r="B173" s="233"/>
      <c r="C173" s="234"/>
      <c r="D173" s="226" t="s">
        <v>160</v>
      </c>
      <c r="E173" s="235" t="s">
        <v>19</v>
      </c>
      <c r="F173" s="236" t="s">
        <v>772</v>
      </c>
      <c r="G173" s="234"/>
      <c r="H173" s="237">
        <v>6.5250000000000004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160</v>
      </c>
      <c r="AU173" s="243" t="s">
        <v>78</v>
      </c>
      <c r="AV173" s="13" t="s">
        <v>78</v>
      </c>
      <c r="AW173" s="13" t="s">
        <v>31</v>
      </c>
      <c r="AX173" s="13" t="s">
        <v>69</v>
      </c>
      <c r="AY173" s="243" t="s">
        <v>148</v>
      </c>
    </row>
    <row r="174" s="14" customFormat="1">
      <c r="A174" s="14"/>
      <c r="B174" s="244"/>
      <c r="C174" s="245"/>
      <c r="D174" s="226" t="s">
        <v>160</v>
      </c>
      <c r="E174" s="246" t="s">
        <v>702</v>
      </c>
      <c r="F174" s="247" t="s">
        <v>162</v>
      </c>
      <c r="G174" s="245"/>
      <c r="H174" s="248">
        <v>6.5250000000000004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160</v>
      </c>
      <c r="AU174" s="254" t="s">
        <v>78</v>
      </c>
      <c r="AV174" s="14" t="s">
        <v>154</v>
      </c>
      <c r="AW174" s="14" t="s">
        <v>31</v>
      </c>
      <c r="AX174" s="14" t="s">
        <v>76</v>
      </c>
      <c r="AY174" s="254" t="s">
        <v>148</v>
      </c>
    </row>
    <row r="175" s="2" customFormat="1" ht="16.5" customHeight="1">
      <c r="A175" s="38"/>
      <c r="B175" s="39"/>
      <c r="C175" s="213" t="s">
        <v>234</v>
      </c>
      <c r="D175" s="213" t="s">
        <v>150</v>
      </c>
      <c r="E175" s="214" t="s">
        <v>202</v>
      </c>
      <c r="F175" s="215" t="s">
        <v>203</v>
      </c>
      <c r="G175" s="216" t="s">
        <v>111</v>
      </c>
      <c r="H175" s="217">
        <v>0.42399999999999999</v>
      </c>
      <c r="I175" s="218"/>
      <c r="J175" s="219">
        <f>ROUND(I175*H175,2)</f>
        <v>0</v>
      </c>
      <c r="K175" s="215" t="s">
        <v>153</v>
      </c>
      <c r="L175" s="44"/>
      <c r="M175" s="220" t="s">
        <v>19</v>
      </c>
      <c r="N175" s="221" t="s">
        <v>40</v>
      </c>
      <c r="O175" s="84"/>
      <c r="P175" s="222">
        <f>O175*H175</f>
        <v>0</v>
      </c>
      <c r="Q175" s="222">
        <v>1.0606199999999999</v>
      </c>
      <c r="R175" s="222">
        <f>Q175*H175</f>
        <v>0.44970287999999992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154</v>
      </c>
      <c r="AT175" s="224" t="s">
        <v>150</v>
      </c>
      <c r="AU175" s="224" t="s">
        <v>78</v>
      </c>
      <c r="AY175" s="17" t="s">
        <v>148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76</v>
      </c>
      <c r="BK175" s="225">
        <f>ROUND(I175*H175,2)</f>
        <v>0</v>
      </c>
      <c r="BL175" s="17" t="s">
        <v>154</v>
      </c>
      <c r="BM175" s="224" t="s">
        <v>237</v>
      </c>
    </row>
    <row r="176" s="2" customFormat="1">
      <c r="A176" s="38"/>
      <c r="B176" s="39"/>
      <c r="C176" s="40"/>
      <c r="D176" s="226" t="s">
        <v>156</v>
      </c>
      <c r="E176" s="40"/>
      <c r="F176" s="227" t="s">
        <v>205</v>
      </c>
      <c r="G176" s="40"/>
      <c r="H176" s="40"/>
      <c r="I176" s="228"/>
      <c r="J176" s="40"/>
      <c r="K176" s="40"/>
      <c r="L176" s="44"/>
      <c r="M176" s="229"/>
      <c r="N176" s="230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156</v>
      </c>
      <c r="AU176" s="17" t="s">
        <v>78</v>
      </c>
    </row>
    <row r="177" s="2" customFormat="1">
      <c r="A177" s="38"/>
      <c r="B177" s="39"/>
      <c r="C177" s="40"/>
      <c r="D177" s="231" t="s">
        <v>158</v>
      </c>
      <c r="E177" s="40"/>
      <c r="F177" s="232" t="s">
        <v>206</v>
      </c>
      <c r="G177" s="40"/>
      <c r="H177" s="40"/>
      <c r="I177" s="228"/>
      <c r="J177" s="40"/>
      <c r="K177" s="40"/>
      <c r="L177" s="44"/>
      <c r="M177" s="229"/>
      <c r="N177" s="230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158</v>
      </c>
      <c r="AU177" s="17" t="s">
        <v>78</v>
      </c>
    </row>
    <row r="178" s="13" customFormat="1">
      <c r="A178" s="13"/>
      <c r="B178" s="233"/>
      <c r="C178" s="234"/>
      <c r="D178" s="226" t="s">
        <v>160</v>
      </c>
      <c r="E178" s="235" t="s">
        <v>19</v>
      </c>
      <c r="F178" s="236" t="s">
        <v>773</v>
      </c>
      <c r="G178" s="234"/>
      <c r="H178" s="237">
        <v>0.42399999999999999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160</v>
      </c>
      <c r="AU178" s="243" t="s">
        <v>78</v>
      </c>
      <c r="AV178" s="13" t="s">
        <v>78</v>
      </c>
      <c r="AW178" s="13" t="s">
        <v>31</v>
      </c>
      <c r="AX178" s="13" t="s">
        <v>69</v>
      </c>
      <c r="AY178" s="243" t="s">
        <v>148</v>
      </c>
    </row>
    <row r="179" s="14" customFormat="1">
      <c r="A179" s="14"/>
      <c r="B179" s="244"/>
      <c r="C179" s="245"/>
      <c r="D179" s="226" t="s">
        <v>160</v>
      </c>
      <c r="E179" s="246" t="s">
        <v>19</v>
      </c>
      <c r="F179" s="247" t="s">
        <v>162</v>
      </c>
      <c r="G179" s="245"/>
      <c r="H179" s="248">
        <v>0.42399999999999999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160</v>
      </c>
      <c r="AU179" s="254" t="s">
        <v>78</v>
      </c>
      <c r="AV179" s="14" t="s">
        <v>154</v>
      </c>
      <c r="AW179" s="14" t="s">
        <v>31</v>
      </c>
      <c r="AX179" s="14" t="s">
        <v>76</v>
      </c>
      <c r="AY179" s="254" t="s">
        <v>148</v>
      </c>
    </row>
    <row r="180" s="12" customFormat="1" ht="22.8" customHeight="1">
      <c r="A180" s="12"/>
      <c r="B180" s="197"/>
      <c r="C180" s="198"/>
      <c r="D180" s="199" t="s">
        <v>68</v>
      </c>
      <c r="E180" s="211" t="s">
        <v>169</v>
      </c>
      <c r="F180" s="211" t="s">
        <v>207</v>
      </c>
      <c r="G180" s="198"/>
      <c r="H180" s="198"/>
      <c r="I180" s="201"/>
      <c r="J180" s="212">
        <f>BK180</f>
        <v>0</v>
      </c>
      <c r="K180" s="198"/>
      <c r="L180" s="203"/>
      <c r="M180" s="204"/>
      <c r="N180" s="205"/>
      <c r="O180" s="205"/>
      <c r="P180" s="206">
        <f>SUM(P181:P212)</f>
        <v>0</v>
      </c>
      <c r="Q180" s="205"/>
      <c r="R180" s="206">
        <f>SUM(R181:R212)</f>
        <v>2.4303050400000004</v>
      </c>
      <c r="S180" s="205"/>
      <c r="T180" s="207">
        <f>SUM(T181:T212)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8" t="s">
        <v>76</v>
      </c>
      <c r="AT180" s="209" t="s">
        <v>68</v>
      </c>
      <c r="AU180" s="209" t="s">
        <v>76</v>
      </c>
      <c r="AY180" s="208" t="s">
        <v>148</v>
      </c>
      <c r="BK180" s="210">
        <f>SUM(BK181:BK212)</f>
        <v>0</v>
      </c>
    </row>
    <row r="181" s="2" customFormat="1" ht="21.75" customHeight="1">
      <c r="A181" s="38"/>
      <c r="B181" s="39"/>
      <c r="C181" s="213" t="s">
        <v>199</v>
      </c>
      <c r="D181" s="213" t="s">
        <v>150</v>
      </c>
      <c r="E181" s="214" t="s">
        <v>216</v>
      </c>
      <c r="F181" s="215" t="s">
        <v>217</v>
      </c>
      <c r="G181" s="216" t="s">
        <v>111</v>
      </c>
      <c r="H181" s="217">
        <v>0.050999999999999997</v>
      </c>
      <c r="I181" s="218"/>
      <c r="J181" s="219">
        <f>ROUND(I181*H181,2)</f>
        <v>0</v>
      </c>
      <c r="K181" s="215" t="s">
        <v>153</v>
      </c>
      <c r="L181" s="44"/>
      <c r="M181" s="220" t="s">
        <v>19</v>
      </c>
      <c r="N181" s="221" t="s">
        <v>40</v>
      </c>
      <c r="O181" s="84"/>
      <c r="P181" s="222">
        <f>O181*H181</f>
        <v>0</v>
      </c>
      <c r="Q181" s="222">
        <v>0.019539999999999998</v>
      </c>
      <c r="R181" s="222">
        <f>Q181*H181</f>
        <v>0.00099653999999999975</v>
      </c>
      <c r="S181" s="222">
        <v>0</v>
      </c>
      <c r="T181" s="223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154</v>
      </c>
      <c r="AT181" s="224" t="s">
        <v>150</v>
      </c>
      <c r="AU181" s="224" t="s">
        <v>78</v>
      </c>
      <c r="AY181" s="17" t="s">
        <v>148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76</v>
      </c>
      <c r="BK181" s="225">
        <f>ROUND(I181*H181,2)</f>
        <v>0</v>
      </c>
      <c r="BL181" s="17" t="s">
        <v>154</v>
      </c>
      <c r="BM181" s="224" t="s">
        <v>245</v>
      </c>
    </row>
    <row r="182" s="2" customFormat="1">
      <c r="A182" s="38"/>
      <c r="B182" s="39"/>
      <c r="C182" s="40"/>
      <c r="D182" s="226" t="s">
        <v>156</v>
      </c>
      <c r="E182" s="40"/>
      <c r="F182" s="227" t="s">
        <v>219</v>
      </c>
      <c r="G182" s="40"/>
      <c r="H182" s="40"/>
      <c r="I182" s="228"/>
      <c r="J182" s="40"/>
      <c r="K182" s="40"/>
      <c r="L182" s="44"/>
      <c r="M182" s="229"/>
      <c r="N182" s="230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156</v>
      </c>
      <c r="AU182" s="17" t="s">
        <v>78</v>
      </c>
    </row>
    <row r="183" s="2" customFormat="1">
      <c r="A183" s="38"/>
      <c r="B183" s="39"/>
      <c r="C183" s="40"/>
      <c r="D183" s="231" t="s">
        <v>158</v>
      </c>
      <c r="E183" s="40"/>
      <c r="F183" s="232" t="s">
        <v>220</v>
      </c>
      <c r="G183" s="40"/>
      <c r="H183" s="40"/>
      <c r="I183" s="228"/>
      <c r="J183" s="40"/>
      <c r="K183" s="40"/>
      <c r="L183" s="44"/>
      <c r="M183" s="229"/>
      <c r="N183" s="230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158</v>
      </c>
      <c r="AU183" s="17" t="s">
        <v>78</v>
      </c>
    </row>
    <row r="184" s="2" customFormat="1" ht="16.5" customHeight="1">
      <c r="A184" s="38"/>
      <c r="B184" s="39"/>
      <c r="C184" s="255" t="s">
        <v>8</v>
      </c>
      <c r="D184" s="255" t="s">
        <v>222</v>
      </c>
      <c r="E184" s="256" t="s">
        <v>223</v>
      </c>
      <c r="F184" s="257" t="s">
        <v>224</v>
      </c>
      <c r="G184" s="258" t="s">
        <v>111</v>
      </c>
      <c r="H184" s="259">
        <v>0.050999999999999997</v>
      </c>
      <c r="I184" s="260"/>
      <c r="J184" s="261">
        <f>ROUND(I184*H184,2)</f>
        <v>0</v>
      </c>
      <c r="K184" s="257" t="s">
        <v>153</v>
      </c>
      <c r="L184" s="262"/>
      <c r="M184" s="263" t="s">
        <v>19</v>
      </c>
      <c r="N184" s="264" t="s">
        <v>40</v>
      </c>
      <c r="O184" s="84"/>
      <c r="P184" s="222">
        <f>O184*H184</f>
        <v>0</v>
      </c>
      <c r="Q184" s="222">
        <v>1</v>
      </c>
      <c r="R184" s="222">
        <f>Q184*H184</f>
        <v>0.050999999999999997</v>
      </c>
      <c r="S184" s="222">
        <v>0</v>
      </c>
      <c r="T184" s="22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179</v>
      </c>
      <c r="AT184" s="224" t="s">
        <v>222</v>
      </c>
      <c r="AU184" s="224" t="s">
        <v>78</v>
      </c>
      <c r="AY184" s="17" t="s">
        <v>148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76</v>
      </c>
      <c r="BK184" s="225">
        <f>ROUND(I184*H184,2)</f>
        <v>0</v>
      </c>
      <c r="BL184" s="17" t="s">
        <v>154</v>
      </c>
      <c r="BM184" s="224" t="s">
        <v>251</v>
      </c>
    </row>
    <row r="185" s="2" customFormat="1">
      <c r="A185" s="38"/>
      <c r="B185" s="39"/>
      <c r="C185" s="40"/>
      <c r="D185" s="226" t="s">
        <v>156</v>
      </c>
      <c r="E185" s="40"/>
      <c r="F185" s="227" t="s">
        <v>224</v>
      </c>
      <c r="G185" s="40"/>
      <c r="H185" s="40"/>
      <c r="I185" s="228"/>
      <c r="J185" s="40"/>
      <c r="K185" s="40"/>
      <c r="L185" s="44"/>
      <c r="M185" s="229"/>
      <c r="N185" s="230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156</v>
      </c>
      <c r="AU185" s="17" t="s">
        <v>78</v>
      </c>
    </row>
    <row r="186" s="13" customFormat="1">
      <c r="A186" s="13"/>
      <c r="B186" s="233"/>
      <c r="C186" s="234"/>
      <c r="D186" s="226" t="s">
        <v>160</v>
      </c>
      <c r="E186" s="235" t="s">
        <v>19</v>
      </c>
      <c r="F186" s="236" t="s">
        <v>774</v>
      </c>
      <c r="G186" s="234"/>
      <c r="H186" s="237">
        <v>0.050999999999999997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160</v>
      </c>
      <c r="AU186" s="243" t="s">
        <v>78</v>
      </c>
      <c r="AV186" s="13" t="s">
        <v>78</v>
      </c>
      <c r="AW186" s="13" t="s">
        <v>31</v>
      </c>
      <c r="AX186" s="13" t="s">
        <v>69</v>
      </c>
      <c r="AY186" s="243" t="s">
        <v>148</v>
      </c>
    </row>
    <row r="187" s="14" customFormat="1">
      <c r="A187" s="14"/>
      <c r="B187" s="244"/>
      <c r="C187" s="245"/>
      <c r="D187" s="226" t="s">
        <v>160</v>
      </c>
      <c r="E187" s="246" t="s">
        <v>19</v>
      </c>
      <c r="F187" s="247" t="s">
        <v>162</v>
      </c>
      <c r="G187" s="245"/>
      <c r="H187" s="248">
        <v>0.050999999999999997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160</v>
      </c>
      <c r="AU187" s="254" t="s">
        <v>78</v>
      </c>
      <c r="AV187" s="14" t="s">
        <v>154</v>
      </c>
      <c r="AW187" s="14" t="s">
        <v>31</v>
      </c>
      <c r="AX187" s="14" t="s">
        <v>76</v>
      </c>
      <c r="AY187" s="254" t="s">
        <v>148</v>
      </c>
    </row>
    <row r="188" s="2" customFormat="1" ht="21.75" customHeight="1">
      <c r="A188" s="38"/>
      <c r="B188" s="39"/>
      <c r="C188" s="213" t="s">
        <v>204</v>
      </c>
      <c r="D188" s="213" t="s">
        <v>150</v>
      </c>
      <c r="E188" s="214" t="s">
        <v>775</v>
      </c>
      <c r="F188" s="215" t="s">
        <v>776</v>
      </c>
      <c r="G188" s="216" t="s">
        <v>178</v>
      </c>
      <c r="H188" s="217">
        <v>2</v>
      </c>
      <c r="I188" s="218"/>
      <c r="J188" s="219">
        <f>ROUND(I188*H188,2)</f>
        <v>0</v>
      </c>
      <c r="K188" s="215" t="s">
        <v>153</v>
      </c>
      <c r="L188" s="44"/>
      <c r="M188" s="220" t="s">
        <v>19</v>
      </c>
      <c r="N188" s="221" t="s">
        <v>40</v>
      </c>
      <c r="O188" s="84"/>
      <c r="P188" s="222">
        <f>O188*H188</f>
        <v>0</v>
      </c>
      <c r="Q188" s="222">
        <v>0.061969999999999997</v>
      </c>
      <c r="R188" s="222">
        <f>Q188*H188</f>
        <v>0.12394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154</v>
      </c>
      <c r="AT188" s="224" t="s">
        <v>150</v>
      </c>
      <c r="AU188" s="224" t="s">
        <v>78</v>
      </c>
      <c r="AY188" s="17" t="s">
        <v>148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76</v>
      </c>
      <c r="BK188" s="225">
        <f>ROUND(I188*H188,2)</f>
        <v>0</v>
      </c>
      <c r="BL188" s="17" t="s">
        <v>154</v>
      </c>
      <c r="BM188" s="224" t="s">
        <v>256</v>
      </c>
    </row>
    <row r="189" s="2" customFormat="1">
      <c r="A189" s="38"/>
      <c r="B189" s="39"/>
      <c r="C189" s="40"/>
      <c r="D189" s="226" t="s">
        <v>156</v>
      </c>
      <c r="E189" s="40"/>
      <c r="F189" s="227" t="s">
        <v>777</v>
      </c>
      <c r="G189" s="40"/>
      <c r="H189" s="40"/>
      <c r="I189" s="228"/>
      <c r="J189" s="40"/>
      <c r="K189" s="40"/>
      <c r="L189" s="44"/>
      <c r="M189" s="229"/>
      <c r="N189" s="230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156</v>
      </c>
      <c r="AU189" s="17" t="s">
        <v>78</v>
      </c>
    </row>
    <row r="190" s="2" customFormat="1">
      <c r="A190" s="38"/>
      <c r="B190" s="39"/>
      <c r="C190" s="40"/>
      <c r="D190" s="231" t="s">
        <v>158</v>
      </c>
      <c r="E190" s="40"/>
      <c r="F190" s="232" t="s">
        <v>778</v>
      </c>
      <c r="G190" s="40"/>
      <c r="H190" s="40"/>
      <c r="I190" s="228"/>
      <c r="J190" s="40"/>
      <c r="K190" s="40"/>
      <c r="L190" s="44"/>
      <c r="M190" s="229"/>
      <c r="N190" s="230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158</v>
      </c>
      <c r="AU190" s="17" t="s">
        <v>78</v>
      </c>
    </row>
    <row r="191" s="13" customFormat="1">
      <c r="A191" s="13"/>
      <c r="B191" s="233"/>
      <c r="C191" s="234"/>
      <c r="D191" s="226" t="s">
        <v>160</v>
      </c>
      <c r="E191" s="235" t="s">
        <v>19</v>
      </c>
      <c r="F191" s="236" t="s">
        <v>779</v>
      </c>
      <c r="G191" s="234"/>
      <c r="H191" s="237">
        <v>2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160</v>
      </c>
      <c r="AU191" s="243" t="s">
        <v>78</v>
      </c>
      <c r="AV191" s="13" t="s">
        <v>78</v>
      </c>
      <c r="AW191" s="13" t="s">
        <v>31</v>
      </c>
      <c r="AX191" s="13" t="s">
        <v>69</v>
      </c>
      <c r="AY191" s="243" t="s">
        <v>148</v>
      </c>
    </row>
    <row r="192" s="14" customFormat="1">
      <c r="A192" s="14"/>
      <c r="B192" s="244"/>
      <c r="C192" s="245"/>
      <c r="D192" s="226" t="s">
        <v>160</v>
      </c>
      <c r="E192" s="246" t="s">
        <v>19</v>
      </c>
      <c r="F192" s="247" t="s">
        <v>162</v>
      </c>
      <c r="G192" s="245"/>
      <c r="H192" s="248">
        <v>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160</v>
      </c>
      <c r="AU192" s="254" t="s">
        <v>78</v>
      </c>
      <c r="AV192" s="14" t="s">
        <v>154</v>
      </c>
      <c r="AW192" s="14" t="s">
        <v>31</v>
      </c>
      <c r="AX192" s="14" t="s">
        <v>76</v>
      </c>
      <c r="AY192" s="254" t="s">
        <v>148</v>
      </c>
    </row>
    <row r="193" s="2" customFormat="1" ht="16.5" customHeight="1">
      <c r="A193" s="38"/>
      <c r="B193" s="39"/>
      <c r="C193" s="213" t="s">
        <v>261</v>
      </c>
      <c r="D193" s="213" t="s">
        <v>150</v>
      </c>
      <c r="E193" s="214" t="s">
        <v>780</v>
      </c>
      <c r="F193" s="215" t="s">
        <v>781</v>
      </c>
      <c r="G193" s="216" t="s">
        <v>178</v>
      </c>
      <c r="H193" s="217">
        <v>8.5500000000000007</v>
      </c>
      <c r="I193" s="218"/>
      <c r="J193" s="219">
        <f>ROUND(I193*H193,2)</f>
        <v>0</v>
      </c>
      <c r="K193" s="215" t="s">
        <v>153</v>
      </c>
      <c r="L193" s="44"/>
      <c r="M193" s="220" t="s">
        <v>19</v>
      </c>
      <c r="N193" s="221" t="s">
        <v>40</v>
      </c>
      <c r="O193" s="84"/>
      <c r="P193" s="222">
        <f>O193*H193</f>
        <v>0</v>
      </c>
      <c r="Q193" s="222">
        <v>0.11549</v>
      </c>
      <c r="R193" s="222">
        <f>Q193*H193</f>
        <v>0.98743950000000003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154</v>
      </c>
      <c r="AT193" s="224" t="s">
        <v>150</v>
      </c>
      <c r="AU193" s="224" t="s">
        <v>78</v>
      </c>
      <c r="AY193" s="17" t="s">
        <v>148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76</v>
      </c>
      <c r="BK193" s="225">
        <f>ROUND(I193*H193,2)</f>
        <v>0</v>
      </c>
      <c r="BL193" s="17" t="s">
        <v>154</v>
      </c>
      <c r="BM193" s="224" t="s">
        <v>264</v>
      </c>
    </row>
    <row r="194" s="2" customFormat="1">
      <c r="A194" s="38"/>
      <c r="B194" s="39"/>
      <c r="C194" s="40"/>
      <c r="D194" s="226" t="s">
        <v>156</v>
      </c>
      <c r="E194" s="40"/>
      <c r="F194" s="227" t="s">
        <v>782</v>
      </c>
      <c r="G194" s="40"/>
      <c r="H194" s="40"/>
      <c r="I194" s="228"/>
      <c r="J194" s="40"/>
      <c r="K194" s="40"/>
      <c r="L194" s="44"/>
      <c r="M194" s="229"/>
      <c r="N194" s="230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156</v>
      </c>
      <c r="AU194" s="17" t="s">
        <v>78</v>
      </c>
    </row>
    <row r="195" s="2" customFormat="1">
      <c r="A195" s="38"/>
      <c r="B195" s="39"/>
      <c r="C195" s="40"/>
      <c r="D195" s="231" t="s">
        <v>158</v>
      </c>
      <c r="E195" s="40"/>
      <c r="F195" s="232" t="s">
        <v>783</v>
      </c>
      <c r="G195" s="40"/>
      <c r="H195" s="40"/>
      <c r="I195" s="228"/>
      <c r="J195" s="40"/>
      <c r="K195" s="40"/>
      <c r="L195" s="44"/>
      <c r="M195" s="229"/>
      <c r="N195" s="230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158</v>
      </c>
      <c r="AU195" s="17" t="s">
        <v>78</v>
      </c>
    </row>
    <row r="196" s="13" customFormat="1">
      <c r="A196" s="13"/>
      <c r="B196" s="233"/>
      <c r="C196" s="234"/>
      <c r="D196" s="226" t="s">
        <v>160</v>
      </c>
      <c r="E196" s="235" t="s">
        <v>19</v>
      </c>
      <c r="F196" s="236" t="s">
        <v>784</v>
      </c>
      <c r="G196" s="234"/>
      <c r="H196" s="237">
        <v>8.5500000000000007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160</v>
      </c>
      <c r="AU196" s="243" t="s">
        <v>78</v>
      </c>
      <c r="AV196" s="13" t="s">
        <v>78</v>
      </c>
      <c r="AW196" s="13" t="s">
        <v>31</v>
      </c>
      <c r="AX196" s="13" t="s">
        <v>69</v>
      </c>
      <c r="AY196" s="243" t="s">
        <v>148</v>
      </c>
    </row>
    <row r="197" s="14" customFormat="1">
      <c r="A197" s="14"/>
      <c r="B197" s="244"/>
      <c r="C197" s="245"/>
      <c r="D197" s="226" t="s">
        <v>160</v>
      </c>
      <c r="E197" s="246" t="s">
        <v>19</v>
      </c>
      <c r="F197" s="247" t="s">
        <v>162</v>
      </c>
      <c r="G197" s="245"/>
      <c r="H197" s="248">
        <v>8.5500000000000007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160</v>
      </c>
      <c r="AU197" s="254" t="s">
        <v>78</v>
      </c>
      <c r="AV197" s="14" t="s">
        <v>154</v>
      </c>
      <c r="AW197" s="14" t="s">
        <v>31</v>
      </c>
      <c r="AX197" s="14" t="s">
        <v>76</v>
      </c>
      <c r="AY197" s="254" t="s">
        <v>148</v>
      </c>
    </row>
    <row r="198" s="2" customFormat="1" ht="16.5" customHeight="1">
      <c r="A198" s="38"/>
      <c r="B198" s="39"/>
      <c r="C198" s="213" t="s">
        <v>211</v>
      </c>
      <c r="D198" s="213" t="s">
        <v>150</v>
      </c>
      <c r="E198" s="214" t="s">
        <v>785</v>
      </c>
      <c r="F198" s="215" t="s">
        <v>786</v>
      </c>
      <c r="G198" s="216" t="s">
        <v>178</v>
      </c>
      <c r="H198" s="217">
        <v>13.800000000000001</v>
      </c>
      <c r="I198" s="218"/>
      <c r="J198" s="219">
        <f>ROUND(I198*H198,2)</f>
        <v>0</v>
      </c>
      <c r="K198" s="215" t="s">
        <v>153</v>
      </c>
      <c r="L198" s="44"/>
      <c r="M198" s="220" t="s">
        <v>19</v>
      </c>
      <c r="N198" s="221" t="s">
        <v>40</v>
      </c>
      <c r="O198" s="84"/>
      <c r="P198" s="222">
        <f>O198*H198</f>
        <v>0</v>
      </c>
      <c r="Q198" s="222">
        <v>0.058970000000000002</v>
      </c>
      <c r="R198" s="222">
        <f>Q198*H198</f>
        <v>0.81378600000000001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154</v>
      </c>
      <c r="AT198" s="224" t="s">
        <v>150</v>
      </c>
      <c r="AU198" s="224" t="s">
        <v>78</v>
      </c>
      <c r="AY198" s="17" t="s">
        <v>148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76</v>
      </c>
      <c r="BK198" s="225">
        <f>ROUND(I198*H198,2)</f>
        <v>0</v>
      </c>
      <c r="BL198" s="17" t="s">
        <v>154</v>
      </c>
      <c r="BM198" s="224" t="s">
        <v>270</v>
      </c>
    </row>
    <row r="199" s="2" customFormat="1">
      <c r="A199" s="38"/>
      <c r="B199" s="39"/>
      <c r="C199" s="40"/>
      <c r="D199" s="226" t="s">
        <v>156</v>
      </c>
      <c r="E199" s="40"/>
      <c r="F199" s="227" t="s">
        <v>787</v>
      </c>
      <c r="G199" s="40"/>
      <c r="H199" s="40"/>
      <c r="I199" s="228"/>
      <c r="J199" s="40"/>
      <c r="K199" s="40"/>
      <c r="L199" s="44"/>
      <c r="M199" s="229"/>
      <c r="N199" s="230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156</v>
      </c>
      <c r="AU199" s="17" t="s">
        <v>78</v>
      </c>
    </row>
    <row r="200" s="2" customFormat="1">
      <c r="A200" s="38"/>
      <c r="B200" s="39"/>
      <c r="C200" s="40"/>
      <c r="D200" s="231" t="s">
        <v>158</v>
      </c>
      <c r="E200" s="40"/>
      <c r="F200" s="232" t="s">
        <v>788</v>
      </c>
      <c r="G200" s="40"/>
      <c r="H200" s="40"/>
      <c r="I200" s="228"/>
      <c r="J200" s="40"/>
      <c r="K200" s="40"/>
      <c r="L200" s="44"/>
      <c r="M200" s="229"/>
      <c r="N200" s="230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158</v>
      </c>
      <c r="AU200" s="17" t="s">
        <v>78</v>
      </c>
    </row>
    <row r="201" s="13" customFormat="1">
      <c r="A201" s="13"/>
      <c r="B201" s="233"/>
      <c r="C201" s="234"/>
      <c r="D201" s="226" t="s">
        <v>160</v>
      </c>
      <c r="E201" s="235" t="s">
        <v>19</v>
      </c>
      <c r="F201" s="236" t="s">
        <v>789</v>
      </c>
      <c r="G201" s="234"/>
      <c r="H201" s="237">
        <v>13.800000000000001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160</v>
      </c>
      <c r="AU201" s="243" t="s">
        <v>78</v>
      </c>
      <c r="AV201" s="13" t="s">
        <v>78</v>
      </c>
      <c r="AW201" s="13" t="s">
        <v>31</v>
      </c>
      <c r="AX201" s="13" t="s">
        <v>69</v>
      </c>
      <c r="AY201" s="243" t="s">
        <v>148</v>
      </c>
    </row>
    <row r="202" s="14" customFormat="1">
      <c r="A202" s="14"/>
      <c r="B202" s="244"/>
      <c r="C202" s="245"/>
      <c r="D202" s="226" t="s">
        <v>160</v>
      </c>
      <c r="E202" s="246" t="s">
        <v>19</v>
      </c>
      <c r="F202" s="247" t="s">
        <v>162</v>
      </c>
      <c r="G202" s="245"/>
      <c r="H202" s="248">
        <v>13.800000000000001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160</v>
      </c>
      <c r="AU202" s="254" t="s">
        <v>78</v>
      </c>
      <c r="AV202" s="14" t="s">
        <v>154</v>
      </c>
      <c r="AW202" s="14" t="s">
        <v>31</v>
      </c>
      <c r="AX202" s="14" t="s">
        <v>76</v>
      </c>
      <c r="AY202" s="254" t="s">
        <v>148</v>
      </c>
    </row>
    <row r="203" s="2" customFormat="1" ht="16.5" customHeight="1">
      <c r="A203" s="38"/>
      <c r="B203" s="39"/>
      <c r="C203" s="213" t="s">
        <v>275</v>
      </c>
      <c r="D203" s="213" t="s">
        <v>150</v>
      </c>
      <c r="E203" s="214" t="s">
        <v>235</v>
      </c>
      <c r="F203" s="215" t="s">
        <v>236</v>
      </c>
      <c r="G203" s="216" t="s">
        <v>178</v>
      </c>
      <c r="H203" s="217">
        <v>2.5</v>
      </c>
      <c r="I203" s="218"/>
      <c r="J203" s="219">
        <f>ROUND(I203*H203,2)</f>
        <v>0</v>
      </c>
      <c r="K203" s="215" t="s">
        <v>153</v>
      </c>
      <c r="L203" s="44"/>
      <c r="M203" s="220" t="s">
        <v>19</v>
      </c>
      <c r="N203" s="221" t="s">
        <v>40</v>
      </c>
      <c r="O203" s="84"/>
      <c r="P203" s="222">
        <f>O203*H203</f>
        <v>0</v>
      </c>
      <c r="Q203" s="222">
        <v>0.17818000000000001</v>
      </c>
      <c r="R203" s="222">
        <f>Q203*H203</f>
        <v>0.44545000000000001</v>
      </c>
      <c r="S203" s="222">
        <v>0</v>
      </c>
      <c r="T203" s="223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154</v>
      </c>
      <c r="AT203" s="224" t="s">
        <v>150</v>
      </c>
      <c r="AU203" s="224" t="s">
        <v>78</v>
      </c>
      <c r="AY203" s="17" t="s">
        <v>148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76</v>
      </c>
      <c r="BK203" s="225">
        <f>ROUND(I203*H203,2)</f>
        <v>0</v>
      </c>
      <c r="BL203" s="17" t="s">
        <v>154</v>
      </c>
      <c r="BM203" s="224" t="s">
        <v>278</v>
      </c>
    </row>
    <row r="204" s="2" customFormat="1">
      <c r="A204" s="38"/>
      <c r="B204" s="39"/>
      <c r="C204" s="40"/>
      <c r="D204" s="226" t="s">
        <v>156</v>
      </c>
      <c r="E204" s="40"/>
      <c r="F204" s="227" t="s">
        <v>238</v>
      </c>
      <c r="G204" s="40"/>
      <c r="H204" s="40"/>
      <c r="I204" s="228"/>
      <c r="J204" s="40"/>
      <c r="K204" s="40"/>
      <c r="L204" s="44"/>
      <c r="M204" s="229"/>
      <c r="N204" s="230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156</v>
      </c>
      <c r="AU204" s="17" t="s">
        <v>78</v>
      </c>
    </row>
    <row r="205" s="2" customFormat="1">
      <c r="A205" s="38"/>
      <c r="B205" s="39"/>
      <c r="C205" s="40"/>
      <c r="D205" s="231" t="s">
        <v>158</v>
      </c>
      <c r="E205" s="40"/>
      <c r="F205" s="232" t="s">
        <v>239</v>
      </c>
      <c r="G205" s="40"/>
      <c r="H205" s="40"/>
      <c r="I205" s="228"/>
      <c r="J205" s="40"/>
      <c r="K205" s="40"/>
      <c r="L205" s="44"/>
      <c r="M205" s="229"/>
      <c r="N205" s="230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158</v>
      </c>
      <c r="AU205" s="17" t="s">
        <v>78</v>
      </c>
    </row>
    <row r="206" s="13" customFormat="1">
      <c r="A206" s="13"/>
      <c r="B206" s="233"/>
      <c r="C206" s="234"/>
      <c r="D206" s="226" t="s">
        <v>160</v>
      </c>
      <c r="E206" s="235" t="s">
        <v>19</v>
      </c>
      <c r="F206" s="236" t="s">
        <v>790</v>
      </c>
      <c r="G206" s="234"/>
      <c r="H206" s="237">
        <v>2.5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160</v>
      </c>
      <c r="AU206" s="243" t="s">
        <v>78</v>
      </c>
      <c r="AV206" s="13" t="s">
        <v>78</v>
      </c>
      <c r="AW206" s="13" t="s">
        <v>31</v>
      </c>
      <c r="AX206" s="13" t="s">
        <v>69</v>
      </c>
      <c r="AY206" s="243" t="s">
        <v>148</v>
      </c>
    </row>
    <row r="207" s="14" customFormat="1">
      <c r="A207" s="14"/>
      <c r="B207" s="244"/>
      <c r="C207" s="245"/>
      <c r="D207" s="226" t="s">
        <v>160</v>
      </c>
      <c r="E207" s="246" t="s">
        <v>19</v>
      </c>
      <c r="F207" s="247" t="s">
        <v>162</v>
      </c>
      <c r="G207" s="245"/>
      <c r="H207" s="248">
        <v>2.5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160</v>
      </c>
      <c r="AU207" s="254" t="s">
        <v>78</v>
      </c>
      <c r="AV207" s="14" t="s">
        <v>154</v>
      </c>
      <c r="AW207" s="14" t="s">
        <v>31</v>
      </c>
      <c r="AX207" s="14" t="s">
        <v>76</v>
      </c>
      <c r="AY207" s="254" t="s">
        <v>148</v>
      </c>
    </row>
    <row r="208" s="2" customFormat="1" ht="16.5" customHeight="1">
      <c r="A208" s="38"/>
      <c r="B208" s="39"/>
      <c r="C208" s="213" t="s">
        <v>218</v>
      </c>
      <c r="D208" s="213" t="s">
        <v>150</v>
      </c>
      <c r="E208" s="214" t="s">
        <v>791</v>
      </c>
      <c r="F208" s="215" t="s">
        <v>792</v>
      </c>
      <c r="G208" s="216" t="s">
        <v>178</v>
      </c>
      <c r="H208" s="217">
        <v>0.97999999999999998</v>
      </c>
      <c r="I208" s="218"/>
      <c r="J208" s="219">
        <f>ROUND(I208*H208,2)</f>
        <v>0</v>
      </c>
      <c r="K208" s="215" t="s">
        <v>153</v>
      </c>
      <c r="L208" s="44"/>
      <c r="M208" s="220" t="s">
        <v>19</v>
      </c>
      <c r="N208" s="221" t="s">
        <v>40</v>
      </c>
      <c r="O208" s="84"/>
      <c r="P208" s="222">
        <f>O208*H208</f>
        <v>0</v>
      </c>
      <c r="Q208" s="222">
        <v>0.0078499999999999993</v>
      </c>
      <c r="R208" s="222">
        <f>Q208*H208</f>
        <v>0.0076929999999999993</v>
      </c>
      <c r="S208" s="222">
        <v>0</v>
      </c>
      <c r="T208" s="22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154</v>
      </c>
      <c r="AT208" s="224" t="s">
        <v>150</v>
      </c>
      <c r="AU208" s="224" t="s">
        <v>78</v>
      </c>
      <c r="AY208" s="17" t="s">
        <v>148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76</v>
      </c>
      <c r="BK208" s="225">
        <f>ROUND(I208*H208,2)</f>
        <v>0</v>
      </c>
      <c r="BL208" s="17" t="s">
        <v>154</v>
      </c>
      <c r="BM208" s="224" t="s">
        <v>267</v>
      </c>
    </row>
    <row r="209" s="2" customFormat="1">
      <c r="A209" s="38"/>
      <c r="B209" s="39"/>
      <c r="C209" s="40"/>
      <c r="D209" s="226" t="s">
        <v>156</v>
      </c>
      <c r="E209" s="40"/>
      <c r="F209" s="227" t="s">
        <v>793</v>
      </c>
      <c r="G209" s="40"/>
      <c r="H209" s="40"/>
      <c r="I209" s="228"/>
      <c r="J209" s="40"/>
      <c r="K209" s="40"/>
      <c r="L209" s="44"/>
      <c r="M209" s="229"/>
      <c r="N209" s="230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156</v>
      </c>
      <c r="AU209" s="17" t="s">
        <v>78</v>
      </c>
    </row>
    <row r="210" s="2" customFormat="1">
      <c r="A210" s="38"/>
      <c r="B210" s="39"/>
      <c r="C210" s="40"/>
      <c r="D210" s="231" t="s">
        <v>158</v>
      </c>
      <c r="E210" s="40"/>
      <c r="F210" s="232" t="s">
        <v>794</v>
      </c>
      <c r="G210" s="40"/>
      <c r="H210" s="40"/>
      <c r="I210" s="228"/>
      <c r="J210" s="40"/>
      <c r="K210" s="40"/>
      <c r="L210" s="44"/>
      <c r="M210" s="229"/>
      <c r="N210" s="230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158</v>
      </c>
      <c r="AU210" s="17" t="s">
        <v>78</v>
      </c>
    </row>
    <row r="211" s="13" customFormat="1">
      <c r="A211" s="13"/>
      <c r="B211" s="233"/>
      <c r="C211" s="234"/>
      <c r="D211" s="226" t="s">
        <v>160</v>
      </c>
      <c r="E211" s="235" t="s">
        <v>19</v>
      </c>
      <c r="F211" s="236" t="s">
        <v>795</v>
      </c>
      <c r="G211" s="234"/>
      <c r="H211" s="237">
        <v>0.97999999999999998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160</v>
      </c>
      <c r="AU211" s="243" t="s">
        <v>78</v>
      </c>
      <c r="AV211" s="13" t="s">
        <v>78</v>
      </c>
      <c r="AW211" s="13" t="s">
        <v>31</v>
      </c>
      <c r="AX211" s="13" t="s">
        <v>69</v>
      </c>
      <c r="AY211" s="243" t="s">
        <v>148</v>
      </c>
    </row>
    <row r="212" s="14" customFormat="1">
      <c r="A212" s="14"/>
      <c r="B212" s="244"/>
      <c r="C212" s="245"/>
      <c r="D212" s="226" t="s">
        <v>160</v>
      </c>
      <c r="E212" s="246" t="s">
        <v>19</v>
      </c>
      <c r="F212" s="247" t="s">
        <v>162</v>
      </c>
      <c r="G212" s="245"/>
      <c r="H212" s="248">
        <v>0.97999999999999998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160</v>
      </c>
      <c r="AU212" s="254" t="s">
        <v>78</v>
      </c>
      <c r="AV212" s="14" t="s">
        <v>154</v>
      </c>
      <c r="AW212" s="14" t="s">
        <v>31</v>
      </c>
      <c r="AX212" s="14" t="s">
        <v>76</v>
      </c>
      <c r="AY212" s="254" t="s">
        <v>148</v>
      </c>
    </row>
    <row r="213" s="12" customFormat="1" ht="22.8" customHeight="1">
      <c r="A213" s="12"/>
      <c r="B213" s="197"/>
      <c r="C213" s="198"/>
      <c r="D213" s="199" t="s">
        <v>68</v>
      </c>
      <c r="E213" s="211" t="s">
        <v>154</v>
      </c>
      <c r="F213" s="211" t="s">
        <v>796</v>
      </c>
      <c r="G213" s="198"/>
      <c r="H213" s="198"/>
      <c r="I213" s="201"/>
      <c r="J213" s="212">
        <f>BK213</f>
        <v>0</v>
      </c>
      <c r="K213" s="198"/>
      <c r="L213" s="203"/>
      <c r="M213" s="204"/>
      <c r="N213" s="205"/>
      <c r="O213" s="205"/>
      <c r="P213" s="206">
        <f>SUM(P214:P238)</f>
        <v>0</v>
      </c>
      <c r="Q213" s="205"/>
      <c r="R213" s="206">
        <f>SUM(R214:R238)</f>
        <v>0.29061512</v>
      </c>
      <c r="S213" s="205"/>
      <c r="T213" s="207">
        <f>SUM(T214:T238)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8" t="s">
        <v>76</v>
      </c>
      <c r="AT213" s="209" t="s">
        <v>68</v>
      </c>
      <c r="AU213" s="209" t="s">
        <v>76</v>
      </c>
      <c r="AY213" s="208" t="s">
        <v>148</v>
      </c>
      <c r="BK213" s="210">
        <f>SUM(BK214:BK238)</f>
        <v>0</v>
      </c>
    </row>
    <row r="214" s="2" customFormat="1" ht="16.5" customHeight="1">
      <c r="A214" s="38"/>
      <c r="B214" s="39"/>
      <c r="C214" s="213" t="s">
        <v>7</v>
      </c>
      <c r="D214" s="213" t="s">
        <v>150</v>
      </c>
      <c r="E214" s="214" t="s">
        <v>797</v>
      </c>
      <c r="F214" s="215" t="s">
        <v>798</v>
      </c>
      <c r="G214" s="216" t="s">
        <v>178</v>
      </c>
      <c r="H214" s="217">
        <v>16</v>
      </c>
      <c r="I214" s="218"/>
      <c r="J214" s="219">
        <f>ROUND(I214*H214,2)</f>
        <v>0</v>
      </c>
      <c r="K214" s="215" t="s">
        <v>153</v>
      </c>
      <c r="L214" s="44"/>
      <c r="M214" s="220" t="s">
        <v>19</v>
      </c>
      <c r="N214" s="221" t="s">
        <v>40</v>
      </c>
      <c r="O214" s="84"/>
      <c r="P214" s="222">
        <f>O214*H214</f>
        <v>0</v>
      </c>
      <c r="Q214" s="222">
        <v>0.0053299999999999997</v>
      </c>
      <c r="R214" s="222">
        <f>Q214*H214</f>
        <v>0.085279999999999995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154</v>
      </c>
      <c r="AT214" s="224" t="s">
        <v>150</v>
      </c>
      <c r="AU214" s="224" t="s">
        <v>78</v>
      </c>
      <c r="AY214" s="17" t="s">
        <v>148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76</v>
      </c>
      <c r="BK214" s="225">
        <f>ROUND(I214*H214,2)</f>
        <v>0</v>
      </c>
      <c r="BL214" s="17" t="s">
        <v>154</v>
      </c>
      <c r="BM214" s="224" t="s">
        <v>290</v>
      </c>
    </row>
    <row r="215" s="2" customFormat="1">
      <c r="A215" s="38"/>
      <c r="B215" s="39"/>
      <c r="C215" s="40"/>
      <c r="D215" s="226" t="s">
        <v>156</v>
      </c>
      <c r="E215" s="40"/>
      <c r="F215" s="227" t="s">
        <v>799</v>
      </c>
      <c r="G215" s="40"/>
      <c r="H215" s="40"/>
      <c r="I215" s="228"/>
      <c r="J215" s="40"/>
      <c r="K215" s="40"/>
      <c r="L215" s="44"/>
      <c r="M215" s="229"/>
      <c r="N215" s="230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156</v>
      </c>
      <c r="AU215" s="17" t="s">
        <v>78</v>
      </c>
    </row>
    <row r="216" s="2" customFormat="1">
      <c r="A216" s="38"/>
      <c r="B216" s="39"/>
      <c r="C216" s="40"/>
      <c r="D216" s="231" t="s">
        <v>158</v>
      </c>
      <c r="E216" s="40"/>
      <c r="F216" s="232" t="s">
        <v>800</v>
      </c>
      <c r="G216" s="40"/>
      <c r="H216" s="40"/>
      <c r="I216" s="228"/>
      <c r="J216" s="40"/>
      <c r="K216" s="40"/>
      <c r="L216" s="44"/>
      <c r="M216" s="229"/>
      <c r="N216" s="230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158</v>
      </c>
      <c r="AU216" s="17" t="s">
        <v>78</v>
      </c>
    </row>
    <row r="217" s="13" customFormat="1">
      <c r="A217" s="13"/>
      <c r="B217" s="233"/>
      <c r="C217" s="234"/>
      <c r="D217" s="226" t="s">
        <v>160</v>
      </c>
      <c r="E217" s="235" t="s">
        <v>19</v>
      </c>
      <c r="F217" s="236" t="s">
        <v>801</v>
      </c>
      <c r="G217" s="234"/>
      <c r="H217" s="237">
        <v>16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160</v>
      </c>
      <c r="AU217" s="243" t="s">
        <v>78</v>
      </c>
      <c r="AV217" s="13" t="s">
        <v>78</v>
      </c>
      <c r="AW217" s="13" t="s">
        <v>31</v>
      </c>
      <c r="AX217" s="13" t="s">
        <v>69</v>
      </c>
      <c r="AY217" s="243" t="s">
        <v>148</v>
      </c>
    </row>
    <row r="218" s="14" customFormat="1">
      <c r="A218" s="14"/>
      <c r="B218" s="244"/>
      <c r="C218" s="245"/>
      <c r="D218" s="226" t="s">
        <v>160</v>
      </c>
      <c r="E218" s="246" t="s">
        <v>19</v>
      </c>
      <c r="F218" s="247" t="s">
        <v>162</v>
      </c>
      <c r="G218" s="245"/>
      <c r="H218" s="248">
        <v>16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160</v>
      </c>
      <c r="AU218" s="254" t="s">
        <v>78</v>
      </c>
      <c r="AV218" s="14" t="s">
        <v>154</v>
      </c>
      <c r="AW218" s="14" t="s">
        <v>31</v>
      </c>
      <c r="AX218" s="14" t="s">
        <v>76</v>
      </c>
      <c r="AY218" s="254" t="s">
        <v>148</v>
      </c>
    </row>
    <row r="219" s="2" customFormat="1" ht="16.5" customHeight="1">
      <c r="A219" s="38"/>
      <c r="B219" s="39"/>
      <c r="C219" s="213" t="s">
        <v>225</v>
      </c>
      <c r="D219" s="213" t="s">
        <v>150</v>
      </c>
      <c r="E219" s="214" t="s">
        <v>802</v>
      </c>
      <c r="F219" s="215" t="s">
        <v>803</v>
      </c>
      <c r="G219" s="216" t="s">
        <v>178</v>
      </c>
      <c r="H219" s="217">
        <v>16</v>
      </c>
      <c r="I219" s="218"/>
      <c r="J219" s="219">
        <f>ROUND(I219*H219,2)</f>
        <v>0</v>
      </c>
      <c r="K219" s="215" t="s">
        <v>153</v>
      </c>
      <c r="L219" s="44"/>
      <c r="M219" s="220" t="s">
        <v>19</v>
      </c>
      <c r="N219" s="221" t="s">
        <v>40</v>
      </c>
      <c r="O219" s="84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154</v>
      </c>
      <c r="AT219" s="224" t="s">
        <v>150</v>
      </c>
      <c r="AU219" s="224" t="s">
        <v>78</v>
      </c>
      <c r="AY219" s="17" t="s">
        <v>148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76</v>
      </c>
      <c r="BK219" s="225">
        <f>ROUND(I219*H219,2)</f>
        <v>0</v>
      </c>
      <c r="BL219" s="17" t="s">
        <v>154</v>
      </c>
      <c r="BM219" s="224" t="s">
        <v>295</v>
      </c>
    </row>
    <row r="220" s="2" customFormat="1">
      <c r="A220" s="38"/>
      <c r="B220" s="39"/>
      <c r="C220" s="40"/>
      <c r="D220" s="226" t="s">
        <v>156</v>
      </c>
      <c r="E220" s="40"/>
      <c r="F220" s="227" t="s">
        <v>804</v>
      </c>
      <c r="G220" s="40"/>
      <c r="H220" s="40"/>
      <c r="I220" s="228"/>
      <c r="J220" s="40"/>
      <c r="K220" s="40"/>
      <c r="L220" s="44"/>
      <c r="M220" s="229"/>
      <c r="N220" s="230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156</v>
      </c>
      <c r="AU220" s="17" t="s">
        <v>78</v>
      </c>
    </row>
    <row r="221" s="2" customFormat="1">
      <c r="A221" s="38"/>
      <c r="B221" s="39"/>
      <c r="C221" s="40"/>
      <c r="D221" s="231" t="s">
        <v>158</v>
      </c>
      <c r="E221" s="40"/>
      <c r="F221" s="232" t="s">
        <v>805</v>
      </c>
      <c r="G221" s="40"/>
      <c r="H221" s="40"/>
      <c r="I221" s="228"/>
      <c r="J221" s="40"/>
      <c r="K221" s="40"/>
      <c r="L221" s="44"/>
      <c r="M221" s="229"/>
      <c r="N221" s="230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158</v>
      </c>
      <c r="AU221" s="17" t="s">
        <v>78</v>
      </c>
    </row>
    <row r="222" s="13" customFormat="1">
      <c r="A222" s="13"/>
      <c r="B222" s="233"/>
      <c r="C222" s="234"/>
      <c r="D222" s="226" t="s">
        <v>160</v>
      </c>
      <c r="E222" s="235" t="s">
        <v>19</v>
      </c>
      <c r="F222" s="236" t="s">
        <v>801</v>
      </c>
      <c r="G222" s="234"/>
      <c r="H222" s="237">
        <v>16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160</v>
      </c>
      <c r="AU222" s="243" t="s">
        <v>78</v>
      </c>
      <c r="AV222" s="13" t="s">
        <v>78</v>
      </c>
      <c r="AW222" s="13" t="s">
        <v>31</v>
      </c>
      <c r="AX222" s="13" t="s">
        <v>69</v>
      </c>
      <c r="AY222" s="243" t="s">
        <v>148</v>
      </c>
    </row>
    <row r="223" s="14" customFormat="1">
      <c r="A223" s="14"/>
      <c r="B223" s="244"/>
      <c r="C223" s="245"/>
      <c r="D223" s="226" t="s">
        <v>160</v>
      </c>
      <c r="E223" s="246" t="s">
        <v>19</v>
      </c>
      <c r="F223" s="247" t="s">
        <v>162</v>
      </c>
      <c r="G223" s="245"/>
      <c r="H223" s="248">
        <v>16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160</v>
      </c>
      <c r="AU223" s="254" t="s">
        <v>78</v>
      </c>
      <c r="AV223" s="14" t="s">
        <v>154</v>
      </c>
      <c r="AW223" s="14" t="s">
        <v>31</v>
      </c>
      <c r="AX223" s="14" t="s">
        <v>76</v>
      </c>
      <c r="AY223" s="254" t="s">
        <v>148</v>
      </c>
    </row>
    <row r="224" s="2" customFormat="1" ht="16.5" customHeight="1">
      <c r="A224" s="38"/>
      <c r="B224" s="39"/>
      <c r="C224" s="213" t="s">
        <v>298</v>
      </c>
      <c r="D224" s="213" t="s">
        <v>150</v>
      </c>
      <c r="E224" s="214" t="s">
        <v>806</v>
      </c>
      <c r="F224" s="215" t="s">
        <v>807</v>
      </c>
      <c r="G224" s="216" t="s">
        <v>178</v>
      </c>
      <c r="H224" s="217">
        <v>19.963999999999999</v>
      </c>
      <c r="I224" s="218"/>
      <c r="J224" s="219">
        <f>ROUND(I224*H224,2)</f>
        <v>0</v>
      </c>
      <c r="K224" s="215" t="s">
        <v>153</v>
      </c>
      <c r="L224" s="44"/>
      <c r="M224" s="220" t="s">
        <v>19</v>
      </c>
      <c r="N224" s="221" t="s">
        <v>40</v>
      </c>
      <c r="O224" s="84"/>
      <c r="P224" s="222">
        <f>O224*H224</f>
        <v>0</v>
      </c>
      <c r="Q224" s="222">
        <v>0.00958</v>
      </c>
      <c r="R224" s="222">
        <f>Q224*H224</f>
        <v>0.19125511999999997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154</v>
      </c>
      <c r="AT224" s="224" t="s">
        <v>150</v>
      </c>
      <c r="AU224" s="224" t="s">
        <v>78</v>
      </c>
      <c r="AY224" s="17" t="s">
        <v>148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76</v>
      </c>
      <c r="BK224" s="225">
        <f>ROUND(I224*H224,2)</f>
        <v>0</v>
      </c>
      <c r="BL224" s="17" t="s">
        <v>154</v>
      </c>
      <c r="BM224" s="224" t="s">
        <v>301</v>
      </c>
    </row>
    <row r="225" s="2" customFormat="1">
      <c r="A225" s="38"/>
      <c r="B225" s="39"/>
      <c r="C225" s="40"/>
      <c r="D225" s="226" t="s">
        <v>156</v>
      </c>
      <c r="E225" s="40"/>
      <c r="F225" s="227" t="s">
        <v>808</v>
      </c>
      <c r="G225" s="40"/>
      <c r="H225" s="40"/>
      <c r="I225" s="228"/>
      <c r="J225" s="40"/>
      <c r="K225" s="40"/>
      <c r="L225" s="44"/>
      <c r="M225" s="229"/>
      <c r="N225" s="230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156</v>
      </c>
      <c r="AU225" s="17" t="s">
        <v>78</v>
      </c>
    </row>
    <row r="226" s="2" customFormat="1">
      <c r="A226" s="38"/>
      <c r="B226" s="39"/>
      <c r="C226" s="40"/>
      <c r="D226" s="231" t="s">
        <v>158</v>
      </c>
      <c r="E226" s="40"/>
      <c r="F226" s="232" t="s">
        <v>809</v>
      </c>
      <c r="G226" s="40"/>
      <c r="H226" s="40"/>
      <c r="I226" s="228"/>
      <c r="J226" s="40"/>
      <c r="K226" s="40"/>
      <c r="L226" s="44"/>
      <c r="M226" s="229"/>
      <c r="N226" s="230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158</v>
      </c>
      <c r="AU226" s="17" t="s">
        <v>78</v>
      </c>
    </row>
    <row r="227" s="13" customFormat="1">
      <c r="A227" s="13"/>
      <c r="B227" s="233"/>
      <c r="C227" s="234"/>
      <c r="D227" s="226" t="s">
        <v>160</v>
      </c>
      <c r="E227" s="235" t="s">
        <v>19</v>
      </c>
      <c r="F227" s="236" t="s">
        <v>810</v>
      </c>
      <c r="G227" s="234"/>
      <c r="H227" s="237">
        <v>19.963999999999999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160</v>
      </c>
      <c r="AU227" s="243" t="s">
        <v>78</v>
      </c>
      <c r="AV227" s="13" t="s">
        <v>78</v>
      </c>
      <c r="AW227" s="13" t="s">
        <v>31</v>
      </c>
      <c r="AX227" s="13" t="s">
        <v>69</v>
      </c>
      <c r="AY227" s="243" t="s">
        <v>148</v>
      </c>
    </row>
    <row r="228" s="14" customFormat="1">
      <c r="A228" s="14"/>
      <c r="B228" s="244"/>
      <c r="C228" s="245"/>
      <c r="D228" s="226" t="s">
        <v>160</v>
      </c>
      <c r="E228" s="246" t="s">
        <v>19</v>
      </c>
      <c r="F228" s="247" t="s">
        <v>162</v>
      </c>
      <c r="G228" s="245"/>
      <c r="H228" s="248">
        <v>19.963999999999999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160</v>
      </c>
      <c r="AU228" s="254" t="s">
        <v>78</v>
      </c>
      <c r="AV228" s="14" t="s">
        <v>154</v>
      </c>
      <c r="AW228" s="14" t="s">
        <v>31</v>
      </c>
      <c r="AX228" s="14" t="s">
        <v>76</v>
      </c>
      <c r="AY228" s="254" t="s">
        <v>148</v>
      </c>
    </row>
    <row r="229" s="2" customFormat="1" ht="16.5" customHeight="1">
      <c r="A229" s="38"/>
      <c r="B229" s="39"/>
      <c r="C229" s="213" t="s">
        <v>230</v>
      </c>
      <c r="D229" s="213" t="s">
        <v>150</v>
      </c>
      <c r="E229" s="214" t="s">
        <v>811</v>
      </c>
      <c r="F229" s="215" t="s">
        <v>812</v>
      </c>
      <c r="G229" s="216" t="s">
        <v>178</v>
      </c>
      <c r="H229" s="217">
        <v>16</v>
      </c>
      <c r="I229" s="218"/>
      <c r="J229" s="219">
        <f>ROUND(I229*H229,2)</f>
        <v>0</v>
      </c>
      <c r="K229" s="215" t="s">
        <v>153</v>
      </c>
      <c r="L229" s="44"/>
      <c r="M229" s="220" t="s">
        <v>19</v>
      </c>
      <c r="N229" s="221" t="s">
        <v>40</v>
      </c>
      <c r="O229" s="84"/>
      <c r="P229" s="222">
        <f>O229*H229</f>
        <v>0</v>
      </c>
      <c r="Q229" s="222">
        <v>0.00088000000000000003</v>
      </c>
      <c r="R229" s="222">
        <f>Q229*H229</f>
        <v>0.014080000000000001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154</v>
      </c>
      <c r="AT229" s="224" t="s">
        <v>150</v>
      </c>
      <c r="AU229" s="224" t="s">
        <v>78</v>
      </c>
      <c r="AY229" s="17" t="s">
        <v>148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76</v>
      </c>
      <c r="BK229" s="225">
        <f>ROUND(I229*H229,2)</f>
        <v>0</v>
      </c>
      <c r="BL229" s="17" t="s">
        <v>154</v>
      </c>
      <c r="BM229" s="224" t="s">
        <v>307</v>
      </c>
    </row>
    <row r="230" s="2" customFormat="1">
      <c r="A230" s="38"/>
      <c r="B230" s="39"/>
      <c r="C230" s="40"/>
      <c r="D230" s="226" t="s">
        <v>156</v>
      </c>
      <c r="E230" s="40"/>
      <c r="F230" s="227" t="s">
        <v>813</v>
      </c>
      <c r="G230" s="40"/>
      <c r="H230" s="40"/>
      <c r="I230" s="228"/>
      <c r="J230" s="40"/>
      <c r="K230" s="40"/>
      <c r="L230" s="44"/>
      <c r="M230" s="229"/>
      <c r="N230" s="230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156</v>
      </c>
      <c r="AU230" s="17" t="s">
        <v>78</v>
      </c>
    </row>
    <row r="231" s="2" customFormat="1">
      <c r="A231" s="38"/>
      <c r="B231" s="39"/>
      <c r="C231" s="40"/>
      <c r="D231" s="231" t="s">
        <v>158</v>
      </c>
      <c r="E231" s="40"/>
      <c r="F231" s="232" t="s">
        <v>814</v>
      </c>
      <c r="G231" s="40"/>
      <c r="H231" s="40"/>
      <c r="I231" s="228"/>
      <c r="J231" s="40"/>
      <c r="K231" s="40"/>
      <c r="L231" s="44"/>
      <c r="M231" s="229"/>
      <c r="N231" s="230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158</v>
      </c>
      <c r="AU231" s="17" t="s">
        <v>78</v>
      </c>
    </row>
    <row r="232" s="13" customFormat="1">
      <c r="A232" s="13"/>
      <c r="B232" s="233"/>
      <c r="C232" s="234"/>
      <c r="D232" s="226" t="s">
        <v>160</v>
      </c>
      <c r="E232" s="235" t="s">
        <v>19</v>
      </c>
      <c r="F232" s="236" t="s">
        <v>801</v>
      </c>
      <c r="G232" s="234"/>
      <c r="H232" s="237">
        <v>16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160</v>
      </c>
      <c r="AU232" s="243" t="s">
        <v>78</v>
      </c>
      <c r="AV232" s="13" t="s">
        <v>78</v>
      </c>
      <c r="AW232" s="13" t="s">
        <v>31</v>
      </c>
      <c r="AX232" s="13" t="s">
        <v>69</v>
      </c>
      <c r="AY232" s="243" t="s">
        <v>148</v>
      </c>
    </row>
    <row r="233" s="14" customFormat="1">
      <c r="A233" s="14"/>
      <c r="B233" s="244"/>
      <c r="C233" s="245"/>
      <c r="D233" s="226" t="s">
        <v>160</v>
      </c>
      <c r="E233" s="246" t="s">
        <v>19</v>
      </c>
      <c r="F233" s="247" t="s">
        <v>162</v>
      </c>
      <c r="G233" s="245"/>
      <c r="H233" s="248">
        <v>16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160</v>
      </c>
      <c r="AU233" s="254" t="s">
        <v>78</v>
      </c>
      <c r="AV233" s="14" t="s">
        <v>154</v>
      </c>
      <c r="AW233" s="14" t="s">
        <v>31</v>
      </c>
      <c r="AX233" s="14" t="s">
        <v>76</v>
      </c>
      <c r="AY233" s="254" t="s">
        <v>148</v>
      </c>
    </row>
    <row r="234" s="2" customFormat="1" ht="16.5" customHeight="1">
      <c r="A234" s="38"/>
      <c r="B234" s="39"/>
      <c r="C234" s="213" t="s">
        <v>314</v>
      </c>
      <c r="D234" s="213" t="s">
        <v>150</v>
      </c>
      <c r="E234" s="214" t="s">
        <v>815</v>
      </c>
      <c r="F234" s="215" t="s">
        <v>816</v>
      </c>
      <c r="G234" s="216" t="s">
        <v>178</v>
      </c>
      <c r="H234" s="217">
        <v>16</v>
      </c>
      <c r="I234" s="218"/>
      <c r="J234" s="219">
        <f>ROUND(I234*H234,2)</f>
        <v>0</v>
      </c>
      <c r="K234" s="215" t="s">
        <v>153</v>
      </c>
      <c r="L234" s="44"/>
      <c r="M234" s="220" t="s">
        <v>19</v>
      </c>
      <c r="N234" s="221" t="s">
        <v>40</v>
      </c>
      <c r="O234" s="84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154</v>
      </c>
      <c r="AT234" s="224" t="s">
        <v>150</v>
      </c>
      <c r="AU234" s="224" t="s">
        <v>78</v>
      </c>
      <c r="AY234" s="17" t="s">
        <v>148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76</v>
      </c>
      <c r="BK234" s="225">
        <f>ROUND(I234*H234,2)</f>
        <v>0</v>
      </c>
      <c r="BL234" s="17" t="s">
        <v>154</v>
      </c>
      <c r="BM234" s="224" t="s">
        <v>317</v>
      </c>
    </row>
    <row r="235" s="2" customFormat="1">
      <c r="A235" s="38"/>
      <c r="B235" s="39"/>
      <c r="C235" s="40"/>
      <c r="D235" s="226" t="s">
        <v>156</v>
      </c>
      <c r="E235" s="40"/>
      <c r="F235" s="227" t="s">
        <v>817</v>
      </c>
      <c r="G235" s="40"/>
      <c r="H235" s="40"/>
      <c r="I235" s="228"/>
      <c r="J235" s="40"/>
      <c r="K235" s="40"/>
      <c r="L235" s="44"/>
      <c r="M235" s="229"/>
      <c r="N235" s="230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156</v>
      </c>
      <c r="AU235" s="17" t="s">
        <v>78</v>
      </c>
    </row>
    <row r="236" s="2" customFormat="1">
      <c r="A236" s="38"/>
      <c r="B236" s="39"/>
      <c r="C236" s="40"/>
      <c r="D236" s="231" t="s">
        <v>158</v>
      </c>
      <c r="E236" s="40"/>
      <c r="F236" s="232" t="s">
        <v>818</v>
      </c>
      <c r="G236" s="40"/>
      <c r="H236" s="40"/>
      <c r="I236" s="228"/>
      <c r="J236" s="40"/>
      <c r="K236" s="40"/>
      <c r="L236" s="44"/>
      <c r="M236" s="229"/>
      <c r="N236" s="230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158</v>
      </c>
      <c r="AU236" s="17" t="s">
        <v>78</v>
      </c>
    </row>
    <row r="237" s="13" customFormat="1">
      <c r="A237" s="13"/>
      <c r="B237" s="233"/>
      <c r="C237" s="234"/>
      <c r="D237" s="226" t="s">
        <v>160</v>
      </c>
      <c r="E237" s="235" t="s">
        <v>19</v>
      </c>
      <c r="F237" s="236" t="s">
        <v>801</v>
      </c>
      <c r="G237" s="234"/>
      <c r="H237" s="237">
        <v>16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160</v>
      </c>
      <c r="AU237" s="243" t="s">
        <v>78</v>
      </c>
      <c r="AV237" s="13" t="s">
        <v>78</v>
      </c>
      <c r="AW237" s="13" t="s">
        <v>31</v>
      </c>
      <c r="AX237" s="13" t="s">
        <v>69</v>
      </c>
      <c r="AY237" s="243" t="s">
        <v>148</v>
      </c>
    </row>
    <row r="238" s="14" customFormat="1">
      <c r="A238" s="14"/>
      <c r="B238" s="244"/>
      <c r="C238" s="245"/>
      <c r="D238" s="226" t="s">
        <v>160</v>
      </c>
      <c r="E238" s="246" t="s">
        <v>19</v>
      </c>
      <c r="F238" s="247" t="s">
        <v>162</v>
      </c>
      <c r="G238" s="245"/>
      <c r="H238" s="248">
        <v>16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160</v>
      </c>
      <c r="AU238" s="254" t="s">
        <v>78</v>
      </c>
      <c r="AV238" s="14" t="s">
        <v>154</v>
      </c>
      <c r="AW238" s="14" t="s">
        <v>31</v>
      </c>
      <c r="AX238" s="14" t="s">
        <v>76</v>
      </c>
      <c r="AY238" s="254" t="s">
        <v>148</v>
      </c>
    </row>
    <row r="239" s="12" customFormat="1" ht="22.8" customHeight="1">
      <c r="A239" s="12"/>
      <c r="B239" s="197"/>
      <c r="C239" s="198"/>
      <c r="D239" s="199" t="s">
        <v>68</v>
      </c>
      <c r="E239" s="211" t="s">
        <v>184</v>
      </c>
      <c r="F239" s="211" t="s">
        <v>819</v>
      </c>
      <c r="G239" s="198"/>
      <c r="H239" s="198"/>
      <c r="I239" s="201"/>
      <c r="J239" s="212">
        <f>BK239</f>
        <v>0</v>
      </c>
      <c r="K239" s="198"/>
      <c r="L239" s="203"/>
      <c r="M239" s="204"/>
      <c r="N239" s="205"/>
      <c r="O239" s="205"/>
      <c r="P239" s="206">
        <f>SUM(P240:P258)</f>
        <v>0</v>
      </c>
      <c r="Q239" s="205"/>
      <c r="R239" s="206">
        <f>SUM(R240:R258)</f>
        <v>13.507199999999999</v>
      </c>
      <c r="S239" s="205"/>
      <c r="T239" s="207">
        <f>SUM(T240:T258)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8" t="s">
        <v>76</v>
      </c>
      <c r="AT239" s="209" t="s">
        <v>68</v>
      </c>
      <c r="AU239" s="209" t="s">
        <v>76</v>
      </c>
      <c r="AY239" s="208" t="s">
        <v>148</v>
      </c>
      <c r="BK239" s="210">
        <f>SUM(BK240:BK258)</f>
        <v>0</v>
      </c>
    </row>
    <row r="240" s="2" customFormat="1" ht="16.5" customHeight="1">
      <c r="A240" s="38"/>
      <c r="B240" s="39"/>
      <c r="C240" s="213" t="s">
        <v>237</v>
      </c>
      <c r="D240" s="213" t="s">
        <v>150</v>
      </c>
      <c r="E240" s="214" t="s">
        <v>820</v>
      </c>
      <c r="F240" s="215" t="s">
        <v>821</v>
      </c>
      <c r="G240" s="216" t="s">
        <v>178</v>
      </c>
      <c r="H240" s="217">
        <v>12.800000000000001</v>
      </c>
      <c r="I240" s="218"/>
      <c r="J240" s="219">
        <f>ROUND(I240*H240,2)</f>
        <v>0</v>
      </c>
      <c r="K240" s="215" t="s">
        <v>153</v>
      </c>
      <c r="L240" s="44"/>
      <c r="M240" s="220" t="s">
        <v>19</v>
      </c>
      <c r="N240" s="221" t="s">
        <v>40</v>
      </c>
      <c r="O240" s="84"/>
      <c r="P240" s="222">
        <f>O240*H240</f>
        <v>0</v>
      </c>
      <c r="Q240" s="222">
        <v>0.23000000000000001</v>
      </c>
      <c r="R240" s="222">
        <f>Q240*H240</f>
        <v>2.9440000000000004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154</v>
      </c>
      <c r="AT240" s="224" t="s">
        <v>150</v>
      </c>
      <c r="AU240" s="224" t="s">
        <v>78</v>
      </c>
      <c r="AY240" s="17" t="s">
        <v>148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76</v>
      </c>
      <c r="BK240" s="225">
        <f>ROUND(I240*H240,2)</f>
        <v>0</v>
      </c>
      <c r="BL240" s="17" t="s">
        <v>154</v>
      </c>
      <c r="BM240" s="224" t="s">
        <v>326</v>
      </c>
    </row>
    <row r="241" s="2" customFormat="1">
      <c r="A241" s="38"/>
      <c r="B241" s="39"/>
      <c r="C241" s="40"/>
      <c r="D241" s="226" t="s">
        <v>156</v>
      </c>
      <c r="E241" s="40"/>
      <c r="F241" s="227" t="s">
        <v>822</v>
      </c>
      <c r="G241" s="40"/>
      <c r="H241" s="40"/>
      <c r="I241" s="228"/>
      <c r="J241" s="40"/>
      <c r="K241" s="40"/>
      <c r="L241" s="44"/>
      <c r="M241" s="229"/>
      <c r="N241" s="230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156</v>
      </c>
      <c r="AU241" s="17" t="s">
        <v>78</v>
      </c>
    </row>
    <row r="242" s="2" customFormat="1">
      <c r="A242" s="38"/>
      <c r="B242" s="39"/>
      <c r="C242" s="40"/>
      <c r="D242" s="231" t="s">
        <v>158</v>
      </c>
      <c r="E242" s="40"/>
      <c r="F242" s="232" t="s">
        <v>823</v>
      </c>
      <c r="G242" s="40"/>
      <c r="H242" s="40"/>
      <c r="I242" s="228"/>
      <c r="J242" s="40"/>
      <c r="K242" s="40"/>
      <c r="L242" s="44"/>
      <c r="M242" s="229"/>
      <c r="N242" s="230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158</v>
      </c>
      <c r="AU242" s="17" t="s">
        <v>78</v>
      </c>
    </row>
    <row r="243" s="13" customFormat="1">
      <c r="A243" s="13"/>
      <c r="B243" s="233"/>
      <c r="C243" s="234"/>
      <c r="D243" s="226" t="s">
        <v>160</v>
      </c>
      <c r="E243" s="235" t="s">
        <v>19</v>
      </c>
      <c r="F243" s="236" t="s">
        <v>824</v>
      </c>
      <c r="G243" s="234"/>
      <c r="H243" s="237">
        <v>12.800000000000001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160</v>
      </c>
      <c r="AU243" s="243" t="s">
        <v>78</v>
      </c>
      <c r="AV243" s="13" t="s">
        <v>78</v>
      </c>
      <c r="AW243" s="13" t="s">
        <v>31</v>
      </c>
      <c r="AX243" s="13" t="s">
        <v>69</v>
      </c>
      <c r="AY243" s="243" t="s">
        <v>148</v>
      </c>
    </row>
    <row r="244" s="14" customFormat="1">
      <c r="A244" s="14"/>
      <c r="B244" s="244"/>
      <c r="C244" s="245"/>
      <c r="D244" s="226" t="s">
        <v>160</v>
      </c>
      <c r="E244" s="246" t="s">
        <v>19</v>
      </c>
      <c r="F244" s="247" t="s">
        <v>162</v>
      </c>
      <c r="G244" s="245"/>
      <c r="H244" s="248">
        <v>12.800000000000001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160</v>
      </c>
      <c r="AU244" s="254" t="s">
        <v>78</v>
      </c>
      <c r="AV244" s="14" t="s">
        <v>154</v>
      </c>
      <c r="AW244" s="14" t="s">
        <v>31</v>
      </c>
      <c r="AX244" s="14" t="s">
        <v>76</v>
      </c>
      <c r="AY244" s="254" t="s">
        <v>148</v>
      </c>
    </row>
    <row r="245" s="2" customFormat="1" ht="16.5" customHeight="1">
      <c r="A245" s="38"/>
      <c r="B245" s="39"/>
      <c r="C245" s="213" t="s">
        <v>329</v>
      </c>
      <c r="D245" s="213" t="s">
        <v>150</v>
      </c>
      <c r="E245" s="214" t="s">
        <v>825</v>
      </c>
      <c r="F245" s="215" t="s">
        <v>826</v>
      </c>
      <c r="G245" s="216" t="s">
        <v>178</v>
      </c>
      <c r="H245" s="217">
        <v>12.800000000000001</v>
      </c>
      <c r="I245" s="218"/>
      <c r="J245" s="219">
        <f>ROUND(I245*H245,2)</f>
        <v>0</v>
      </c>
      <c r="K245" s="215" t="s">
        <v>153</v>
      </c>
      <c r="L245" s="44"/>
      <c r="M245" s="220" t="s">
        <v>19</v>
      </c>
      <c r="N245" s="221" t="s">
        <v>40</v>
      </c>
      <c r="O245" s="84"/>
      <c r="P245" s="222">
        <f>O245*H245</f>
        <v>0</v>
      </c>
      <c r="Q245" s="222">
        <v>0.57499999999999996</v>
      </c>
      <c r="R245" s="222">
        <f>Q245*H245</f>
        <v>7.3599999999999994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154</v>
      </c>
      <c r="AT245" s="224" t="s">
        <v>150</v>
      </c>
      <c r="AU245" s="224" t="s">
        <v>78</v>
      </c>
      <c r="AY245" s="17" t="s">
        <v>148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76</v>
      </c>
      <c r="BK245" s="225">
        <f>ROUND(I245*H245,2)</f>
        <v>0</v>
      </c>
      <c r="BL245" s="17" t="s">
        <v>154</v>
      </c>
      <c r="BM245" s="224" t="s">
        <v>332</v>
      </c>
    </row>
    <row r="246" s="2" customFormat="1">
      <c r="A246" s="38"/>
      <c r="B246" s="39"/>
      <c r="C246" s="40"/>
      <c r="D246" s="226" t="s">
        <v>156</v>
      </c>
      <c r="E246" s="40"/>
      <c r="F246" s="227" t="s">
        <v>827</v>
      </c>
      <c r="G246" s="40"/>
      <c r="H246" s="40"/>
      <c r="I246" s="228"/>
      <c r="J246" s="40"/>
      <c r="K246" s="40"/>
      <c r="L246" s="44"/>
      <c r="M246" s="229"/>
      <c r="N246" s="230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156</v>
      </c>
      <c r="AU246" s="17" t="s">
        <v>78</v>
      </c>
    </row>
    <row r="247" s="2" customFormat="1">
      <c r="A247" s="38"/>
      <c r="B247" s="39"/>
      <c r="C247" s="40"/>
      <c r="D247" s="231" t="s">
        <v>158</v>
      </c>
      <c r="E247" s="40"/>
      <c r="F247" s="232" t="s">
        <v>828</v>
      </c>
      <c r="G247" s="40"/>
      <c r="H247" s="40"/>
      <c r="I247" s="228"/>
      <c r="J247" s="40"/>
      <c r="K247" s="40"/>
      <c r="L247" s="44"/>
      <c r="M247" s="229"/>
      <c r="N247" s="230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158</v>
      </c>
      <c r="AU247" s="17" t="s">
        <v>78</v>
      </c>
    </row>
    <row r="248" s="13" customFormat="1">
      <c r="A248" s="13"/>
      <c r="B248" s="233"/>
      <c r="C248" s="234"/>
      <c r="D248" s="226" t="s">
        <v>160</v>
      </c>
      <c r="E248" s="235" t="s">
        <v>19</v>
      </c>
      <c r="F248" s="236" t="s">
        <v>824</v>
      </c>
      <c r="G248" s="234"/>
      <c r="H248" s="237">
        <v>12.800000000000001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160</v>
      </c>
      <c r="AU248" s="243" t="s">
        <v>78</v>
      </c>
      <c r="AV248" s="13" t="s">
        <v>78</v>
      </c>
      <c r="AW248" s="13" t="s">
        <v>31</v>
      </c>
      <c r="AX248" s="13" t="s">
        <v>69</v>
      </c>
      <c r="AY248" s="243" t="s">
        <v>148</v>
      </c>
    </row>
    <row r="249" s="14" customFormat="1">
      <c r="A249" s="14"/>
      <c r="B249" s="244"/>
      <c r="C249" s="245"/>
      <c r="D249" s="226" t="s">
        <v>160</v>
      </c>
      <c r="E249" s="246" t="s">
        <v>19</v>
      </c>
      <c r="F249" s="247" t="s">
        <v>162</v>
      </c>
      <c r="G249" s="245"/>
      <c r="H249" s="248">
        <v>12.800000000000001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160</v>
      </c>
      <c r="AU249" s="254" t="s">
        <v>78</v>
      </c>
      <c r="AV249" s="14" t="s">
        <v>154</v>
      </c>
      <c r="AW249" s="14" t="s">
        <v>31</v>
      </c>
      <c r="AX249" s="14" t="s">
        <v>76</v>
      </c>
      <c r="AY249" s="254" t="s">
        <v>148</v>
      </c>
    </row>
    <row r="250" s="2" customFormat="1" ht="21.75" customHeight="1">
      <c r="A250" s="38"/>
      <c r="B250" s="39"/>
      <c r="C250" s="213" t="s">
        <v>245</v>
      </c>
      <c r="D250" s="213" t="s">
        <v>150</v>
      </c>
      <c r="E250" s="214" t="s">
        <v>829</v>
      </c>
      <c r="F250" s="215" t="s">
        <v>830</v>
      </c>
      <c r="G250" s="216" t="s">
        <v>178</v>
      </c>
      <c r="H250" s="217">
        <v>14.08</v>
      </c>
      <c r="I250" s="218"/>
      <c r="J250" s="219">
        <f>ROUND(I250*H250,2)</f>
        <v>0</v>
      </c>
      <c r="K250" s="215" t="s">
        <v>153</v>
      </c>
      <c r="L250" s="44"/>
      <c r="M250" s="220" t="s">
        <v>19</v>
      </c>
      <c r="N250" s="221" t="s">
        <v>40</v>
      </c>
      <c r="O250" s="84"/>
      <c r="P250" s="222">
        <f>O250*H250</f>
        <v>0</v>
      </c>
      <c r="Q250" s="222">
        <v>0.10100000000000001</v>
      </c>
      <c r="R250" s="222">
        <f>Q250*H250</f>
        <v>1.42208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154</v>
      </c>
      <c r="AT250" s="224" t="s">
        <v>150</v>
      </c>
      <c r="AU250" s="224" t="s">
        <v>78</v>
      </c>
      <c r="AY250" s="17" t="s">
        <v>148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76</v>
      </c>
      <c r="BK250" s="225">
        <f>ROUND(I250*H250,2)</f>
        <v>0</v>
      </c>
      <c r="BL250" s="17" t="s">
        <v>154</v>
      </c>
      <c r="BM250" s="224" t="s">
        <v>383</v>
      </c>
    </row>
    <row r="251" s="2" customFormat="1">
      <c r="A251" s="38"/>
      <c r="B251" s="39"/>
      <c r="C251" s="40"/>
      <c r="D251" s="226" t="s">
        <v>156</v>
      </c>
      <c r="E251" s="40"/>
      <c r="F251" s="227" t="s">
        <v>831</v>
      </c>
      <c r="G251" s="40"/>
      <c r="H251" s="40"/>
      <c r="I251" s="228"/>
      <c r="J251" s="40"/>
      <c r="K251" s="40"/>
      <c r="L251" s="44"/>
      <c r="M251" s="229"/>
      <c r="N251" s="230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156</v>
      </c>
      <c r="AU251" s="17" t="s">
        <v>78</v>
      </c>
    </row>
    <row r="252" s="2" customFormat="1">
      <c r="A252" s="38"/>
      <c r="B252" s="39"/>
      <c r="C252" s="40"/>
      <c r="D252" s="231" t="s">
        <v>158</v>
      </c>
      <c r="E252" s="40"/>
      <c r="F252" s="232" t="s">
        <v>832</v>
      </c>
      <c r="G252" s="40"/>
      <c r="H252" s="40"/>
      <c r="I252" s="228"/>
      <c r="J252" s="40"/>
      <c r="K252" s="40"/>
      <c r="L252" s="44"/>
      <c r="M252" s="229"/>
      <c r="N252" s="230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158</v>
      </c>
      <c r="AU252" s="17" t="s">
        <v>78</v>
      </c>
    </row>
    <row r="253" s="13" customFormat="1">
      <c r="A253" s="13"/>
      <c r="B253" s="233"/>
      <c r="C253" s="234"/>
      <c r="D253" s="226" t="s">
        <v>160</v>
      </c>
      <c r="E253" s="235" t="s">
        <v>19</v>
      </c>
      <c r="F253" s="236" t="s">
        <v>833</v>
      </c>
      <c r="G253" s="234"/>
      <c r="H253" s="237">
        <v>14.08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160</v>
      </c>
      <c r="AU253" s="243" t="s">
        <v>78</v>
      </c>
      <c r="AV253" s="13" t="s">
        <v>78</v>
      </c>
      <c r="AW253" s="13" t="s">
        <v>31</v>
      </c>
      <c r="AX253" s="13" t="s">
        <v>69</v>
      </c>
      <c r="AY253" s="243" t="s">
        <v>148</v>
      </c>
    </row>
    <row r="254" s="14" customFormat="1">
      <c r="A254" s="14"/>
      <c r="B254" s="244"/>
      <c r="C254" s="245"/>
      <c r="D254" s="226" t="s">
        <v>160</v>
      </c>
      <c r="E254" s="246" t="s">
        <v>19</v>
      </c>
      <c r="F254" s="247" t="s">
        <v>162</v>
      </c>
      <c r="G254" s="245"/>
      <c r="H254" s="248">
        <v>14.08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160</v>
      </c>
      <c r="AU254" s="254" t="s">
        <v>78</v>
      </c>
      <c r="AV254" s="14" t="s">
        <v>154</v>
      </c>
      <c r="AW254" s="14" t="s">
        <v>31</v>
      </c>
      <c r="AX254" s="14" t="s">
        <v>76</v>
      </c>
      <c r="AY254" s="254" t="s">
        <v>148</v>
      </c>
    </row>
    <row r="255" s="2" customFormat="1" ht="16.5" customHeight="1">
      <c r="A255" s="38"/>
      <c r="B255" s="39"/>
      <c r="C255" s="255" t="s">
        <v>386</v>
      </c>
      <c r="D255" s="255" t="s">
        <v>222</v>
      </c>
      <c r="E255" s="256" t="s">
        <v>834</v>
      </c>
      <c r="F255" s="257" t="s">
        <v>835</v>
      </c>
      <c r="G255" s="258" t="s">
        <v>178</v>
      </c>
      <c r="H255" s="259">
        <v>15.488</v>
      </c>
      <c r="I255" s="260"/>
      <c r="J255" s="261">
        <f>ROUND(I255*H255,2)</f>
        <v>0</v>
      </c>
      <c r="K255" s="257" t="s">
        <v>153</v>
      </c>
      <c r="L255" s="262"/>
      <c r="M255" s="263" t="s">
        <v>19</v>
      </c>
      <c r="N255" s="264" t="s">
        <v>40</v>
      </c>
      <c r="O255" s="84"/>
      <c r="P255" s="222">
        <f>O255*H255</f>
        <v>0</v>
      </c>
      <c r="Q255" s="222">
        <v>0.11500000000000001</v>
      </c>
      <c r="R255" s="222">
        <f>Q255*H255</f>
        <v>1.78112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179</v>
      </c>
      <c r="AT255" s="224" t="s">
        <v>222</v>
      </c>
      <c r="AU255" s="224" t="s">
        <v>78</v>
      </c>
      <c r="AY255" s="17" t="s">
        <v>148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76</v>
      </c>
      <c r="BK255" s="225">
        <f>ROUND(I255*H255,2)</f>
        <v>0</v>
      </c>
      <c r="BL255" s="17" t="s">
        <v>154</v>
      </c>
      <c r="BM255" s="224" t="s">
        <v>389</v>
      </c>
    </row>
    <row r="256" s="2" customFormat="1">
      <c r="A256" s="38"/>
      <c r="B256" s="39"/>
      <c r="C256" s="40"/>
      <c r="D256" s="226" t="s">
        <v>156</v>
      </c>
      <c r="E256" s="40"/>
      <c r="F256" s="227" t="s">
        <v>835</v>
      </c>
      <c r="G256" s="40"/>
      <c r="H256" s="40"/>
      <c r="I256" s="228"/>
      <c r="J256" s="40"/>
      <c r="K256" s="40"/>
      <c r="L256" s="44"/>
      <c r="M256" s="229"/>
      <c r="N256" s="230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156</v>
      </c>
      <c r="AU256" s="17" t="s">
        <v>78</v>
      </c>
    </row>
    <row r="257" s="13" customFormat="1">
      <c r="A257" s="13"/>
      <c r="B257" s="233"/>
      <c r="C257" s="234"/>
      <c r="D257" s="226" t="s">
        <v>160</v>
      </c>
      <c r="E257" s="235" t="s">
        <v>19</v>
      </c>
      <c r="F257" s="236" t="s">
        <v>836</v>
      </c>
      <c r="G257" s="234"/>
      <c r="H257" s="237">
        <v>15.488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160</v>
      </c>
      <c r="AU257" s="243" t="s">
        <v>78</v>
      </c>
      <c r="AV257" s="13" t="s">
        <v>78</v>
      </c>
      <c r="AW257" s="13" t="s">
        <v>31</v>
      </c>
      <c r="AX257" s="13" t="s">
        <v>69</v>
      </c>
      <c r="AY257" s="243" t="s">
        <v>148</v>
      </c>
    </row>
    <row r="258" s="14" customFormat="1">
      <c r="A258" s="14"/>
      <c r="B258" s="244"/>
      <c r="C258" s="245"/>
      <c r="D258" s="226" t="s">
        <v>160</v>
      </c>
      <c r="E258" s="246" t="s">
        <v>19</v>
      </c>
      <c r="F258" s="247" t="s">
        <v>162</v>
      </c>
      <c r="G258" s="245"/>
      <c r="H258" s="248">
        <v>15.488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160</v>
      </c>
      <c r="AU258" s="254" t="s">
        <v>78</v>
      </c>
      <c r="AV258" s="14" t="s">
        <v>154</v>
      </c>
      <c r="AW258" s="14" t="s">
        <v>31</v>
      </c>
      <c r="AX258" s="14" t="s">
        <v>76</v>
      </c>
      <c r="AY258" s="254" t="s">
        <v>148</v>
      </c>
    </row>
    <row r="259" s="12" customFormat="1" ht="22.8" customHeight="1">
      <c r="A259" s="12"/>
      <c r="B259" s="197"/>
      <c r="C259" s="198"/>
      <c r="D259" s="199" t="s">
        <v>68</v>
      </c>
      <c r="E259" s="211" t="s">
        <v>172</v>
      </c>
      <c r="F259" s="211" t="s">
        <v>242</v>
      </c>
      <c r="G259" s="198"/>
      <c r="H259" s="198"/>
      <c r="I259" s="201"/>
      <c r="J259" s="212">
        <f>BK259</f>
        <v>0</v>
      </c>
      <c r="K259" s="198"/>
      <c r="L259" s="203"/>
      <c r="M259" s="204"/>
      <c r="N259" s="205"/>
      <c r="O259" s="205"/>
      <c r="P259" s="206">
        <f>SUM(P260:P318)</f>
        <v>0</v>
      </c>
      <c r="Q259" s="205"/>
      <c r="R259" s="206">
        <f>SUM(R260:R318)</f>
        <v>2.9478795199999999</v>
      </c>
      <c r="S259" s="205"/>
      <c r="T259" s="207">
        <f>SUM(T260:T318)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8" t="s">
        <v>76</v>
      </c>
      <c r="AT259" s="209" t="s">
        <v>68</v>
      </c>
      <c r="AU259" s="209" t="s">
        <v>76</v>
      </c>
      <c r="AY259" s="208" t="s">
        <v>148</v>
      </c>
      <c r="BK259" s="210">
        <f>SUM(BK260:BK318)</f>
        <v>0</v>
      </c>
    </row>
    <row r="260" s="2" customFormat="1" ht="16.5" customHeight="1">
      <c r="A260" s="38"/>
      <c r="B260" s="39"/>
      <c r="C260" s="213" t="s">
        <v>251</v>
      </c>
      <c r="D260" s="213" t="s">
        <v>150</v>
      </c>
      <c r="E260" s="214" t="s">
        <v>837</v>
      </c>
      <c r="F260" s="215" t="s">
        <v>838</v>
      </c>
      <c r="G260" s="216" t="s">
        <v>178</v>
      </c>
      <c r="H260" s="217">
        <v>18.600000000000001</v>
      </c>
      <c r="I260" s="218"/>
      <c r="J260" s="219">
        <f>ROUND(I260*H260,2)</f>
        <v>0</v>
      </c>
      <c r="K260" s="215" t="s">
        <v>153</v>
      </c>
      <c r="L260" s="44"/>
      <c r="M260" s="220" t="s">
        <v>19</v>
      </c>
      <c r="N260" s="221" t="s">
        <v>40</v>
      </c>
      <c r="O260" s="84"/>
      <c r="P260" s="222">
        <f>O260*H260</f>
        <v>0</v>
      </c>
      <c r="Q260" s="222">
        <v>0.0049399999999999999</v>
      </c>
      <c r="R260" s="222">
        <f>Q260*H260</f>
        <v>0.091884000000000007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154</v>
      </c>
      <c r="AT260" s="224" t="s">
        <v>150</v>
      </c>
      <c r="AU260" s="224" t="s">
        <v>78</v>
      </c>
      <c r="AY260" s="17" t="s">
        <v>148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76</v>
      </c>
      <c r="BK260" s="225">
        <f>ROUND(I260*H260,2)</f>
        <v>0</v>
      </c>
      <c r="BL260" s="17" t="s">
        <v>154</v>
      </c>
      <c r="BM260" s="224" t="s">
        <v>619</v>
      </c>
    </row>
    <row r="261" s="2" customFormat="1">
      <c r="A261" s="38"/>
      <c r="B261" s="39"/>
      <c r="C261" s="40"/>
      <c r="D261" s="226" t="s">
        <v>156</v>
      </c>
      <c r="E261" s="40"/>
      <c r="F261" s="227" t="s">
        <v>839</v>
      </c>
      <c r="G261" s="40"/>
      <c r="H261" s="40"/>
      <c r="I261" s="228"/>
      <c r="J261" s="40"/>
      <c r="K261" s="40"/>
      <c r="L261" s="44"/>
      <c r="M261" s="229"/>
      <c r="N261" s="230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156</v>
      </c>
      <c r="AU261" s="17" t="s">
        <v>78</v>
      </c>
    </row>
    <row r="262" s="2" customFormat="1">
      <c r="A262" s="38"/>
      <c r="B262" s="39"/>
      <c r="C262" s="40"/>
      <c r="D262" s="231" t="s">
        <v>158</v>
      </c>
      <c r="E262" s="40"/>
      <c r="F262" s="232" t="s">
        <v>840</v>
      </c>
      <c r="G262" s="40"/>
      <c r="H262" s="40"/>
      <c r="I262" s="228"/>
      <c r="J262" s="40"/>
      <c r="K262" s="40"/>
      <c r="L262" s="44"/>
      <c r="M262" s="229"/>
      <c r="N262" s="230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158</v>
      </c>
      <c r="AU262" s="17" t="s">
        <v>78</v>
      </c>
    </row>
    <row r="263" s="13" customFormat="1">
      <c r="A263" s="13"/>
      <c r="B263" s="233"/>
      <c r="C263" s="234"/>
      <c r="D263" s="226" t="s">
        <v>160</v>
      </c>
      <c r="E263" s="235" t="s">
        <v>19</v>
      </c>
      <c r="F263" s="236" t="s">
        <v>841</v>
      </c>
      <c r="G263" s="234"/>
      <c r="H263" s="237">
        <v>18.600000000000001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160</v>
      </c>
      <c r="AU263" s="243" t="s">
        <v>78</v>
      </c>
      <c r="AV263" s="13" t="s">
        <v>78</v>
      </c>
      <c r="AW263" s="13" t="s">
        <v>31</v>
      </c>
      <c r="AX263" s="13" t="s">
        <v>69</v>
      </c>
      <c r="AY263" s="243" t="s">
        <v>148</v>
      </c>
    </row>
    <row r="264" s="14" customFormat="1">
      <c r="A264" s="14"/>
      <c r="B264" s="244"/>
      <c r="C264" s="245"/>
      <c r="D264" s="226" t="s">
        <v>160</v>
      </c>
      <c r="E264" s="246" t="s">
        <v>19</v>
      </c>
      <c r="F264" s="247" t="s">
        <v>162</v>
      </c>
      <c r="G264" s="245"/>
      <c r="H264" s="248">
        <v>18.600000000000001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160</v>
      </c>
      <c r="AU264" s="254" t="s">
        <v>78</v>
      </c>
      <c r="AV264" s="14" t="s">
        <v>154</v>
      </c>
      <c r="AW264" s="14" t="s">
        <v>31</v>
      </c>
      <c r="AX264" s="14" t="s">
        <v>76</v>
      </c>
      <c r="AY264" s="254" t="s">
        <v>148</v>
      </c>
    </row>
    <row r="265" s="2" customFormat="1" ht="16.5" customHeight="1">
      <c r="A265" s="38"/>
      <c r="B265" s="39"/>
      <c r="C265" s="213" t="s">
        <v>342</v>
      </c>
      <c r="D265" s="213" t="s">
        <v>150</v>
      </c>
      <c r="E265" s="214" t="s">
        <v>249</v>
      </c>
      <c r="F265" s="215" t="s">
        <v>250</v>
      </c>
      <c r="G265" s="216" t="s">
        <v>178</v>
      </c>
      <c r="H265" s="217">
        <v>32.863999999999997</v>
      </c>
      <c r="I265" s="218"/>
      <c r="J265" s="219">
        <f>ROUND(I265*H265,2)</f>
        <v>0</v>
      </c>
      <c r="K265" s="215" t="s">
        <v>153</v>
      </c>
      <c r="L265" s="44"/>
      <c r="M265" s="220" t="s">
        <v>19</v>
      </c>
      <c r="N265" s="221" t="s">
        <v>40</v>
      </c>
      <c r="O265" s="84"/>
      <c r="P265" s="222">
        <f>O265*H265</f>
        <v>0</v>
      </c>
      <c r="Q265" s="222">
        <v>0.0043800000000000002</v>
      </c>
      <c r="R265" s="222">
        <f>Q265*H265</f>
        <v>0.14394431999999999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154</v>
      </c>
      <c r="AT265" s="224" t="s">
        <v>150</v>
      </c>
      <c r="AU265" s="224" t="s">
        <v>78</v>
      </c>
      <c r="AY265" s="17" t="s">
        <v>148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76</v>
      </c>
      <c r="BK265" s="225">
        <f>ROUND(I265*H265,2)</f>
        <v>0</v>
      </c>
      <c r="BL265" s="17" t="s">
        <v>154</v>
      </c>
      <c r="BM265" s="224" t="s">
        <v>842</v>
      </c>
    </row>
    <row r="266" s="2" customFormat="1">
      <c r="A266" s="38"/>
      <c r="B266" s="39"/>
      <c r="C266" s="40"/>
      <c r="D266" s="226" t="s">
        <v>156</v>
      </c>
      <c r="E266" s="40"/>
      <c r="F266" s="227" t="s">
        <v>252</v>
      </c>
      <c r="G266" s="40"/>
      <c r="H266" s="40"/>
      <c r="I266" s="228"/>
      <c r="J266" s="40"/>
      <c r="K266" s="40"/>
      <c r="L266" s="44"/>
      <c r="M266" s="229"/>
      <c r="N266" s="230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156</v>
      </c>
      <c r="AU266" s="17" t="s">
        <v>78</v>
      </c>
    </row>
    <row r="267" s="2" customFormat="1">
      <c r="A267" s="38"/>
      <c r="B267" s="39"/>
      <c r="C267" s="40"/>
      <c r="D267" s="231" t="s">
        <v>158</v>
      </c>
      <c r="E267" s="40"/>
      <c r="F267" s="232" t="s">
        <v>253</v>
      </c>
      <c r="G267" s="40"/>
      <c r="H267" s="40"/>
      <c r="I267" s="228"/>
      <c r="J267" s="40"/>
      <c r="K267" s="40"/>
      <c r="L267" s="44"/>
      <c r="M267" s="229"/>
      <c r="N267" s="230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158</v>
      </c>
      <c r="AU267" s="17" t="s">
        <v>78</v>
      </c>
    </row>
    <row r="268" s="13" customFormat="1">
      <c r="A268" s="13"/>
      <c r="B268" s="233"/>
      <c r="C268" s="234"/>
      <c r="D268" s="226" t="s">
        <v>160</v>
      </c>
      <c r="E268" s="235" t="s">
        <v>19</v>
      </c>
      <c r="F268" s="236" t="s">
        <v>843</v>
      </c>
      <c r="G268" s="234"/>
      <c r="H268" s="237">
        <v>4.1600000000000001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160</v>
      </c>
      <c r="AU268" s="243" t="s">
        <v>78</v>
      </c>
      <c r="AV268" s="13" t="s">
        <v>78</v>
      </c>
      <c r="AW268" s="13" t="s">
        <v>31</v>
      </c>
      <c r="AX268" s="13" t="s">
        <v>69</v>
      </c>
      <c r="AY268" s="243" t="s">
        <v>148</v>
      </c>
    </row>
    <row r="269" s="13" customFormat="1">
      <c r="A269" s="13"/>
      <c r="B269" s="233"/>
      <c r="C269" s="234"/>
      <c r="D269" s="226" t="s">
        <v>160</v>
      </c>
      <c r="E269" s="235" t="s">
        <v>19</v>
      </c>
      <c r="F269" s="236" t="s">
        <v>844</v>
      </c>
      <c r="G269" s="234"/>
      <c r="H269" s="237">
        <v>28.704000000000001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160</v>
      </c>
      <c r="AU269" s="243" t="s">
        <v>78</v>
      </c>
      <c r="AV269" s="13" t="s">
        <v>78</v>
      </c>
      <c r="AW269" s="13" t="s">
        <v>31</v>
      </c>
      <c r="AX269" s="13" t="s">
        <v>69</v>
      </c>
      <c r="AY269" s="243" t="s">
        <v>148</v>
      </c>
    </row>
    <row r="270" s="14" customFormat="1">
      <c r="A270" s="14"/>
      <c r="B270" s="244"/>
      <c r="C270" s="245"/>
      <c r="D270" s="226" t="s">
        <v>160</v>
      </c>
      <c r="E270" s="246" t="s">
        <v>19</v>
      </c>
      <c r="F270" s="247" t="s">
        <v>162</v>
      </c>
      <c r="G270" s="245"/>
      <c r="H270" s="248">
        <v>32.863999999999997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160</v>
      </c>
      <c r="AU270" s="254" t="s">
        <v>78</v>
      </c>
      <c r="AV270" s="14" t="s">
        <v>154</v>
      </c>
      <c r="AW270" s="14" t="s">
        <v>31</v>
      </c>
      <c r="AX270" s="14" t="s">
        <v>76</v>
      </c>
      <c r="AY270" s="254" t="s">
        <v>148</v>
      </c>
    </row>
    <row r="271" s="2" customFormat="1" ht="16.5" customHeight="1">
      <c r="A271" s="38"/>
      <c r="B271" s="39"/>
      <c r="C271" s="213" t="s">
        <v>256</v>
      </c>
      <c r="D271" s="213" t="s">
        <v>150</v>
      </c>
      <c r="E271" s="214" t="s">
        <v>254</v>
      </c>
      <c r="F271" s="215" t="s">
        <v>255</v>
      </c>
      <c r="G271" s="216" t="s">
        <v>178</v>
      </c>
      <c r="H271" s="217">
        <v>32.863999999999997</v>
      </c>
      <c r="I271" s="218"/>
      <c r="J271" s="219">
        <f>ROUND(I271*H271,2)</f>
        <v>0</v>
      </c>
      <c r="K271" s="215" t="s">
        <v>153</v>
      </c>
      <c r="L271" s="44"/>
      <c r="M271" s="220" t="s">
        <v>19</v>
      </c>
      <c r="N271" s="221" t="s">
        <v>40</v>
      </c>
      <c r="O271" s="84"/>
      <c r="P271" s="222">
        <f>O271*H271</f>
        <v>0</v>
      </c>
      <c r="Q271" s="222">
        <v>0.0040000000000000001</v>
      </c>
      <c r="R271" s="222">
        <f>Q271*H271</f>
        <v>0.13145599999999999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154</v>
      </c>
      <c r="AT271" s="224" t="s">
        <v>150</v>
      </c>
      <c r="AU271" s="224" t="s">
        <v>78</v>
      </c>
      <c r="AY271" s="17" t="s">
        <v>148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76</v>
      </c>
      <c r="BK271" s="225">
        <f>ROUND(I271*H271,2)</f>
        <v>0</v>
      </c>
      <c r="BL271" s="17" t="s">
        <v>154</v>
      </c>
      <c r="BM271" s="224" t="s">
        <v>845</v>
      </c>
    </row>
    <row r="272" s="2" customFormat="1">
      <c r="A272" s="38"/>
      <c r="B272" s="39"/>
      <c r="C272" s="40"/>
      <c r="D272" s="226" t="s">
        <v>156</v>
      </c>
      <c r="E272" s="40"/>
      <c r="F272" s="227" t="s">
        <v>257</v>
      </c>
      <c r="G272" s="40"/>
      <c r="H272" s="40"/>
      <c r="I272" s="228"/>
      <c r="J272" s="40"/>
      <c r="K272" s="40"/>
      <c r="L272" s="44"/>
      <c r="M272" s="229"/>
      <c r="N272" s="230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156</v>
      </c>
      <c r="AU272" s="17" t="s">
        <v>78</v>
      </c>
    </row>
    <row r="273" s="2" customFormat="1">
      <c r="A273" s="38"/>
      <c r="B273" s="39"/>
      <c r="C273" s="40"/>
      <c r="D273" s="231" t="s">
        <v>158</v>
      </c>
      <c r="E273" s="40"/>
      <c r="F273" s="232" t="s">
        <v>258</v>
      </c>
      <c r="G273" s="40"/>
      <c r="H273" s="40"/>
      <c r="I273" s="228"/>
      <c r="J273" s="40"/>
      <c r="K273" s="40"/>
      <c r="L273" s="44"/>
      <c r="M273" s="229"/>
      <c r="N273" s="230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158</v>
      </c>
      <c r="AU273" s="17" t="s">
        <v>78</v>
      </c>
    </row>
    <row r="274" s="13" customFormat="1">
      <c r="A274" s="13"/>
      <c r="B274" s="233"/>
      <c r="C274" s="234"/>
      <c r="D274" s="226" t="s">
        <v>160</v>
      </c>
      <c r="E274" s="235" t="s">
        <v>19</v>
      </c>
      <c r="F274" s="236" t="s">
        <v>843</v>
      </c>
      <c r="G274" s="234"/>
      <c r="H274" s="237">
        <v>4.1600000000000001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160</v>
      </c>
      <c r="AU274" s="243" t="s">
        <v>78</v>
      </c>
      <c r="AV274" s="13" t="s">
        <v>78</v>
      </c>
      <c r="AW274" s="13" t="s">
        <v>31</v>
      </c>
      <c r="AX274" s="13" t="s">
        <v>69</v>
      </c>
      <c r="AY274" s="243" t="s">
        <v>148</v>
      </c>
    </row>
    <row r="275" s="13" customFormat="1">
      <c r="A275" s="13"/>
      <c r="B275" s="233"/>
      <c r="C275" s="234"/>
      <c r="D275" s="226" t="s">
        <v>160</v>
      </c>
      <c r="E275" s="235" t="s">
        <v>19</v>
      </c>
      <c r="F275" s="236" t="s">
        <v>844</v>
      </c>
      <c r="G275" s="234"/>
      <c r="H275" s="237">
        <v>28.704000000000001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160</v>
      </c>
      <c r="AU275" s="243" t="s">
        <v>78</v>
      </c>
      <c r="AV275" s="13" t="s">
        <v>78</v>
      </c>
      <c r="AW275" s="13" t="s">
        <v>31</v>
      </c>
      <c r="AX275" s="13" t="s">
        <v>69</v>
      </c>
      <c r="AY275" s="243" t="s">
        <v>148</v>
      </c>
    </row>
    <row r="276" s="14" customFormat="1">
      <c r="A276" s="14"/>
      <c r="B276" s="244"/>
      <c r="C276" s="245"/>
      <c r="D276" s="226" t="s">
        <v>160</v>
      </c>
      <c r="E276" s="246" t="s">
        <v>19</v>
      </c>
      <c r="F276" s="247" t="s">
        <v>162</v>
      </c>
      <c r="G276" s="245"/>
      <c r="H276" s="248">
        <v>32.863999999999997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160</v>
      </c>
      <c r="AU276" s="254" t="s">
        <v>78</v>
      </c>
      <c r="AV276" s="14" t="s">
        <v>154</v>
      </c>
      <c r="AW276" s="14" t="s">
        <v>31</v>
      </c>
      <c r="AX276" s="14" t="s">
        <v>76</v>
      </c>
      <c r="AY276" s="254" t="s">
        <v>148</v>
      </c>
    </row>
    <row r="277" s="2" customFormat="1" ht="16.5" customHeight="1">
      <c r="A277" s="38"/>
      <c r="B277" s="39"/>
      <c r="C277" s="213" t="s">
        <v>349</v>
      </c>
      <c r="D277" s="213" t="s">
        <v>150</v>
      </c>
      <c r="E277" s="214" t="s">
        <v>846</v>
      </c>
      <c r="F277" s="215" t="s">
        <v>847</v>
      </c>
      <c r="G277" s="216" t="s">
        <v>178</v>
      </c>
      <c r="H277" s="217">
        <v>18.600000000000001</v>
      </c>
      <c r="I277" s="218"/>
      <c r="J277" s="219">
        <f>ROUND(I277*H277,2)</f>
        <v>0</v>
      </c>
      <c r="K277" s="215" t="s">
        <v>153</v>
      </c>
      <c r="L277" s="44"/>
      <c r="M277" s="220" t="s">
        <v>19</v>
      </c>
      <c r="N277" s="221" t="s">
        <v>40</v>
      </c>
      <c r="O277" s="84"/>
      <c r="P277" s="222">
        <f>O277*H277</f>
        <v>0</v>
      </c>
      <c r="Q277" s="222">
        <v>0.018380000000000001</v>
      </c>
      <c r="R277" s="222">
        <f>Q277*H277</f>
        <v>0.34186800000000006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154</v>
      </c>
      <c r="AT277" s="224" t="s">
        <v>150</v>
      </c>
      <c r="AU277" s="224" t="s">
        <v>78</v>
      </c>
      <c r="AY277" s="17" t="s">
        <v>148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76</v>
      </c>
      <c r="BK277" s="225">
        <f>ROUND(I277*H277,2)</f>
        <v>0</v>
      </c>
      <c r="BL277" s="17" t="s">
        <v>154</v>
      </c>
      <c r="BM277" s="224" t="s">
        <v>622</v>
      </c>
    </row>
    <row r="278" s="2" customFormat="1">
      <c r="A278" s="38"/>
      <c r="B278" s="39"/>
      <c r="C278" s="40"/>
      <c r="D278" s="226" t="s">
        <v>156</v>
      </c>
      <c r="E278" s="40"/>
      <c r="F278" s="227" t="s">
        <v>848</v>
      </c>
      <c r="G278" s="40"/>
      <c r="H278" s="40"/>
      <c r="I278" s="228"/>
      <c r="J278" s="40"/>
      <c r="K278" s="40"/>
      <c r="L278" s="44"/>
      <c r="M278" s="229"/>
      <c r="N278" s="230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156</v>
      </c>
      <c r="AU278" s="17" t="s">
        <v>78</v>
      </c>
    </row>
    <row r="279" s="2" customFormat="1">
      <c r="A279" s="38"/>
      <c r="B279" s="39"/>
      <c r="C279" s="40"/>
      <c r="D279" s="231" t="s">
        <v>158</v>
      </c>
      <c r="E279" s="40"/>
      <c r="F279" s="232" t="s">
        <v>849</v>
      </c>
      <c r="G279" s="40"/>
      <c r="H279" s="40"/>
      <c r="I279" s="228"/>
      <c r="J279" s="40"/>
      <c r="K279" s="40"/>
      <c r="L279" s="44"/>
      <c r="M279" s="229"/>
      <c r="N279" s="230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158</v>
      </c>
      <c r="AU279" s="17" t="s">
        <v>78</v>
      </c>
    </row>
    <row r="280" s="13" customFormat="1">
      <c r="A280" s="13"/>
      <c r="B280" s="233"/>
      <c r="C280" s="234"/>
      <c r="D280" s="226" t="s">
        <v>160</v>
      </c>
      <c r="E280" s="235" t="s">
        <v>19</v>
      </c>
      <c r="F280" s="236" t="s">
        <v>841</v>
      </c>
      <c r="G280" s="234"/>
      <c r="H280" s="237">
        <v>18.600000000000001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160</v>
      </c>
      <c r="AU280" s="243" t="s">
        <v>78</v>
      </c>
      <c r="AV280" s="13" t="s">
        <v>78</v>
      </c>
      <c r="AW280" s="13" t="s">
        <v>31</v>
      </c>
      <c r="AX280" s="13" t="s">
        <v>69</v>
      </c>
      <c r="AY280" s="243" t="s">
        <v>148</v>
      </c>
    </row>
    <row r="281" s="14" customFormat="1">
      <c r="A281" s="14"/>
      <c r="B281" s="244"/>
      <c r="C281" s="245"/>
      <c r="D281" s="226" t="s">
        <v>160</v>
      </c>
      <c r="E281" s="246" t="s">
        <v>19</v>
      </c>
      <c r="F281" s="247" t="s">
        <v>162</v>
      </c>
      <c r="G281" s="245"/>
      <c r="H281" s="248">
        <v>18.600000000000001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160</v>
      </c>
      <c r="AU281" s="254" t="s">
        <v>78</v>
      </c>
      <c r="AV281" s="14" t="s">
        <v>154</v>
      </c>
      <c r="AW281" s="14" t="s">
        <v>31</v>
      </c>
      <c r="AX281" s="14" t="s">
        <v>76</v>
      </c>
      <c r="AY281" s="254" t="s">
        <v>148</v>
      </c>
    </row>
    <row r="282" s="2" customFormat="1" ht="16.5" customHeight="1">
      <c r="A282" s="38"/>
      <c r="B282" s="39"/>
      <c r="C282" s="213" t="s">
        <v>264</v>
      </c>
      <c r="D282" s="213" t="s">
        <v>150</v>
      </c>
      <c r="E282" s="214" t="s">
        <v>850</v>
      </c>
      <c r="F282" s="215" t="s">
        <v>851</v>
      </c>
      <c r="G282" s="216" t="s">
        <v>178</v>
      </c>
      <c r="H282" s="217">
        <v>18.600000000000001</v>
      </c>
      <c r="I282" s="218"/>
      <c r="J282" s="219">
        <f>ROUND(I282*H282,2)</f>
        <v>0</v>
      </c>
      <c r="K282" s="215" t="s">
        <v>153</v>
      </c>
      <c r="L282" s="44"/>
      <c r="M282" s="220" t="s">
        <v>19</v>
      </c>
      <c r="N282" s="221" t="s">
        <v>40</v>
      </c>
      <c r="O282" s="84"/>
      <c r="P282" s="222">
        <f>O282*H282</f>
        <v>0</v>
      </c>
      <c r="Q282" s="222">
        <v>0.0079000000000000008</v>
      </c>
      <c r="R282" s="222">
        <f>Q282*H282</f>
        <v>0.14694000000000002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154</v>
      </c>
      <c r="AT282" s="224" t="s">
        <v>150</v>
      </c>
      <c r="AU282" s="224" t="s">
        <v>78</v>
      </c>
      <c r="AY282" s="17" t="s">
        <v>148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76</v>
      </c>
      <c r="BK282" s="225">
        <f>ROUND(I282*H282,2)</f>
        <v>0</v>
      </c>
      <c r="BL282" s="17" t="s">
        <v>154</v>
      </c>
      <c r="BM282" s="224" t="s">
        <v>403</v>
      </c>
    </row>
    <row r="283" s="2" customFormat="1">
      <c r="A283" s="38"/>
      <c r="B283" s="39"/>
      <c r="C283" s="40"/>
      <c r="D283" s="226" t="s">
        <v>156</v>
      </c>
      <c r="E283" s="40"/>
      <c r="F283" s="227" t="s">
        <v>852</v>
      </c>
      <c r="G283" s="40"/>
      <c r="H283" s="40"/>
      <c r="I283" s="228"/>
      <c r="J283" s="40"/>
      <c r="K283" s="40"/>
      <c r="L283" s="44"/>
      <c r="M283" s="229"/>
      <c r="N283" s="230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156</v>
      </c>
      <c r="AU283" s="17" t="s">
        <v>78</v>
      </c>
    </row>
    <row r="284" s="2" customFormat="1">
      <c r="A284" s="38"/>
      <c r="B284" s="39"/>
      <c r="C284" s="40"/>
      <c r="D284" s="231" t="s">
        <v>158</v>
      </c>
      <c r="E284" s="40"/>
      <c r="F284" s="232" t="s">
        <v>853</v>
      </c>
      <c r="G284" s="40"/>
      <c r="H284" s="40"/>
      <c r="I284" s="228"/>
      <c r="J284" s="40"/>
      <c r="K284" s="40"/>
      <c r="L284" s="44"/>
      <c r="M284" s="229"/>
      <c r="N284" s="230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158</v>
      </c>
      <c r="AU284" s="17" t="s">
        <v>78</v>
      </c>
    </row>
    <row r="285" s="13" customFormat="1">
      <c r="A285" s="13"/>
      <c r="B285" s="233"/>
      <c r="C285" s="234"/>
      <c r="D285" s="226" t="s">
        <v>160</v>
      </c>
      <c r="E285" s="235" t="s">
        <v>19</v>
      </c>
      <c r="F285" s="236" t="s">
        <v>841</v>
      </c>
      <c r="G285" s="234"/>
      <c r="H285" s="237">
        <v>18.600000000000001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160</v>
      </c>
      <c r="AU285" s="243" t="s">
        <v>78</v>
      </c>
      <c r="AV285" s="13" t="s">
        <v>78</v>
      </c>
      <c r="AW285" s="13" t="s">
        <v>31</v>
      </c>
      <c r="AX285" s="13" t="s">
        <v>69</v>
      </c>
      <c r="AY285" s="243" t="s">
        <v>148</v>
      </c>
    </row>
    <row r="286" s="14" customFormat="1">
      <c r="A286" s="14"/>
      <c r="B286" s="244"/>
      <c r="C286" s="245"/>
      <c r="D286" s="226" t="s">
        <v>160</v>
      </c>
      <c r="E286" s="246" t="s">
        <v>19</v>
      </c>
      <c r="F286" s="247" t="s">
        <v>162</v>
      </c>
      <c r="G286" s="245"/>
      <c r="H286" s="248">
        <v>18.600000000000001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160</v>
      </c>
      <c r="AU286" s="254" t="s">
        <v>78</v>
      </c>
      <c r="AV286" s="14" t="s">
        <v>154</v>
      </c>
      <c r="AW286" s="14" t="s">
        <v>31</v>
      </c>
      <c r="AX286" s="14" t="s">
        <v>76</v>
      </c>
      <c r="AY286" s="254" t="s">
        <v>148</v>
      </c>
    </row>
    <row r="287" s="2" customFormat="1" ht="24.15" customHeight="1">
      <c r="A287" s="38"/>
      <c r="B287" s="39"/>
      <c r="C287" s="213" t="s">
        <v>356</v>
      </c>
      <c r="D287" s="213" t="s">
        <v>150</v>
      </c>
      <c r="E287" s="214" t="s">
        <v>854</v>
      </c>
      <c r="F287" s="215" t="s">
        <v>855</v>
      </c>
      <c r="G287" s="216" t="s">
        <v>178</v>
      </c>
      <c r="H287" s="217">
        <v>3.3599999999999999</v>
      </c>
      <c r="I287" s="218"/>
      <c r="J287" s="219">
        <f>ROUND(I287*H287,2)</f>
        <v>0</v>
      </c>
      <c r="K287" s="215" t="s">
        <v>153</v>
      </c>
      <c r="L287" s="44"/>
      <c r="M287" s="220" t="s">
        <v>19</v>
      </c>
      <c r="N287" s="221" t="s">
        <v>40</v>
      </c>
      <c r="O287" s="84"/>
      <c r="P287" s="222">
        <f>O287*H287</f>
        <v>0</v>
      </c>
      <c r="Q287" s="222">
        <v>0.0083499999999999998</v>
      </c>
      <c r="R287" s="222">
        <f>Q287*H287</f>
        <v>0.028055999999999998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154</v>
      </c>
      <c r="AT287" s="224" t="s">
        <v>150</v>
      </c>
      <c r="AU287" s="224" t="s">
        <v>78</v>
      </c>
      <c r="AY287" s="17" t="s">
        <v>148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76</v>
      </c>
      <c r="BK287" s="225">
        <f>ROUND(I287*H287,2)</f>
        <v>0</v>
      </c>
      <c r="BL287" s="17" t="s">
        <v>154</v>
      </c>
      <c r="BM287" s="224" t="s">
        <v>629</v>
      </c>
    </row>
    <row r="288" s="2" customFormat="1">
      <c r="A288" s="38"/>
      <c r="B288" s="39"/>
      <c r="C288" s="40"/>
      <c r="D288" s="226" t="s">
        <v>156</v>
      </c>
      <c r="E288" s="40"/>
      <c r="F288" s="227" t="s">
        <v>856</v>
      </c>
      <c r="G288" s="40"/>
      <c r="H288" s="40"/>
      <c r="I288" s="228"/>
      <c r="J288" s="40"/>
      <c r="K288" s="40"/>
      <c r="L288" s="44"/>
      <c r="M288" s="229"/>
      <c r="N288" s="230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156</v>
      </c>
      <c r="AU288" s="17" t="s">
        <v>78</v>
      </c>
    </row>
    <row r="289" s="2" customFormat="1">
      <c r="A289" s="38"/>
      <c r="B289" s="39"/>
      <c r="C289" s="40"/>
      <c r="D289" s="231" t="s">
        <v>158</v>
      </c>
      <c r="E289" s="40"/>
      <c r="F289" s="232" t="s">
        <v>857</v>
      </c>
      <c r="G289" s="40"/>
      <c r="H289" s="40"/>
      <c r="I289" s="228"/>
      <c r="J289" s="40"/>
      <c r="K289" s="40"/>
      <c r="L289" s="44"/>
      <c r="M289" s="229"/>
      <c r="N289" s="230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158</v>
      </c>
      <c r="AU289" s="17" t="s">
        <v>78</v>
      </c>
    </row>
    <row r="290" s="13" customFormat="1">
      <c r="A290" s="13"/>
      <c r="B290" s="233"/>
      <c r="C290" s="234"/>
      <c r="D290" s="226" t="s">
        <v>160</v>
      </c>
      <c r="E290" s="235" t="s">
        <v>19</v>
      </c>
      <c r="F290" s="236" t="s">
        <v>858</v>
      </c>
      <c r="G290" s="234"/>
      <c r="H290" s="237">
        <v>3.3599999999999999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160</v>
      </c>
      <c r="AU290" s="243" t="s">
        <v>78</v>
      </c>
      <c r="AV290" s="13" t="s">
        <v>78</v>
      </c>
      <c r="AW290" s="13" t="s">
        <v>31</v>
      </c>
      <c r="AX290" s="13" t="s">
        <v>69</v>
      </c>
      <c r="AY290" s="243" t="s">
        <v>148</v>
      </c>
    </row>
    <row r="291" s="14" customFormat="1">
      <c r="A291" s="14"/>
      <c r="B291" s="244"/>
      <c r="C291" s="245"/>
      <c r="D291" s="226" t="s">
        <v>160</v>
      </c>
      <c r="E291" s="246" t="s">
        <v>19</v>
      </c>
      <c r="F291" s="247" t="s">
        <v>162</v>
      </c>
      <c r="G291" s="245"/>
      <c r="H291" s="248">
        <v>3.3599999999999999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160</v>
      </c>
      <c r="AU291" s="254" t="s">
        <v>78</v>
      </c>
      <c r="AV291" s="14" t="s">
        <v>154</v>
      </c>
      <c r="AW291" s="14" t="s">
        <v>31</v>
      </c>
      <c r="AX291" s="14" t="s">
        <v>76</v>
      </c>
      <c r="AY291" s="254" t="s">
        <v>148</v>
      </c>
    </row>
    <row r="292" s="2" customFormat="1" ht="16.5" customHeight="1">
      <c r="A292" s="38"/>
      <c r="B292" s="39"/>
      <c r="C292" s="255" t="s">
        <v>270</v>
      </c>
      <c r="D292" s="255" t="s">
        <v>222</v>
      </c>
      <c r="E292" s="256" t="s">
        <v>859</v>
      </c>
      <c r="F292" s="257" t="s">
        <v>860</v>
      </c>
      <c r="G292" s="258" t="s">
        <v>178</v>
      </c>
      <c r="H292" s="259">
        <v>4.3680000000000003</v>
      </c>
      <c r="I292" s="260"/>
      <c r="J292" s="261">
        <f>ROUND(I292*H292,2)</f>
        <v>0</v>
      </c>
      <c r="K292" s="257" t="s">
        <v>19</v>
      </c>
      <c r="L292" s="262"/>
      <c r="M292" s="263" t="s">
        <v>19</v>
      </c>
      <c r="N292" s="264" t="s">
        <v>40</v>
      </c>
      <c r="O292" s="84"/>
      <c r="P292" s="222">
        <f>O292*H292</f>
        <v>0</v>
      </c>
      <c r="Q292" s="222">
        <v>0.0023999999999999998</v>
      </c>
      <c r="R292" s="222">
        <f>Q292*H292</f>
        <v>0.0104832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179</v>
      </c>
      <c r="AT292" s="224" t="s">
        <v>222</v>
      </c>
      <c r="AU292" s="224" t="s">
        <v>78</v>
      </c>
      <c r="AY292" s="17" t="s">
        <v>148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76</v>
      </c>
      <c r="BK292" s="225">
        <f>ROUND(I292*H292,2)</f>
        <v>0</v>
      </c>
      <c r="BL292" s="17" t="s">
        <v>154</v>
      </c>
      <c r="BM292" s="224" t="s">
        <v>634</v>
      </c>
    </row>
    <row r="293" s="2" customFormat="1">
      <c r="A293" s="38"/>
      <c r="B293" s="39"/>
      <c r="C293" s="40"/>
      <c r="D293" s="226" t="s">
        <v>156</v>
      </c>
      <c r="E293" s="40"/>
      <c r="F293" s="227" t="s">
        <v>861</v>
      </c>
      <c r="G293" s="40"/>
      <c r="H293" s="40"/>
      <c r="I293" s="228"/>
      <c r="J293" s="40"/>
      <c r="K293" s="40"/>
      <c r="L293" s="44"/>
      <c r="M293" s="229"/>
      <c r="N293" s="230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156</v>
      </c>
      <c r="AU293" s="17" t="s">
        <v>78</v>
      </c>
    </row>
    <row r="294" s="13" customFormat="1">
      <c r="A294" s="13"/>
      <c r="B294" s="233"/>
      <c r="C294" s="234"/>
      <c r="D294" s="226" t="s">
        <v>160</v>
      </c>
      <c r="E294" s="235" t="s">
        <v>19</v>
      </c>
      <c r="F294" s="236" t="s">
        <v>862</v>
      </c>
      <c r="G294" s="234"/>
      <c r="H294" s="237">
        <v>4.3680000000000003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160</v>
      </c>
      <c r="AU294" s="243" t="s">
        <v>78</v>
      </c>
      <c r="AV294" s="13" t="s">
        <v>78</v>
      </c>
      <c r="AW294" s="13" t="s">
        <v>31</v>
      </c>
      <c r="AX294" s="13" t="s">
        <v>69</v>
      </c>
      <c r="AY294" s="243" t="s">
        <v>148</v>
      </c>
    </row>
    <row r="295" s="14" customFormat="1">
      <c r="A295" s="14"/>
      <c r="B295" s="244"/>
      <c r="C295" s="245"/>
      <c r="D295" s="226" t="s">
        <v>160</v>
      </c>
      <c r="E295" s="246" t="s">
        <v>19</v>
      </c>
      <c r="F295" s="247" t="s">
        <v>162</v>
      </c>
      <c r="G295" s="245"/>
      <c r="H295" s="248">
        <v>4.3680000000000003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160</v>
      </c>
      <c r="AU295" s="254" t="s">
        <v>78</v>
      </c>
      <c r="AV295" s="14" t="s">
        <v>154</v>
      </c>
      <c r="AW295" s="14" t="s">
        <v>31</v>
      </c>
      <c r="AX295" s="14" t="s">
        <v>76</v>
      </c>
      <c r="AY295" s="254" t="s">
        <v>148</v>
      </c>
    </row>
    <row r="296" s="2" customFormat="1" ht="24.15" customHeight="1">
      <c r="A296" s="38"/>
      <c r="B296" s="39"/>
      <c r="C296" s="213" t="s">
        <v>100</v>
      </c>
      <c r="D296" s="213" t="s">
        <v>150</v>
      </c>
      <c r="E296" s="214" t="s">
        <v>854</v>
      </c>
      <c r="F296" s="215" t="s">
        <v>855</v>
      </c>
      <c r="G296" s="216" t="s">
        <v>178</v>
      </c>
      <c r="H296" s="217">
        <v>8.4000000000000004</v>
      </c>
      <c r="I296" s="218"/>
      <c r="J296" s="219">
        <f>ROUND(I296*H296,2)</f>
        <v>0</v>
      </c>
      <c r="K296" s="215" t="s">
        <v>153</v>
      </c>
      <c r="L296" s="44"/>
      <c r="M296" s="220" t="s">
        <v>19</v>
      </c>
      <c r="N296" s="221" t="s">
        <v>40</v>
      </c>
      <c r="O296" s="84"/>
      <c r="P296" s="222">
        <f>O296*H296</f>
        <v>0</v>
      </c>
      <c r="Q296" s="222">
        <v>0.0083499999999999998</v>
      </c>
      <c r="R296" s="222">
        <f>Q296*H296</f>
        <v>0.070140000000000008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154</v>
      </c>
      <c r="AT296" s="224" t="s">
        <v>150</v>
      </c>
      <c r="AU296" s="224" t="s">
        <v>78</v>
      </c>
      <c r="AY296" s="17" t="s">
        <v>148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76</v>
      </c>
      <c r="BK296" s="225">
        <f>ROUND(I296*H296,2)</f>
        <v>0</v>
      </c>
      <c r="BL296" s="17" t="s">
        <v>154</v>
      </c>
      <c r="BM296" s="224" t="s">
        <v>863</v>
      </c>
    </row>
    <row r="297" s="2" customFormat="1">
      <c r="A297" s="38"/>
      <c r="B297" s="39"/>
      <c r="C297" s="40"/>
      <c r="D297" s="226" t="s">
        <v>156</v>
      </c>
      <c r="E297" s="40"/>
      <c r="F297" s="227" t="s">
        <v>856</v>
      </c>
      <c r="G297" s="40"/>
      <c r="H297" s="40"/>
      <c r="I297" s="228"/>
      <c r="J297" s="40"/>
      <c r="K297" s="40"/>
      <c r="L297" s="44"/>
      <c r="M297" s="229"/>
      <c r="N297" s="230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156</v>
      </c>
      <c r="AU297" s="17" t="s">
        <v>78</v>
      </c>
    </row>
    <row r="298" s="2" customFormat="1">
      <c r="A298" s="38"/>
      <c r="B298" s="39"/>
      <c r="C298" s="40"/>
      <c r="D298" s="231" t="s">
        <v>158</v>
      </c>
      <c r="E298" s="40"/>
      <c r="F298" s="232" t="s">
        <v>857</v>
      </c>
      <c r="G298" s="40"/>
      <c r="H298" s="40"/>
      <c r="I298" s="228"/>
      <c r="J298" s="40"/>
      <c r="K298" s="40"/>
      <c r="L298" s="44"/>
      <c r="M298" s="229"/>
      <c r="N298" s="230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158</v>
      </c>
      <c r="AU298" s="17" t="s">
        <v>78</v>
      </c>
    </row>
    <row r="299" s="13" customFormat="1">
      <c r="A299" s="13"/>
      <c r="B299" s="233"/>
      <c r="C299" s="234"/>
      <c r="D299" s="226" t="s">
        <v>160</v>
      </c>
      <c r="E299" s="235" t="s">
        <v>19</v>
      </c>
      <c r="F299" s="236" t="s">
        <v>864</v>
      </c>
      <c r="G299" s="234"/>
      <c r="H299" s="237">
        <v>8.4000000000000004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160</v>
      </c>
      <c r="AU299" s="243" t="s">
        <v>78</v>
      </c>
      <c r="AV299" s="13" t="s">
        <v>78</v>
      </c>
      <c r="AW299" s="13" t="s">
        <v>31</v>
      </c>
      <c r="AX299" s="13" t="s">
        <v>69</v>
      </c>
      <c r="AY299" s="243" t="s">
        <v>148</v>
      </c>
    </row>
    <row r="300" s="14" customFormat="1">
      <c r="A300" s="14"/>
      <c r="B300" s="244"/>
      <c r="C300" s="245"/>
      <c r="D300" s="226" t="s">
        <v>160</v>
      </c>
      <c r="E300" s="246" t="s">
        <v>19</v>
      </c>
      <c r="F300" s="247" t="s">
        <v>162</v>
      </c>
      <c r="G300" s="245"/>
      <c r="H300" s="248">
        <v>8.4000000000000004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160</v>
      </c>
      <c r="AU300" s="254" t="s">
        <v>78</v>
      </c>
      <c r="AV300" s="14" t="s">
        <v>154</v>
      </c>
      <c r="AW300" s="14" t="s">
        <v>31</v>
      </c>
      <c r="AX300" s="14" t="s">
        <v>76</v>
      </c>
      <c r="AY300" s="254" t="s">
        <v>148</v>
      </c>
    </row>
    <row r="301" s="2" customFormat="1" ht="16.5" customHeight="1">
      <c r="A301" s="38"/>
      <c r="B301" s="39"/>
      <c r="C301" s="255" t="s">
        <v>278</v>
      </c>
      <c r="D301" s="255" t="s">
        <v>222</v>
      </c>
      <c r="E301" s="256" t="s">
        <v>865</v>
      </c>
      <c r="F301" s="257" t="s">
        <v>866</v>
      </c>
      <c r="G301" s="258" t="s">
        <v>178</v>
      </c>
      <c r="H301" s="259">
        <v>8.9039999999999999</v>
      </c>
      <c r="I301" s="260"/>
      <c r="J301" s="261">
        <f>ROUND(I301*H301,2)</f>
        <v>0</v>
      </c>
      <c r="K301" s="257" t="s">
        <v>153</v>
      </c>
      <c r="L301" s="262"/>
      <c r="M301" s="263" t="s">
        <v>19</v>
      </c>
      <c r="N301" s="264" t="s">
        <v>40</v>
      </c>
      <c r="O301" s="84"/>
      <c r="P301" s="222">
        <f>O301*H301</f>
        <v>0</v>
      </c>
      <c r="Q301" s="222">
        <v>0.0015</v>
      </c>
      <c r="R301" s="222">
        <f>Q301*H301</f>
        <v>0.013356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179</v>
      </c>
      <c r="AT301" s="224" t="s">
        <v>222</v>
      </c>
      <c r="AU301" s="224" t="s">
        <v>78</v>
      </c>
      <c r="AY301" s="17" t="s">
        <v>148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76</v>
      </c>
      <c r="BK301" s="225">
        <f>ROUND(I301*H301,2)</f>
        <v>0</v>
      </c>
      <c r="BL301" s="17" t="s">
        <v>154</v>
      </c>
      <c r="BM301" s="224" t="s">
        <v>640</v>
      </c>
    </row>
    <row r="302" s="2" customFormat="1">
      <c r="A302" s="38"/>
      <c r="B302" s="39"/>
      <c r="C302" s="40"/>
      <c r="D302" s="226" t="s">
        <v>156</v>
      </c>
      <c r="E302" s="40"/>
      <c r="F302" s="227" t="s">
        <v>866</v>
      </c>
      <c r="G302" s="40"/>
      <c r="H302" s="40"/>
      <c r="I302" s="228"/>
      <c r="J302" s="40"/>
      <c r="K302" s="40"/>
      <c r="L302" s="44"/>
      <c r="M302" s="229"/>
      <c r="N302" s="230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156</v>
      </c>
      <c r="AU302" s="17" t="s">
        <v>78</v>
      </c>
    </row>
    <row r="303" s="13" customFormat="1">
      <c r="A303" s="13"/>
      <c r="B303" s="233"/>
      <c r="C303" s="234"/>
      <c r="D303" s="226" t="s">
        <v>160</v>
      </c>
      <c r="E303" s="235" t="s">
        <v>19</v>
      </c>
      <c r="F303" s="236" t="s">
        <v>867</v>
      </c>
      <c r="G303" s="234"/>
      <c r="H303" s="237">
        <v>8.9039999999999999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160</v>
      </c>
      <c r="AU303" s="243" t="s">
        <v>78</v>
      </c>
      <c r="AV303" s="13" t="s">
        <v>78</v>
      </c>
      <c r="AW303" s="13" t="s">
        <v>31</v>
      </c>
      <c r="AX303" s="13" t="s">
        <v>69</v>
      </c>
      <c r="AY303" s="243" t="s">
        <v>148</v>
      </c>
    </row>
    <row r="304" s="14" customFormat="1">
      <c r="A304" s="14"/>
      <c r="B304" s="244"/>
      <c r="C304" s="245"/>
      <c r="D304" s="226" t="s">
        <v>160</v>
      </c>
      <c r="E304" s="246" t="s">
        <v>19</v>
      </c>
      <c r="F304" s="247" t="s">
        <v>162</v>
      </c>
      <c r="G304" s="245"/>
      <c r="H304" s="248">
        <v>8.9039999999999999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160</v>
      </c>
      <c r="AU304" s="254" t="s">
        <v>78</v>
      </c>
      <c r="AV304" s="14" t="s">
        <v>154</v>
      </c>
      <c r="AW304" s="14" t="s">
        <v>31</v>
      </c>
      <c r="AX304" s="14" t="s">
        <v>76</v>
      </c>
      <c r="AY304" s="254" t="s">
        <v>148</v>
      </c>
    </row>
    <row r="305" s="2" customFormat="1" ht="24.15" customHeight="1">
      <c r="A305" s="38"/>
      <c r="B305" s="39"/>
      <c r="C305" s="213" t="s">
        <v>370</v>
      </c>
      <c r="D305" s="213" t="s">
        <v>150</v>
      </c>
      <c r="E305" s="214" t="s">
        <v>868</v>
      </c>
      <c r="F305" s="215" t="s">
        <v>869</v>
      </c>
      <c r="G305" s="216" t="s">
        <v>178</v>
      </c>
      <c r="H305" s="217">
        <v>9.5999999999999996</v>
      </c>
      <c r="I305" s="218"/>
      <c r="J305" s="219">
        <f>ROUND(I305*H305,2)</f>
        <v>0</v>
      </c>
      <c r="K305" s="215" t="s">
        <v>153</v>
      </c>
      <c r="L305" s="44"/>
      <c r="M305" s="220" t="s">
        <v>19</v>
      </c>
      <c r="N305" s="221" t="s">
        <v>40</v>
      </c>
      <c r="O305" s="84"/>
      <c r="P305" s="222">
        <f>O305*H305</f>
        <v>0</v>
      </c>
      <c r="Q305" s="222">
        <v>0.0086</v>
      </c>
      <c r="R305" s="222">
        <f>Q305*H305</f>
        <v>0.082559999999999994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154</v>
      </c>
      <c r="AT305" s="224" t="s">
        <v>150</v>
      </c>
      <c r="AU305" s="224" t="s">
        <v>78</v>
      </c>
      <c r="AY305" s="17" t="s">
        <v>148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76</v>
      </c>
      <c r="BK305" s="225">
        <f>ROUND(I305*H305,2)</f>
        <v>0</v>
      </c>
      <c r="BL305" s="17" t="s">
        <v>154</v>
      </c>
      <c r="BM305" s="224" t="s">
        <v>643</v>
      </c>
    </row>
    <row r="306" s="2" customFormat="1">
      <c r="A306" s="38"/>
      <c r="B306" s="39"/>
      <c r="C306" s="40"/>
      <c r="D306" s="226" t="s">
        <v>156</v>
      </c>
      <c r="E306" s="40"/>
      <c r="F306" s="227" t="s">
        <v>870</v>
      </c>
      <c r="G306" s="40"/>
      <c r="H306" s="40"/>
      <c r="I306" s="228"/>
      <c r="J306" s="40"/>
      <c r="K306" s="40"/>
      <c r="L306" s="44"/>
      <c r="M306" s="229"/>
      <c r="N306" s="230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156</v>
      </c>
      <c r="AU306" s="17" t="s">
        <v>78</v>
      </c>
    </row>
    <row r="307" s="2" customFormat="1">
      <c r="A307" s="38"/>
      <c r="B307" s="39"/>
      <c r="C307" s="40"/>
      <c r="D307" s="231" t="s">
        <v>158</v>
      </c>
      <c r="E307" s="40"/>
      <c r="F307" s="232" t="s">
        <v>871</v>
      </c>
      <c r="G307" s="40"/>
      <c r="H307" s="40"/>
      <c r="I307" s="228"/>
      <c r="J307" s="40"/>
      <c r="K307" s="40"/>
      <c r="L307" s="44"/>
      <c r="M307" s="229"/>
      <c r="N307" s="230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158</v>
      </c>
      <c r="AU307" s="17" t="s">
        <v>78</v>
      </c>
    </row>
    <row r="308" s="13" customFormat="1">
      <c r="A308" s="13"/>
      <c r="B308" s="233"/>
      <c r="C308" s="234"/>
      <c r="D308" s="226" t="s">
        <v>160</v>
      </c>
      <c r="E308" s="235" t="s">
        <v>19</v>
      </c>
      <c r="F308" s="236" t="s">
        <v>872</v>
      </c>
      <c r="G308" s="234"/>
      <c r="H308" s="237">
        <v>9.5999999999999996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160</v>
      </c>
      <c r="AU308" s="243" t="s">
        <v>78</v>
      </c>
      <c r="AV308" s="13" t="s">
        <v>78</v>
      </c>
      <c r="AW308" s="13" t="s">
        <v>31</v>
      </c>
      <c r="AX308" s="13" t="s">
        <v>69</v>
      </c>
      <c r="AY308" s="243" t="s">
        <v>148</v>
      </c>
    </row>
    <row r="309" s="14" customFormat="1">
      <c r="A309" s="14"/>
      <c r="B309" s="244"/>
      <c r="C309" s="245"/>
      <c r="D309" s="226" t="s">
        <v>160</v>
      </c>
      <c r="E309" s="246" t="s">
        <v>19</v>
      </c>
      <c r="F309" s="247" t="s">
        <v>162</v>
      </c>
      <c r="G309" s="245"/>
      <c r="H309" s="248">
        <v>9.5999999999999996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160</v>
      </c>
      <c r="AU309" s="254" t="s">
        <v>78</v>
      </c>
      <c r="AV309" s="14" t="s">
        <v>154</v>
      </c>
      <c r="AW309" s="14" t="s">
        <v>31</v>
      </c>
      <c r="AX309" s="14" t="s">
        <v>76</v>
      </c>
      <c r="AY309" s="254" t="s">
        <v>148</v>
      </c>
    </row>
    <row r="310" s="2" customFormat="1" ht="16.5" customHeight="1">
      <c r="A310" s="38"/>
      <c r="B310" s="39"/>
      <c r="C310" s="255" t="s">
        <v>267</v>
      </c>
      <c r="D310" s="255" t="s">
        <v>222</v>
      </c>
      <c r="E310" s="256" t="s">
        <v>873</v>
      </c>
      <c r="F310" s="257" t="s">
        <v>874</v>
      </c>
      <c r="G310" s="258" t="s">
        <v>178</v>
      </c>
      <c r="H310" s="259">
        <v>10.176</v>
      </c>
      <c r="I310" s="260"/>
      <c r="J310" s="261">
        <f>ROUND(I310*H310,2)</f>
        <v>0</v>
      </c>
      <c r="K310" s="257" t="s">
        <v>153</v>
      </c>
      <c r="L310" s="262"/>
      <c r="M310" s="263" t="s">
        <v>19</v>
      </c>
      <c r="N310" s="264" t="s">
        <v>40</v>
      </c>
      <c r="O310" s="84"/>
      <c r="P310" s="222">
        <f>O310*H310</f>
        <v>0</v>
      </c>
      <c r="Q310" s="222">
        <v>0.0044999999999999997</v>
      </c>
      <c r="R310" s="222">
        <f>Q310*H310</f>
        <v>0.045791999999999999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179</v>
      </c>
      <c r="AT310" s="224" t="s">
        <v>222</v>
      </c>
      <c r="AU310" s="224" t="s">
        <v>78</v>
      </c>
      <c r="AY310" s="17" t="s">
        <v>148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76</v>
      </c>
      <c r="BK310" s="225">
        <f>ROUND(I310*H310,2)</f>
        <v>0</v>
      </c>
      <c r="BL310" s="17" t="s">
        <v>154</v>
      </c>
      <c r="BM310" s="224" t="s">
        <v>646</v>
      </c>
    </row>
    <row r="311" s="2" customFormat="1">
      <c r="A311" s="38"/>
      <c r="B311" s="39"/>
      <c r="C311" s="40"/>
      <c r="D311" s="226" t="s">
        <v>156</v>
      </c>
      <c r="E311" s="40"/>
      <c r="F311" s="227" t="s">
        <v>874</v>
      </c>
      <c r="G311" s="40"/>
      <c r="H311" s="40"/>
      <c r="I311" s="228"/>
      <c r="J311" s="40"/>
      <c r="K311" s="40"/>
      <c r="L311" s="44"/>
      <c r="M311" s="229"/>
      <c r="N311" s="230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156</v>
      </c>
      <c r="AU311" s="17" t="s">
        <v>78</v>
      </c>
    </row>
    <row r="312" s="13" customFormat="1">
      <c r="A312" s="13"/>
      <c r="B312" s="233"/>
      <c r="C312" s="234"/>
      <c r="D312" s="226" t="s">
        <v>160</v>
      </c>
      <c r="E312" s="235" t="s">
        <v>19</v>
      </c>
      <c r="F312" s="236" t="s">
        <v>875</v>
      </c>
      <c r="G312" s="234"/>
      <c r="H312" s="237">
        <v>10.176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160</v>
      </c>
      <c r="AU312" s="243" t="s">
        <v>78</v>
      </c>
      <c r="AV312" s="13" t="s">
        <v>78</v>
      </c>
      <c r="AW312" s="13" t="s">
        <v>31</v>
      </c>
      <c r="AX312" s="13" t="s">
        <v>69</v>
      </c>
      <c r="AY312" s="243" t="s">
        <v>148</v>
      </c>
    </row>
    <row r="313" s="14" customFormat="1">
      <c r="A313" s="14"/>
      <c r="B313" s="244"/>
      <c r="C313" s="245"/>
      <c r="D313" s="226" t="s">
        <v>160</v>
      </c>
      <c r="E313" s="246" t="s">
        <v>19</v>
      </c>
      <c r="F313" s="247" t="s">
        <v>162</v>
      </c>
      <c r="G313" s="245"/>
      <c r="H313" s="248">
        <v>10.176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160</v>
      </c>
      <c r="AU313" s="254" t="s">
        <v>78</v>
      </c>
      <c r="AV313" s="14" t="s">
        <v>154</v>
      </c>
      <c r="AW313" s="14" t="s">
        <v>31</v>
      </c>
      <c r="AX313" s="14" t="s">
        <v>76</v>
      </c>
      <c r="AY313" s="254" t="s">
        <v>148</v>
      </c>
    </row>
    <row r="314" s="2" customFormat="1" ht="16.5" customHeight="1">
      <c r="A314" s="38"/>
      <c r="B314" s="39"/>
      <c r="C314" s="213" t="s">
        <v>408</v>
      </c>
      <c r="D314" s="213" t="s">
        <v>150</v>
      </c>
      <c r="E314" s="214" t="s">
        <v>876</v>
      </c>
      <c r="F314" s="215" t="s">
        <v>877</v>
      </c>
      <c r="G314" s="216" t="s">
        <v>178</v>
      </c>
      <c r="H314" s="217">
        <v>16.739999999999998</v>
      </c>
      <c r="I314" s="218"/>
      <c r="J314" s="219">
        <f>ROUND(I314*H314,2)</f>
        <v>0</v>
      </c>
      <c r="K314" s="215" t="s">
        <v>153</v>
      </c>
      <c r="L314" s="44"/>
      <c r="M314" s="220" t="s">
        <v>19</v>
      </c>
      <c r="N314" s="221" t="s">
        <v>40</v>
      </c>
      <c r="O314" s="84"/>
      <c r="P314" s="222">
        <f>O314*H314</f>
        <v>0</v>
      </c>
      <c r="Q314" s="222">
        <v>0.11</v>
      </c>
      <c r="R314" s="222">
        <f>Q314*H314</f>
        <v>1.8413999999999999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154</v>
      </c>
      <c r="AT314" s="224" t="s">
        <v>150</v>
      </c>
      <c r="AU314" s="224" t="s">
        <v>78</v>
      </c>
      <c r="AY314" s="17" t="s">
        <v>148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76</v>
      </c>
      <c r="BK314" s="225">
        <f>ROUND(I314*H314,2)</f>
        <v>0</v>
      </c>
      <c r="BL314" s="17" t="s">
        <v>154</v>
      </c>
      <c r="BM314" s="224" t="s">
        <v>656</v>
      </c>
    </row>
    <row r="315" s="2" customFormat="1">
      <c r="A315" s="38"/>
      <c r="B315" s="39"/>
      <c r="C315" s="40"/>
      <c r="D315" s="226" t="s">
        <v>156</v>
      </c>
      <c r="E315" s="40"/>
      <c r="F315" s="227" t="s">
        <v>878</v>
      </c>
      <c r="G315" s="40"/>
      <c r="H315" s="40"/>
      <c r="I315" s="228"/>
      <c r="J315" s="40"/>
      <c r="K315" s="40"/>
      <c r="L315" s="44"/>
      <c r="M315" s="229"/>
      <c r="N315" s="230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156</v>
      </c>
      <c r="AU315" s="17" t="s">
        <v>78</v>
      </c>
    </row>
    <row r="316" s="2" customFormat="1">
      <c r="A316" s="38"/>
      <c r="B316" s="39"/>
      <c r="C316" s="40"/>
      <c r="D316" s="231" t="s">
        <v>158</v>
      </c>
      <c r="E316" s="40"/>
      <c r="F316" s="232" t="s">
        <v>879</v>
      </c>
      <c r="G316" s="40"/>
      <c r="H316" s="40"/>
      <c r="I316" s="228"/>
      <c r="J316" s="40"/>
      <c r="K316" s="40"/>
      <c r="L316" s="44"/>
      <c r="M316" s="229"/>
      <c r="N316" s="230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158</v>
      </c>
      <c r="AU316" s="17" t="s">
        <v>78</v>
      </c>
    </row>
    <row r="317" s="13" customFormat="1">
      <c r="A317" s="13"/>
      <c r="B317" s="233"/>
      <c r="C317" s="234"/>
      <c r="D317" s="226" t="s">
        <v>160</v>
      </c>
      <c r="E317" s="235" t="s">
        <v>19</v>
      </c>
      <c r="F317" s="236" t="s">
        <v>880</v>
      </c>
      <c r="G317" s="234"/>
      <c r="H317" s="237">
        <v>16.739999999999998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160</v>
      </c>
      <c r="AU317" s="243" t="s">
        <v>78</v>
      </c>
      <c r="AV317" s="13" t="s">
        <v>78</v>
      </c>
      <c r="AW317" s="13" t="s">
        <v>31</v>
      </c>
      <c r="AX317" s="13" t="s">
        <v>69</v>
      </c>
      <c r="AY317" s="243" t="s">
        <v>148</v>
      </c>
    </row>
    <row r="318" s="14" customFormat="1">
      <c r="A318" s="14"/>
      <c r="B318" s="244"/>
      <c r="C318" s="245"/>
      <c r="D318" s="226" t="s">
        <v>160</v>
      </c>
      <c r="E318" s="246" t="s">
        <v>19</v>
      </c>
      <c r="F318" s="247" t="s">
        <v>162</v>
      </c>
      <c r="G318" s="245"/>
      <c r="H318" s="248">
        <v>16.739999999999998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160</v>
      </c>
      <c r="AU318" s="254" t="s">
        <v>78</v>
      </c>
      <c r="AV318" s="14" t="s">
        <v>154</v>
      </c>
      <c r="AW318" s="14" t="s">
        <v>31</v>
      </c>
      <c r="AX318" s="14" t="s">
        <v>76</v>
      </c>
      <c r="AY318" s="254" t="s">
        <v>148</v>
      </c>
    </row>
    <row r="319" s="12" customFormat="1" ht="22.8" customHeight="1">
      <c r="A319" s="12"/>
      <c r="B319" s="197"/>
      <c r="C319" s="198"/>
      <c r="D319" s="199" t="s">
        <v>68</v>
      </c>
      <c r="E319" s="211" t="s">
        <v>208</v>
      </c>
      <c r="F319" s="211" t="s">
        <v>260</v>
      </c>
      <c r="G319" s="198"/>
      <c r="H319" s="198"/>
      <c r="I319" s="201"/>
      <c r="J319" s="212">
        <f>BK319</f>
        <v>0</v>
      </c>
      <c r="K319" s="198"/>
      <c r="L319" s="203"/>
      <c r="M319" s="204"/>
      <c r="N319" s="205"/>
      <c r="O319" s="205"/>
      <c r="P319" s="206">
        <f>SUM(P320:P392)</f>
        <v>0</v>
      </c>
      <c r="Q319" s="205"/>
      <c r="R319" s="206">
        <f>SUM(R320:R392)</f>
        <v>5.7903956999999995</v>
      </c>
      <c r="S319" s="205"/>
      <c r="T319" s="207">
        <f>SUM(T320:T392)</f>
        <v>17.989770999999998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8" t="s">
        <v>76</v>
      </c>
      <c r="AT319" s="209" t="s">
        <v>68</v>
      </c>
      <c r="AU319" s="209" t="s">
        <v>76</v>
      </c>
      <c r="AY319" s="208" t="s">
        <v>148</v>
      </c>
      <c r="BK319" s="210">
        <f>SUM(BK320:BK392)</f>
        <v>0</v>
      </c>
    </row>
    <row r="320" s="2" customFormat="1" ht="21.75" customHeight="1">
      <c r="A320" s="38"/>
      <c r="B320" s="39"/>
      <c r="C320" s="213" t="s">
        <v>290</v>
      </c>
      <c r="D320" s="213" t="s">
        <v>150</v>
      </c>
      <c r="E320" s="214" t="s">
        <v>881</v>
      </c>
      <c r="F320" s="215" t="s">
        <v>882</v>
      </c>
      <c r="G320" s="216" t="s">
        <v>99</v>
      </c>
      <c r="H320" s="217">
        <v>16.800000000000001</v>
      </c>
      <c r="I320" s="218"/>
      <c r="J320" s="219">
        <f>ROUND(I320*H320,2)</f>
        <v>0</v>
      </c>
      <c r="K320" s="215" t="s">
        <v>153</v>
      </c>
      <c r="L320" s="44"/>
      <c r="M320" s="220" t="s">
        <v>19</v>
      </c>
      <c r="N320" s="221" t="s">
        <v>40</v>
      </c>
      <c r="O320" s="84"/>
      <c r="P320" s="222">
        <f>O320*H320</f>
        <v>0</v>
      </c>
      <c r="Q320" s="222">
        <v>0.095990000000000006</v>
      </c>
      <c r="R320" s="222">
        <f>Q320*H320</f>
        <v>1.6126320000000001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154</v>
      </c>
      <c r="AT320" s="224" t="s">
        <v>150</v>
      </c>
      <c r="AU320" s="224" t="s">
        <v>78</v>
      </c>
      <c r="AY320" s="17" t="s">
        <v>148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76</v>
      </c>
      <c r="BK320" s="225">
        <f>ROUND(I320*H320,2)</f>
        <v>0</v>
      </c>
      <c r="BL320" s="17" t="s">
        <v>154</v>
      </c>
      <c r="BM320" s="224" t="s">
        <v>659</v>
      </c>
    </row>
    <row r="321" s="2" customFormat="1">
      <c r="A321" s="38"/>
      <c r="B321" s="39"/>
      <c r="C321" s="40"/>
      <c r="D321" s="226" t="s">
        <v>156</v>
      </c>
      <c r="E321" s="40"/>
      <c r="F321" s="227" t="s">
        <v>883</v>
      </c>
      <c r="G321" s="40"/>
      <c r="H321" s="40"/>
      <c r="I321" s="228"/>
      <c r="J321" s="40"/>
      <c r="K321" s="40"/>
      <c r="L321" s="44"/>
      <c r="M321" s="229"/>
      <c r="N321" s="230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156</v>
      </c>
      <c r="AU321" s="17" t="s">
        <v>78</v>
      </c>
    </row>
    <row r="322" s="2" customFormat="1">
      <c r="A322" s="38"/>
      <c r="B322" s="39"/>
      <c r="C322" s="40"/>
      <c r="D322" s="231" t="s">
        <v>158</v>
      </c>
      <c r="E322" s="40"/>
      <c r="F322" s="232" t="s">
        <v>884</v>
      </c>
      <c r="G322" s="40"/>
      <c r="H322" s="40"/>
      <c r="I322" s="228"/>
      <c r="J322" s="40"/>
      <c r="K322" s="40"/>
      <c r="L322" s="44"/>
      <c r="M322" s="229"/>
      <c r="N322" s="230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158</v>
      </c>
      <c r="AU322" s="17" t="s">
        <v>78</v>
      </c>
    </row>
    <row r="323" s="13" customFormat="1">
      <c r="A323" s="13"/>
      <c r="B323" s="233"/>
      <c r="C323" s="234"/>
      <c r="D323" s="226" t="s">
        <v>160</v>
      </c>
      <c r="E323" s="235" t="s">
        <v>19</v>
      </c>
      <c r="F323" s="236" t="s">
        <v>885</v>
      </c>
      <c r="G323" s="234"/>
      <c r="H323" s="237">
        <v>16.800000000000001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160</v>
      </c>
      <c r="AU323" s="243" t="s">
        <v>78</v>
      </c>
      <c r="AV323" s="13" t="s">
        <v>78</v>
      </c>
      <c r="AW323" s="13" t="s">
        <v>31</v>
      </c>
      <c r="AX323" s="13" t="s">
        <v>69</v>
      </c>
      <c r="AY323" s="243" t="s">
        <v>148</v>
      </c>
    </row>
    <row r="324" s="14" customFormat="1">
      <c r="A324" s="14"/>
      <c r="B324" s="244"/>
      <c r="C324" s="245"/>
      <c r="D324" s="226" t="s">
        <v>160</v>
      </c>
      <c r="E324" s="246" t="s">
        <v>19</v>
      </c>
      <c r="F324" s="247" t="s">
        <v>162</v>
      </c>
      <c r="G324" s="245"/>
      <c r="H324" s="248">
        <v>16.800000000000001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160</v>
      </c>
      <c r="AU324" s="254" t="s">
        <v>78</v>
      </c>
      <c r="AV324" s="14" t="s">
        <v>154</v>
      </c>
      <c r="AW324" s="14" t="s">
        <v>31</v>
      </c>
      <c r="AX324" s="14" t="s">
        <v>76</v>
      </c>
      <c r="AY324" s="254" t="s">
        <v>148</v>
      </c>
    </row>
    <row r="325" s="2" customFormat="1" ht="16.5" customHeight="1">
      <c r="A325" s="38"/>
      <c r="B325" s="39"/>
      <c r="C325" s="255" t="s">
        <v>482</v>
      </c>
      <c r="D325" s="255" t="s">
        <v>222</v>
      </c>
      <c r="E325" s="256" t="s">
        <v>886</v>
      </c>
      <c r="F325" s="257" t="s">
        <v>887</v>
      </c>
      <c r="G325" s="258" t="s">
        <v>102</v>
      </c>
      <c r="H325" s="259">
        <v>19.32</v>
      </c>
      <c r="I325" s="260"/>
      <c r="J325" s="261">
        <f>ROUND(I325*H325,2)</f>
        <v>0</v>
      </c>
      <c r="K325" s="257" t="s">
        <v>340</v>
      </c>
      <c r="L325" s="262"/>
      <c r="M325" s="263" t="s">
        <v>19</v>
      </c>
      <c r="N325" s="264" t="s">
        <v>40</v>
      </c>
      <c r="O325" s="84"/>
      <c r="P325" s="222">
        <f>O325*H325</f>
        <v>0</v>
      </c>
      <c r="Q325" s="222">
        <v>0.02</v>
      </c>
      <c r="R325" s="222">
        <f>Q325*H325</f>
        <v>0.38640000000000002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179</v>
      </c>
      <c r="AT325" s="224" t="s">
        <v>222</v>
      </c>
      <c r="AU325" s="224" t="s">
        <v>78</v>
      </c>
      <c r="AY325" s="17" t="s">
        <v>148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76</v>
      </c>
      <c r="BK325" s="225">
        <f>ROUND(I325*H325,2)</f>
        <v>0</v>
      </c>
      <c r="BL325" s="17" t="s">
        <v>154</v>
      </c>
      <c r="BM325" s="224" t="s">
        <v>662</v>
      </c>
    </row>
    <row r="326" s="2" customFormat="1">
      <c r="A326" s="38"/>
      <c r="B326" s="39"/>
      <c r="C326" s="40"/>
      <c r="D326" s="226" t="s">
        <v>156</v>
      </c>
      <c r="E326" s="40"/>
      <c r="F326" s="227" t="s">
        <v>887</v>
      </c>
      <c r="G326" s="40"/>
      <c r="H326" s="40"/>
      <c r="I326" s="228"/>
      <c r="J326" s="40"/>
      <c r="K326" s="40"/>
      <c r="L326" s="44"/>
      <c r="M326" s="229"/>
      <c r="N326" s="230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156</v>
      </c>
      <c r="AU326" s="17" t="s">
        <v>78</v>
      </c>
    </row>
    <row r="327" s="13" customFormat="1">
      <c r="A327" s="13"/>
      <c r="B327" s="233"/>
      <c r="C327" s="234"/>
      <c r="D327" s="226" t="s">
        <v>160</v>
      </c>
      <c r="E327" s="235" t="s">
        <v>19</v>
      </c>
      <c r="F327" s="236" t="s">
        <v>888</v>
      </c>
      <c r="G327" s="234"/>
      <c r="H327" s="237">
        <v>19.32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160</v>
      </c>
      <c r="AU327" s="243" t="s">
        <v>78</v>
      </c>
      <c r="AV327" s="13" t="s">
        <v>78</v>
      </c>
      <c r="AW327" s="13" t="s">
        <v>31</v>
      </c>
      <c r="AX327" s="13" t="s">
        <v>69</v>
      </c>
      <c r="AY327" s="243" t="s">
        <v>148</v>
      </c>
    </row>
    <row r="328" s="14" customFormat="1">
      <c r="A328" s="14"/>
      <c r="B328" s="244"/>
      <c r="C328" s="245"/>
      <c r="D328" s="226" t="s">
        <v>160</v>
      </c>
      <c r="E328" s="246" t="s">
        <v>19</v>
      </c>
      <c r="F328" s="247" t="s">
        <v>162</v>
      </c>
      <c r="G328" s="245"/>
      <c r="H328" s="248">
        <v>19.32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160</v>
      </c>
      <c r="AU328" s="254" t="s">
        <v>78</v>
      </c>
      <c r="AV328" s="14" t="s">
        <v>154</v>
      </c>
      <c r="AW328" s="14" t="s">
        <v>31</v>
      </c>
      <c r="AX328" s="14" t="s">
        <v>76</v>
      </c>
      <c r="AY328" s="254" t="s">
        <v>148</v>
      </c>
    </row>
    <row r="329" s="2" customFormat="1" ht="16.5" customHeight="1">
      <c r="A329" s="38"/>
      <c r="B329" s="39"/>
      <c r="C329" s="213" t="s">
        <v>295</v>
      </c>
      <c r="D329" s="213" t="s">
        <v>150</v>
      </c>
      <c r="E329" s="214" t="s">
        <v>889</v>
      </c>
      <c r="F329" s="215" t="s">
        <v>890</v>
      </c>
      <c r="G329" s="216" t="s">
        <v>106</v>
      </c>
      <c r="H329" s="217">
        <v>1.3049999999999999</v>
      </c>
      <c r="I329" s="218"/>
      <c r="J329" s="219">
        <f>ROUND(I329*H329,2)</f>
        <v>0</v>
      </c>
      <c r="K329" s="215" t="s">
        <v>153</v>
      </c>
      <c r="L329" s="44"/>
      <c r="M329" s="220" t="s">
        <v>19</v>
      </c>
      <c r="N329" s="221" t="s">
        <v>40</v>
      </c>
      <c r="O329" s="84"/>
      <c r="P329" s="222">
        <f>O329*H329</f>
        <v>0</v>
      </c>
      <c r="Q329" s="222">
        <v>2.2563399999999998</v>
      </c>
      <c r="R329" s="222">
        <f>Q329*H329</f>
        <v>2.9445236999999995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154</v>
      </c>
      <c r="AT329" s="224" t="s">
        <v>150</v>
      </c>
      <c r="AU329" s="224" t="s">
        <v>78</v>
      </c>
      <c r="AY329" s="17" t="s">
        <v>148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76</v>
      </c>
      <c r="BK329" s="225">
        <f>ROUND(I329*H329,2)</f>
        <v>0</v>
      </c>
      <c r="BL329" s="17" t="s">
        <v>154</v>
      </c>
      <c r="BM329" s="224" t="s">
        <v>665</v>
      </c>
    </row>
    <row r="330" s="2" customFormat="1">
      <c r="A330" s="38"/>
      <c r="B330" s="39"/>
      <c r="C330" s="40"/>
      <c r="D330" s="226" t="s">
        <v>156</v>
      </c>
      <c r="E330" s="40"/>
      <c r="F330" s="227" t="s">
        <v>891</v>
      </c>
      <c r="G330" s="40"/>
      <c r="H330" s="40"/>
      <c r="I330" s="228"/>
      <c r="J330" s="40"/>
      <c r="K330" s="40"/>
      <c r="L330" s="44"/>
      <c r="M330" s="229"/>
      <c r="N330" s="230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156</v>
      </c>
      <c r="AU330" s="17" t="s">
        <v>78</v>
      </c>
    </row>
    <row r="331" s="2" customFormat="1">
      <c r="A331" s="38"/>
      <c r="B331" s="39"/>
      <c r="C331" s="40"/>
      <c r="D331" s="231" t="s">
        <v>158</v>
      </c>
      <c r="E331" s="40"/>
      <c r="F331" s="232" t="s">
        <v>892</v>
      </c>
      <c r="G331" s="40"/>
      <c r="H331" s="40"/>
      <c r="I331" s="228"/>
      <c r="J331" s="40"/>
      <c r="K331" s="40"/>
      <c r="L331" s="44"/>
      <c r="M331" s="229"/>
      <c r="N331" s="230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158</v>
      </c>
      <c r="AU331" s="17" t="s">
        <v>78</v>
      </c>
    </row>
    <row r="332" s="13" customFormat="1">
      <c r="A332" s="13"/>
      <c r="B332" s="233"/>
      <c r="C332" s="234"/>
      <c r="D332" s="226" t="s">
        <v>160</v>
      </c>
      <c r="E332" s="235" t="s">
        <v>19</v>
      </c>
      <c r="F332" s="236" t="s">
        <v>893</v>
      </c>
      <c r="G332" s="234"/>
      <c r="H332" s="237">
        <v>1.3049999999999999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160</v>
      </c>
      <c r="AU332" s="243" t="s">
        <v>78</v>
      </c>
      <c r="AV332" s="13" t="s">
        <v>78</v>
      </c>
      <c r="AW332" s="13" t="s">
        <v>31</v>
      </c>
      <c r="AX332" s="13" t="s">
        <v>69</v>
      </c>
      <c r="AY332" s="243" t="s">
        <v>148</v>
      </c>
    </row>
    <row r="333" s="14" customFormat="1">
      <c r="A333" s="14"/>
      <c r="B333" s="244"/>
      <c r="C333" s="245"/>
      <c r="D333" s="226" t="s">
        <v>160</v>
      </c>
      <c r="E333" s="246" t="s">
        <v>19</v>
      </c>
      <c r="F333" s="247" t="s">
        <v>162</v>
      </c>
      <c r="G333" s="245"/>
      <c r="H333" s="248">
        <v>1.3049999999999999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160</v>
      </c>
      <c r="AU333" s="254" t="s">
        <v>78</v>
      </c>
      <c r="AV333" s="14" t="s">
        <v>154</v>
      </c>
      <c r="AW333" s="14" t="s">
        <v>31</v>
      </c>
      <c r="AX333" s="14" t="s">
        <v>76</v>
      </c>
      <c r="AY333" s="254" t="s">
        <v>148</v>
      </c>
    </row>
    <row r="334" s="2" customFormat="1" ht="16.5" customHeight="1">
      <c r="A334" s="38"/>
      <c r="B334" s="39"/>
      <c r="C334" s="213" t="s">
        <v>669</v>
      </c>
      <c r="D334" s="213" t="s">
        <v>150</v>
      </c>
      <c r="E334" s="214" t="s">
        <v>268</v>
      </c>
      <c r="F334" s="215" t="s">
        <v>269</v>
      </c>
      <c r="G334" s="216" t="s">
        <v>178</v>
      </c>
      <c r="H334" s="217">
        <v>100</v>
      </c>
      <c r="I334" s="218"/>
      <c r="J334" s="219">
        <f>ROUND(I334*H334,2)</f>
        <v>0</v>
      </c>
      <c r="K334" s="215" t="s">
        <v>153</v>
      </c>
      <c r="L334" s="44"/>
      <c r="M334" s="220" t="s">
        <v>19</v>
      </c>
      <c r="N334" s="221" t="s">
        <v>40</v>
      </c>
      <c r="O334" s="84"/>
      <c r="P334" s="222">
        <f>O334*H334</f>
        <v>0</v>
      </c>
      <c r="Q334" s="222">
        <v>4.0000000000000003E-05</v>
      </c>
      <c r="R334" s="222">
        <f>Q334*H334</f>
        <v>0.0040000000000000001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154</v>
      </c>
      <c r="AT334" s="224" t="s">
        <v>150</v>
      </c>
      <c r="AU334" s="224" t="s">
        <v>78</v>
      </c>
      <c r="AY334" s="17" t="s">
        <v>148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76</v>
      </c>
      <c r="BK334" s="225">
        <f>ROUND(I334*H334,2)</f>
        <v>0</v>
      </c>
      <c r="BL334" s="17" t="s">
        <v>154</v>
      </c>
      <c r="BM334" s="224" t="s">
        <v>668</v>
      </c>
    </row>
    <row r="335" s="2" customFormat="1">
      <c r="A335" s="38"/>
      <c r="B335" s="39"/>
      <c r="C335" s="40"/>
      <c r="D335" s="226" t="s">
        <v>156</v>
      </c>
      <c r="E335" s="40"/>
      <c r="F335" s="227" t="s">
        <v>271</v>
      </c>
      <c r="G335" s="40"/>
      <c r="H335" s="40"/>
      <c r="I335" s="228"/>
      <c r="J335" s="40"/>
      <c r="K335" s="40"/>
      <c r="L335" s="44"/>
      <c r="M335" s="229"/>
      <c r="N335" s="230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156</v>
      </c>
      <c r="AU335" s="17" t="s">
        <v>78</v>
      </c>
    </row>
    <row r="336" s="2" customFormat="1">
      <c r="A336" s="38"/>
      <c r="B336" s="39"/>
      <c r="C336" s="40"/>
      <c r="D336" s="231" t="s">
        <v>158</v>
      </c>
      <c r="E336" s="40"/>
      <c r="F336" s="232" t="s">
        <v>272</v>
      </c>
      <c r="G336" s="40"/>
      <c r="H336" s="40"/>
      <c r="I336" s="228"/>
      <c r="J336" s="40"/>
      <c r="K336" s="40"/>
      <c r="L336" s="44"/>
      <c r="M336" s="229"/>
      <c r="N336" s="230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158</v>
      </c>
      <c r="AU336" s="17" t="s">
        <v>78</v>
      </c>
    </row>
    <row r="337" s="13" customFormat="1">
      <c r="A337" s="13"/>
      <c r="B337" s="233"/>
      <c r="C337" s="234"/>
      <c r="D337" s="226" t="s">
        <v>160</v>
      </c>
      <c r="E337" s="235" t="s">
        <v>19</v>
      </c>
      <c r="F337" s="236" t="s">
        <v>894</v>
      </c>
      <c r="G337" s="234"/>
      <c r="H337" s="237">
        <v>100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160</v>
      </c>
      <c r="AU337" s="243" t="s">
        <v>78</v>
      </c>
      <c r="AV337" s="13" t="s">
        <v>78</v>
      </c>
      <c r="AW337" s="13" t="s">
        <v>31</v>
      </c>
      <c r="AX337" s="13" t="s">
        <v>69</v>
      </c>
      <c r="AY337" s="243" t="s">
        <v>148</v>
      </c>
    </row>
    <row r="338" s="14" customFormat="1">
      <c r="A338" s="14"/>
      <c r="B338" s="244"/>
      <c r="C338" s="245"/>
      <c r="D338" s="226" t="s">
        <v>160</v>
      </c>
      <c r="E338" s="246" t="s">
        <v>19</v>
      </c>
      <c r="F338" s="247" t="s">
        <v>162</v>
      </c>
      <c r="G338" s="245"/>
      <c r="H338" s="248">
        <v>100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160</v>
      </c>
      <c r="AU338" s="254" t="s">
        <v>78</v>
      </c>
      <c r="AV338" s="14" t="s">
        <v>154</v>
      </c>
      <c r="AW338" s="14" t="s">
        <v>31</v>
      </c>
      <c r="AX338" s="14" t="s">
        <v>76</v>
      </c>
      <c r="AY338" s="254" t="s">
        <v>148</v>
      </c>
    </row>
    <row r="339" s="2" customFormat="1" ht="16.5" customHeight="1">
      <c r="A339" s="38"/>
      <c r="B339" s="39"/>
      <c r="C339" s="213" t="s">
        <v>301</v>
      </c>
      <c r="D339" s="213" t="s">
        <v>150</v>
      </c>
      <c r="E339" s="214" t="s">
        <v>895</v>
      </c>
      <c r="F339" s="215" t="s">
        <v>896</v>
      </c>
      <c r="G339" s="216" t="s">
        <v>339</v>
      </c>
      <c r="H339" s="217">
        <v>1</v>
      </c>
      <c r="I339" s="218"/>
      <c r="J339" s="219">
        <f>ROUND(I339*H339,2)</f>
        <v>0</v>
      </c>
      <c r="K339" s="215" t="s">
        <v>340</v>
      </c>
      <c r="L339" s="44"/>
      <c r="M339" s="220" t="s">
        <v>19</v>
      </c>
      <c r="N339" s="221" t="s">
        <v>40</v>
      </c>
      <c r="O339" s="84"/>
      <c r="P339" s="222">
        <f>O339*H339</f>
        <v>0</v>
      </c>
      <c r="Q339" s="222">
        <v>0.45000000000000001</v>
      </c>
      <c r="R339" s="222">
        <f>Q339*H339</f>
        <v>0.45000000000000001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154</v>
      </c>
      <c r="AT339" s="224" t="s">
        <v>150</v>
      </c>
      <c r="AU339" s="224" t="s">
        <v>78</v>
      </c>
      <c r="AY339" s="17" t="s">
        <v>148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7" t="s">
        <v>76</v>
      </c>
      <c r="BK339" s="225">
        <f>ROUND(I339*H339,2)</f>
        <v>0</v>
      </c>
      <c r="BL339" s="17" t="s">
        <v>154</v>
      </c>
      <c r="BM339" s="224" t="s">
        <v>672</v>
      </c>
    </row>
    <row r="340" s="2" customFormat="1">
      <c r="A340" s="38"/>
      <c r="B340" s="39"/>
      <c r="C340" s="40"/>
      <c r="D340" s="226" t="s">
        <v>156</v>
      </c>
      <c r="E340" s="40"/>
      <c r="F340" s="227" t="s">
        <v>897</v>
      </c>
      <c r="G340" s="40"/>
      <c r="H340" s="40"/>
      <c r="I340" s="228"/>
      <c r="J340" s="40"/>
      <c r="K340" s="40"/>
      <c r="L340" s="44"/>
      <c r="M340" s="229"/>
      <c r="N340" s="230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156</v>
      </c>
      <c r="AU340" s="17" t="s">
        <v>78</v>
      </c>
    </row>
    <row r="341" s="2" customFormat="1" ht="16.5" customHeight="1">
      <c r="A341" s="38"/>
      <c r="B341" s="39"/>
      <c r="C341" s="213" t="s">
        <v>676</v>
      </c>
      <c r="D341" s="213" t="s">
        <v>150</v>
      </c>
      <c r="E341" s="214" t="s">
        <v>898</v>
      </c>
      <c r="F341" s="215" t="s">
        <v>899</v>
      </c>
      <c r="G341" s="216" t="s">
        <v>339</v>
      </c>
      <c r="H341" s="217">
        <v>1</v>
      </c>
      <c r="I341" s="218"/>
      <c r="J341" s="219">
        <f>ROUND(I341*H341,2)</f>
        <v>0</v>
      </c>
      <c r="K341" s="215" t="s">
        <v>900</v>
      </c>
      <c r="L341" s="44"/>
      <c r="M341" s="220" t="s">
        <v>19</v>
      </c>
      <c r="N341" s="221" t="s">
        <v>40</v>
      </c>
      <c r="O341" s="84"/>
      <c r="P341" s="222">
        <f>O341*H341</f>
        <v>0</v>
      </c>
      <c r="Q341" s="222">
        <v>0.34999999999999998</v>
      </c>
      <c r="R341" s="222">
        <f>Q341*H341</f>
        <v>0.34999999999999998</v>
      </c>
      <c r="S341" s="222">
        <v>0</v>
      </c>
      <c r="T341" s="22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154</v>
      </c>
      <c r="AT341" s="224" t="s">
        <v>150</v>
      </c>
      <c r="AU341" s="224" t="s">
        <v>78</v>
      </c>
      <c r="AY341" s="17" t="s">
        <v>148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76</v>
      </c>
      <c r="BK341" s="225">
        <f>ROUND(I341*H341,2)</f>
        <v>0</v>
      </c>
      <c r="BL341" s="17" t="s">
        <v>154</v>
      </c>
      <c r="BM341" s="224" t="s">
        <v>675</v>
      </c>
    </row>
    <row r="342" s="2" customFormat="1">
      <c r="A342" s="38"/>
      <c r="B342" s="39"/>
      <c r="C342" s="40"/>
      <c r="D342" s="226" t="s">
        <v>156</v>
      </c>
      <c r="E342" s="40"/>
      <c r="F342" s="227" t="s">
        <v>901</v>
      </c>
      <c r="G342" s="40"/>
      <c r="H342" s="40"/>
      <c r="I342" s="228"/>
      <c r="J342" s="40"/>
      <c r="K342" s="40"/>
      <c r="L342" s="44"/>
      <c r="M342" s="229"/>
      <c r="N342" s="230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156</v>
      </c>
      <c r="AU342" s="17" t="s">
        <v>78</v>
      </c>
    </row>
    <row r="343" s="2" customFormat="1" ht="16.5" customHeight="1">
      <c r="A343" s="38"/>
      <c r="B343" s="39"/>
      <c r="C343" s="213" t="s">
        <v>307</v>
      </c>
      <c r="D343" s="213" t="s">
        <v>150</v>
      </c>
      <c r="E343" s="214" t="s">
        <v>902</v>
      </c>
      <c r="F343" s="215" t="s">
        <v>903</v>
      </c>
      <c r="G343" s="216" t="s">
        <v>178</v>
      </c>
      <c r="H343" s="217">
        <v>4.2839999999999998</v>
      </c>
      <c r="I343" s="218"/>
      <c r="J343" s="219">
        <f>ROUND(I343*H343,2)</f>
        <v>0</v>
      </c>
      <c r="K343" s="215" t="s">
        <v>340</v>
      </c>
      <c r="L343" s="44"/>
      <c r="M343" s="220" t="s">
        <v>19</v>
      </c>
      <c r="N343" s="221" t="s">
        <v>40</v>
      </c>
      <c r="O343" s="84"/>
      <c r="P343" s="222">
        <f>O343*H343</f>
        <v>0</v>
      </c>
      <c r="Q343" s="222">
        <v>0.01</v>
      </c>
      <c r="R343" s="222">
        <f>Q343*H343</f>
        <v>0.042839999999999996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154</v>
      </c>
      <c r="AT343" s="224" t="s">
        <v>150</v>
      </c>
      <c r="AU343" s="224" t="s">
        <v>78</v>
      </c>
      <c r="AY343" s="17" t="s">
        <v>148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76</v>
      </c>
      <c r="BK343" s="225">
        <f>ROUND(I343*H343,2)</f>
        <v>0</v>
      </c>
      <c r="BL343" s="17" t="s">
        <v>154</v>
      </c>
      <c r="BM343" s="224" t="s">
        <v>679</v>
      </c>
    </row>
    <row r="344" s="2" customFormat="1">
      <c r="A344" s="38"/>
      <c r="B344" s="39"/>
      <c r="C344" s="40"/>
      <c r="D344" s="226" t="s">
        <v>156</v>
      </c>
      <c r="E344" s="40"/>
      <c r="F344" s="227" t="s">
        <v>904</v>
      </c>
      <c r="G344" s="40"/>
      <c r="H344" s="40"/>
      <c r="I344" s="228"/>
      <c r="J344" s="40"/>
      <c r="K344" s="40"/>
      <c r="L344" s="44"/>
      <c r="M344" s="229"/>
      <c r="N344" s="230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156</v>
      </c>
      <c r="AU344" s="17" t="s">
        <v>78</v>
      </c>
    </row>
    <row r="345" s="13" customFormat="1">
      <c r="A345" s="13"/>
      <c r="B345" s="233"/>
      <c r="C345" s="234"/>
      <c r="D345" s="226" t="s">
        <v>160</v>
      </c>
      <c r="E345" s="235" t="s">
        <v>19</v>
      </c>
      <c r="F345" s="236" t="s">
        <v>905</v>
      </c>
      <c r="G345" s="234"/>
      <c r="H345" s="237">
        <v>4.2839999999999998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160</v>
      </c>
      <c r="AU345" s="243" t="s">
        <v>78</v>
      </c>
      <c r="AV345" s="13" t="s">
        <v>78</v>
      </c>
      <c r="AW345" s="13" t="s">
        <v>31</v>
      </c>
      <c r="AX345" s="13" t="s">
        <v>69</v>
      </c>
      <c r="AY345" s="243" t="s">
        <v>148</v>
      </c>
    </row>
    <row r="346" s="14" customFormat="1">
      <c r="A346" s="14"/>
      <c r="B346" s="244"/>
      <c r="C346" s="245"/>
      <c r="D346" s="226" t="s">
        <v>160</v>
      </c>
      <c r="E346" s="246" t="s">
        <v>19</v>
      </c>
      <c r="F346" s="247" t="s">
        <v>162</v>
      </c>
      <c r="G346" s="245"/>
      <c r="H346" s="248">
        <v>4.2839999999999998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160</v>
      </c>
      <c r="AU346" s="254" t="s">
        <v>78</v>
      </c>
      <c r="AV346" s="14" t="s">
        <v>154</v>
      </c>
      <c r="AW346" s="14" t="s">
        <v>31</v>
      </c>
      <c r="AX346" s="14" t="s">
        <v>76</v>
      </c>
      <c r="AY346" s="254" t="s">
        <v>148</v>
      </c>
    </row>
    <row r="347" s="2" customFormat="1" ht="16.5" customHeight="1">
      <c r="A347" s="38"/>
      <c r="B347" s="39"/>
      <c r="C347" s="213" t="s">
        <v>683</v>
      </c>
      <c r="D347" s="213" t="s">
        <v>150</v>
      </c>
      <c r="E347" s="214" t="s">
        <v>906</v>
      </c>
      <c r="F347" s="215" t="s">
        <v>907</v>
      </c>
      <c r="G347" s="216" t="s">
        <v>178</v>
      </c>
      <c r="H347" s="217">
        <v>9.3680000000000003</v>
      </c>
      <c r="I347" s="218"/>
      <c r="J347" s="219">
        <f>ROUND(I347*H347,2)</f>
        <v>0</v>
      </c>
      <c r="K347" s="215" t="s">
        <v>153</v>
      </c>
      <c r="L347" s="44"/>
      <c r="M347" s="220" t="s">
        <v>19</v>
      </c>
      <c r="N347" s="221" t="s">
        <v>40</v>
      </c>
      <c r="O347" s="84"/>
      <c r="P347" s="222">
        <f>O347*H347</f>
        <v>0</v>
      </c>
      <c r="Q347" s="222">
        <v>0</v>
      </c>
      <c r="R347" s="222">
        <f>Q347*H347</f>
        <v>0</v>
      </c>
      <c r="S347" s="222">
        <v>0.11700000000000001</v>
      </c>
      <c r="T347" s="223">
        <f>S347*H347</f>
        <v>1.0960560000000001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154</v>
      </c>
      <c r="AT347" s="224" t="s">
        <v>150</v>
      </c>
      <c r="AU347" s="224" t="s">
        <v>78</v>
      </c>
      <c r="AY347" s="17" t="s">
        <v>148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76</v>
      </c>
      <c r="BK347" s="225">
        <f>ROUND(I347*H347,2)</f>
        <v>0</v>
      </c>
      <c r="BL347" s="17" t="s">
        <v>154</v>
      </c>
      <c r="BM347" s="224" t="s">
        <v>682</v>
      </c>
    </row>
    <row r="348" s="2" customFormat="1">
      <c r="A348" s="38"/>
      <c r="B348" s="39"/>
      <c r="C348" s="40"/>
      <c r="D348" s="226" t="s">
        <v>156</v>
      </c>
      <c r="E348" s="40"/>
      <c r="F348" s="227" t="s">
        <v>908</v>
      </c>
      <c r="G348" s="40"/>
      <c r="H348" s="40"/>
      <c r="I348" s="228"/>
      <c r="J348" s="40"/>
      <c r="K348" s="40"/>
      <c r="L348" s="44"/>
      <c r="M348" s="229"/>
      <c r="N348" s="230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156</v>
      </c>
      <c r="AU348" s="17" t="s">
        <v>78</v>
      </c>
    </row>
    <row r="349" s="2" customFormat="1">
      <c r="A349" s="38"/>
      <c r="B349" s="39"/>
      <c r="C349" s="40"/>
      <c r="D349" s="231" t="s">
        <v>158</v>
      </c>
      <c r="E349" s="40"/>
      <c r="F349" s="232" t="s">
        <v>909</v>
      </c>
      <c r="G349" s="40"/>
      <c r="H349" s="40"/>
      <c r="I349" s="228"/>
      <c r="J349" s="40"/>
      <c r="K349" s="40"/>
      <c r="L349" s="44"/>
      <c r="M349" s="229"/>
      <c r="N349" s="230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158</v>
      </c>
      <c r="AU349" s="17" t="s">
        <v>78</v>
      </c>
    </row>
    <row r="350" s="13" customFormat="1">
      <c r="A350" s="13"/>
      <c r="B350" s="233"/>
      <c r="C350" s="234"/>
      <c r="D350" s="226" t="s">
        <v>160</v>
      </c>
      <c r="E350" s="235" t="s">
        <v>19</v>
      </c>
      <c r="F350" s="236" t="s">
        <v>910</v>
      </c>
      <c r="G350" s="234"/>
      <c r="H350" s="237">
        <v>7.2679999999999998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160</v>
      </c>
      <c r="AU350" s="243" t="s">
        <v>78</v>
      </c>
      <c r="AV350" s="13" t="s">
        <v>78</v>
      </c>
      <c r="AW350" s="13" t="s">
        <v>31</v>
      </c>
      <c r="AX350" s="13" t="s">
        <v>69</v>
      </c>
      <c r="AY350" s="243" t="s">
        <v>148</v>
      </c>
    </row>
    <row r="351" s="13" customFormat="1">
      <c r="A351" s="13"/>
      <c r="B351" s="233"/>
      <c r="C351" s="234"/>
      <c r="D351" s="226" t="s">
        <v>160</v>
      </c>
      <c r="E351" s="235" t="s">
        <v>19</v>
      </c>
      <c r="F351" s="236" t="s">
        <v>911</v>
      </c>
      <c r="G351" s="234"/>
      <c r="H351" s="237">
        <v>2.1000000000000001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160</v>
      </c>
      <c r="AU351" s="243" t="s">
        <v>78</v>
      </c>
      <c r="AV351" s="13" t="s">
        <v>78</v>
      </c>
      <c r="AW351" s="13" t="s">
        <v>31</v>
      </c>
      <c r="AX351" s="13" t="s">
        <v>69</v>
      </c>
      <c r="AY351" s="243" t="s">
        <v>148</v>
      </c>
    </row>
    <row r="352" s="14" customFormat="1">
      <c r="A352" s="14"/>
      <c r="B352" s="244"/>
      <c r="C352" s="245"/>
      <c r="D352" s="226" t="s">
        <v>160</v>
      </c>
      <c r="E352" s="246" t="s">
        <v>696</v>
      </c>
      <c r="F352" s="247" t="s">
        <v>162</v>
      </c>
      <c r="G352" s="245"/>
      <c r="H352" s="248">
        <v>9.3680000000000003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160</v>
      </c>
      <c r="AU352" s="254" t="s">
        <v>78</v>
      </c>
      <c r="AV352" s="14" t="s">
        <v>154</v>
      </c>
      <c r="AW352" s="14" t="s">
        <v>31</v>
      </c>
      <c r="AX352" s="14" t="s">
        <v>76</v>
      </c>
      <c r="AY352" s="254" t="s">
        <v>148</v>
      </c>
    </row>
    <row r="353" s="2" customFormat="1" ht="16.5" customHeight="1">
      <c r="A353" s="38"/>
      <c r="B353" s="39"/>
      <c r="C353" s="213" t="s">
        <v>317</v>
      </c>
      <c r="D353" s="213" t="s">
        <v>150</v>
      </c>
      <c r="E353" s="214" t="s">
        <v>912</v>
      </c>
      <c r="F353" s="215" t="s">
        <v>913</v>
      </c>
      <c r="G353" s="216" t="s">
        <v>106</v>
      </c>
      <c r="H353" s="217">
        <v>1.8140000000000001</v>
      </c>
      <c r="I353" s="218"/>
      <c r="J353" s="219">
        <f>ROUND(I353*H353,2)</f>
        <v>0</v>
      </c>
      <c r="K353" s="215" t="s">
        <v>153</v>
      </c>
      <c r="L353" s="44"/>
      <c r="M353" s="220" t="s">
        <v>19</v>
      </c>
      <c r="N353" s="221" t="s">
        <v>40</v>
      </c>
      <c r="O353" s="84"/>
      <c r="P353" s="222">
        <f>O353*H353</f>
        <v>0</v>
      </c>
      <c r="Q353" s="222">
        <v>0</v>
      </c>
      <c r="R353" s="222">
        <f>Q353*H353</f>
        <v>0</v>
      </c>
      <c r="S353" s="222">
        <v>2.3999999999999999</v>
      </c>
      <c r="T353" s="223">
        <f>S353*H353</f>
        <v>4.3536000000000001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154</v>
      </c>
      <c r="AT353" s="224" t="s">
        <v>150</v>
      </c>
      <c r="AU353" s="224" t="s">
        <v>78</v>
      </c>
      <c r="AY353" s="17" t="s">
        <v>148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76</v>
      </c>
      <c r="BK353" s="225">
        <f>ROUND(I353*H353,2)</f>
        <v>0</v>
      </c>
      <c r="BL353" s="17" t="s">
        <v>154</v>
      </c>
      <c r="BM353" s="224" t="s">
        <v>686</v>
      </c>
    </row>
    <row r="354" s="2" customFormat="1">
      <c r="A354" s="38"/>
      <c r="B354" s="39"/>
      <c r="C354" s="40"/>
      <c r="D354" s="226" t="s">
        <v>156</v>
      </c>
      <c r="E354" s="40"/>
      <c r="F354" s="227" t="s">
        <v>914</v>
      </c>
      <c r="G354" s="40"/>
      <c r="H354" s="40"/>
      <c r="I354" s="228"/>
      <c r="J354" s="40"/>
      <c r="K354" s="40"/>
      <c r="L354" s="44"/>
      <c r="M354" s="229"/>
      <c r="N354" s="230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156</v>
      </c>
      <c r="AU354" s="17" t="s">
        <v>78</v>
      </c>
    </row>
    <row r="355" s="2" customFormat="1">
      <c r="A355" s="38"/>
      <c r="B355" s="39"/>
      <c r="C355" s="40"/>
      <c r="D355" s="231" t="s">
        <v>158</v>
      </c>
      <c r="E355" s="40"/>
      <c r="F355" s="232" t="s">
        <v>915</v>
      </c>
      <c r="G355" s="40"/>
      <c r="H355" s="40"/>
      <c r="I355" s="228"/>
      <c r="J355" s="40"/>
      <c r="K355" s="40"/>
      <c r="L355" s="44"/>
      <c r="M355" s="229"/>
      <c r="N355" s="230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158</v>
      </c>
      <c r="AU355" s="17" t="s">
        <v>78</v>
      </c>
    </row>
    <row r="356" s="13" customFormat="1">
      <c r="A356" s="13"/>
      <c r="B356" s="233"/>
      <c r="C356" s="234"/>
      <c r="D356" s="226" t="s">
        <v>160</v>
      </c>
      <c r="E356" s="235" t="s">
        <v>19</v>
      </c>
      <c r="F356" s="236" t="s">
        <v>916</v>
      </c>
      <c r="G356" s="234"/>
      <c r="H356" s="237">
        <v>1.8140000000000001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160</v>
      </c>
      <c r="AU356" s="243" t="s">
        <v>78</v>
      </c>
      <c r="AV356" s="13" t="s">
        <v>78</v>
      </c>
      <c r="AW356" s="13" t="s">
        <v>31</v>
      </c>
      <c r="AX356" s="13" t="s">
        <v>69</v>
      </c>
      <c r="AY356" s="243" t="s">
        <v>148</v>
      </c>
    </row>
    <row r="357" s="14" customFormat="1">
      <c r="A357" s="14"/>
      <c r="B357" s="244"/>
      <c r="C357" s="245"/>
      <c r="D357" s="226" t="s">
        <v>160</v>
      </c>
      <c r="E357" s="246" t="s">
        <v>700</v>
      </c>
      <c r="F357" s="247" t="s">
        <v>162</v>
      </c>
      <c r="G357" s="245"/>
      <c r="H357" s="248">
        <v>1.8140000000000001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160</v>
      </c>
      <c r="AU357" s="254" t="s">
        <v>78</v>
      </c>
      <c r="AV357" s="14" t="s">
        <v>154</v>
      </c>
      <c r="AW357" s="14" t="s">
        <v>31</v>
      </c>
      <c r="AX357" s="14" t="s">
        <v>76</v>
      </c>
      <c r="AY357" s="254" t="s">
        <v>148</v>
      </c>
    </row>
    <row r="358" s="2" customFormat="1" ht="16.5" customHeight="1">
      <c r="A358" s="38"/>
      <c r="B358" s="39"/>
      <c r="C358" s="213" t="s">
        <v>690</v>
      </c>
      <c r="D358" s="213" t="s">
        <v>150</v>
      </c>
      <c r="E358" s="214" t="s">
        <v>917</v>
      </c>
      <c r="F358" s="215" t="s">
        <v>918</v>
      </c>
      <c r="G358" s="216" t="s">
        <v>178</v>
      </c>
      <c r="H358" s="217">
        <v>4.2000000000000002</v>
      </c>
      <c r="I358" s="218"/>
      <c r="J358" s="219">
        <f>ROUND(I358*H358,2)</f>
        <v>0</v>
      </c>
      <c r="K358" s="215" t="s">
        <v>153</v>
      </c>
      <c r="L358" s="44"/>
      <c r="M358" s="220" t="s">
        <v>19</v>
      </c>
      <c r="N358" s="221" t="s">
        <v>40</v>
      </c>
      <c r="O358" s="84"/>
      <c r="P358" s="222">
        <f>O358*H358</f>
        <v>0</v>
      </c>
      <c r="Q358" s="222">
        <v>0</v>
      </c>
      <c r="R358" s="222">
        <f>Q358*H358</f>
        <v>0</v>
      </c>
      <c r="S358" s="222">
        <v>0.432</v>
      </c>
      <c r="T358" s="223">
        <f>S358*H358</f>
        <v>1.8144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4" t="s">
        <v>154</v>
      </c>
      <c r="AT358" s="224" t="s">
        <v>150</v>
      </c>
      <c r="AU358" s="224" t="s">
        <v>78</v>
      </c>
      <c r="AY358" s="17" t="s">
        <v>148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7" t="s">
        <v>76</v>
      </c>
      <c r="BK358" s="225">
        <f>ROUND(I358*H358,2)</f>
        <v>0</v>
      </c>
      <c r="BL358" s="17" t="s">
        <v>154</v>
      </c>
      <c r="BM358" s="224" t="s">
        <v>689</v>
      </c>
    </row>
    <row r="359" s="2" customFormat="1">
      <c r="A359" s="38"/>
      <c r="B359" s="39"/>
      <c r="C359" s="40"/>
      <c r="D359" s="226" t="s">
        <v>156</v>
      </c>
      <c r="E359" s="40"/>
      <c r="F359" s="227" t="s">
        <v>919</v>
      </c>
      <c r="G359" s="40"/>
      <c r="H359" s="40"/>
      <c r="I359" s="228"/>
      <c r="J359" s="40"/>
      <c r="K359" s="40"/>
      <c r="L359" s="44"/>
      <c r="M359" s="229"/>
      <c r="N359" s="230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156</v>
      </c>
      <c r="AU359" s="17" t="s">
        <v>78</v>
      </c>
    </row>
    <row r="360" s="2" customFormat="1">
      <c r="A360" s="38"/>
      <c r="B360" s="39"/>
      <c r="C360" s="40"/>
      <c r="D360" s="231" t="s">
        <v>158</v>
      </c>
      <c r="E360" s="40"/>
      <c r="F360" s="232" t="s">
        <v>920</v>
      </c>
      <c r="G360" s="40"/>
      <c r="H360" s="40"/>
      <c r="I360" s="228"/>
      <c r="J360" s="40"/>
      <c r="K360" s="40"/>
      <c r="L360" s="44"/>
      <c r="M360" s="229"/>
      <c r="N360" s="230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158</v>
      </c>
      <c r="AU360" s="17" t="s">
        <v>78</v>
      </c>
    </row>
    <row r="361" s="13" customFormat="1">
      <c r="A361" s="13"/>
      <c r="B361" s="233"/>
      <c r="C361" s="234"/>
      <c r="D361" s="226" t="s">
        <v>160</v>
      </c>
      <c r="E361" s="235" t="s">
        <v>19</v>
      </c>
      <c r="F361" s="236" t="s">
        <v>921</v>
      </c>
      <c r="G361" s="234"/>
      <c r="H361" s="237">
        <v>4.2000000000000002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160</v>
      </c>
      <c r="AU361" s="243" t="s">
        <v>78</v>
      </c>
      <c r="AV361" s="13" t="s">
        <v>78</v>
      </c>
      <c r="AW361" s="13" t="s">
        <v>31</v>
      </c>
      <c r="AX361" s="13" t="s">
        <v>69</v>
      </c>
      <c r="AY361" s="243" t="s">
        <v>148</v>
      </c>
    </row>
    <row r="362" s="14" customFormat="1">
      <c r="A362" s="14"/>
      <c r="B362" s="244"/>
      <c r="C362" s="245"/>
      <c r="D362" s="226" t="s">
        <v>160</v>
      </c>
      <c r="E362" s="246" t="s">
        <v>19</v>
      </c>
      <c r="F362" s="247" t="s">
        <v>162</v>
      </c>
      <c r="G362" s="245"/>
      <c r="H362" s="248">
        <v>4.2000000000000002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160</v>
      </c>
      <c r="AU362" s="254" t="s">
        <v>78</v>
      </c>
      <c r="AV362" s="14" t="s">
        <v>154</v>
      </c>
      <c r="AW362" s="14" t="s">
        <v>31</v>
      </c>
      <c r="AX362" s="14" t="s">
        <v>76</v>
      </c>
      <c r="AY362" s="254" t="s">
        <v>148</v>
      </c>
    </row>
    <row r="363" s="2" customFormat="1" ht="21.75" customHeight="1">
      <c r="A363" s="38"/>
      <c r="B363" s="39"/>
      <c r="C363" s="213" t="s">
        <v>326</v>
      </c>
      <c r="D363" s="213" t="s">
        <v>150</v>
      </c>
      <c r="E363" s="214" t="s">
        <v>922</v>
      </c>
      <c r="F363" s="215" t="s">
        <v>923</v>
      </c>
      <c r="G363" s="216" t="s">
        <v>106</v>
      </c>
      <c r="H363" s="217">
        <v>2.218</v>
      </c>
      <c r="I363" s="218"/>
      <c r="J363" s="219">
        <f>ROUND(I363*H363,2)</f>
        <v>0</v>
      </c>
      <c r="K363" s="215" t="s">
        <v>153</v>
      </c>
      <c r="L363" s="44"/>
      <c r="M363" s="220" t="s">
        <v>19</v>
      </c>
      <c r="N363" s="221" t="s">
        <v>40</v>
      </c>
      <c r="O363" s="84"/>
      <c r="P363" s="222">
        <f>O363*H363</f>
        <v>0</v>
      </c>
      <c r="Q363" s="222">
        <v>0</v>
      </c>
      <c r="R363" s="222">
        <f>Q363*H363</f>
        <v>0</v>
      </c>
      <c r="S363" s="222">
        <v>2.2000000000000002</v>
      </c>
      <c r="T363" s="223">
        <f>S363*H363</f>
        <v>4.8795999999999999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154</v>
      </c>
      <c r="AT363" s="224" t="s">
        <v>150</v>
      </c>
      <c r="AU363" s="224" t="s">
        <v>78</v>
      </c>
      <c r="AY363" s="17" t="s">
        <v>148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76</v>
      </c>
      <c r="BK363" s="225">
        <f>ROUND(I363*H363,2)</f>
        <v>0</v>
      </c>
      <c r="BL363" s="17" t="s">
        <v>154</v>
      </c>
      <c r="BM363" s="224" t="s">
        <v>693</v>
      </c>
    </row>
    <row r="364" s="2" customFormat="1">
      <c r="A364" s="38"/>
      <c r="B364" s="39"/>
      <c r="C364" s="40"/>
      <c r="D364" s="226" t="s">
        <v>156</v>
      </c>
      <c r="E364" s="40"/>
      <c r="F364" s="227" t="s">
        <v>924</v>
      </c>
      <c r="G364" s="40"/>
      <c r="H364" s="40"/>
      <c r="I364" s="228"/>
      <c r="J364" s="40"/>
      <c r="K364" s="40"/>
      <c r="L364" s="44"/>
      <c r="M364" s="229"/>
      <c r="N364" s="230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156</v>
      </c>
      <c r="AU364" s="17" t="s">
        <v>78</v>
      </c>
    </row>
    <row r="365" s="2" customFormat="1">
      <c r="A365" s="38"/>
      <c r="B365" s="39"/>
      <c r="C365" s="40"/>
      <c r="D365" s="231" t="s">
        <v>158</v>
      </c>
      <c r="E365" s="40"/>
      <c r="F365" s="232" t="s">
        <v>925</v>
      </c>
      <c r="G365" s="40"/>
      <c r="H365" s="40"/>
      <c r="I365" s="228"/>
      <c r="J365" s="40"/>
      <c r="K365" s="40"/>
      <c r="L365" s="44"/>
      <c r="M365" s="229"/>
      <c r="N365" s="230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158</v>
      </c>
      <c r="AU365" s="17" t="s">
        <v>78</v>
      </c>
    </row>
    <row r="366" s="13" customFormat="1">
      <c r="A366" s="13"/>
      <c r="B366" s="233"/>
      <c r="C366" s="234"/>
      <c r="D366" s="226" t="s">
        <v>160</v>
      </c>
      <c r="E366" s="235" t="s">
        <v>19</v>
      </c>
      <c r="F366" s="236" t="s">
        <v>926</v>
      </c>
      <c r="G366" s="234"/>
      <c r="H366" s="237">
        <v>2.218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160</v>
      </c>
      <c r="AU366" s="243" t="s">
        <v>78</v>
      </c>
      <c r="AV366" s="13" t="s">
        <v>78</v>
      </c>
      <c r="AW366" s="13" t="s">
        <v>31</v>
      </c>
      <c r="AX366" s="13" t="s">
        <v>69</v>
      </c>
      <c r="AY366" s="243" t="s">
        <v>148</v>
      </c>
    </row>
    <row r="367" s="14" customFormat="1">
      <c r="A367" s="14"/>
      <c r="B367" s="244"/>
      <c r="C367" s="245"/>
      <c r="D367" s="226" t="s">
        <v>160</v>
      </c>
      <c r="E367" s="246" t="s">
        <v>19</v>
      </c>
      <c r="F367" s="247" t="s">
        <v>162</v>
      </c>
      <c r="G367" s="245"/>
      <c r="H367" s="248">
        <v>2.218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160</v>
      </c>
      <c r="AU367" s="254" t="s">
        <v>78</v>
      </c>
      <c r="AV367" s="14" t="s">
        <v>154</v>
      </c>
      <c r="AW367" s="14" t="s">
        <v>31</v>
      </c>
      <c r="AX367" s="14" t="s">
        <v>76</v>
      </c>
      <c r="AY367" s="254" t="s">
        <v>148</v>
      </c>
    </row>
    <row r="368" s="2" customFormat="1" ht="16.5" customHeight="1">
      <c r="A368" s="38"/>
      <c r="B368" s="39"/>
      <c r="C368" s="213" t="s">
        <v>927</v>
      </c>
      <c r="D368" s="213" t="s">
        <v>150</v>
      </c>
      <c r="E368" s="214" t="s">
        <v>928</v>
      </c>
      <c r="F368" s="215" t="s">
        <v>929</v>
      </c>
      <c r="G368" s="216" t="s">
        <v>178</v>
      </c>
      <c r="H368" s="217">
        <v>1.5580000000000001</v>
      </c>
      <c r="I368" s="218"/>
      <c r="J368" s="219">
        <f>ROUND(I368*H368,2)</f>
        <v>0</v>
      </c>
      <c r="K368" s="215" t="s">
        <v>153</v>
      </c>
      <c r="L368" s="44"/>
      <c r="M368" s="220" t="s">
        <v>19</v>
      </c>
      <c r="N368" s="221" t="s">
        <v>40</v>
      </c>
      <c r="O368" s="84"/>
      <c r="P368" s="222">
        <f>O368*H368</f>
        <v>0</v>
      </c>
      <c r="Q368" s="222">
        <v>0</v>
      </c>
      <c r="R368" s="222">
        <f>Q368*H368</f>
        <v>0</v>
      </c>
      <c r="S368" s="222">
        <v>0.055</v>
      </c>
      <c r="T368" s="223">
        <f>S368*H368</f>
        <v>0.085690000000000002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154</v>
      </c>
      <c r="AT368" s="224" t="s">
        <v>150</v>
      </c>
      <c r="AU368" s="224" t="s">
        <v>78</v>
      </c>
      <c r="AY368" s="17" t="s">
        <v>148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76</v>
      </c>
      <c r="BK368" s="225">
        <f>ROUND(I368*H368,2)</f>
        <v>0</v>
      </c>
      <c r="BL368" s="17" t="s">
        <v>154</v>
      </c>
      <c r="BM368" s="224" t="s">
        <v>930</v>
      </c>
    </row>
    <row r="369" s="2" customFormat="1">
      <c r="A369" s="38"/>
      <c r="B369" s="39"/>
      <c r="C369" s="40"/>
      <c r="D369" s="226" t="s">
        <v>156</v>
      </c>
      <c r="E369" s="40"/>
      <c r="F369" s="227" t="s">
        <v>931</v>
      </c>
      <c r="G369" s="40"/>
      <c r="H369" s="40"/>
      <c r="I369" s="228"/>
      <c r="J369" s="40"/>
      <c r="K369" s="40"/>
      <c r="L369" s="44"/>
      <c r="M369" s="229"/>
      <c r="N369" s="230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156</v>
      </c>
      <c r="AU369" s="17" t="s">
        <v>78</v>
      </c>
    </row>
    <row r="370" s="2" customFormat="1">
      <c r="A370" s="38"/>
      <c r="B370" s="39"/>
      <c r="C370" s="40"/>
      <c r="D370" s="231" t="s">
        <v>158</v>
      </c>
      <c r="E370" s="40"/>
      <c r="F370" s="232" t="s">
        <v>932</v>
      </c>
      <c r="G370" s="40"/>
      <c r="H370" s="40"/>
      <c r="I370" s="228"/>
      <c r="J370" s="40"/>
      <c r="K370" s="40"/>
      <c r="L370" s="44"/>
      <c r="M370" s="229"/>
      <c r="N370" s="230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158</v>
      </c>
      <c r="AU370" s="17" t="s">
        <v>78</v>
      </c>
    </row>
    <row r="371" s="13" customFormat="1">
      <c r="A371" s="13"/>
      <c r="B371" s="233"/>
      <c r="C371" s="234"/>
      <c r="D371" s="226" t="s">
        <v>160</v>
      </c>
      <c r="E371" s="235" t="s">
        <v>19</v>
      </c>
      <c r="F371" s="236" t="s">
        <v>933</v>
      </c>
      <c r="G371" s="234"/>
      <c r="H371" s="237">
        <v>1.5580000000000001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160</v>
      </c>
      <c r="AU371" s="243" t="s">
        <v>78</v>
      </c>
      <c r="AV371" s="13" t="s">
        <v>78</v>
      </c>
      <c r="AW371" s="13" t="s">
        <v>31</v>
      </c>
      <c r="AX371" s="13" t="s">
        <v>69</v>
      </c>
      <c r="AY371" s="243" t="s">
        <v>148</v>
      </c>
    </row>
    <row r="372" s="14" customFormat="1">
      <c r="A372" s="14"/>
      <c r="B372" s="244"/>
      <c r="C372" s="245"/>
      <c r="D372" s="226" t="s">
        <v>160</v>
      </c>
      <c r="E372" s="246" t="s">
        <v>19</v>
      </c>
      <c r="F372" s="247" t="s">
        <v>162</v>
      </c>
      <c r="G372" s="245"/>
      <c r="H372" s="248">
        <v>1.5580000000000001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160</v>
      </c>
      <c r="AU372" s="254" t="s">
        <v>78</v>
      </c>
      <c r="AV372" s="14" t="s">
        <v>154</v>
      </c>
      <c r="AW372" s="14" t="s">
        <v>31</v>
      </c>
      <c r="AX372" s="14" t="s">
        <v>76</v>
      </c>
      <c r="AY372" s="254" t="s">
        <v>148</v>
      </c>
    </row>
    <row r="373" s="2" customFormat="1" ht="16.5" customHeight="1">
      <c r="A373" s="38"/>
      <c r="B373" s="39"/>
      <c r="C373" s="213" t="s">
        <v>332</v>
      </c>
      <c r="D373" s="213" t="s">
        <v>150</v>
      </c>
      <c r="E373" s="214" t="s">
        <v>934</v>
      </c>
      <c r="F373" s="215" t="s">
        <v>935</v>
      </c>
      <c r="G373" s="216" t="s">
        <v>178</v>
      </c>
      <c r="H373" s="217">
        <v>108.81999999999999</v>
      </c>
      <c r="I373" s="218"/>
      <c r="J373" s="219">
        <f>ROUND(I373*H373,2)</f>
        <v>0</v>
      </c>
      <c r="K373" s="215" t="s">
        <v>340</v>
      </c>
      <c r="L373" s="44"/>
      <c r="M373" s="220" t="s">
        <v>19</v>
      </c>
      <c r="N373" s="221" t="s">
        <v>40</v>
      </c>
      <c r="O373" s="84"/>
      <c r="P373" s="222">
        <f>O373*H373</f>
        <v>0</v>
      </c>
      <c r="Q373" s="222">
        <v>0</v>
      </c>
      <c r="R373" s="222">
        <f>Q373*H373</f>
        <v>0</v>
      </c>
      <c r="S373" s="222">
        <v>0.050000000000000003</v>
      </c>
      <c r="T373" s="223">
        <f>S373*H373</f>
        <v>5.4409999999999998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154</v>
      </c>
      <c r="AT373" s="224" t="s">
        <v>150</v>
      </c>
      <c r="AU373" s="224" t="s">
        <v>78</v>
      </c>
      <c r="AY373" s="17" t="s">
        <v>148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76</v>
      </c>
      <c r="BK373" s="225">
        <f>ROUND(I373*H373,2)</f>
        <v>0</v>
      </c>
      <c r="BL373" s="17" t="s">
        <v>154</v>
      </c>
      <c r="BM373" s="224" t="s">
        <v>936</v>
      </c>
    </row>
    <row r="374" s="2" customFormat="1">
      <c r="A374" s="38"/>
      <c r="B374" s="39"/>
      <c r="C374" s="40"/>
      <c r="D374" s="226" t="s">
        <v>156</v>
      </c>
      <c r="E374" s="40"/>
      <c r="F374" s="227" t="s">
        <v>935</v>
      </c>
      <c r="G374" s="40"/>
      <c r="H374" s="40"/>
      <c r="I374" s="228"/>
      <c r="J374" s="40"/>
      <c r="K374" s="40"/>
      <c r="L374" s="44"/>
      <c r="M374" s="229"/>
      <c r="N374" s="230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156</v>
      </c>
      <c r="AU374" s="17" t="s">
        <v>78</v>
      </c>
    </row>
    <row r="375" s="13" customFormat="1">
      <c r="A375" s="13"/>
      <c r="B375" s="233"/>
      <c r="C375" s="234"/>
      <c r="D375" s="226" t="s">
        <v>160</v>
      </c>
      <c r="E375" s="235" t="s">
        <v>19</v>
      </c>
      <c r="F375" s="236" t="s">
        <v>937</v>
      </c>
      <c r="G375" s="234"/>
      <c r="H375" s="237">
        <v>47.32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160</v>
      </c>
      <c r="AU375" s="243" t="s">
        <v>78</v>
      </c>
      <c r="AV375" s="13" t="s">
        <v>78</v>
      </c>
      <c r="AW375" s="13" t="s">
        <v>31</v>
      </c>
      <c r="AX375" s="13" t="s">
        <v>69</v>
      </c>
      <c r="AY375" s="243" t="s">
        <v>148</v>
      </c>
    </row>
    <row r="376" s="13" customFormat="1">
      <c r="A376" s="13"/>
      <c r="B376" s="233"/>
      <c r="C376" s="234"/>
      <c r="D376" s="226" t="s">
        <v>160</v>
      </c>
      <c r="E376" s="235" t="s">
        <v>19</v>
      </c>
      <c r="F376" s="236" t="s">
        <v>938</v>
      </c>
      <c r="G376" s="234"/>
      <c r="H376" s="237">
        <v>61.5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160</v>
      </c>
      <c r="AU376" s="243" t="s">
        <v>78</v>
      </c>
      <c r="AV376" s="13" t="s">
        <v>78</v>
      </c>
      <c r="AW376" s="13" t="s">
        <v>31</v>
      </c>
      <c r="AX376" s="13" t="s">
        <v>69</v>
      </c>
      <c r="AY376" s="243" t="s">
        <v>148</v>
      </c>
    </row>
    <row r="377" s="14" customFormat="1">
      <c r="A377" s="14"/>
      <c r="B377" s="244"/>
      <c r="C377" s="245"/>
      <c r="D377" s="226" t="s">
        <v>160</v>
      </c>
      <c r="E377" s="246" t="s">
        <v>698</v>
      </c>
      <c r="F377" s="247" t="s">
        <v>162</v>
      </c>
      <c r="G377" s="245"/>
      <c r="H377" s="248">
        <v>108.81999999999999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160</v>
      </c>
      <c r="AU377" s="254" t="s">
        <v>78</v>
      </c>
      <c r="AV377" s="14" t="s">
        <v>154</v>
      </c>
      <c r="AW377" s="14" t="s">
        <v>31</v>
      </c>
      <c r="AX377" s="14" t="s">
        <v>76</v>
      </c>
      <c r="AY377" s="254" t="s">
        <v>148</v>
      </c>
    </row>
    <row r="378" s="2" customFormat="1" ht="16.5" customHeight="1">
      <c r="A378" s="38"/>
      <c r="B378" s="39"/>
      <c r="C378" s="213" t="s">
        <v>939</v>
      </c>
      <c r="D378" s="213" t="s">
        <v>150</v>
      </c>
      <c r="E378" s="214" t="s">
        <v>940</v>
      </c>
      <c r="F378" s="215" t="s">
        <v>941</v>
      </c>
      <c r="G378" s="216" t="s">
        <v>178</v>
      </c>
      <c r="H378" s="217">
        <v>2.1000000000000001</v>
      </c>
      <c r="I378" s="218"/>
      <c r="J378" s="219">
        <f>ROUND(I378*H378,2)</f>
        <v>0</v>
      </c>
      <c r="K378" s="215" t="s">
        <v>153</v>
      </c>
      <c r="L378" s="44"/>
      <c r="M378" s="220" t="s">
        <v>19</v>
      </c>
      <c r="N378" s="221" t="s">
        <v>40</v>
      </c>
      <c r="O378" s="84"/>
      <c r="P378" s="222">
        <f>O378*H378</f>
        <v>0</v>
      </c>
      <c r="Q378" s="222">
        <v>0</v>
      </c>
      <c r="R378" s="222">
        <f>Q378*H378</f>
        <v>0</v>
      </c>
      <c r="S378" s="222">
        <v>0.063</v>
      </c>
      <c r="T378" s="223">
        <f>S378*H378</f>
        <v>0.1323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154</v>
      </c>
      <c r="AT378" s="224" t="s">
        <v>150</v>
      </c>
      <c r="AU378" s="224" t="s">
        <v>78</v>
      </c>
      <c r="AY378" s="17" t="s">
        <v>148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76</v>
      </c>
      <c r="BK378" s="225">
        <f>ROUND(I378*H378,2)</f>
        <v>0</v>
      </c>
      <c r="BL378" s="17" t="s">
        <v>154</v>
      </c>
      <c r="BM378" s="224" t="s">
        <v>942</v>
      </c>
    </row>
    <row r="379" s="2" customFormat="1">
      <c r="A379" s="38"/>
      <c r="B379" s="39"/>
      <c r="C379" s="40"/>
      <c r="D379" s="226" t="s">
        <v>156</v>
      </c>
      <c r="E379" s="40"/>
      <c r="F379" s="227" t="s">
        <v>943</v>
      </c>
      <c r="G379" s="40"/>
      <c r="H379" s="40"/>
      <c r="I379" s="228"/>
      <c r="J379" s="40"/>
      <c r="K379" s="40"/>
      <c r="L379" s="44"/>
      <c r="M379" s="229"/>
      <c r="N379" s="230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156</v>
      </c>
      <c r="AU379" s="17" t="s">
        <v>78</v>
      </c>
    </row>
    <row r="380" s="2" customFormat="1">
      <c r="A380" s="38"/>
      <c r="B380" s="39"/>
      <c r="C380" s="40"/>
      <c r="D380" s="231" t="s">
        <v>158</v>
      </c>
      <c r="E380" s="40"/>
      <c r="F380" s="232" t="s">
        <v>944</v>
      </c>
      <c r="G380" s="40"/>
      <c r="H380" s="40"/>
      <c r="I380" s="228"/>
      <c r="J380" s="40"/>
      <c r="K380" s="40"/>
      <c r="L380" s="44"/>
      <c r="M380" s="229"/>
      <c r="N380" s="230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158</v>
      </c>
      <c r="AU380" s="17" t="s">
        <v>78</v>
      </c>
    </row>
    <row r="381" s="13" customFormat="1">
      <c r="A381" s="13"/>
      <c r="B381" s="233"/>
      <c r="C381" s="234"/>
      <c r="D381" s="226" t="s">
        <v>160</v>
      </c>
      <c r="E381" s="235" t="s">
        <v>19</v>
      </c>
      <c r="F381" s="236" t="s">
        <v>945</v>
      </c>
      <c r="G381" s="234"/>
      <c r="H381" s="237">
        <v>2.1000000000000001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160</v>
      </c>
      <c r="AU381" s="243" t="s">
        <v>78</v>
      </c>
      <c r="AV381" s="13" t="s">
        <v>78</v>
      </c>
      <c r="AW381" s="13" t="s">
        <v>31</v>
      </c>
      <c r="AX381" s="13" t="s">
        <v>69</v>
      </c>
      <c r="AY381" s="243" t="s">
        <v>148</v>
      </c>
    </row>
    <row r="382" s="14" customFormat="1">
      <c r="A382" s="14"/>
      <c r="B382" s="244"/>
      <c r="C382" s="245"/>
      <c r="D382" s="226" t="s">
        <v>160</v>
      </c>
      <c r="E382" s="246" t="s">
        <v>19</v>
      </c>
      <c r="F382" s="247" t="s">
        <v>162</v>
      </c>
      <c r="G382" s="245"/>
      <c r="H382" s="248">
        <v>2.1000000000000001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160</v>
      </c>
      <c r="AU382" s="254" t="s">
        <v>78</v>
      </c>
      <c r="AV382" s="14" t="s">
        <v>154</v>
      </c>
      <c r="AW382" s="14" t="s">
        <v>31</v>
      </c>
      <c r="AX382" s="14" t="s">
        <v>76</v>
      </c>
      <c r="AY382" s="254" t="s">
        <v>148</v>
      </c>
    </row>
    <row r="383" s="2" customFormat="1" ht="16.5" customHeight="1">
      <c r="A383" s="38"/>
      <c r="B383" s="39"/>
      <c r="C383" s="213" t="s">
        <v>383</v>
      </c>
      <c r="D383" s="213" t="s">
        <v>150</v>
      </c>
      <c r="E383" s="214" t="s">
        <v>946</v>
      </c>
      <c r="F383" s="215" t="s">
        <v>947</v>
      </c>
      <c r="G383" s="216" t="s">
        <v>99</v>
      </c>
      <c r="H383" s="217">
        <v>2.3999999999999999</v>
      </c>
      <c r="I383" s="218"/>
      <c r="J383" s="219">
        <f>ROUND(I383*H383,2)</f>
        <v>0</v>
      </c>
      <c r="K383" s="215" t="s">
        <v>153</v>
      </c>
      <c r="L383" s="44"/>
      <c r="M383" s="220" t="s">
        <v>19</v>
      </c>
      <c r="N383" s="221" t="s">
        <v>40</v>
      </c>
      <c r="O383" s="84"/>
      <c r="P383" s="222">
        <f>O383*H383</f>
        <v>0</v>
      </c>
      <c r="Q383" s="222">
        <v>0</v>
      </c>
      <c r="R383" s="222">
        <f>Q383*H383</f>
        <v>0</v>
      </c>
      <c r="S383" s="222">
        <v>0.053999999999999999</v>
      </c>
      <c r="T383" s="223">
        <f>S383*H383</f>
        <v>0.12959999999999999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154</v>
      </c>
      <c r="AT383" s="224" t="s">
        <v>150</v>
      </c>
      <c r="AU383" s="224" t="s">
        <v>78</v>
      </c>
      <c r="AY383" s="17" t="s">
        <v>148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76</v>
      </c>
      <c r="BK383" s="225">
        <f>ROUND(I383*H383,2)</f>
        <v>0</v>
      </c>
      <c r="BL383" s="17" t="s">
        <v>154</v>
      </c>
      <c r="BM383" s="224" t="s">
        <v>948</v>
      </c>
    </row>
    <row r="384" s="2" customFormat="1">
      <c r="A384" s="38"/>
      <c r="B384" s="39"/>
      <c r="C384" s="40"/>
      <c r="D384" s="226" t="s">
        <v>156</v>
      </c>
      <c r="E384" s="40"/>
      <c r="F384" s="227" t="s">
        <v>949</v>
      </c>
      <c r="G384" s="40"/>
      <c r="H384" s="40"/>
      <c r="I384" s="228"/>
      <c r="J384" s="40"/>
      <c r="K384" s="40"/>
      <c r="L384" s="44"/>
      <c r="M384" s="229"/>
      <c r="N384" s="230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156</v>
      </c>
      <c r="AU384" s="17" t="s">
        <v>78</v>
      </c>
    </row>
    <row r="385" s="2" customFormat="1">
      <c r="A385" s="38"/>
      <c r="B385" s="39"/>
      <c r="C385" s="40"/>
      <c r="D385" s="231" t="s">
        <v>158</v>
      </c>
      <c r="E385" s="40"/>
      <c r="F385" s="232" t="s">
        <v>950</v>
      </c>
      <c r="G385" s="40"/>
      <c r="H385" s="40"/>
      <c r="I385" s="228"/>
      <c r="J385" s="40"/>
      <c r="K385" s="40"/>
      <c r="L385" s="44"/>
      <c r="M385" s="229"/>
      <c r="N385" s="230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158</v>
      </c>
      <c r="AU385" s="17" t="s">
        <v>78</v>
      </c>
    </row>
    <row r="386" s="13" customFormat="1">
      <c r="A386" s="13"/>
      <c r="B386" s="233"/>
      <c r="C386" s="234"/>
      <c r="D386" s="226" t="s">
        <v>160</v>
      </c>
      <c r="E386" s="235" t="s">
        <v>19</v>
      </c>
      <c r="F386" s="236" t="s">
        <v>951</v>
      </c>
      <c r="G386" s="234"/>
      <c r="H386" s="237">
        <v>2.3999999999999999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160</v>
      </c>
      <c r="AU386" s="243" t="s">
        <v>78</v>
      </c>
      <c r="AV386" s="13" t="s">
        <v>78</v>
      </c>
      <c r="AW386" s="13" t="s">
        <v>31</v>
      </c>
      <c r="AX386" s="13" t="s">
        <v>69</v>
      </c>
      <c r="AY386" s="243" t="s">
        <v>148</v>
      </c>
    </row>
    <row r="387" s="14" customFormat="1">
      <c r="A387" s="14"/>
      <c r="B387" s="244"/>
      <c r="C387" s="245"/>
      <c r="D387" s="226" t="s">
        <v>160</v>
      </c>
      <c r="E387" s="246" t="s">
        <v>19</v>
      </c>
      <c r="F387" s="247" t="s">
        <v>162</v>
      </c>
      <c r="G387" s="245"/>
      <c r="H387" s="248">
        <v>2.3999999999999999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160</v>
      </c>
      <c r="AU387" s="254" t="s">
        <v>78</v>
      </c>
      <c r="AV387" s="14" t="s">
        <v>154</v>
      </c>
      <c r="AW387" s="14" t="s">
        <v>31</v>
      </c>
      <c r="AX387" s="14" t="s">
        <v>76</v>
      </c>
      <c r="AY387" s="254" t="s">
        <v>148</v>
      </c>
    </row>
    <row r="388" s="2" customFormat="1" ht="24.15" customHeight="1">
      <c r="A388" s="38"/>
      <c r="B388" s="39"/>
      <c r="C388" s="213" t="s">
        <v>952</v>
      </c>
      <c r="D388" s="213" t="s">
        <v>150</v>
      </c>
      <c r="E388" s="214" t="s">
        <v>953</v>
      </c>
      <c r="F388" s="215" t="s">
        <v>954</v>
      </c>
      <c r="G388" s="216" t="s">
        <v>178</v>
      </c>
      <c r="H388" s="217">
        <v>0.97499999999999998</v>
      </c>
      <c r="I388" s="218"/>
      <c r="J388" s="219">
        <f>ROUND(I388*H388,2)</f>
        <v>0</v>
      </c>
      <c r="K388" s="215" t="s">
        <v>153</v>
      </c>
      <c r="L388" s="44"/>
      <c r="M388" s="220" t="s">
        <v>19</v>
      </c>
      <c r="N388" s="221" t="s">
        <v>40</v>
      </c>
      <c r="O388" s="84"/>
      <c r="P388" s="222">
        <f>O388*H388</f>
        <v>0</v>
      </c>
      <c r="Q388" s="222">
        <v>0</v>
      </c>
      <c r="R388" s="222">
        <f>Q388*H388</f>
        <v>0</v>
      </c>
      <c r="S388" s="222">
        <v>0.058999999999999997</v>
      </c>
      <c r="T388" s="223">
        <f>S388*H388</f>
        <v>0.057524999999999993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154</v>
      </c>
      <c r="AT388" s="224" t="s">
        <v>150</v>
      </c>
      <c r="AU388" s="224" t="s">
        <v>78</v>
      </c>
      <c r="AY388" s="17" t="s">
        <v>148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76</v>
      </c>
      <c r="BK388" s="225">
        <f>ROUND(I388*H388,2)</f>
        <v>0</v>
      </c>
      <c r="BL388" s="17" t="s">
        <v>154</v>
      </c>
      <c r="BM388" s="224" t="s">
        <v>955</v>
      </c>
    </row>
    <row r="389" s="2" customFormat="1">
      <c r="A389" s="38"/>
      <c r="B389" s="39"/>
      <c r="C389" s="40"/>
      <c r="D389" s="226" t="s">
        <v>156</v>
      </c>
      <c r="E389" s="40"/>
      <c r="F389" s="227" t="s">
        <v>956</v>
      </c>
      <c r="G389" s="40"/>
      <c r="H389" s="40"/>
      <c r="I389" s="228"/>
      <c r="J389" s="40"/>
      <c r="K389" s="40"/>
      <c r="L389" s="44"/>
      <c r="M389" s="229"/>
      <c r="N389" s="230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156</v>
      </c>
      <c r="AU389" s="17" t="s">
        <v>78</v>
      </c>
    </row>
    <row r="390" s="2" customFormat="1">
      <c r="A390" s="38"/>
      <c r="B390" s="39"/>
      <c r="C390" s="40"/>
      <c r="D390" s="231" t="s">
        <v>158</v>
      </c>
      <c r="E390" s="40"/>
      <c r="F390" s="232" t="s">
        <v>957</v>
      </c>
      <c r="G390" s="40"/>
      <c r="H390" s="40"/>
      <c r="I390" s="228"/>
      <c r="J390" s="40"/>
      <c r="K390" s="40"/>
      <c r="L390" s="44"/>
      <c r="M390" s="229"/>
      <c r="N390" s="230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158</v>
      </c>
      <c r="AU390" s="17" t="s">
        <v>78</v>
      </c>
    </row>
    <row r="391" s="13" customFormat="1">
      <c r="A391" s="13"/>
      <c r="B391" s="233"/>
      <c r="C391" s="234"/>
      <c r="D391" s="226" t="s">
        <v>160</v>
      </c>
      <c r="E391" s="235" t="s">
        <v>19</v>
      </c>
      <c r="F391" s="236" t="s">
        <v>958</v>
      </c>
      <c r="G391" s="234"/>
      <c r="H391" s="237">
        <v>0.97499999999999998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160</v>
      </c>
      <c r="AU391" s="243" t="s">
        <v>78</v>
      </c>
      <c r="AV391" s="13" t="s">
        <v>78</v>
      </c>
      <c r="AW391" s="13" t="s">
        <v>31</v>
      </c>
      <c r="AX391" s="13" t="s">
        <v>69</v>
      </c>
      <c r="AY391" s="243" t="s">
        <v>148</v>
      </c>
    </row>
    <row r="392" s="14" customFormat="1">
      <c r="A392" s="14"/>
      <c r="B392" s="244"/>
      <c r="C392" s="245"/>
      <c r="D392" s="226" t="s">
        <v>160</v>
      </c>
      <c r="E392" s="246" t="s">
        <v>19</v>
      </c>
      <c r="F392" s="247" t="s">
        <v>162</v>
      </c>
      <c r="G392" s="245"/>
      <c r="H392" s="248">
        <v>0.97499999999999998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160</v>
      </c>
      <c r="AU392" s="254" t="s">
        <v>78</v>
      </c>
      <c r="AV392" s="14" t="s">
        <v>154</v>
      </c>
      <c r="AW392" s="14" t="s">
        <v>31</v>
      </c>
      <c r="AX392" s="14" t="s">
        <v>76</v>
      </c>
      <c r="AY392" s="254" t="s">
        <v>148</v>
      </c>
    </row>
    <row r="393" s="12" customFormat="1" ht="22.8" customHeight="1">
      <c r="A393" s="12"/>
      <c r="B393" s="197"/>
      <c r="C393" s="198"/>
      <c r="D393" s="199" t="s">
        <v>68</v>
      </c>
      <c r="E393" s="211" t="s">
        <v>286</v>
      </c>
      <c r="F393" s="211" t="s">
        <v>287</v>
      </c>
      <c r="G393" s="198"/>
      <c r="H393" s="198"/>
      <c r="I393" s="201"/>
      <c r="J393" s="212">
        <f>BK393</f>
        <v>0</v>
      </c>
      <c r="K393" s="198"/>
      <c r="L393" s="203"/>
      <c r="M393" s="204"/>
      <c r="N393" s="205"/>
      <c r="O393" s="205"/>
      <c r="P393" s="206">
        <f>SUM(P394:P436)</f>
        <v>0</v>
      </c>
      <c r="Q393" s="205"/>
      <c r="R393" s="206">
        <f>SUM(R394:R436)</f>
        <v>0</v>
      </c>
      <c r="S393" s="205"/>
      <c r="T393" s="207">
        <f>SUM(T394:T436)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8" t="s">
        <v>76</v>
      </c>
      <c r="AT393" s="209" t="s">
        <v>68</v>
      </c>
      <c r="AU393" s="209" t="s">
        <v>76</v>
      </c>
      <c r="AY393" s="208" t="s">
        <v>148</v>
      </c>
      <c r="BK393" s="210">
        <f>SUM(BK394:BK436)</f>
        <v>0</v>
      </c>
    </row>
    <row r="394" s="2" customFormat="1" ht="16.5" customHeight="1">
      <c r="A394" s="38"/>
      <c r="B394" s="39"/>
      <c r="C394" s="213" t="s">
        <v>389</v>
      </c>
      <c r="D394" s="213" t="s">
        <v>150</v>
      </c>
      <c r="E394" s="214" t="s">
        <v>288</v>
      </c>
      <c r="F394" s="215" t="s">
        <v>289</v>
      </c>
      <c r="G394" s="216" t="s">
        <v>111</v>
      </c>
      <c r="H394" s="217">
        <v>40.406999999999996</v>
      </c>
      <c r="I394" s="218"/>
      <c r="J394" s="219">
        <f>ROUND(I394*H394,2)</f>
        <v>0</v>
      </c>
      <c r="K394" s="215" t="s">
        <v>153</v>
      </c>
      <c r="L394" s="44"/>
      <c r="M394" s="220" t="s">
        <v>19</v>
      </c>
      <c r="N394" s="221" t="s">
        <v>40</v>
      </c>
      <c r="O394" s="84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154</v>
      </c>
      <c r="AT394" s="224" t="s">
        <v>150</v>
      </c>
      <c r="AU394" s="224" t="s">
        <v>78</v>
      </c>
      <c r="AY394" s="17" t="s">
        <v>148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76</v>
      </c>
      <c r="BK394" s="225">
        <f>ROUND(I394*H394,2)</f>
        <v>0</v>
      </c>
      <c r="BL394" s="17" t="s">
        <v>154</v>
      </c>
      <c r="BM394" s="224" t="s">
        <v>959</v>
      </c>
    </row>
    <row r="395" s="2" customFormat="1">
      <c r="A395" s="38"/>
      <c r="B395" s="39"/>
      <c r="C395" s="40"/>
      <c r="D395" s="226" t="s">
        <v>156</v>
      </c>
      <c r="E395" s="40"/>
      <c r="F395" s="227" t="s">
        <v>291</v>
      </c>
      <c r="G395" s="40"/>
      <c r="H395" s="40"/>
      <c r="I395" s="228"/>
      <c r="J395" s="40"/>
      <c r="K395" s="40"/>
      <c r="L395" s="44"/>
      <c r="M395" s="229"/>
      <c r="N395" s="230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156</v>
      </c>
      <c r="AU395" s="17" t="s">
        <v>78</v>
      </c>
    </row>
    <row r="396" s="2" customFormat="1">
      <c r="A396" s="38"/>
      <c r="B396" s="39"/>
      <c r="C396" s="40"/>
      <c r="D396" s="231" t="s">
        <v>158</v>
      </c>
      <c r="E396" s="40"/>
      <c r="F396" s="232" t="s">
        <v>292</v>
      </c>
      <c r="G396" s="40"/>
      <c r="H396" s="40"/>
      <c r="I396" s="228"/>
      <c r="J396" s="40"/>
      <c r="K396" s="40"/>
      <c r="L396" s="44"/>
      <c r="M396" s="229"/>
      <c r="N396" s="230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158</v>
      </c>
      <c r="AU396" s="17" t="s">
        <v>78</v>
      </c>
    </row>
    <row r="397" s="13" customFormat="1">
      <c r="A397" s="13"/>
      <c r="B397" s="233"/>
      <c r="C397" s="234"/>
      <c r="D397" s="226" t="s">
        <v>160</v>
      </c>
      <c r="E397" s="235" t="s">
        <v>19</v>
      </c>
      <c r="F397" s="236" t="s">
        <v>960</v>
      </c>
      <c r="G397" s="234"/>
      <c r="H397" s="237">
        <v>40.406999999999996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160</v>
      </c>
      <c r="AU397" s="243" t="s">
        <v>78</v>
      </c>
      <c r="AV397" s="13" t="s">
        <v>78</v>
      </c>
      <c r="AW397" s="13" t="s">
        <v>31</v>
      </c>
      <c r="AX397" s="13" t="s">
        <v>69</v>
      </c>
      <c r="AY397" s="243" t="s">
        <v>148</v>
      </c>
    </row>
    <row r="398" s="14" customFormat="1">
      <c r="A398" s="14"/>
      <c r="B398" s="244"/>
      <c r="C398" s="245"/>
      <c r="D398" s="226" t="s">
        <v>160</v>
      </c>
      <c r="E398" s="246" t="s">
        <v>19</v>
      </c>
      <c r="F398" s="247" t="s">
        <v>162</v>
      </c>
      <c r="G398" s="245"/>
      <c r="H398" s="248">
        <v>40.406999999999996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160</v>
      </c>
      <c r="AU398" s="254" t="s">
        <v>78</v>
      </c>
      <c r="AV398" s="14" t="s">
        <v>154</v>
      </c>
      <c r="AW398" s="14" t="s">
        <v>31</v>
      </c>
      <c r="AX398" s="14" t="s">
        <v>76</v>
      </c>
      <c r="AY398" s="254" t="s">
        <v>148</v>
      </c>
    </row>
    <row r="399" s="2" customFormat="1" ht="16.5" customHeight="1">
      <c r="A399" s="38"/>
      <c r="B399" s="39"/>
      <c r="C399" s="213" t="s">
        <v>961</v>
      </c>
      <c r="D399" s="213" t="s">
        <v>150</v>
      </c>
      <c r="E399" s="214" t="s">
        <v>293</v>
      </c>
      <c r="F399" s="215" t="s">
        <v>294</v>
      </c>
      <c r="G399" s="216" t="s">
        <v>111</v>
      </c>
      <c r="H399" s="217">
        <v>40.406999999999996</v>
      </c>
      <c r="I399" s="218"/>
      <c r="J399" s="219">
        <f>ROUND(I399*H399,2)</f>
        <v>0</v>
      </c>
      <c r="K399" s="215" t="s">
        <v>153</v>
      </c>
      <c r="L399" s="44"/>
      <c r="M399" s="220" t="s">
        <v>19</v>
      </c>
      <c r="N399" s="221" t="s">
        <v>40</v>
      </c>
      <c r="O399" s="84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154</v>
      </c>
      <c r="AT399" s="224" t="s">
        <v>150</v>
      </c>
      <c r="AU399" s="224" t="s">
        <v>78</v>
      </c>
      <c r="AY399" s="17" t="s">
        <v>148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76</v>
      </c>
      <c r="BK399" s="225">
        <f>ROUND(I399*H399,2)</f>
        <v>0</v>
      </c>
      <c r="BL399" s="17" t="s">
        <v>154</v>
      </c>
      <c r="BM399" s="224" t="s">
        <v>962</v>
      </c>
    </row>
    <row r="400" s="2" customFormat="1">
      <c r="A400" s="38"/>
      <c r="B400" s="39"/>
      <c r="C400" s="40"/>
      <c r="D400" s="226" t="s">
        <v>156</v>
      </c>
      <c r="E400" s="40"/>
      <c r="F400" s="227" t="s">
        <v>296</v>
      </c>
      <c r="G400" s="40"/>
      <c r="H400" s="40"/>
      <c r="I400" s="228"/>
      <c r="J400" s="40"/>
      <c r="K400" s="40"/>
      <c r="L400" s="44"/>
      <c r="M400" s="229"/>
      <c r="N400" s="230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156</v>
      </c>
      <c r="AU400" s="17" t="s">
        <v>78</v>
      </c>
    </row>
    <row r="401" s="2" customFormat="1">
      <c r="A401" s="38"/>
      <c r="B401" s="39"/>
      <c r="C401" s="40"/>
      <c r="D401" s="231" t="s">
        <v>158</v>
      </c>
      <c r="E401" s="40"/>
      <c r="F401" s="232" t="s">
        <v>297</v>
      </c>
      <c r="G401" s="40"/>
      <c r="H401" s="40"/>
      <c r="I401" s="228"/>
      <c r="J401" s="40"/>
      <c r="K401" s="40"/>
      <c r="L401" s="44"/>
      <c r="M401" s="229"/>
      <c r="N401" s="230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158</v>
      </c>
      <c r="AU401" s="17" t="s">
        <v>78</v>
      </c>
    </row>
    <row r="402" s="13" customFormat="1">
      <c r="A402" s="13"/>
      <c r="B402" s="233"/>
      <c r="C402" s="234"/>
      <c r="D402" s="226" t="s">
        <v>160</v>
      </c>
      <c r="E402" s="235" t="s">
        <v>19</v>
      </c>
      <c r="F402" s="236" t="s">
        <v>960</v>
      </c>
      <c r="G402" s="234"/>
      <c r="H402" s="237">
        <v>40.406999999999996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160</v>
      </c>
      <c r="AU402" s="243" t="s">
        <v>78</v>
      </c>
      <c r="AV402" s="13" t="s">
        <v>78</v>
      </c>
      <c r="AW402" s="13" t="s">
        <v>31</v>
      </c>
      <c r="AX402" s="13" t="s">
        <v>69</v>
      </c>
      <c r="AY402" s="243" t="s">
        <v>148</v>
      </c>
    </row>
    <row r="403" s="14" customFormat="1">
      <c r="A403" s="14"/>
      <c r="B403" s="244"/>
      <c r="C403" s="245"/>
      <c r="D403" s="226" t="s">
        <v>160</v>
      </c>
      <c r="E403" s="246" t="s">
        <v>19</v>
      </c>
      <c r="F403" s="247" t="s">
        <v>162</v>
      </c>
      <c r="G403" s="245"/>
      <c r="H403" s="248">
        <v>40.406999999999996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160</v>
      </c>
      <c r="AU403" s="254" t="s">
        <v>78</v>
      </c>
      <c r="AV403" s="14" t="s">
        <v>154</v>
      </c>
      <c r="AW403" s="14" t="s">
        <v>31</v>
      </c>
      <c r="AX403" s="14" t="s">
        <v>76</v>
      </c>
      <c r="AY403" s="254" t="s">
        <v>148</v>
      </c>
    </row>
    <row r="404" s="2" customFormat="1" ht="16.5" customHeight="1">
      <c r="A404" s="38"/>
      <c r="B404" s="39"/>
      <c r="C404" s="213" t="s">
        <v>619</v>
      </c>
      <c r="D404" s="213" t="s">
        <v>150</v>
      </c>
      <c r="E404" s="214" t="s">
        <v>299</v>
      </c>
      <c r="F404" s="215" t="s">
        <v>300</v>
      </c>
      <c r="G404" s="216" t="s">
        <v>111</v>
      </c>
      <c r="H404" s="217">
        <v>767.73299999999995</v>
      </c>
      <c r="I404" s="218"/>
      <c r="J404" s="219">
        <f>ROUND(I404*H404,2)</f>
        <v>0</v>
      </c>
      <c r="K404" s="215" t="s">
        <v>153</v>
      </c>
      <c r="L404" s="44"/>
      <c r="M404" s="220" t="s">
        <v>19</v>
      </c>
      <c r="N404" s="221" t="s">
        <v>40</v>
      </c>
      <c r="O404" s="84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154</v>
      </c>
      <c r="AT404" s="224" t="s">
        <v>150</v>
      </c>
      <c r="AU404" s="224" t="s">
        <v>78</v>
      </c>
      <c r="AY404" s="17" t="s">
        <v>148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76</v>
      </c>
      <c r="BK404" s="225">
        <f>ROUND(I404*H404,2)</f>
        <v>0</v>
      </c>
      <c r="BL404" s="17" t="s">
        <v>154</v>
      </c>
      <c r="BM404" s="224" t="s">
        <v>963</v>
      </c>
    </row>
    <row r="405" s="2" customFormat="1">
      <c r="A405" s="38"/>
      <c r="B405" s="39"/>
      <c r="C405" s="40"/>
      <c r="D405" s="226" t="s">
        <v>156</v>
      </c>
      <c r="E405" s="40"/>
      <c r="F405" s="227" t="s">
        <v>302</v>
      </c>
      <c r="G405" s="40"/>
      <c r="H405" s="40"/>
      <c r="I405" s="228"/>
      <c r="J405" s="40"/>
      <c r="K405" s="40"/>
      <c r="L405" s="44"/>
      <c r="M405" s="229"/>
      <c r="N405" s="230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156</v>
      </c>
      <c r="AU405" s="17" t="s">
        <v>78</v>
      </c>
    </row>
    <row r="406" s="2" customFormat="1">
      <c r="A406" s="38"/>
      <c r="B406" s="39"/>
      <c r="C406" s="40"/>
      <c r="D406" s="231" t="s">
        <v>158</v>
      </c>
      <c r="E406" s="40"/>
      <c r="F406" s="232" t="s">
        <v>303</v>
      </c>
      <c r="G406" s="40"/>
      <c r="H406" s="40"/>
      <c r="I406" s="228"/>
      <c r="J406" s="40"/>
      <c r="K406" s="40"/>
      <c r="L406" s="44"/>
      <c r="M406" s="229"/>
      <c r="N406" s="230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158</v>
      </c>
      <c r="AU406" s="17" t="s">
        <v>78</v>
      </c>
    </row>
    <row r="407" s="13" customFormat="1">
      <c r="A407" s="13"/>
      <c r="B407" s="233"/>
      <c r="C407" s="234"/>
      <c r="D407" s="226" t="s">
        <v>160</v>
      </c>
      <c r="E407" s="235" t="s">
        <v>19</v>
      </c>
      <c r="F407" s="236" t="s">
        <v>960</v>
      </c>
      <c r="G407" s="234"/>
      <c r="H407" s="237">
        <v>40.406999999999996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160</v>
      </c>
      <c r="AU407" s="243" t="s">
        <v>78</v>
      </c>
      <c r="AV407" s="13" t="s">
        <v>78</v>
      </c>
      <c r="AW407" s="13" t="s">
        <v>31</v>
      </c>
      <c r="AX407" s="13" t="s">
        <v>69</v>
      </c>
      <c r="AY407" s="243" t="s">
        <v>148</v>
      </c>
    </row>
    <row r="408" s="14" customFormat="1">
      <c r="A408" s="14"/>
      <c r="B408" s="244"/>
      <c r="C408" s="245"/>
      <c r="D408" s="226" t="s">
        <v>160</v>
      </c>
      <c r="E408" s="246" t="s">
        <v>19</v>
      </c>
      <c r="F408" s="247" t="s">
        <v>162</v>
      </c>
      <c r="G408" s="245"/>
      <c r="H408" s="248">
        <v>40.406999999999996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160</v>
      </c>
      <c r="AU408" s="254" t="s">
        <v>78</v>
      </c>
      <c r="AV408" s="14" t="s">
        <v>154</v>
      </c>
      <c r="AW408" s="14" t="s">
        <v>31</v>
      </c>
      <c r="AX408" s="14" t="s">
        <v>76</v>
      </c>
      <c r="AY408" s="254" t="s">
        <v>148</v>
      </c>
    </row>
    <row r="409" s="13" customFormat="1">
      <c r="A409" s="13"/>
      <c r="B409" s="233"/>
      <c r="C409" s="234"/>
      <c r="D409" s="226" t="s">
        <v>160</v>
      </c>
      <c r="E409" s="234"/>
      <c r="F409" s="236" t="s">
        <v>964</v>
      </c>
      <c r="G409" s="234"/>
      <c r="H409" s="237">
        <v>767.73299999999995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160</v>
      </c>
      <c r="AU409" s="243" t="s">
        <v>78</v>
      </c>
      <c r="AV409" s="13" t="s">
        <v>78</v>
      </c>
      <c r="AW409" s="13" t="s">
        <v>4</v>
      </c>
      <c r="AX409" s="13" t="s">
        <v>76</v>
      </c>
      <c r="AY409" s="243" t="s">
        <v>148</v>
      </c>
    </row>
    <row r="410" s="2" customFormat="1" ht="21.75" customHeight="1">
      <c r="A410" s="38"/>
      <c r="B410" s="39"/>
      <c r="C410" s="213" t="s">
        <v>965</v>
      </c>
      <c r="D410" s="213" t="s">
        <v>150</v>
      </c>
      <c r="E410" s="214" t="s">
        <v>966</v>
      </c>
      <c r="F410" s="215" t="s">
        <v>967</v>
      </c>
      <c r="G410" s="216" t="s">
        <v>111</v>
      </c>
      <c r="H410" s="217">
        <v>13.680999999999999</v>
      </c>
      <c r="I410" s="218"/>
      <c r="J410" s="219">
        <f>ROUND(I410*H410,2)</f>
        <v>0</v>
      </c>
      <c r="K410" s="215" t="s">
        <v>153</v>
      </c>
      <c r="L410" s="44"/>
      <c r="M410" s="220" t="s">
        <v>19</v>
      </c>
      <c r="N410" s="221" t="s">
        <v>40</v>
      </c>
      <c r="O410" s="84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154</v>
      </c>
      <c r="AT410" s="224" t="s">
        <v>150</v>
      </c>
      <c r="AU410" s="224" t="s">
        <v>78</v>
      </c>
      <c r="AY410" s="17" t="s">
        <v>148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76</v>
      </c>
      <c r="BK410" s="225">
        <f>ROUND(I410*H410,2)</f>
        <v>0</v>
      </c>
      <c r="BL410" s="17" t="s">
        <v>154</v>
      </c>
      <c r="BM410" s="224" t="s">
        <v>968</v>
      </c>
    </row>
    <row r="411" s="2" customFormat="1">
      <c r="A411" s="38"/>
      <c r="B411" s="39"/>
      <c r="C411" s="40"/>
      <c r="D411" s="226" t="s">
        <v>156</v>
      </c>
      <c r="E411" s="40"/>
      <c r="F411" s="227" t="s">
        <v>969</v>
      </c>
      <c r="G411" s="40"/>
      <c r="H411" s="40"/>
      <c r="I411" s="228"/>
      <c r="J411" s="40"/>
      <c r="K411" s="40"/>
      <c r="L411" s="44"/>
      <c r="M411" s="229"/>
      <c r="N411" s="230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156</v>
      </c>
      <c r="AU411" s="17" t="s">
        <v>78</v>
      </c>
    </row>
    <row r="412" s="2" customFormat="1">
      <c r="A412" s="38"/>
      <c r="B412" s="39"/>
      <c r="C412" s="40"/>
      <c r="D412" s="231" t="s">
        <v>158</v>
      </c>
      <c r="E412" s="40"/>
      <c r="F412" s="232" t="s">
        <v>970</v>
      </c>
      <c r="G412" s="40"/>
      <c r="H412" s="40"/>
      <c r="I412" s="228"/>
      <c r="J412" s="40"/>
      <c r="K412" s="40"/>
      <c r="L412" s="44"/>
      <c r="M412" s="229"/>
      <c r="N412" s="230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158</v>
      </c>
      <c r="AU412" s="17" t="s">
        <v>78</v>
      </c>
    </row>
    <row r="413" s="13" customFormat="1">
      <c r="A413" s="13"/>
      <c r="B413" s="233"/>
      <c r="C413" s="234"/>
      <c r="D413" s="226" t="s">
        <v>160</v>
      </c>
      <c r="E413" s="235" t="s">
        <v>19</v>
      </c>
      <c r="F413" s="236" t="s">
        <v>971</v>
      </c>
      <c r="G413" s="234"/>
      <c r="H413" s="237">
        <v>13.680999999999999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160</v>
      </c>
      <c r="AU413" s="243" t="s">
        <v>78</v>
      </c>
      <c r="AV413" s="13" t="s">
        <v>78</v>
      </c>
      <c r="AW413" s="13" t="s">
        <v>31</v>
      </c>
      <c r="AX413" s="13" t="s">
        <v>69</v>
      </c>
      <c r="AY413" s="243" t="s">
        <v>148</v>
      </c>
    </row>
    <row r="414" s="14" customFormat="1">
      <c r="A414" s="14"/>
      <c r="B414" s="244"/>
      <c r="C414" s="245"/>
      <c r="D414" s="226" t="s">
        <v>160</v>
      </c>
      <c r="E414" s="246" t="s">
        <v>19</v>
      </c>
      <c r="F414" s="247" t="s">
        <v>162</v>
      </c>
      <c r="G414" s="245"/>
      <c r="H414" s="248">
        <v>13.680999999999999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160</v>
      </c>
      <c r="AU414" s="254" t="s">
        <v>78</v>
      </c>
      <c r="AV414" s="14" t="s">
        <v>154</v>
      </c>
      <c r="AW414" s="14" t="s">
        <v>31</v>
      </c>
      <c r="AX414" s="14" t="s">
        <v>76</v>
      </c>
      <c r="AY414" s="254" t="s">
        <v>148</v>
      </c>
    </row>
    <row r="415" s="2" customFormat="1" ht="21.75" customHeight="1">
      <c r="A415" s="38"/>
      <c r="B415" s="39"/>
      <c r="C415" s="213" t="s">
        <v>622</v>
      </c>
      <c r="D415" s="213" t="s">
        <v>150</v>
      </c>
      <c r="E415" s="214" t="s">
        <v>972</v>
      </c>
      <c r="F415" s="215" t="s">
        <v>973</v>
      </c>
      <c r="G415" s="216" t="s">
        <v>111</v>
      </c>
      <c r="H415" s="217">
        <v>6.1680000000000001</v>
      </c>
      <c r="I415" s="218"/>
      <c r="J415" s="219">
        <f>ROUND(I415*H415,2)</f>
        <v>0</v>
      </c>
      <c r="K415" s="215" t="s">
        <v>153</v>
      </c>
      <c r="L415" s="44"/>
      <c r="M415" s="220" t="s">
        <v>19</v>
      </c>
      <c r="N415" s="221" t="s">
        <v>40</v>
      </c>
      <c r="O415" s="84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154</v>
      </c>
      <c r="AT415" s="224" t="s">
        <v>150</v>
      </c>
      <c r="AU415" s="224" t="s">
        <v>78</v>
      </c>
      <c r="AY415" s="17" t="s">
        <v>148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76</v>
      </c>
      <c r="BK415" s="225">
        <f>ROUND(I415*H415,2)</f>
        <v>0</v>
      </c>
      <c r="BL415" s="17" t="s">
        <v>154</v>
      </c>
      <c r="BM415" s="224" t="s">
        <v>974</v>
      </c>
    </row>
    <row r="416" s="2" customFormat="1">
      <c r="A416" s="38"/>
      <c r="B416" s="39"/>
      <c r="C416" s="40"/>
      <c r="D416" s="226" t="s">
        <v>156</v>
      </c>
      <c r="E416" s="40"/>
      <c r="F416" s="227" t="s">
        <v>975</v>
      </c>
      <c r="G416" s="40"/>
      <c r="H416" s="40"/>
      <c r="I416" s="228"/>
      <c r="J416" s="40"/>
      <c r="K416" s="40"/>
      <c r="L416" s="44"/>
      <c r="M416" s="229"/>
      <c r="N416" s="230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156</v>
      </c>
      <c r="AU416" s="17" t="s">
        <v>78</v>
      </c>
    </row>
    <row r="417" s="2" customFormat="1">
      <c r="A417" s="38"/>
      <c r="B417" s="39"/>
      <c r="C417" s="40"/>
      <c r="D417" s="231" t="s">
        <v>158</v>
      </c>
      <c r="E417" s="40"/>
      <c r="F417" s="232" t="s">
        <v>976</v>
      </c>
      <c r="G417" s="40"/>
      <c r="H417" s="40"/>
      <c r="I417" s="228"/>
      <c r="J417" s="40"/>
      <c r="K417" s="40"/>
      <c r="L417" s="44"/>
      <c r="M417" s="229"/>
      <c r="N417" s="230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158</v>
      </c>
      <c r="AU417" s="17" t="s">
        <v>78</v>
      </c>
    </row>
    <row r="418" s="13" customFormat="1">
      <c r="A418" s="13"/>
      <c r="B418" s="233"/>
      <c r="C418" s="234"/>
      <c r="D418" s="226" t="s">
        <v>160</v>
      </c>
      <c r="E418" s="235" t="s">
        <v>19</v>
      </c>
      <c r="F418" s="236" t="s">
        <v>977</v>
      </c>
      <c r="G418" s="234"/>
      <c r="H418" s="237">
        <v>4.3540000000000001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160</v>
      </c>
      <c r="AU418" s="243" t="s">
        <v>78</v>
      </c>
      <c r="AV418" s="13" t="s">
        <v>78</v>
      </c>
      <c r="AW418" s="13" t="s">
        <v>31</v>
      </c>
      <c r="AX418" s="13" t="s">
        <v>69</v>
      </c>
      <c r="AY418" s="243" t="s">
        <v>148</v>
      </c>
    </row>
    <row r="419" s="13" customFormat="1">
      <c r="A419" s="13"/>
      <c r="B419" s="233"/>
      <c r="C419" s="234"/>
      <c r="D419" s="226" t="s">
        <v>160</v>
      </c>
      <c r="E419" s="235" t="s">
        <v>19</v>
      </c>
      <c r="F419" s="236" t="s">
        <v>978</v>
      </c>
      <c r="G419" s="234"/>
      <c r="H419" s="237">
        <v>1.8140000000000001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160</v>
      </c>
      <c r="AU419" s="243" t="s">
        <v>78</v>
      </c>
      <c r="AV419" s="13" t="s">
        <v>78</v>
      </c>
      <c r="AW419" s="13" t="s">
        <v>31</v>
      </c>
      <c r="AX419" s="13" t="s">
        <v>69</v>
      </c>
      <c r="AY419" s="243" t="s">
        <v>148</v>
      </c>
    </row>
    <row r="420" s="14" customFormat="1">
      <c r="A420" s="14"/>
      <c r="B420" s="244"/>
      <c r="C420" s="245"/>
      <c r="D420" s="226" t="s">
        <v>160</v>
      </c>
      <c r="E420" s="246" t="s">
        <v>19</v>
      </c>
      <c r="F420" s="247" t="s">
        <v>162</v>
      </c>
      <c r="G420" s="245"/>
      <c r="H420" s="248">
        <v>6.1680000000000001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160</v>
      </c>
      <c r="AU420" s="254" t="s">
        <v>78</v>
      </c>
      <c r="AV420" s="14" t="s">
        <v>154</v>
      </c>
      <c r="AW420" s="14" t="s">
        <v>31</v>
      </c>
      <c r="AX420" s="14" t="s">
        <v>76</v>
      </c>
      <c r="AY420" s="254" t="s">
        <v>148</v>
      </c>
    </row>
    <row r="421" s="2" customFormat="1" ht="21.75" customHeight="1">
      <c r="A421" s="38"/>
      <c r="B421" s="39"/>
      <c r="C421" s="213" t="s">
        <v>979</v>
      </c>
      <c r="D421" s="213" t="s">
        <v>150</v>
      </c>
      <c r="E421" s="214" t="s">
        <v>980</v>
      </c>
      <c r="F421" s="215" t="s">
        <v>981</v>
      </c>
      <c r="G421" s="216" t="s">
        <v>111</v>
      </c>
      <c r="H421" s="217">
        <v>8.8829999999999991</v>
      </c>
      <c r="I421" s="218"/>
      <c r="J421" s="219">
        <f>ROUND(I421*H421,2)</f>
        <v>0</v>
      </c>
      <c r="K421" s="215" t="s">
        <v>153</v>
      </c>
      <c r="L421" s="44"/>
      <c r="M421" s="220" t="s">
        <v>19</v>
      </c>
      <c r="N421" s="221" t="s">
        <v>40</v>
      </c>
      <c r="O421" s="84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154</v>
      </c>
      <c r="AT421" s="224" t="s">
        <v>150</v>
      </c>
      <c r="AU421" s="224" t="s">
        <v>78</v>
      </c>
      <c r="AY421" s="17" t="s">
        <v>148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76</v>
      </c>
      <c r="BK421" s="225">
        <f>ROUND(I421*H421,2)</f>
        <v>0</v>
      </c>
      <c r="BL421" s="17" t="s">
        <v>154</v>
      </c>
      <c r="BM421" s="224" t="s">
        <v>982</v>
      </c>
    </row>
    <row r="422" s="2" customFormat="1">
      <c r="A422" s="38"/>
      <c r="B422" s="39"/>
      <c r="C422" s="40"/>
      <c r="D422" s="226" t="s">
        <v>156</v>
      </c>
      <c r="E422" s="40"/>
      <c r="F422" s="227" t="s">
        <v>983</v>
      </c>
      <c r="G422" s="40"/>
      <c r="H422" s="40"/>
      <c r="I422" s="228"/>
      <c r="J422" s="40"/>
      <c r="K422" s="40"/>
      <c r="L422" s="44"/>
      <c r="M422" s="229"/>
      <c r="N422" s="230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156</v>
      </c>
      <c r="AU422" s="17" t="s">
        <v>78</v>
      </c>
    </row>
    <row r="423" s="2" customFormat="1">
      <c r="A423" s="38"/>
      <c r="B423" s="39"/>
      <c r="C423" s="40"/>
      <c r="D423" s="231" t="s">
        <v>158</v>
      </c>
      <c r="E423" s="40"/>
      <c r="F423" s="232" t="s">
        <v>984</v>
      </c>
      <c r="G423" s="40"/>
      <c r="H423" s="40"/>
      <c r="I423" s="228"/>
      <c r="J423" s="40"/>
      <c r="K423" s="40"/>
      <c r="L423" s="44"/>
      <c r="M423" s="229"/>
      <c r="N423" s="230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158</v>
      </c>
      <c r="AU423" s="17" t="s">
        <v>78</v>
      </c>
    </row>
    <row r="424" s="13" customFormat="1">
      <c r="A424" s="13"/>
      <c r="B424" s="233"/>
      <c r="C424" s="234"/>
      <c r="D424" s="226" t="s">
        <v>160</v>
      </c>
      <c r="E424" s="235" t="s">
        <v>19</v>
      </c>
      <c r="F424" s="236" t="s">
        <v>985</v>
      </c>
      <c r="G424" s="234"/>
      <c r="H424" s="237">
        <v>7.7869999999999999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160</v>
      </c>
      <c r="AU424" s="243" t="s">
        <v>78</v>
      </c>
      <c r="AV424" s="13" t="s">
        <v>78</v>
      </c>
      <c r="AW424" s="13" t="s">
        <v>31</v>
      </c>
      <c r="AX424" s="13" t="s">
        <v>69</v>
      </c>
      <c r="AY424" s="243" t="s">
        <v>148</v>
      </c>
    </row>
    <row r="425" s="13" customFormat="1">
      <c r="A425" s="13"/>
      <c r="B425" s="233"/>
      <c r="C425" s="234"/>
      <c r="D425" s="226" t="s">
        <v>160</v>
      </c>
      <c r="E425" s="235" t="s">
        <v>19</v>
      </c>
      <c r="F425" s="236" t="s">
        <v>986</v>
      </c>
      <c r="G425" s="234"/>
      <c r="H425" s="237">
        <v>1.0960000000000001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160</v>
      </c>
      <c r="AU425" s="243" t="s">
        <v>78</v>
      </c>
      <c r="AV425" s="13" t="s">
        <v>78</v>
      </c>
      <c r="AW425" s="13" t="s">
        <v>31</v>
      </c>
      <c r="AX425" s="13" t="s">
        <v>69</v>
      </c>
      <c r="AY425" s="243" t="s">
        <v>148</v>
      </c>
    </row>
    <row r="426" s="14" customFormat="1">
      <c r="A426" s="14"/>
      <c r="B426" s="244"/>
      <c r="C426" s="245"/>
      <c r="D426" s="226" t="s">
        <v>160</v>
      </c>
      <c r="E426" s="246" t="s">
        <v>19</v>
      </c>
      <c r="F426" s="247" t="s">
        <v>162</v>
      </c>
      <c r="G426" s="245"/>
      <c r="H426" s="248">
        <v>8.8829999999999991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160</v>
      </c>
      <c r="AU426" s="254" t="s">
        <v>78</v>
      </c>
      <c r="AV426" s="14" t="s">
        <v>154</v>
      </c>
      <c r="AW426" s="14" t="s">
        <v>31</v>
      </c>
      <c r="AX426" s="14" t="s">
        <v>76</v>
      </c>
      <c r="AY426" s="254" t="s">
        <v>148</v>
      </c>
    </row>
    <row r="427" s="2" customFormat="1" ht="21.75" customHeight="1">
      <c r="A427" s="38"/>
      <c r="B427" s="39"/>
      <c r="C427" s="213" t="s">
        <v>403</v>
      </c>
      <c r="D427" s="213" t="s">
        <v>150</v>
      </c>
      <c r="E427" s="214" t="s">
        <v>305</v>
      </c>
      <c r="F427" s="215" t="s">
        <v>306</v>
      </c>
      <c r="G427" s="216" t="s">
        <v>111</v>
      </c>
      <c r="H427" s="217">
        <v>6.7939999999999996</v>
      </c>
      <c r="I427" s="218"/>
      <c r="J427" s="219">
        <f>ROUND(I427*H427,2)</f>
        <v>0</v>
      </c>
      <c r="K427" s="215" t="s">
        <v>153</v>
      </c>
      <c r="L427" s="44"/>
      <c r="M427" s="220" t="s">
        <v>19</v>
      </c>
      <c r="N427" s="221" t="s">
        <v>40</v>
      </c>
      <c r="O427" s="84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154</v>
      </c>
      <c r="AT427" s="224" t="s">
        <v>150</v>
      </c>
      <c r="AU427" s="224" t="s">
        <v>78</v>
      </c>
      <c r="AY427" s="17" t="s">
        <v>148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76</v>
      </c>
      <c r="BK427" s="225">
        <f>ROUND(I427*H427,2)</f>
        <v>0</v>
      </c>
      <c r="BL427" s="17" t="s">
        <v>154</v>
      </c>
      <c r="BM427" s="224" t="s">
        <v>987</v>
      </c>
    </row>
    <row r="428" s="2" customFormat="1">
      <c r="A428" s="38"/>
      <c r="B428" s="39"/>
      <c r="C428" s="40"/>
      <c r="D428" s="226" t="s">
        <v>156</v>
      </c>
      <c r="E428" s="40"/>
      <c r="F428" s="227" t="s">
        <v>308</v>
      </c>
      <c r="G428" s="40"/>
      <c r="H428" s="40"/>
      <c r="I428" s="228"/>
      <c r="J428" s="40"/>
      <c r="K428" s="40"/>
      <c r="L428" s="44"/>
      <c r="M428" s="229"/>
      <c r="N428" s="230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156</v>
      </c>
      <c r="AU428" s="17" t="s">
        <v>78</v>
      </c>
    </row>
    <row r="429" s="2" customFormat="1">
      <c r="A429" s="38"/>
      <c r="B429" s="39"/>
      <c r="C429" s="40"/>
      <c r="D429" s="231" t="s">
        <v>158</v>
      </c>
      <c r="E429" s="40"/>
      <c r="F429" s="232" t="s">
        <v>309</v>
      </c>
      <c r="G429" s="40"/>
      <c r="H429" s="40"/>
      <c r="I429" s="228"/>
      <c r="J429" s="40"/>
      <c r="K429" s="40"/>
      <c r="L429" s="44"/>
      <c r="M429" s="229"/>
      <c r="N429" s="230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158</v>
      </c>
      <c r="AU429" s="17" t="s">
        <v>78</v>
      </c>
    </row>
    <row r="430" s="13" customFormat="1">
      <c r="A430" s="13"/>
      <c r="B430" s="233"/>
      <c r="C430" s="234"/>
      <c r="D430" s="226" t="s">
        <v>160</v>
      </c>
      <c r="E430" s="235" t="s">
        <v>19</v>
      </c>
      <c r="F430" s="236" t="s">
        <v>988</v>
      </c>
      <c r="G430" s="234"/>
      <c r="H430" s="237">
        <v>6.7939999999999996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160</v>
      </c>
      <c r="AU430" s="243" t="s">
        <v>78</v>
      </c>
      <c r="AV430" s="13" t="s">
        <v>78</v>
      </c>
      <c r="AW430" s="13" t="s">
        <v>31</v>
      </c>
      <c r="AX430" s="13" t="s">
        <v>69</v>
      </c>
      <c r="AY430" s="243" t="s">
        <v>148</v>
      </c>
    </row>
    <row r="431" s="14" customFormat="1">
      <c r="A431" s="14"/>
      <c r="B431" s="244"/>
      <c r="C431" s="245"/>
      <c r="D431" s="226" t="s">
        <v>160</v>
      </c>
      <c r="E431" s="246" t="s">
        <v>19</v>
      </c>
      <c r="F431" s="247" t="s">
        <v>162</v>
      </c>
      <c r="G431" s="245"/>
      <c r="H431" s="248">
        <v>6.7939999999999996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160</v>
      </c>
      <c r="AU431" s="254" t="s">
        <v>78</v>
      </c>
      <c r="AV431" s="14" t="s">
        <v>154</v>
      </c>
      <c r="AW431" s="14" t="s">
        <v>31</v>
      </c>
      <c r="AX431" s="14" t="s">
        <v>76</v>
      </c>
      <c r="AY431" s="254" t="s">
        <v>148</v>
      </c>
    </row>
    <row r="432" s="2" customFormat="1" ht="21.75" customHeight="1">
      <c r="A432" s="38"/>
      <c r="B432" s="39"/>
      <c r="C432" s="213" t="s">
        <v>989</v>
      </c>
      <c r="D432" s="213" t="s">
        <v>150</v>
      </c>
      <c r="E432" s="214" t="s">
        <v>990</v>
      </c>
      <c r="F432" s="215" t="s">
        <v>991</v>
      </c>
      <c r="G432" s="216" t="s">
        <v>111</v>
      </c>
      <c r="H432" s="217">
        <v>4.8799999999999999</v>
      </c>
      <c r="I432" s="218"/>
      <c r="J432" s="219">
        <f>ROUND(I432*H432,2)</f>
        <v>0</v>
      </c>
      <c r="K432" s="215" t="s">
        <v>153</v>
      </c>
      <c r="L432" s="44"/>
      <c r="M432" s="220" t="s">
        <v>19</v>
      </c>
      <c r="N432" s="221" t="s">
        <v>40</v>
      </c>
      <c r="O432" s="84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154</v>
      </c>
      <c r="AT432" s="224" t="s">
        <v>150</v>
      </c>
      <c r="AU432" s="224" t="s">
        <v>78</v>
      </c>
      <c r="AY432" s="17" t="s">
        <v>148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76</v>
      </c>
      <c r="BK432" s="225">
        <f>ROUND(I432*H432,2)</f>
        <v>0</v>
      </c>
      <c r="BL432" s="17" t="s">
        <v>154</v>
      </c>
      <c r="BM432" s="224" t="s">
        <v>992</v>
      </c>
    </row>
    <row r="433" s="2" customFormat="1">
      <c r="A433" s="38"/>
      <c r="B433" s="39"/>
      <c r="C433" s="40"/>
      <c r="D433" s="226" t="s">
        <v>156</v>
      </c>
      <c r="E433" s="40"/>
      <c r="F433" s="227" t="s">
        <v>993</v>
      </c>
      <c r="G433" s="40"/>
      <c r="H433" s="40"/>
      <c r="I433" s="228"/>
      <c r="J433" s="40"/>
      <c r="K433" s="40"/>
      <c r="L433" s="44"/>
      <c r="M433" s="229"/>
      <c r="N433" s="230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156</v>
      </c>
      <c r="AU433" s="17" t="s">
        <v>78</v>
      </c>
    </row>
    <row r="434" s="2" customFormat="1">
      <c r="A434" s="38"/>
      <c r="B434" s="39"/>
      <c r="C434" s="40"/>
      <c r="D434" s="231" t="s">
        <v>158</v>
      </c>
      <c r="E434" s="40"/>
      <c r="F434" s="232" t="s">
        <v>994</v>
      </c>
      <c r="G434" s="40"/>
      <c r="H434" s="40"/>
      <c r="I434" s="228"/>
      <c r="J434" s="40"/>
      <c r="K434" s="40"/>
      <c r="L434" s="44"/>
      <c r="M434" s="229"/>
      <c r="N434" s="230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158</v>
      </c>
      <c r="AU434" s="17" t="s">
        <v>78</v>
      </c>
    </row>
    <row r="435" s="13" customFormat="1">
      <c r="A435" s="13"/>
      <c r="B435" s="233"/>
      <c r="C435" s="234"/>
      <c r="D435" s="226" t="s">
        <v>160</v>
      </c>
      <c r="E435" s="235" t="s">
        <v>19</v>
      </c>
      <c r="F435" s="236" t="s">
        <v>995</v>
      </c>
      <c r="G435" s="234"/>
      <c r="H435" s="237">
        <v>4.8799999999999999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160</v>
      </c>
      <c r="AU435" s="243" t="s">
        <v>78</v>
      </c>
      <c r="AV435" s="13" t="s">
        <v>78</v>
      </c>
      <c r="AW435" s="13" t="s">
        <v>31</v>
      </c>
      <c r="AX435" s="13" t="s">
        <v>69</v>
      </c>
      <c r="AY435" s="243" t="s">
        <v>148</v>
      </c>
    </row>
    <row r="436" s="14" customFormat="1">
      <c r="A436" s="14"/>
      <c r="B436" s="244"/>
      <c r="C436" s="245"/>
      <c r="D436" s="226" t="s">
        <v>160</v>
      </c>
      <c r="E436" s="246" t="s">
        <v>19</v>
      </c>
      <c r="F436" s="247" t="s">
        <v>162</v>
      </c>
      <c r="G436" s="245"/>
      <c r="H436" s="248">
        <v>4.8799999999999999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160</v>
      </c>
      <c r="AU436" s="254" t="s">
        <v>78</v>
      </c>
      <c r="AV436" s="14" t="s">
        <v>154</v>
      </c>
      <c r="AW436" s="14" t="s">
        <v>31</v>
      </c>
      <c r="AX436" s="14" t="s">
        <v>76</v>
      </c>
      <c r="AY436" s="254" t="s">
        <v>148</v>
      </c>
    </row>
    <row r="437" s="12" customFormat="1" ht="22.8" customHeight="1">
      <c r="A437" s="12"/>
      <c r="B437" s="197"/>
      <c r="C437" s="198"/>
      <c r="D437" s="199" t="s">
        <v>68</v>
      </c>
      <c r="E437" s="211" t="s">
        <v>312</v>
      </c>
      <c r="F437" s="211" t="s">
        <v>313</v>
      </c>
      <c r="G437" s="198"/>
      <c r="H437" s="198"/>
      <c r="I437" s="201"/>
      <c r="J437" s="212">
        <f>BK437</f>
        <v>0</v>
      </c>
      <c r="K437" s="198"/>
      <c r="L437" s="203"/>
      <c r="M437" s="204"/>
      <c r="N437" s="205"/>
      <c r="O437" s="205"/>
      <c r="P437" s="206">
        <f>SUM(P438:P440)</f>
        <v>0</v>
      </c>
      <c r="Q437" s="205"/>
      <c r="R437" s="206">
        <f>SUM(R438:R440)</f>
        <v>0</v>
      </c>
      <c r="S437" s="205"/>
      <c r="T437" s="207">
        <f>SUM(T438:T440)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8" t="s">
        <v>76</v>
      </c>
      <c r="AT437" s="209" t="s">
        <v>68</v>
      </c>
      <c r="AU437" s="209" t="s">
        <v>76</v>
      </c>
      <c r="AY437" s="208" t="s">
        <v>148</v>
      </c>
      <c r="BK437" s="210">
        <f>SUM(BK438:BK440)</f>
        <v>0</v>
      </c>
    </row>
    <row r="438" s="2" customFormat="1" ht="16.5" customHeight="1">
      <c r="A438" s="38"/>
      <c r="B438" s="39"/>
      <c r="C438" s="213" t="s">
        <v>629</v>
      </c>
      <c r="D438" s="213" t="s">
        <v>150</v>
      </c>
      <c r="E438" s="214" t="s">
        <v>996</v>
      </c>
      <c r="F438" s="215" t="s">
        <v>997</v>
      </c>
      <c r="G438" s="216" t="s">
        <v>111</v>
      </c>
      <c r="H438" s="217">
        <v>50.514000000000003</v>
      </c>
      <c r="I438" s="218"/>
      <c r="J438" s="219">
        <f>ROUND(I438*H438,2)</f>
        <v>0</v>
      </c>
      <c r="K438" s="215" t="s">
        <v>153</v>
      </c>
      <c r="L438" s="44"/>
      <c r="M438" s="220" t="s">
        <v>19</v>
      </c>
      <c r="N438" s="221" t="s">
        <v>40</v>
      </c>
      <c r="O438" s="84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154</v>
      </c>
      <c r="AT438" s="224" t="s">
        <v>150</v>
      </c>
      <c r="AU438" s="224" t="s">
        <v>78</v>
      </c>
      <c r="AY438" s="17" t="s">
        <v>148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76</v>
      </c>
      <c r="BK438" s="225">
        <f>ROUND(I438*H438,2)</f>
        <v>0</v>
      </c>
      <c r="BL438" s="17" t="s">
        <v>154</v>
      </c>
      <c r="BM438" s="224" t="s">
        <v>998</v>
      </c>
    </row>
    <row r="439" s="2" customFormat="1">
      <c r="A439" s="38"/>
      <c r="B439" s="39"/>
      <c r="C439" s="40"/>
      <c r="D439" s="226" t="s">
        <v>156</v>
      </c>
      <c r="E439" s="40"/>
      <c r="F439" s="227" t="s">
        <v>999</v>
      </c>
      <c r="G439" s="40"/>
      <c r="H439" s="40"/>
      <c r="I439" s="228"/>
      <c r="J439" s="40"/>
      <c r="K439" s="40"/>
      <c r="L439" s="44"/>
      <c r="M439" s="229"/>
      <c r="N439" s="230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156</v>
      </c>
      <c r="AU439" s="17" t="s">
        <v>78</v>
      </c>
    </row>
    <row r="440" s="2" customFormat="1">
      <c r="A440" s="38"/>
      <c r="B440" s="39"/>
      <c r="C440" s="40"/>
      <c r="D440" s="231" t="s">
        <v>158</v>
      </c>
      <c r="E440" s="40"/>
      <c r="F440" s="232" t="s">
        <v>1000</v>
      </c>
      <c r="G440" s="40"/>
      <c r="H440" s="40"/>
      <c r="I440" s="228"/>
      <c r="J440" s="40"/>
      <c r="K440" s="40"/>
      <c r="L440" s="44"/>
      <c r="M440" s="229"/>
      <c r="N440" s="230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158</v>
      </c>
      <c r="AU440" s="17" t="s">
        <v>78</v>
      </c>
    </row>
    <row r="441" s="12" customFormat="1" ht="25.92" customHeight="1">
      <c r="A441" s="12"/>
      <c r="B441" s="197"/>
      <c r="C441" s="198"/>
      <c r="D441" s="199" t="s">
        <v>68</v>
      </c>
      <c r="E441" s="200" t="s">
        <v>320</v>
      </c>
      <c r="F441" s="200" t="s">
        <v>321</v>
      </c>
      <c r="G441" s="198"/>
      <c r="H441" s="198"/>
      <c r="I441" s="201"/>
      <c r="J441" s="202">
        <f>BK441</f>
        <v>0</v>
      </c>
      <c r="K441" s="198"/>
      <c r="L441" s="203"/>
      <c r="M441" s="204"/>
      <c r="N441" s="205"/>
      <c r="O441" s="205"/>
      <c r="P441" s="206">
        <f>P442+P479+P514+P525+P552+P581+P593+P615+P623+P664+P732+P740</f>
        <v>0</v>
      </c>
      <c r="Q441" s="205"/>
      <c r="R441" s="206">
        <f>R442+R479+R514+R525+R552+R581+R593+R615+R623+R664+R732+R740</f>
        <v>15.840370119999999</v>
      </c>
      <c r="S441" s="205"/>
      <c r="T441" s="207">
        <f>T442+T479+T514+T525+T552+T581+T593+T615+T623+T664+T732+T740</f>
        <v>8.7449668999999997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8" t="s">
        <v>78</v>
      </c>
      <c r="AT441" s="209" t="s">
        <v>68</v>
      </c>
      <c r="AU441" s="209" t="s">
        <v>69</v>
      </c>
      <c r="AY441" s="208" t="s">
        <v>148</v>
      </c>
      <c r="BK441" s="210">
        <f>BK442+BK479+BK514+BK525+BK552+BK581+BK593+BK615+BK623+BK664+BK732+BK740</f>
        <v>0</v>
      </c>
    </row>
    <row r="442" s="12" customFormat="1" ht="22.8" customHeight="1">
      <c r="A442" s="12"/>
      <c r="B442" s="197"/>
      <c r="C442" s="198"/>
      <c r="D442" s="199" t="s">
        <v>68</v>
      </c>
      <c r="E442" s="211" t="s">
        <v>1001</v>
      </c>
      <c r="F442" s="211" t="s">
        <v>1002</v>
      </c>
      <c r="G442" s="198"/>
      <c r="H442" s="198"/>
      <c r="I442" s="201"/>
      <c r="J442" s="212">
        <f>BK442</f>
        <v>0</v>
      </c>
      <c r="K442" s="198"/>
      <c r="L442" s="203"/>
      <c r="M442" s="204"/>
      <c r="N442" s="205"/>
      <c r="O442" s="205"/>
      <c r="P442" s="206">
        <f>SUM(P443:P478)</f>
        <v>0</v>
      </c>
      <c r="Q442" s="205"/>
      <c r="R442" s="206">
        <f>SUM(R443:R478)</f>
        <v>0.38498759999999993</v>
      </c>
      <c r="S442" s="205"/>
      <c r="T442" s="207">
        <f>SUM(T443:T478)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8" t="s">
        <v>78</v>
      </c>
      <c r="AT442" s="209" t="s">
        <v>68</v>
      </c>
      <c r="AU442" s="209" t="s">
        <v>76</v>
      </c>
      <c r="AY442" s="208" t="s">
        <v>148</v>
      </c>
      <c r="BK442" s="210">
        <f>SUM(BK443:BK478)</f>
        <v>0</v>
      </c>
    </row>
    <row r="443" s="2" customFormat="1" ht="16.5" customHeight="1">
      <c r="A443" s="38"/>
      <c r="B443" s="39"/>
      <c r="C443" s="213" t="s">
        <v>1003</v>
      </c>
      <c r="D443" s="213" t="s">
        <v>150</v>
      </c>
      <c r="E443" s="214" t="s">
        <v>1004</v>
      </c>
      <c r="F443" s="215" t="s">
        <v>1005</v>
      </c>
      <c r="G443" s="216" t="s">
        <v>178</v>
      </c>
      <c r="H443" s="217">
        <v>17.920000000000002</v>
      </c>
      <c r="I443" s="218"/>
      <c r="J443" s="219">
        <f>ROUND(I443*H443,2)</f>
        <v>0</v>
      </c>
      <c r="K443" s="215" t="s">
        <v>153</v>
      </c>
      <c r="L443" s="44"/>
      <c r="M443" s="220" t="s">
        <v>19</v>
      </c>
      <c r="N443" s="221" t="s">
        <v>40</v>
      </c>
      <c r="O443" s="84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4" t="s">
        <v>204</v>
      </c>
      <c r="AT443" s="224" t="s">
        <v>150</v>
      </c>
      <c r="AU443" s="224" t="s">
        <v>78</v>
      </c>
      <c r="AY443" s="17" t="s">
        <v>148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7" t="s">
        <v>76</v>
      </c>
      <c r="BK443" s="225">
        <f>ROUND(I443*H443,2)</f>
        <v>0</v>
      </c>
      <c r="BL443" s="17" t="s">
        <v>204</v>
      </c>
      <c r="BM443" s="224" t="s">
        <v>1006</v>
      </c>
    </row>
    <row r="444" s="2" customFormat="1">
      <c r="A444" s="38"/>
      <c r="B444" s="39"/>
      <c r="C444" s="40"/>
      <c r="D444" s="226" t="s">
        <v>156</v>
      </c>
      <c r="E444" s="40"/>
      <c r="F444" s="227" t="s">
        <v>1007</v>
      </c>
      <c r="G444" s="40"/>
      <c r="H444" s="40"/>
      <c r="I444" s="228"/>
      <c r="J444" s="40"/>
      <c r="K444" s="40"/>
      <c r="L444" s="44"/>
      <c r="M444" s="229"/>
      <c r="N444" s="230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156</v>
      </c>
      <c r="AU444" s="17" t="s">
        <v>78</v>
      </c>
    </row>
    <row r="445" s="2" customFormat="1">
      <c r="A445" s="38"/>
      <c r="B445" s="39"/>
      <c r="C445" s="40"/>
      <c r="D445" s="231" t="s">
        <v>158</v>
      </c>
      <c r="E445" s="40"/>
      <c r="F445" s="232" t="s">
        <v>1008</v>
      </c>
      <c r="G445" s="40"/>
      <c r="H445" s="40"/>
      <c r="I445" s="228"/>
      <c r="J445" s="40"/>
      <c r="K445" s="40"/>
      <c r="L445" s="44"/>
      <c r="M445" s="229"/>
      <c r="N445" s="230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158</v>
      </c>
      <c r="AU445" s="17" t="s">
        <v>78</v>
      </c>
    </row>
    <row r="446" s="13" customFormat="1">
      <c r="A446" s="13"/>
      <c r="B446" s="233"/>
      <c r="C446" s="234"/>
      <c r="D446" s="226" t="s">
        <v>160</v>
      </c>
      <c r="E446" s="235" t="s">
        <v>19</v>
      </c>
      <c r="F446" s="236" t="s">
        <v>1009</v>
      </c>
      <c r="G446" s="234"/>
      <c r="H446" s="237">
        <v>17.920000000000002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160</v>
      </c>
      <c r="AU446" s="243" t="s">
        <v>78</v>
      </c>
      <c r="AV446" s="13" t="s">
        <v>78</v>
      </c>
      <c r="AW446" s="13" t="s">
        <v>31</v>
      </c>
      <c r="AX446" s="13" t="s">
        <v>69</v>
      </c>
      <c r="AY446" s="243" t="s">
        <v>148</v>
      </c>
    </row>
    <row r="447" s="14" customFormat="1">
      <c r="A447" s="14"/>
      <c r="B447" s="244"/>
      <c r="C447" s="245"/>
      <c r="D447" s="226" t="s">
        <v>160</v>
      </c>
      <c r="E447" s="246" t="s">
        <v>19</v>
      </c>
      <c r="F447" s="247" t="s">
        <v>162</v>
      </c>
      <c r="G447" s="245"/>
      <c r="H447" s="248">
        <v>17.920000000000002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160</v>
      </c>
      <c r="AU447" s="254" t="s">
        <v>78</v>
      </c>
      <c r="AV447" s="14" t="s">
        <v>154</v>
      </c>
      <c r="AW447" s="14" t="s">
        <v>31</v>
      </c>
      <c r="AX447" s="14" t="s">
        <v>76</v>
      </c>
      <c r="AY447" s="254" t="s">
        <v>148</v>
      </c>
    </row>
    <row r="448" s="2" customFormat="1" ht="16.5" customHeight="1">
      <c r="A448" s="38"/>
      <c r="B448" s="39"/>
      <c r="C448" s="213" t="s">
        <v>634</v>
      </c>
      <c r="D448" s="213" t="s">
        <v>150</v>
      </c>
      <c r="E448" s="214" t="s">
        <v>1010</v>
      </c>
      <c r="F448" s="215" t="s">
        <v>1011</v>
      </c>
      <c r="G448" s="216" t="s">
        <v>178</v>
      </c>
      <c r="H448" s="217">
        <v>14.504</v>
      </c>
      <c r="I448" s="218"/>
      <c r="J448" s="219">
        <f>ROUND(I448*H448,2)</f>
        <v>0</v>
      </c>
      <c r="K448" s="215" t="s">
        <v>153</v>
      </c>
      <c r="L448" s="44"/>
      <c r="M448" s="220" t="s">
        <v>19</v>
      </c>
      <c r="N448" s="221" t="s">
        <v>40</v>
      </c>
      <c r="O448" s="84"/>
      <c r="P448" s="222">
        <f>O448*H448</f>
        <v>0</v>
      </c>
      <c r="Q448" s="222">
        <v>0</v>
      </c>
      <c r="R448" s="222">
        <f>Q448*H448</f>
        <v>0</v>
      </c>
      <c r="S448" s="222">
        <v>0</v>
      </c>
      <c r="T448" s="223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4" t="s">
        <v>204</v>
      </c>
      <c r="AT448" s="224" t="s">
        <v>150</v>
      </c>
      <c r="AU448" s="224" t="s">
        <v>78</v>
      </c>
      <c r="AY448" s="17" t="s">
        <v>148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7" t="s">
        <v>76</v>
      </c>
      <c r="BK448" s="225">
        <f>ROUND(I448*H448,2)</f>
        <v>0</v>
      </c>
      <c r="BL448" s="17" t="s">
        <v>204</v>
      </c>
      <c r="BM448" s="224" t="s">
        <v>1012</v>
      </c>
    </row>
    <row r="449" s="2" customFormat="1">
      <c r="A449" s="38"/>
      <c r="B449" s="39"/>
      <c r="C449" s="40"/>
      <c r="D449" s="226" t="s">
        <v>156</v>
      </c>
      <c r="E449" s="40"/>
      <c r="F449" s="227" t="s">
        <v>1013</v>
      </c>
      <c r="G449" s="40"/>
      <c r="H449" s="40"/>
      <c r="I449" s="228"/>
      <c r="J449" s="40"/>
      <c r="K449" s="40"/>
      <c r="L449" s="44"/>
      <c r="M449" s="229"/>
      <c r="N449" s="230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156</v>
      </c>
      <c r="AU449" s="17" t="s">
        <v>78</v>
      </c>
    </row>
    <row r="450" s="2" customFormat="1">
      <c r="A450" s="38"/>
      <c r="B450" s="39"/>
      <c r="C450" s="40"/>
      <c r="D450" s="231" t="s">
        <v>158</v>
      </c>
      <c r="E450" s="40"/>
      <c r="F450" s="232" t="s">
        <v>1014</v>
      </c>
      <c r="G450" s="40"/>
      <c r="H450" s="40"/>
      <c r="I450" s="228"/>
      <c r="J450" s="40"/>
      <c r="K450" s="40"/>
      <c r="L450" s="44"/>
      <c r="M450" s="229"/>
      <c r="N450" s="230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158</v>
      </c>
      <c r="AU450" s="17" t="s">
        <v>78</v>
      </c>
    </row>
    <row r="451" s="13" customFormat="1">
      <c r="A451" s="13"/>
      <c r="B451" s="233"/>
      <c r="C451" s="234"/>
      <c r="D451" s="226" t="s">
        <v>160</v>
      </c>
      <c r="E451" s="235" t="s">
        <v>19</v>
      </c>
      <c r="F451" s="236" t="s">
        <v>1015</v>
      </c>
      <c r="G451" s="234"/>
      <c r="H451" s="237">
        <v>14.504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160</v>
      </c>
      <c r="AU451" s="243" t="s">
        <v>78</v>
      </c>
      <c r="AV451" s="13" t="s">
        <v>78</v>
      </c>
      <c r="AW451" s="13" t="s">
        <v>31</v>
      </c>
      <c r="AX451" s="13" t="s">
        <v>69</v>
      </c>
      <c r="AY451" s="243" t="s">
        <v>148</v>
      </c>
    </row>
    <row r="452" s="14" customFormat="1">
      <c r="A452" s="14"/>
      <c r="B452" s="244"/>
      <c r="C452" s="245"/>
      <c r="D452" s="226" t="s">
        <v>160</v>
      </c>
      <c r="E452" s="246" t="s">
        <v>19</v>
      </c>
      <c r="F452" s="247" t="s">
        <v>162</v>
      </c>
      <c r="G452" s="245"/>
      <c r="H452" s="248">
        <v>14.504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160</v>
      </c>
      <c r="AU452" s="254" t="s">
        <v>78</v>
      </c>
      <c r="AV452" s="14" t="s">
        <v>154</v>
      </c>
      <c r="AW452" s="14" t="s">
        <v>31</v>
      </c>
      <c r="AX452" s="14" t="s">
        <v>76</v>
      </c>
      <c r="AY452" s="254" t="s">
        <v>148</v>
      </c>
    </row>
    <row r="453" s="2" customFormat="1" ht="16.5" customHeight="1">
      <c r="A453" s="38"/>
      <c r="B453" s="39"/>
      <c r="C453" s="255" t="s">
        <v>1016</v>
      </c>
      <c r="D453" s="255" t="s">
        <v>222</v>
      </c>
      <c r="E453" s="256" t="s">
        <v>1017</v>
      </c>
      <c r="F453" s="257" t="s">
        <v>1018</v>
      </c>
      <c r="G453" s="258" t="s">
        <v>111</v>
      </c>
      <c r="H453" s="259">
        <v>0.010999999999999999</v>
      </c>
      <c r="I453" s="260"/>
      <c r="J453" s="261">
        <f>ROUND(I453*H453,2)</f>
        <v>0</v>
      </c>
      <c r="K453" s="257" t="s">
        <v>153</v>
      </c>
      <c r="L453" s="262"/>
      <c r="M453" s="263" t="s">
        <v>19</v>
      </c>
      <c r="N453" s="264" t="s">
        <v>40</v>
      </c>
      <c r="O453" s="84"/>
      <c r="P453" s="222">
        <f>O453*H453</f>
        <v>0</v>
      </c>
      <c r="Q453" s="222">
        <v>1</v>
      </c>
      <c r="R453" s="222">
        <f>Q453*H453</f>
        <v>0.010999999999999999</v>
      </c>
      <c r="S453" s="222">
        <v>0</v>
      </c>
      <c r="T453" s="223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4" t="s">
        <v>256</v>
      </c>
      <c r="AT453" s="224" t="s">
        <v>222</v>
      </c>
      <c r="AU453" s="224" t="s">
        <v>78</v>
      </c>
      <c r="AY453" s="17" t="s">
        <v>148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7" t="s">
        <v>76</v>
      </c>
      <c r="BK453" s="225">
        <f>ROUND(I453*H453,2)</f>
        <v>0</v>
      </c>
      <c r="BL453" s="17" t="s">
        <v>204</v>
      </c>
      <c r="BM453" s="224" t="s">
        <v>1019</v>
      </c>
    </row>
    <row r="454" s="2" customFormat="1">
      <c r="A454" s="38"/>
      <c r="B454" s="39"/>
      <c r="C454" s="40"/>
      <c r="D454" s="226" t="s">
        <v>156</v>
      </c>
      <c r="E454" s="40"/>
      <c r="F454" s="227" t="s">
        <v>1018</v>
      </c>
      <c r="G454" s="40"/>
      <c r="H454" s="40"/>
      <c r="I454" s="228"/>
      <c r="J454" s="40"/>
      <c r="K454" s="40"/>
      <c r="L454" s="44"/>
      <c r="M454" s="229"/>
      <c r="N454" s="230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156</v>
      </c>
      <c r="AU454" s="17" t="s">
        <v>78</v>
      </c>
    </row>
    <row r="455" s="13" customFormat="1">
      <c r="A455" s="13"/>
      <c r="B455" s="233"/>
      <c r="C455" s="234"/>
      <c r="D455" s="226" t="s">
        <v>160</v>
      </c>
      <c r="E455" s="235" t="s">
        <v>19</v>
      </c>
      <c r="F455" s="236" t="s">
        <v>1020</v>
      </c>
      <c r="G455" s="234"/>
      <c r="H455" s="237">
        <v>0.010999999999999999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160</v>
      </c>
      <c r="AU455" s="243" t="s">
        <v>78</v>
      </c>
      <c r="AV455" s="13" t="s">
        <v>78</v>
      </c>
      <c r="AW455" s="13" t="s">
        <v>31</v>
      </c>
      <c r="AX455" s="13" t="s">
        <v>69</v>
      </c>
      <c r="AY455" s="243" t="s">
        <v>148</v>
      </c>
    </row>
    <row r="456" s="14" customFormat="1">
      <c r="A456" s="14"/>
      <c r="B456" s="244"/>
      <c r="C456" s="245"/>
      <c r="D456" s="226" t="s">
        <v>160</v>
      </c>
      <c r="E456" s="246" t="s">
        <v>19</v>
      </c>
      <c r="F456" s="247" t="s">
        <v>162</v>
      </c>
      <c r="G456" s="245"/>
      <c r="H456" s="248">
        <v>0.010999999999999999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160</v>
      </c>
      <c r="AU456" s="254" t="s">
        <v>78</v>
      </c>
      <c r="AV456" s="14" t="s">
        <v>154</v>
      </c>
      <c r="AW456" s="14" t="s">
        <v>31</v>
      </c>
      <c r="AX456" s="14" t="s">
        <v>76</v>
      </c>
      <c r="AY456" s="254" t="s">
        <v>148</v>
      </c>
    </row>
    <row r="457" s="2" customFormat="1" ht="16.5" customHeight="1">
      <c r="A457" s="38"/>
      <c r="B457" s="39"/>
      <c r="C457" s="213" t="s">
        <v>637</v>
      </c>
      <c r="D457" s="213" t="s">
        <v>150</v>
      </c>
      <c r="E457" s="214" t="s">
        <v>1021</v>
      </c>
      <c r="F457" s="215" t="s">
        <v>1022</v>
      </c>
      <c r="G457" s="216" t="s">
        <v>178</v>
      </c>
      <c r="H457" s="217">
        <v>35.840000000000003</v>
      </c>
      <c r="I457" s="218"/>
      <c r="J457" s="219">
        <f>ROUND(I457*H457,2)</f>
        <v>0</v>
      </c>
      <c r="K457" s="215" t="s">
        <v>153</v>
      </c>
      <c r="L457" s="44"/>
      <c r="M457" s="220" t="s">
        <v>19</v>
      </c>
      <c r="N457" s="221" t="s">
        <v>40</v>
      </c>
      <c r="O457" s="84"/>
      <c r="P457" s="222">
        <f>O457*H457</f>
        <v>0</v>
      </c>
      <c r="Q457" s="222">
        <v>0.00040000000000000002</v>
      </c>
      <c r="R457" s="222">
        <f>Q457*H457</f>
        <v>0.014336000000000002</v>
      </c>
      <c r="S457" s="222">
        <v>0</v>
      </c>
      <c r="T457" s="223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4" t="s">
        <v>204</v>
      </c>
      <c r="AT457" s="224" t="s">
        <v>150</v>
      </c>
      <c r="AU457" s="224" t="s">
        <v>78</v>
      </c>
      <c r="AY457" s="17" t="s">
        <v>148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7" t="s">
        <v>76</v>
      </c>
      <c r="BK457" s="225">
        <f>ROUND(I457*H457,2)</f>
        <v>0</v>
      </c>
      <c r="BL457" s="17" t="s">
        <v>204</v>
      </c>
      <c r="BM457" s="224" t="s">
        <v>1023</v>
      </c>
    </row>
    <row r="458" s="2" customFormat="1">
      <c r="A458" s="38"/>
      <c r="B458" s="39"/>
      <c r="C458" s="40"/>
      <c r="D458" s="226" t="s">
        <v>156</v>
      </c>
      <c r="E458" s="40"/>
      <c r="F458" s="227" t="s">
        <v>1024</v>
      </c>
      <c r="G458" s="40"/>
      <c r="H458" s="40"/>
      <c r="I458" s="228"/>
      <c r="J458" s="40"/>
      <c r="K458" s="40"/>
      <c r="L458" s="44"/>
      <c r="M458" s="229"/>
      <c r="N458" s="230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156</v>
      </c>
      <c r="AU458" s="17" t="s">
        <v>78</v>
      </c>
    </row>
    <row r="459" s="2" customFormat="1">
      <c r="A459" s="38"/>
      <c r="B459" s="39"/>
      <c r="C459" s="40"/>
      <c r="D459" s="231" t="s">
        <v>158</v>
      </c>
      <c r="E459" s="40"/>
      <c r="F459" s="232" t="s">
        <v>1025</v>
      </c>
      <c r="G459" s="40"/>
      <c r="H459" s="40"/>
      <c r="I459" s="228"/>
      <c r="J459" s="40"/>
      <c r="K459" s="40"/>
      <c r="L459" s="44"/>
      <c r="M459" s="229"/>
      <c r="N459" s="230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158</v>
      </c>
      <c r="AU459" s="17" t="s">
        <v>78</v>
      </c>
    </row>
    <row r="460" s="13" customFormat="1">
      <c r="A460" s="13"/>
      <c r="B460" s="233"/>
      <c r="C460" s="234"/>
      <c r="D460" s="226" t="s">
        <v>160</v>
      </c>
      <c r="E460" s="235" t="s">
        <v>19</v>
      </c>
      <c r="F460" s="236" t="s">
        <v>1026</v>
      </c>
      <c r="G460" s="234"/>
      <c r="H460" s="237">
        <v>35.840000000000003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160</v>
      </c>
      <c r="AU460" s="243" t="s">
        <v>78</v>
      </c>
      <c r="AV460" s="13" t="s">
        <v>78</v>
      </c>
      <c r="AW460" s="13" t="s">
        <v>31</v>
      </c>
      <c r="AX460" s="13" t="s">
        <v>69</v>
      </c>
      <c r="AY460" s="243" t="s">
        <v>148</v>
      </c>
    </row>
    <row r="461" s="14" customFormat="1">
      <c r="A461" s="14"/>
      <c r="B461" s="244"/>
      <c r="C461" s="245"/>
      <c r="D461" s="226" t="s">
        <v>160</v>
      </c>
      <c r="E461" s="246" t="s">
        <v>19</v>
      </c>
      <c r="F461" s="247" t="s">
        <v>162</v>
      </c>
      <c r="G461" s="245"/>
      <c r="H461" s="248">
        <v>35.840000000000003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160</v>
      </c>
      <c r="AU461" s="254" t="s">
        <v>78</v>
      </c>
      <c r="AV461" s="14" t="s">
        <v>154</v>
      </c>
      <c r="AW461" s="14" t="s">
        <v>31</v>
      </c>
      <c r="AX461" s="14" t="s">
        <v>76</v>
      </c>
      <c r="AY461" s="254" t="s">
        <v>148</v>
      </c>
    </row>
    <row r="462" s="2" customFormat="1" ht="16.5" customHeight="1">
      <c r="A462" s="38"/>
      <c r="B462" s="39"/>
      <c r="C462" s="213" t="s">
        <v>1027</v>
      </c>
      <c r="D462" s="213" t="s">
        <v>150</v>
      </c>
      <c r="E462" s="214" t="s">
        <v>1028</v>
      </c>
      <c r="F462" s="215" t="s">
        <v>1029</v>
      </c>
      <c r="G462" s="216" t="s">
        <v>178</v>
      </c>
      <c r="H462" s="217">
        <v>20.719999999999999</v>
      </c>
      <c r="I462" s="218"/>
      <c r="J462" s="219">
        <f>ROUND(I462*H462,2)</f>
        <v>0</v>
      </c>
      <c r="K462" s="215" t="s">
        <v>153</v>
      </c>
      <c r="L462" s="44"/>
      <c r="M462" s="220" t="s">
        <v>19</v>
      </c>
      <c r="N462" s="221" t="s">
        <v>40</v>
      </c>
      <c r="O462" s="84"/>
      <c r="P462" s="222">
        <f>O462*H462</f>
        <v>0</v>
      </c>
      <c r="Q462" s="222">
        <v>0.00040000000000000002</v>
      </c>
      <c r="R462" s="222">
        <f>Q462*H462</f>
        <v>0.0082880000000000002</v>
      </c>
      <c r="S462" s="222">
        <v>0</v>
      </c>
      <c r="T462" s="223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4" t="s">
        <v>204</v>
      </c>
      <c r="AT462" s="224" t="s">
        <v>150</v>
      </c>
      <c r="AU462" s="224" t="s">
        <v>78</v>
      </c>
      <c r="AY462" s="17" t="s">
        <v>148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7" t="s">
        <v>76</v>
      </c>
      <c r="BK462" s="225">
        <f>ROUND(I462*H462,2)</f>
        <v>0</v>
      </c>
      <c r="BL462" s="17" t="s">
        <v>204</v>
      </c>
      <c r="BM462" s="224" t="s">
        <v>1030</v>
      </c>
    </row>
    <row r="463" s="2" customFormat="1">
      <c r="A463" s="38"/>
      <c r="B463" s="39"/>
      <c r="C463" s="40"/>
      <c r="D463" s="226" t="s">
        <v>156</v>
      </c>
      <c r="E463" s="40"/>
      <c r="F463" s="227" t="s">
        <v>1031</v>
      </c>
      <c r="G463" s="40"/>
      <c r="H463" s="40"/>
      <c r="I463" s="228"/>
      <c r="J463" s="40"/>
      <c r="K463" s="40"/>
      <c r="L463" s="44"/>
      <c r="M463" s="229"/>
      <c r="N463" s="230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156</v>
      </c>
      <c r="AU463" s="17" t="s">
        <v>78</v>
      </c>
    </row>
    <row r="464" s="2" customFormat="1">
      <c r="A464" s="38"/>
      <c r="B464" s="39"/>
      <c r="C464" s="40"/>
      <c r="D464" s="231" t="s">
        <v>158</v>
      </c>
      <c r="E464" s="40"/>
      <c r="F464" s="232" t="s">
        <v>1032</v>
      </c>
      <c r="G464" s="40"/>
      <c r="H464" s="40"/>
      <c r="I464" s="228"/>
      <c r="J464" s="40"/>
      <c r="K464" s="40"/>
      <c r="L464" s="44"/>
      <c r="M464" s="229"/>
      <c r="N464" s="230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158</v>
      </c>
      <c r="AU464" s="17" t="s">
        <v>78</v>
      </c>
    </row>
    <row r="465" s="13" customFormat="1">
      <c r="A465" s="13"/>
      <c r="B465" s="233"/>
      <c r="C465" s="234"/>
      <c r="D465" s="226" t="s">
        <v>160</v>
      </c>
      <c r="E465" s="235" t="s">
        <v>19</v>
      </c>
      <c r="F465" s="236" t="s">
        <v>1033</v>
      </c>
      <c r="G465" s="234"/>
      <c r="H465" s="237">
        <v>20.719999999999999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160</v>
      </c>
      <c r="AU465" s="243" t="s">
        <v>78</v>
      </c>
      <c r="AV465" s="13" t="s">
        <v>78</v>
      </c>
      <c r="AW465" s="13" t="s">
        <v>31</v>
      </c>
      <c r="AX465" s="13" t="s">
        <v>69</v>
      </c>
      <c r="AY465" s="243" t="s">
        <v>148</v>
      </c>
    </row>
    <row r="466" s="14" customFormat="1">
      <c r="A466" s="14"/>
      <c r="B466" s="244"/>
      <c r="C466" s="245"/>
      <c r="D466" s="226" t="s">
        <v>160</v>
      </c>
      <c r="E466" s="246" t="s">
        <v>19</v>
      </c>
      <c r="F466" s="247" t="s">
        <v>162</v>
      </c>
      <c r="G466" s="245"/>
      <c r="H466" s="248">
        <v>20.719999999999999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160</v>
      </c>
      <c r="AU466" s="254" t="s">
        <v>78</v>
      </c>
      <c r="AV466" s="14" t="s">
        <v>154</v>
      </c>
      <c r="AW466" s="14" t="s">
        <v>31</v>
      </c>
      <c r="AX466" s="14" t="s">
        <v>76</v>
      </c>
      <c r="AY466" s="254" t="s">
        <v>148</v>
      </c>
    </row>
    <row r="467" s="2" customFormat="1" ht="24.15" customHeight="1">
      <c r="A467" s="38"/>
      <c r="B467" s="39"/>
      <c r="C467" s="255" t="s">
        <v>640</v>
      </c>
      <c r="D467" s="255" t="s">
        <v>222</v>
      </c>
      <c r="E467" s="256" t="s">
        <v>1034</v>
      </c>
      <c r="F467" s="257" t="s">
        <v>1035</v>
      </c>
      <c r="G467" s="258" t="s">
        <v>178</v>
      </c>
      <c r="H467" s="259">
        <v>65.043999999999997</v>
      </c>
      <c r="I467" s="260"/>
      <c r="J467" s="261">
        <f>ROUND(I467*H467,2)</f>
        <v>0</v>
      </c>
      <c r="K467" s="257" t="s">
        <v>153</v>
      </c>
      <c r="L467" s="262"/>
      <c r="M467" s="263" t="s">
        <v>19</v>
      </c>
      <c r="N467" s="264" t="s">
        <v>40</v>
      </c>
      <c r="O467" s="84"/>
      <c r="P467" s="222">
        <f>O467*H467</f>
        <v>0</v>
      </c>
      <c r="Q467" s="222">
        <v>0.0053</v>
      </c>
      <c r="R467" s="222">
        <f>Q467*H467</f>
        <v>0.34473319999999996</v>
      </c>
      <c r="S467" s="222">
        <v>0</v>
      </c>
      <c r="T467" s="223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4" t="s">
        <v>256</v>
      </c>
      <c r="AT467" s="224" t="s">
        <v>222</v>
      </c>
      <c r="AU467" s="224" t="s">
        <v>78</v>
      </c>
      <c r="AY467" s="17" t="s">
        <v>148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17" t="s">
        <v>76</v>
      </c>
      <c r="BK467" s="225">
        <f>ROUND(I467*H467,2)</f>
        <v>0</v>
      </c>
      <c r="BL467" s="17" t="s">
        <v>204</v>
      </c>
      <c r="BM467" s="224" t="s">
        <v>1036</v>
      </c>
    </row>
    <row r="468" s="2" customFormat="1">
      <c r="A468" s="38"/>
      <c r="B468" s="39"/>
      <c r="C468" s="40"/>
      <c r="D468" s="226" t="s">
        <v>156</v>
      </c>
      <c r="E468" s="40"/>
      <c r="F468" s="227" t="s">
        <v>1035</v>
      </c>
      <c r="G468" s="40"/>
      <c r="H468" s="40"/>
      <c r="I468" s="228"/>
      <c r="J468" s="40"/>
      <c r="K468" s="40"/>
      <c r="L468" s="44"/>
      <c r="M468" s="229"/>
      <c r="N468" s="230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156</v>
      </c>
      <c r="AU468" s="17" t="s">
        <v>78</v>
      </c>
    </row>
    <row r="469" s="13" customFormat="1">
      <c r="A469" s="13"/>
      <c r="B469" s="233"/>
      <c r="C469" s="234"/>
      <c r="D469" s="226" t="s">
        <v>160</v>
      </c>
      <c r="E469" s="235" t="s">
        <v>19</v>
      </c>
      <c r="F469" s="236" t="s">
        <v>1037</v>
      </c>
      <c r="G469" s="234"/>
      <c r="H469" s="237">
        <v>65.043999999999997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160</v>
      </c>
      <c r="AU469" s="243" t="s">
        <v>78</v>
      </c>
      <c r="AV469" s="13" t="s">
        <v>78</v>
      </c>
      <c r="AW469" s="13" t="s">
        <v>31</v>
      </c>
      <c r="AX469" s="13" t="s">
        <v>69</v>
      </c>
      <c r="AY469" s="243" t="s">
        <v>148</v>
      </c>
    </row>
    <row r="470" s="14" customFormat="1">
      <c r="A470" s="14"/>
      <c r="B470" s="244"/>
      <c r="C470" s="245"/>
      <c r="D470" s="226" t="s">
        <v>160</v>
      </c>
      <c r="E470" s="246" t="s">
        <v>19</v>
      </c>
      <c r="F470" s="247" t="s">
        <v>162</v>
      </c>
      <c r="G470" s="245"/>
      <c r="H470" s="248">
        <v>65.043999999999997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160</v>
      </c>
      <c r="AU470" s="254" t="s">
        <v>78</v>
      </c>
      <c r="AV470" s="14" t="s">
        <v>154</v>
      </c>
      <c r="AW470" s="14" t="s">
        <v>31</v>
      </c>
      <c r="AX470" s="14" t="s">
        <v>76</v>
      </c>
      <c r="AY470" s="254" t="s">
        <v>148</v>
      </c>
    </row>
    <row r="471" s="2" customFormat="1" ht="16.5" customHeight="1">
      <c r="A471" s="38"/>
      <c r="B471" s="39"/>
      <c r="C471" s="213" t="s">
        <v>1038</v>
      </c>
      <c r="D471" s="213" t="s">
        <v>150</v>
      </c>
      <c r="E471" s="214" t="s">
        <v>1039</v>
      </c>
      <c r="F471" s="215" t="s">
        <v>1040</v>
      </c>
      <c r="G471" s="216" t="s">
        <v>178</v>
      </c>
      <c r="H471" s="217">
        <v>16.576000000000001</v>
      </c>
      <c r="I471" s="218"/>
      <c r="J471" s="219">
        <f>ROUND(I471*H471,2)</f>
        <v>0</v>
      </c>
      <c r="K471" s="215" t="s">
        <v>153</v>
      </c>
      <c r="L471" s="44"/>
      <c r="M471" s="220" t="s">
        <v>19</v>
      </c>
      <c r="N471" s="221" t="s">
        <v>40</v>
      </c>
      <c r="O471" s="84"/>
      <c r="P471" s="222">
        <f>O471*H471</f>
        <v>0</v>
      </c>
      <c r="Q471" s="222">
        <v>0.00040000000000000002</v>
      </c>
      <c r="R471" s="222">
        <f>Q471*H471</f>
        <v>0.0066304000000000007</v>
      </c>
      <c r="S471" s="222">
        <v>0</v>
      </c>
      <c r="T471" s="223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4" t="s">
        <v>204</v>
      </c>
      <c r="AT471" s="224" t="s">
        <v>150</v>
      </c>
      <c r="AU471" s="224" t="s">
        <v>78</v>
      </c>
      <c r="AY471" s="17" t="s">
        <v>148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7" t="s">
        <v>76</v>
      </c>
      <c r="BK471" s="225">
        <f>ROUND(I471*H471,2)</f>
        <v>0</v>
      </c>
      <c r="BL471" s="17" t="s">
        <v>204</v>
      </c>
      <c r="BM471" s="224" t="s">
        <v>1041</v>
      </c>
    </row>
    <row r="472" s="2" customFormat="1">
      <c r="A472" s="38"/>
      <c r="B472" s="39"/>
      <c r="C472" s="40"/>
      <c r="D472" s="226" t="s">
        <v>156</v>
      </c>
      <c r="E472" s="40"/>
      <c r="F472" s="227" t="s">
        <v>1042</v>
      </c>
      <c r="G472" s="40"/>
      <c r="H472" s="40"/>
      <c r="I472" s="228"/>
      <c r="J472" s="40"/>
      <c r="K472" s="40"/>
      <c r="L472" s="44"/>
      <c r="M472" s="229"/>
      <c r="N472" s="230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156</v>
      </c>
      <c r="AU472" s="17" t="s">
        <v>78</v>
      </c>
    </row>
    <row r="473" s="2" customFormat="1">
      <c r="A473" s="38"/>
      <c r="B473" s="39"/>
      <c r="C473" s="40"/>
      <c r="D473" s="231" t="s">
        <v>158</v>
      </c>
      <c r="E473" s="40"/>
      <c r="F473" s="232" t="s">
        <v>1043</v>
      </c>
      <c r="G473" s="40"/>
      <c r="H473" s="40"/>
      <c r="I473" s="228"/>
      <c r="J473" s="40"/>
      <c r="K473" s="40"/>
      <c r="L473" s="44"/>
      <c r="M473" s="229"/>
      <c r="N473" s="230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158</v>
      </c>
      <c r="AU473" s="17" t="s">
        <v>78</v>
      </c>
    </row>
    <row r="474" s="13" customFormat="1">
      <c r="A474" s="13"/>
      <c r="B474" s="233"/>
      <c r="C474" s="234"/>
      <c r="D474" s="226" t="s">
        <v>160</v>
      </c>
      <c r="E474" s="235" t="s">
        <v>19</v>
      </c>
      <c r="F474" s="236" t="s">
        <v>1044</v>
      </c>
      <c r="G474" s="234"/>
      <c r="H474" s="237">
        <v>16.576000000000001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160</v>
      </c>
      <c r="AU474" s="243" t="s">
        <v>78</v>
      </c>
      <c r="AV474" s="13" t="s">
        <v>78</v>
      </c>
      <c r="AW474" s="13" t="s">
        <v>31</v>
      </c>
      <c r="AX474" s="13" t="s">
        <v>69</v>
      </c>
      <c r="AY474" s="243" t="s">
        <v>148</v>
      </c>
    </row>
    <row r="475" s="14" customFormat="1">
      <c r="A475" s="14"/>
      <c r="B475" s="244"/>
      <c r="C475" s="245"/>
      <c r="D475" s="226" t="s">
        <v>160</v>
      </c>
      <c r="E475" s="246" t="s">
        <v>19</v>
      </c>
      <c r="F475" s="247" t="s">
        <v>162</v>
      </c>
      <c r="G475" s="245"/>
      <c r="H475" s="248">
        <v>16.576000000000001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160</v>
      </c>
      <c r="AU475" s="254" t="s">
        <v>78</v>
      </c>
      <c r="AV475" s="14" t="s">
        <v>154</v>
      </c>
      <c r="AW475" s="14" t="s">
        <v>31</v>
      </c>
      <c r="AX475" s="14" t="s">
        <v>76</v>
      </c>
      <c r="AY475" s="254" t="s">
        <v>148</v>
      </c>
    </row>
    <row r="476" s="2" customFormat="1" ht="16.5" customHeight="1">
      <c r="A476" s="38"/>
      <c r="B476" s="39"/>
      <c r="C476" s="213" t="s">
        <v>643</v>
      </c>
      <c r="D476" s="213" t="s">
        <v>150</v>
      </c>
      <c r="E476" s="214" t="s">
        <v>1045</v>
      </c>
      <c r="F476" s="215" t="s">
        <v>1046</v>
      </c>
      <c r="G476" s="216" t="s">
        <v>111</v>
      </c>
      <c r="H476" s="217">
        <v>0.38500000000000001</v>
      </c>
      <c r="I476" s="218"/>
      <c r="J476" s="219">
        <f>ROUND(I476*H476,2)</f>
        <v>0</v>
      </c>
      <c r="K476" s="215" t="s">
        <v>153</v>
      </c>
      <c r="L476" s="44"/>
      <c r="M476" s="220" t="s">
        <v>19</v>
      </c>
      <c r="N476" s="221" t="s">
        <v>40</v>
      </c>
      <c r="O476" s="84"/>
      <c r="P476" s="222">
        <f>O476*H476</f>
        <v>0</v>
      </c>
      <c r="Q476" s="222">
        <v>0</v>
      </c>
      <c r="R476" s="222">
        <f>Q476*H476</f>
        <v>0</v>
      </c>
      <c r="S476" s="222">
        <v>0</v>
      </c>
      <c r="T476" s="223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4" t="s">
        <v>204</v>
      </c>
      <c r="AT476" s="224" t="s">
        <v>150</v>
      </c>
      <c r="AU476" s="224" t="s">
        <v>78</v>
      </c>
      <c r="AY476" s="17" t="s">
        <v>148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7" t="s">
        <v>76</v>
      </c>
      <c r="BK476" s="225">
        <f>ROUND(I476*H476,2)</f>
        <v>0</v>
      </c>
      <c r="BL476" s="17" t="s">
        <v>204</v>
      </c>
      <c r="BM476" s="224" t="s">
        <v>1047</v>
      </c>
    </row>
    <row r="477" s="2" customFormat="1">
      <c r="A477" s="38"/>
      <c r="B477" s="39"/>
      <c r="C477" s="40"/>
      <c r="D477" s="226" t="s">
        <v>156</v>
      </c>
      <c r="E477" s="40"/>
      <c r="F477" s="227" t="s">
        <v>1048</v>
      </c>
      <c r="G477" s="40"/>
      <c r="H477" s="40"/>
      <c r="I477" s="228"/>
      <c r="J477" s="40"/>
      <c r="K477" s="40"/>
      <c r="L477" s="44"/>
      <c r="M477" s="229"/>
      <c r="N477" s="230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156</v>
      </c>
      <c r="AU477" s="17" t="s">
        <v>78</v>
      </c>
    </row>
    <row r="478" s="2" customFormat="1">
      <c r="A478" s="38"/>
      <c r="B478" s="39"/>
      <c r="C478" s="40"/>
      <c r="D478" s="231" t="s">
        <v>158</v>
      </c>
      <c r="E478" s="40"/>
      <c r="F478" s="232" t="s">
        <v>1049</v>
      </c>
      <c r="G478" s="40"/>
      <c r="H478" s="40"/>
      <c r="I478" s="228"/>
      <c r="J478" s="40"/>
      <c r="K478" s="40"/>
      <c r="L478" s="44"/>
      <c r="M478" s="229"/>
      <c r="N478" s="230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158</v>
      </c>
      <c r="AU478" s="17" t="s">
        <v>78</v>
      </c>
    </row>
    <row r="479" s="12" customFormat="1" ht="22.8" customHeight="1">
      <c r="A479" s="12"/>
      <c r="B479" s="197"/>
      <c r="C479" s="198"/>
      <c r="D479" s="199" t="s">
        <v>68</v>
      </c>
      <c r="E479" s="211" t="s">
        <v>1050</v>
      </c>
      <c r="F479" s="211" t="s">
        <v>1051</v>
      </c>
      <c r="G479" s="198"/>
      <c r="H479" s="198"/>
      <c r="I479" s="201"/>
      <c r="J479" s="212">
        <f>BK479</f>
        <v>0</v>
      </c>
      <c r="K479" s="198"/>
      <c r="L479" s="203"/>
      <c r="M479" s="204"/>
      <c r="N479" s="205"/>
      <c r="O479" s="205"/>
      <c r="P479" s="206">
        <f>SUM(P480:P513)</f>
        <v>0</v>
      </c>
      <c r="Q479" s="205"/>
      <c r="R479" s="206">
        <f>SUM(R480:R513)</f>
        <v>0.045337599999999999</v>
      </c>
      <c r="S479" s="205"/>
      <c r="T479" s="207">
        <f>SUM(T480:T513)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08" t="s">
        <v>78</v>
      </c>
      <c r="AT479" s="209" t="s">
        <v>68</v>
      </c>
      <c r="AU479" s="209" t="s">
        <v>76</v>
      </c>
      <c r="AY479" s="208" t="s">
        <v>148</v>
      </c>
      <c r="BK479" s="210">
        <f>SUM(BK480:BK513)</f>
        <v>0</v>
      </c>
    </row>
    <row r="480" s="2" customFormat="1" ht="16.5" customHeight="1">
      <c r="A480" s="38"/>
      <c r="B480" s="39"/>
      <c r="C480" s="213" t="s">
        <v>1052</v>
      </c>
      <c r="D480" s="213" t="s">
        <v>150</v>
      </c>
      <c r="E480" s="214" t="s">
        <v>1053</v>
      </c>
      <c r="F480" s="215" t="s">
        <v>1054</v>
      </c>
      <c r="G480" s="216" t="s">
        <v>102</v>
      </c>
      <c r="H480" s="217">
        <v>4</v>
      </c>
      <c r="I480" s="218"/>
      <c r="J480" s="219">
        <f>ROUND(I480*H480,2)</f>
        <v>0</v>
      </c>
      <c r="K480" s="215" t="s">
        <v>340</v>
      </c>
      <c r="L480" s="44"/>
      <c r="M480" s="220" t="s">
        <v>19</v>
      </c>
      <c r="N480" s="221" t="s">
        <v>40</v>
      </c>
      <c r="O480" s="84"/>
      <c r="P480" s="222">
        <f>O480*H480</f>
        <v>0</v>
      </c>
      <c r="Q480" s="222">
        <v>0</v>
      </c>
      <c r="R480" s="222">
        <f>Q480*H480</f>
        <v>0</v>
      </c>
      <c r="S480" s="222">
        <v>0</v>
      </c>
      <c r="T480" s="223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4" t="s">
        <v>204</v>
      </c>
      <c r="AT480" s="224" t="s">
        <v>150</v>
      </c>
      <c r="AU480" s="224" t="s">
        <v>78</v>
      </c>
      <c r="AY480" s="17" t="s">
        <v>148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17" t="s">
        <v>76</v>
      </c>
      <c r="BK480" s="225">
        <f>ROUND(I480*H480,2)</f>
        <v>0</v>
      </c>
      <c r="BL480" s="17" t="s">
        <v>204</v>
      </c>
      <c r="BM480" s="224" t="s">
        <v>1055</v>
      </c>
    </row>
    <row r="481" s="2" customFormat="1">
      <c r="A481" s="38"/>
      <c r="B481" s="39"/>
      <c r="C481" s="40"/>
      <c r="D481" s="226" t="s">
        <v>156</v>
      </c>
      <c r="E481" s="40"/>
      <c r="F481" s="227" t="s">
        <v>1056</v>
      </c>
      <c r="G481" s="40"/>
      <c r="H481" s="40"/>
      <c r="I481" s="228"/>
      <c r="J481" s="40"/>
      <c r="K481" s="40"/>
      <c r="L481" s="44"/>
      <c r="M481" s="229"/>
      <c r="N481" s="230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156</v>
      </c>
      <c r="AU481" s="17" t="s">
        <v>78</v>
      </c>
    </row>
    <row r="482" s="13" customFormat="1">
      <c r="A482" s="13"/>
      <c r="B482" s="233"/>
      <c r="C482" s="234"/>
      <c r="D482" s="226" t="s">
        <v>160</v>
      </c>
      <c r="E482" s="235" t="s">
        <v>19</v>
      </c>
      <c r="F482" s="236" t="s">
        <v>1057</v>
      </c>
      <c r="G482" s="234"/>
      <c r="H482" s="237">
        <v>4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160</v>
      </c>
      <c r="AU482" s="243" t="s">
        <v>78</v>
      </c>
      <c r="AV482" s="13" t="s">
        <v>78</v>
      </c>
      <c r="AW482" s="13" t="s">
        <v>31</v>
      </c>
      <c r="AX482" s="13" t="s">
        <v>69</v>
      </c>
      <c r="AY482" s="243" t="s">
        <v>148</v>
      </c>
    </row>
    <row r="483" s="14" customFormat="1">
      <c r="A483" s="14"/>
      <c r="B483" s="244"/>
      <c r="C483" s="245"/>
      <c r="D483" s="226" t="s">
        <v>160</v>
      </c>
      <c r="E483" s="246" t="s">
        <v>19</v>
      </c>
      <c r="F483" s="247" t="s">
        <v>162</v>
      </c>
      <c r="G483" s="245"/>
      <c r="H483" s="248">
        <v>4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160</v>
      </c>
      <c r="AU483" s="254" t="s">
        <v>78</v>
      </c>
      <c r="AV483" s="14" t="s">
        <v>154</v>
      </c>
      <c r="AW483" s="14" t="s">
        <v>31</v>
      </c>
      <c r="AX483" s="14" t="s">
        <v>76</v>
      </c>
      <c r="AY483" s="254" t="s">
        <v>148</v>
      </c>
    </row>
    <row r="484" s="2" customFormat="1" ht="16.5" customHeight="1">
      <c r="A484" s="38"/>
      <c r="B484" s="39"/>
      <c r="C484" s="213" t="s">
        <v>646</v>
      </c>
      <c r="D484" s="213" t="s">
        <v>150</v>
      </c>
      <c r="E484" s="214" t="s">
        <v>1058</v>
      </c>
      <c r="F484" s="215" t="s">
        <v>1059</v>
      </c>
      <c r="G484" s="216" t="s">
        <v>178</v>
      </c>
      <c r="H484" s="217">
        <v>17.920000000000002</v>
      </c>
      <c r="I484" s="218"/>
      <c r="J484" s="219">
        <f>ROUND(I484*H484,2)</f>
        <v>0</v>
      </c>
      <c r="K484" s="215" t="s">
        <v>340</v>
      </c>
      <c r="L484" s="44"/>
      <c r="M484" s="220" t="s">
        <v>19</v>
      </c>
      <c r="N484" s="221" t="s">
        <v>40</v>
      </c>
      <c r="O484" s="84"/>
      <c r="P484" s="222">
        <f>O484*H484</f>
        <v>0</v>
      </c>
      <c r="Q484" s="222">
        <v>0</v>
      </c>
      <c r="R484" s="222">
        <f>Q484*H484</f>
        <v>0</v>
      </c>
      <c r="S484" s="222">
        <v>0</v>
      </c>
      <c r="T484" s="223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4" t="s">
        <v>204</v>
      </c>
      <c r="AT484" s="224" t="s">
        <v>150</v>
      </c>
      <c r="AU484" s="224" t="s">
        <v>78</v>
      </c>
      <c r="AY484" s="17" t="s">
        <v>148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7" t="s">
        <v>76</v>
      </c>
      <c r="BK484" s="225">
        <f>ROUND(I484*H484,2)</f>
        <v>0</v>
      </c>
      <c r="BL484" s="17" t="s">
        <v>204</v>
      </c>
      <c r="BM484" s="224" t="s">
        <v>273</v>
      </c>
    </row>
    <row r="485" s="2" customFormat="1">
      <c r="A485" s="38"/>
      <c r="B485" s="39"/>
      <c r="C485" s="40"/>
      <c r="D485" s="226" t="s">
        <v>156</v>
      </c>
      <c r="E485" s="40"/>
      <c r="F485" s="227" t="s">
        <v>1060</v>
      </c>
      <c r="G485" s="40"/>
      <c r="H485" s="40"/>
      <c r="I485" s="228"/>
      <c r="J485" s="40"/>
      <c r="K485" s="40"/>
      <c r="L485" s="44"/>
      <c r="M485" s="229"/>
      <c r="N485" s="230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156</v>
      </c>
      <c r="AU485" s="17" t="s">
        <v>78</v>
      </c>
    </row>
    <row r="486" s="13" customFormat="1">
      <c r="A486" s="13"/>
      <c r="B486" s="233"/>
      <c r="C486" s="234"/>
      <c r="D486" s="226" t="s">
        <v>160</v>
      </c>
      <c r="E486" s="235" t="s">
        <v>19</v>
      </c>
      <c r="F486" s="236" t="s">
        <v>1061</v>
      </c>
      <c r="G486" s="234"/>
      <c r="H486" s="237">
        <v>17.920000000000002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160</v>
      </c>
      <c r="AU486" s="243" t="s">
        <v>78</v>
      </c>
      <c r="AV486" s="13" t="s">
        <v>78</v>
      </c>
      <c r="AW486" s="13" t="s">
        <v>31</v>
      </c>
      <c r="AX486" s="13" t="s">
        <v>69</v>
      </c>
      <c r="AY486" s="243" t="s">
        <v>148</v>
      </c>
    </row>
    <row r="487" s="14" customFormat="1">
      <c r="A487" s="14"/>
      <c r="B487" s="244"/>
      <c r="C487" s="245"/>
      <c r="D487" s="226" t="s">
        <v>160</v>
      </c>
      <c r="E487" s="246" t="s">
        <v>19</v>
      </c>
      <c r="F487" s="247" t="s">
        <v>162</v>
      </c>
      <c r="G487" s="245"/>
      <c r="H487" s="248">
        <v>17.920000000000002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160</v>
      </c>
      <c r="AU487" s="254" t="s">
        <v>78</v>
      </c>
      <c r="AV487" s="14" t="s">
        <v>154</v>
      </c>
      <c r="AW487" s="14" t="s">
        <v>31</v>
      </c>
      <c r="AX487" s="14" t="s">
        <v>76</v>
      </c>
      <c r="AY487" s="254" t="s">
        <v>148</v>
      </c>
    </row>
    <row r="488" s="2" customFormat="1" ht="16.5" customHeight="1">
      <c r="A488" s="38"/>
      <c r="B488" s="39"/>
      <c r="C488" s="255" t="s">
        <v>1062</v>
      </c>
      <c r="D488" s="255" t="s">
        <v>222</v>
      </c>
      <c r="E488" s="256" t="s">
        <v>1063</v>
      </c>
      <c r="F488" s="257" t="s">
        <v>1064</v>
      </c>
      <c r="G488" s="258" t="s">
        <v>178</v>
      </c>
      <c r="H488" s="259">
        <v>20.608000000000001</v>
      </c>
      <c r="I488" s="260"/>
      <c r="J488" s="261">
        <f>ROUND(I488*H488,2)</f>
        <v>0</v>
      </c>
      <c r="K488" s="257" t="s">
        <v>153</v>
      </c>
      <c r="L488" s="262"/>
      <c r="M488" s="263" t="s">
        <v>19</v>
      </c>
      <c r="N488" s="264" t="s">
        <v>40</v>
      </c>
      <c r="O488" s="84"/>
      <c r="P488" s="222">
        <f>O488*H488</f>
        <v>0</v>
      </c>
      <c r="Q488" s="222">
        <v>0.0019</v>
      </c>
      <c r="R488" s="222">
        <f>Q488*H488</f>
        <v>0.039155200000000001</v>
      </c>
      <c r="S488" s="222">
        <v>0</v>
      </c>
      <c r="T488" s="223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4" t="s">
        <v>256</v>
      </c>
      <c r="AT488" s="224" t="s">
        <v>222</v>
      </c>
      <c r="AU488" s="224" t="s">
        <v>78</v>
      </c>
      <c r="AY488" s="17" t="s">
        <v>148</v>
      </c>
      <c r="BE488" s="225">
        <f>IF(N488="základní",J488,0)</f>
        <v>0</v>
      </c>
      <c r="BF488" s="225">
        <f>IF(N488="snížená",J488,0)</f>
        <v>0</v>
      </c>
      <c r="BG488" s="225">
        <f>IF(N488="zákl. přenesená",J488,0)</f>
        <v>0</v>
      </c>
      <c r="BH488" s="225">
        <f>IF(N488="sníž. přenesená",J488,0)</f>
        <v>0</v>
      </c>
      <c r="BI488" s="225">
        <f>IF(N488="nulová",J488,0)</f>
        <v>0</v>
      </c>
      <c r="BJ488" s="17" t="s">
        <v>76</v>
      </c>
      <c r="BK488" s="225">
        <f>ROUND(I488*H488,2)</f>
        <v>0</v>
      </c>
      <c r="BL488" s="17" t="s">
        <v>204</v>
      </c>
      <c r="BM488" s="224" t="s">
        <v>1065</v>
      </c>
    </row>
    <row r="489" s="2" customFormat="1">
      <c r="A489" s="38"/>
      <c r="B489" s="39"/>
      <c r="C489" s="40"/>
      <c r="D489" s="226" t="s">
        <v>156</v>
      </c>
      <c r="E489" s="40"/>
      <c r="F489" s="227" t="s">
        <v>1064</v>
      </c>
      <c r="G489" s="40"/>
      <c r="H489" s="40"/>
      <c r="I489" s="228"/>
      <c r="J489" s="40"/>
      <c r="K489" s="40"/>
      <c r="L489" s="44"/>
      <c r="M489" s="229"/>
      <c r="N489" s="230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156</v>
      </c>
      <c r="AU489" s="17" t="s">
        <v>78</v>
      </c>
    </row>
    <row r="490" s="13" customFormat="1">
      <c r="A490" s="13"/>
      <c r="B490" s="233"/>
      <c r="C490" s="234"/>
      <c r="D490" s="226" t="s">
        <v>160</v>
      </c>
      <c r="E490" s="235" t="s">
        <v>19</v>
      </c>
      <c r="F490" s="236" t="s">
        <v>1066</v>
      </c>
      <c r="G490" s="234"/>
      <c r="H490" s="237">
        <v>20.608000000000001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160</v>
      </c>
      <c r="AU490" s="243" t="s">
        <v>78</v>
      </c>
      <c r="AV490" s="13" t="s">
        <v>78</v>
      </c>
      <c r="AW490" s="13" t="s">
        <v>31</v>
      </c>
      <c r="AX490" s="13" t="s">
        <v>69</v>
      </c>
      <c r="AY490" s="243" t="s">
        <v>148</v>
      </c>
    </row>
    <row r="491" s="14" customFormat="1">
      <c r="A491" s="14"/>
      <c r="B491" s="244"/>
      <c r="C491" s="245"/>
      <c r="D491" s="226" t="s">
        <v>160</v>
      </c>
      <c r="E491" s="246" t="s">
        <v>19</v>
      </c>
      <c r="F491" s="247" t="s">
        <v>162</v>
      </c>
      <c r="G491" s="245"/>
      <c r="H491" s="248">
        <v>20.608000000000001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160</v>
      </c>
      <c r="AU491" s="254" t="s">
        <v>78</v>
      </c>
      <c r="AV491" s="14" t="s">
        <v>154</v>
      </c>
      <c r="AW491" s="14" t="s">
        <v>31</v>
      </c>
      <c r="AX491" s="14" t="s">
        <v>76</v>
      </c>
      <c r="AY491" s="254" t="s">
        <v>148</v>
      </c>
    </row>
    <row r="492" s="2" customFormat="1" ht="16.5" customHeight="1">
      <c r="A492" s="38"/>
      <c r="B492" s="39"/>
      <c r="C492" s="213" t="s">
        <v>649</v>
      </c>
      <c r="D492" s="213" t="s">
        <v>150</v>
      </c>
      <c r="E492" s="214" t="s">
        <v>1067</v>
      </c>
      <c r="F492" s="215" t="s">
        <v>1068</v>
      </c>
      <c r="G492" s="216" t="s">
        <v>178</v>
      </c>
      <c r="H492" s="217">
        <v>17.920000000000002</v>
      </c>
      <c r="I492" s="218"/>
      <c r="J492" s="219">
        <f>ROUND(I492*H492,2)</f>
        <v>0</v>
      </c>
      <c r="K492" s="215" t="s">
        <v>153</v>
      </c>
      <c r="L492" s="44"/>
      <c r="M492" s="220" t="s">
        <v>19</v>
      </c>
      <c r="N492" s="221" t="s">
        <v>40</v>
      </c>
      <c r="O492" s="84"/>
      <c r="P492" s="222">
        <f>O492*H492</f>
        <v>0</v>
      </c>
      <c r="Q492" s="222">
        <v>0</v>
      </c>
      <c r="R492" s="222">
        <f>Q492*H492</f>
        <v>0</v>
      </c>
      <c r="S492" s="222">
        <v>0</v>
      </c>
      <c r="T492" s="223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4" t="s">
        <v>204</v>
      </c>
      <c r="AT492" s="224" t="s">
        <v>150</v>
      </c>
      <c r="AU492" s="224" t="s">
        <v>78</v>
      </c>
      <c r="AY492" s="17" t="s">
        <v>148</v>
      </c>
      <c r="BE492" s="225">
        <f>IF(N492="základní",J492,0)</f>
        <v>0</v>
      </c>
      <c r="BF492" s="225">
        <f>IF(N492="snížená",J492,0)</f>
        <v>0</v>
      </c>
      <c r="BG492" s="225">
        <f>IF(N492="zákl. přenesená",J492,0)</f>
        <v>0</v>
      </c>
      <c r="BH492" s="225">
        <f>IF(N492="sníž. přenesená",J492,0)</f>
        <v>0</v>
      </c>
      <c r="BI492" s="225">
        <f>IF(N492="nulová",J492,0)</f>
        <v>0</v>
      </c>
      <c r="BJ492" s="17" t="s">
        <v>76</v>
      </c>
      <c r="BK492" s="225">
        <f>ROUND(I492*H492,2)</f>
        <v>0</v>
      </c>
      <c r="BL492" s="17" t="s">
        <v>204</v>
      </c>
      <c r="BM492" s="224" t="s">
        <v>1069</v>
      </c>
    </row>
    <row r="493" s="2" customFormat="1">
      <c r="A493" s="38"/>
      <c r="B493" s="39"/>
      <c r="C493" s="40"/>
      <c r="D493" s="226" t="s">
        <v>156</v>
      </c>
      <c r="E493" s="40"/>
      <c r="F493" s="227" t="s">
        <v>1070</v>
      </c>
      <c r="G493" s="40"/>
      <c r="H493" s="40"/>
      <c r="I493" s="228"/>
      <c r="J493" s="40"/>
      <c r="K493" s="40"/>
      <c r="L493" s="44"/>
      <c r="M493" s="229"/>
      <c r="N493" s="230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156</v>
      </c>
      <c r="AU493" s="17" t="s">
        <v>78</v>
      </c>
    </row>
    <row r="494" s="2" customFormat="1">
      <c r="A494" s="38"/>
      <c r="B494" s="39"/>
      <c r="C494" s="40"/>
      <c r="D494" s="231" t="s">
        <v>158</v>
      </c>
      <c r="E494" s="40"/>
      <c r="F494" s="232" t="s">
        <v>1071</v>
      </c>
      <c r="G494" s="40"/>
      <c r="H494" s="40"/>
      <c r="I494" s="228"/>
      <c r="J494" s="40"/>
      <c r="K494" s="40"/>
      <c r="L494" s="44"/>
      <c r="M494" s="229"/>
      <c r="N494" s="230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158</v>
      </c>
      <c r="AU494" s="17" t="s">
        <v>78</v>
      </c>
    </row>
    <row r="495" s="13" customFormat="1">
      <c r="A495" s="13"/>
      <c r="B495" s="233"/>
      <c r="C495" s="234"/>
      <c r="D495" s="226" t="s">
        <v>160</v>
      </c>
      <c r="E495" s="235" t="s">
        <v>19</v>
      </c>
      <c r="F495" s="236" t="s">
        <v>1061</v>
      </c>
      <c r="G495" s="234"/>
      <c r="H495" s="237">
        <v>17.920000000000002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160</v>
      </c>
      <c r="AU495" s="243" t="s">
        <v>78</v>
      </c>
      <c r="AV495" s="13" t="s">
        <v>78</v>
      </c>
      <c r="AW495" s="13" t="s">
        <v>31</v>
      </c>
      <c r="AX495" s="13" t="s">
        <v>69</v>
      </c>
      <c r="AY495" s="243" t="s">
        <v>148</v>
      </c>
    </row>
    <row r="496" s="14" customFormat="1">
      <c r="A496" s="14"/>
      <c r="B496" s="244"/>
      <c r="C496" s="245"/>
      <c r="D496" s="226" t="s">
        <v>160</v>
      </c>
      <c r="E496" s="246" t="s">
        <v>19</v>
      </c>
      <c r="F496" s="247" t="s">
        <v>162</v>
      </c>
      <c r="G496" s="245"/>
      <c r="H496" s="248">
        <v>17.920000000000002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160</v>
      </c>
      <c r="AU496" s="254" t="s">
        <v>78</v>
      </c>
      <c r="AV496" s="14" t="s">
        <v>154</v>
      </c>
      <c r="AW496" s="14" t="s">
        <v>31</v>
      </c>
      <c r="AX496" s="14" t="s">
        <v>76</v>
      </c>
      <c r="AY496" s="254" t="s">
        <v>148</v>
      </c>
    </row>
    <row r="497" s="2" customFormat="1" ht="16.5" customHeight="1">
      <c r="A497" s="38"/>
      <c r="B497" s="39"/>
      <c r="C497" s="255" t="s">
        <v>1072</v>
      </c>
      <c r="D497" s="255" t="s">
        <v>222</v>
      </c>
      <c r="E497" s="256" t="s">
        <v>1073</v>
      </c>
      <c r="F497" s="257" t="s">
        <v>1074</v>
      </c>
      <c r="G497" s="258" t="s">
        <v>178</v>
      </c>
      <c r="H497" s="259">
        <v>20.608000000000001</v>
      </c>
      <c r="I497" s="260"/>
      <c r="J497" s="261">
        <f>ROUND(I497*H497,2)</f>
        <v>0</v>
      </c>
      <c r="K497" s="257" t="s">
        <v>153</v>
      </c>
      <c r="L497" s="262"/>
      <c r="M497" s="263" t="s">
        <v>19</v>
      </c>
      <c r="N497" s="264" t="s">
        <v>40</v>
      </c>
      <c r="O497" s="84"/>
      <c r="P497" s="222">
        <f>O497*H497</f>
        <v>0</v>
      </c>
      <c r="Q497" s="222">
        <v>0.00029999999999999997</v>
      </c>
      <c r="R497" s="222">
        <f>Q497*H497</f>
        <v>0.0061823999999999994</v>
      </c>
      <c r="S497" s="222">
        <v>0</v>
      </c>
      <c r="T497" s="223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4" t="s">
        <v>256</v>
      </c>
      <c r="AT497" s="224" t="s">
        <v>222</v>
      </c>
      <c r="AU497" s="224" t="s">
        <v>78</v>
      </c>
      <c r="AY497" s="17" t="s">
        <v>148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7" t="s">
        <v>76</v>
      </c>
      <c r="BK497" s="225">
        <f>ROUND(I497*H497,2)</f>
        <v>0</v>
      </c>
      <c r="BL497" s="17" t="s">
        <v>204</v>
      </c>
      <c r="BM497" s="224" t="s">
        <v>1075</v>
      </c>
    </row>
    <row r="498" s="2" customFormat="1">
      <c r="A498" s="38"/>
      <c r="B498" s="39"/>
      <c r="C498" s="40"/>
      <c r="D498" s="226" t="s">
        <v>156</v>
      </c>
      <c r="E498" s="40"/>
      <c r="F498" s="227" t="s">
        <v>1074</v>
      </c>
      <c r="G498" s="40"/>
      <c r="H498" s="40"/>
      <c r="I498" s="228"/>
      <c r="J498" s="40"/>
      <c r="K498" s="40"/>
      <c r="L498" s="44"/>
      <c r="M498" s="229"/>
      <c r="N498" s="230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156</v>
      </c>
      <c r="AU498" s="17" t="s">
        <v>78</v>
      </c>
    </row>
    <row r="499" s="13" customFormat="1">
      <c r="A499" s="13"/>
      <c r="B499" s="233"/>
      <c r="C499" s="234"/>
      <c r="D499" s="226" t="s">
        <v>160</v>
      </c>
      <c r="E499" s="235" t="s">
        <v>19</v>
      </c>
      <c r="F499" s="236" t="s">
        <v>1066</v>
      </c>
      <c r="G499" s="234"/>
      <c r="H499" s="237">
        <v>20.608000000000001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160</v>
      </c>
      <c r="AU499" s="243" t="s">
        <v>78</v>
      </c>
      <c r="AV499" s="13" t="s">
        <v>78</v>
      </c>
      <c r="AW499" s="13" t="s">
        <v>31</v>
      </c>
      <c r="AX499" s="13" t="s">
        <v>69</v>
      </c>
      <c r="AY499" s="243" t="s">
        <v>148</v>
      </c>
    </row>
    <row r="500" s="14" customFormat="1">
      <c r="A500" s="14"/>
      <c r="B500" s="244"/>
      <c r="C500" s="245"/>
      <c r="D500" s="226" t="s">
        <v>160</v>
      </c>
      <c r="E500" s="246" t="s">
        <v>19</v>
      </c>
      <c r="F500" s="247" t="s">
        <v>162</v>
      </c>
      <c r="G500" s="245"/>
      <c r="H500" s="248">
        <v>20.608000000000001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160</v>
      </c>
      <c r="AU500" s="254" t="s">
        <v>78</v>
      </c>
      <c r="AV500" s="14" t="s">
        <v>154</v>
      </c>
      <c r="AW500" s="14" t="s">
        <v>31</v>
      </c>
      <c r="AX500" s="14" t="s">
        <v>76</v>
      </c>
      <c r="AY500" s="254" t="s">
        <v>148</v>
      </c>
    </row>
    <row r="501" s="2" customFormat="1" ht="16.5" customHeight="1">
      <c r="A501" s="38"/>
      <c r="B501" s="39"/>
      <c r="C501" s="213" t="s">
        <v>656</v>
      </c>
      <c r="D501" s="213" t="s">
        <v>150</v>
      </c>
      <c r="E501" s="214" t="s">
        <v>1076</v>
      </c>
      <c r="F501" s="215" t="s">
        <v>1077</v>
      </c>
      <c r="G501" s="216" t="s">
        <v>99</v>
      </c>
      <c r="H501" s="217">
        <v>21.199999999999999</v>
      </c>
      <c r="I501" s="218"/>
      <c r="J501" s="219">
        <f>ROUND(I501*H501,2)</f>
        <v>0</v>
      </c>
      <c r="K501" s="215" t="s">
        <v>153</v>
      </c>
      <c r="L501" s="44"/>
      <c r="M501" s="220" t="s">
        <v>19</v>
      </c>
      <c r="N501" s="221" t="s">
        <v>40</v>
      </c>
      <c r="O501" s="84"/>
      <c r="P501" s="222">
        <f>O501*H501</f>
        <v>0</v>
      </c>
      <c r="Q501" s="222">
        <v>0</v>
      </c>
      <c r="R501" s="222">
        <f>Q501*H501</f>
        <v>0</v>
      </c>
      <c r="S501" s="222">
        <v>0</v>
      </c>
      <c r="T501" s="223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4" t="s">
        <v>204</v>
      </c>
      <c r="AT501" s="224" t="s">
        <v>150</v>
      </c>
      <c r="AU501" s="224" t="s">
        <v>78</v>
      </c>
      <c r="AY501" s="17" t="s">
        <v>148</v>
      </c>
      <c r="BE501" s="225">
        <f>IF(N501="základní",J501,0)</f>
        <v>0</v>
      </c>
      <c r="BF501" s="225">
        <f>IF(N501="snížená",J501,0)</f>
        <v>0</v>
      </c>
      <c r="BG501" s="225">
        <f>IF(N501="zákl. přenesená",J501,0)</f>
        <v>0</v>
      </c>
      <c r="BH501" s="225">
        <f>IF(N501="sníž. přenesená",J501,0)</f>
        <v>0</v>
      </c>
      <c r="BI501" s="225">
        <f>IF(N501="nulová",J501,0)</f>
        <v>0</v>
      </c>
      <c r="BJ501" s="17" t="s">
        <v>76</v>
      </c>
      <c r="BK501" s="225">
        <f>ROUND(I501*H501,2)</f>
        <v>0</v>
      </c>
      <c r="BL501" s="17" t="s">
        <v>204</v>
      </c>
      <c r="BM501" s="224" t="s">
        <v>1078</v>
      </c>
    </row>
    <row r="502" s="2" customFormat="1">
      <c r="A502" s="38"/>
      <c r="B502" s="39"/>
      <c r="C502" s="40"/>
      <c r="D502" s="226" t="s">
        <v>156</v>
      </c>
      <c r="E502" s="40"/>
      <c r="F502" s="227" t="s">
        <v>1079</v>
      </c>
      <c r="G502" s="40"/>
      <c r="H502" s="40"/>
      <c r="I502" s="228"/>
      <c r="J502" s="40"/>
      <c r="K502" s="40"/>
      <c r="L502" s="44"/>
      <c r="M502" s="229"/>
      <c r="N502" s="230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156</v>
      </c>
      <c r="AU502" s="17" t="s">
        <v>78</v>
      </c>
    </row>
    <row r="503" s="2" customFormat="1">
      <c r="A503" s="38"/>
      <c r="B503" s="39"/>
      <c r="C503" s="40"/>
      <c r="D503" s="231" t="s">
        <v>158</v>
      </c>
      <c r="E503" s="40"/>
      <c r="F503" s="232" t="s">
        <v>1080</v>
      </c>
      <c r="G503" s="40"/>
      <c r="H503" s="40"/>
      <c r="I503" s="228"/>
      <c r="J503" s="40"/>
      <c r="K503" s="40"/>
      <c r="L503" s="44"/>
      <c r="M503" s="229"/>
      <c r="N503" s="230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158</v>
      </c>
      <c r="AU503" s="17" t="s">
        <v>78</v>
      </c>
    </row>
    <row r="504" s="13" customFormat="1">
      <c r="A504" s="13"/>
      <c r="B504" s="233"/>
      <c r="C504" s="234"/>
      <c r="D504" s="226" t="s">
        <v>160</v>
      </c>
      <c r="E504" s="235" t="s">
        <v>19</v>
      </c>
      <c r="F504" s="236" t="s">
        <v>1081</v>
      </c>
      <c r="G504" s="234"/>
      <c r="H504" s="237">
        <v>21.199999999999999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160</v>
      </c>
      <c r="AU504" s="243" t="s">
        <v>78</v>
      </c>
      <c r="AV504" s="13" t="s">
        <v>78</v>
      </c>
      <c r="AW504" s="13" t="s">
        <v>31</v>
      </c>
      <c r="AX504" s="13" t="s">
        <v>69</v>
      </c>
      <c r="AY504" s="243" t="s">
        <v>148</v>
      </c>
    </row>
    <row r="505" s="14" customFormat="1">
      <c r="A505" s="14"/>
      <c r="B505" s="244"/>
      <c r="C505" s="245"/>
      <c r="D505" s="226" t="s">
        <v>160</v>
      </c>
      <c r="E505" s="246" t="s">
        <v>19</v>
      </c>
      <c r="F505" s="247" t="s">
        <v>162</v>
      </c>
      <c r="G505" s="245"/>
      <c r="H505" s="248">
        <v>21.199999999999999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160</v>
      </c>
      <c r="AU505" s="254" t="s">
        <v>78</v>
      </c>
      <c r="AV505" s="14" t="s">
        <v>154</v>
      </c>
      <c r="AW505" s="14" t="s">
        <v>31</v>
      </c>
      <c r="AX505" s="14" t="s">
        <v>76</v>
      </c>
      <c r="AY505" s="254" t="s">
        <v>148</v>
      </c>
    </row>
    <row r="506" s="2" customFormat="1" ht="16.5" customHeight="1">
      <c r="A506" s="38"/>
      <c r="B506" s="39"/>
      <c r="C506" s="213" t="s">
        <v>1082</v>
      </c>
      <c r="D506" s="213" t="s">
        <v>150</v>
      </c>
      <c r="E506" s="214" t="s">
        <v>1083</v>
      </c>
      <c r="F506" s="215" t="s">
        <v>1084</v>
      </c>
      <c r="G506" s="216" t="s">
        <v>102</v>
      </c>
      <c r="H506" s="217">
        <v>42</v>
      </c>
      <c r="I506" s="218"/>
      <c r="J506" s="219">
        <f>ROUND(I506*H506,2)</f>
        <v>0</v>
      </c>
      <c r="K506" s="215" t="s">
        <v>153</v>
      </c>
      <c r="L506" s="44"/>
      <c r="M506" s="220" t="s">
        <v>19</v>
      </c>
      <c r="N506" s="221" t="s">
        <v>40</v>
      </c>
      <c r="O506" s="84"/>
      <c r="P506" s="222">
        <f>O506*H506</f>
        <v>0</v>
      </c>
      <c r="Q506" s="222">
        <v>0</v>
      </c>
      <c r="R506" s="222">
        <f>Q506*H506</f>
        <v>0</v>
      </c>
      <c r="S506" s="222">
        <v>0</v>
      </c>
      <c r="T506" s="223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4" t="s">
        <v>204</v>
      </c>
      <c r="AT506" s="224" t="s">
        <v>150</v>
      </c>
      <c r="AU506" s="224" t="s">
        <v>78</v>
      </c>
      <c r="AY506" s="17" t="s">
        <v>148</v>
      </c>
      <c r="BE506" s="225">
        <f>IF(N506="základní",J506,0)</f>
        <v>0</v>
      </c>
      <c r="BF506" s="225">
        <f>IF(N506="snížená",J506,0)</f>
        <v>0</v>
      </c>
      <c r="BG506" s="225">
        <f>IF(N506="zákl. přenesená",J506,0)</f>
        <v>0</v>
      </c>
      <c r="BH506" s="225">
        <f>IF(N506="sníž. přenesená",J506,0)</f>
        <v>0</v>
      </c>
      <c r="BI506" s="225">
        <f>IF(N506="nulová",J506,0)</f>
        <v>0</v>
      </c>
      <c r="BJ506" s="17" t="s">
        <v>76</v>
      </c>
      <c r="BK506" s="225">
        <f>ROUND(I506*H506,2)</f>
        <v>0</v>
      </c>
      <c r="BL506" s="17" t="s">
        <v>204</v>
      </c>
      <c r="BM506" s="224" t="s">
        <v>1085</v>
      </c>
    </row>
    <row r="507" s="2" customFormat="1">
      <c r="A507" s="38"/>
      <c r="B507" s="39"/>
      <c r="C507" s="40"/>
      <c r="D507" s="226" t="s">
        <v>156</v>
      </c>
      <c r="E507" s="40"/>
      <c r="F507" s="227" t="s">
        <v>1086</v>
      </c>
      <c r="G507" s="40"/>
      <c r="H507" s="40"/>
      <c r="I507" s="228"/>
      <c r="J507" s="40"/>
      <c r="K507" s="40"/>
      <c r="L507" s="44"/>
      <c r="M507" s="229"/>
      <c r="N507" s="230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156</v>
      </c>
      <c r="AU507" s="17" t="s">
        <v>78</v>
      </c>
    </row>
    <row r="508" s="2" customFormat="1">
      <c r="A508" s="38"/>
      <c r="B508" s="39"/>
      <c r="C508" s="40"/>
      <c r="D508" s="231" t="s">
        <v>158</v>
      </c>
      <c r="E508" s="40"/>
      <c r="F508" s="232" t="s">
        <v>1087</v>
      </c>
      <c r="G508" s="40"/>
      <c r="H508" s="40"/>
      <c r="I508" s="228"/>
      <c r="J508" s="40"/>
      <c r="K508" s="40"/>
      <c r="L508" s="44"/>
      <c r="M508" s="229"/>
      <c r="N508" s="230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158</v>
      </c>
      <c r="AU508" s="17" t="s">
        <v>78</v>
      </c>
    </row>
    <row r="509" s="13" customFormat="1">
      <c r="A509" s="13"/>
      <c r="B509" s="233"/>
      <c r="C509" s="234"/>
      <c r="D509" s="226" t="s">
        <v>160</v>
      </c>
      <c r="E509" s="235" t="s">
        <v>19</v>
      </c>
      <c r="F509" s="236" t="s">
        <v>1088</v>
      </c>
      <c r="G509" s="234"/>
      <c r="H509" s="237">
        <v>42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160</v>
      </c>
      <c r="AU509" s="243" t="s">
        <v>78</v>
      </c>
      <c r="AV509" s="13" t="s">
        <v>78</v>
      </c>
      <c r="AW509" s="13" t="s">
        <v>31</v>
      </c>
      <c r="AX509" s="13" t="s">
        <v>69</v>
      </c>
      <c r="AY509" s="243" t="s">
        <v>148</v>
      </c>
    </row>
    <row r="510" s="14" customFormat="1">
      <c r="A510" s="14"/>
      <c r="B510" s="244"/>
      <c r="C510" s="245"/>
      <c r="D510" s="226" t="s">
        <v>160</v>
      </c>
      <c r="E510" s="246" t="s">
        <v>19</v>
      </c>
      <c r="F510" s="247" t="s">
        <v>162</v>
      </c>
      <c r="G510" s="245"/>
      <c r="H510" s="248">
        <v>42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160</v>
      </c>
      <c r="AU510" s="254" t="s">
        <v>78</v>
      </c>
      <c r="AV510" s="14" t="s">
        <v>154</v>
      </c>
      <c r="AW510" s="14" t="s">
        <v>31</v>
      </c>
      <c r="AX510" s="14" t="s">
        <v>76</v>
      </c>
      <c r="AY510" s="254" t="s">
        <v>148</v>
      </c>
    </row>
    <row r="511" s="2" customFormat="1" ht="16.5" customHeight="1">
      <c r="A511" s="38"/>
      <c r="B511" s="39"/>
      <c r="C511" s="213" t="s">
        <v>659</v>
      </c>
      <c r="D511" s="213" t="s">
        <v>150</v>
      </c>
      <c r="E511" s="214" t="s">
        <v>1089</v>
      </c>
      <c r="F511" s="215" t="s">
        <v>1090</v>
      </c>
      <c r="G511" s="216" t="s">
        <v>111</v>
      </c>
      <c r="H511" s="217">
        <v>0.044999999999999998</v>
      </c>
      <c r="I511" s="218"/>
      <c r="J511" s="219">
        <f>ROUND(I511*H511,2)</f>
        <v>0</v>
      </c>
      <c r="K511" s="215" t="s">
        <v>153</v>
      </c>
      <c r="L511" s="44"/>
      <c r="M511" s="220" t="s">
        <v>19</v>
      </c>
      <c r="N511" s="221" t="s">
        <v>40</v>
      </c>
      <c r="O511" s="84"/>
      <c r="P511" s="222">
        <f>O511*H511</f>
        <v>0</v>
      </c>
      <c r="Q511" s="222">
        <v>0</v>
      </c>
      <c r="R511" s="222">
        <f>Q511*H511</f>
        <v>0</v>
      </c>
      <c r="S511" s="222">
        <v>0</v>
      </c>
      <c r="T511" s="223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4" t="s">
        <v>204</v>
      </c>
      <c r="AT511" s="224" t="s">
        <v>150</v>
      </c>
      <c r="AU511" s="224" t="s">
        <v>78</v>
      </c>
      <c r="AY511" s="17" t="s">
        <v>148</v>
      </c>
      <c r="BE511" s="225">
        <f>IF(N511="základní",J511,0)</f>
        <v>0</v>
      </c>
      <c r="BF511" s="225">
        <f>IF(N511="snížená",J511,0)</f>
        <v>0</v>
      </c>
      <c r="BG511" s="225">
        <f>IF(N511="zákl. přenesená",J511,0)</f>
        <v>0</v>
      </c>
      <c r="BH511" s="225">
        <f>IF(N511="sníž. přenesená",J511,0)</f>
        <v>0</v>
      </c>
      <c r="BI511" s="225">
        <f>IF(N511="nulová",J511,0)</f>
        <v>0</v>
      </c>
      <c r="BJ511" s="17" t="s">
        <v>76</v>
      </c>
      <c r="BK511" s="225">
        <f>ROUND(I511*H511,2)</f>
        <v>0</v>
      </c>
      <c r="BL511" s="17" t="s">
        <v>204</v>
      </c>
      <c r="BM511" s="224" t="s">
        <v>1091</v>
      </c>
    </row>
    <row r="512" s="2" customFormat="1">
      <c r="A512" s="38"/>
      <c r="B512" s="39"/>
      <c r="C512" s="40"/>
      <c r="D512" s="226" t="s">
        <v>156</v>
      </c>
      <c r="E512" s="40"/>
      <c r="F512" s="227" t="s">
        <v>1092</v>
      </c>
      <c r="G512" s="40"/>
      <c r="H512" s="40"/>
      <c r="I512" s="228"/>
      <c r="J512" s="40"/>
      <c r="K512" s="40"/>
      <c r="L512" s="44"/>
      <c r="M512" s="229"/>
      <c r="N512" s="230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156</v>
      </c>
      <c r="AU512" s="17" t="s">
        <v>78</v>
      </c>
    </row>
    <row r="513" s="2" customFormat="1">
      <c r="A513" s="38"/>
      <c r="B513" s="39"/>
      <c r="C513" s="40"/>
      <c r="D513" s="231" t="s">
        <v>158</v>
      </c>
      <c r="E513" s="40"/>
      <c r="F513" s="232" t="s">
        <v>1093</v>
      </c>
      <c r="G513" s="40"/>
      <c r="H513" s="40"/>
      <c r="I513" s="228"/>
      <c r="J513" s="40"/>
      <c r="K513" s="40"/>
      <c r="L513" s="44"/>
      <c r="M513" s="229"/>
      <c r="N513" s="230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158</v>
      </c>
      <c r="AU513" s="17" t="s">
        <v>78</v>
      </c>
    </row>
    <row r="514" s="12" customFormat="1" ht="22.8" customHeight="1">
      <c r="A514" s="12"/>
      <c r="B514" s="197"/>
      <c r="C514" s="198"/>
      <c r="D514" s="199" t="s">
        <v>68</v>
      </c>
      <c r="E514" s="211" t="s">
        <v>1094</v>
      </c>
      <c r="F514" s="211" t="s">
        <v>1095</v>
      </c>
      <c r="G514" s="198"/>
      <c r="H514" s="198"/>
      <c r="I514" s="201"/>
      <c r="J514" s="212">
        <f>BK514</f>
        <v>0</v>
      </c>
      <c r="K514" s="198"/>
      <c r="L514" s="203"/>
      <c r="M514" s="204"/>
      <c r="N514" s="205"/>
      <c r="O514" s="205"/>
      <c r="P514" s="206">
        <f>SUM(P515:P524)</f>
        <v>0</v>
      </c>
      <c r="Q514" s="205"/>
      <c r="R514" s="206">
        <f>SUM(R515:R524)</f>
        <v>0.15323520000000002</v>
      </c>
      <c r="S514" s="205"/>
      <c r="T514" s="207">
        <f>SUM(T515:T524)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08" t="s">
        <v>78</v>
      </c>
      <c r="AT514" s="209" t="s">
        <v>68</v>
      </c>
      <c r="AU514" s="209" t="s">
        <v>76</v>
      </c>
      <c r="AY514" s="208" t="s">
        <v>148</v>
      </c>
      <c r="BK514" s="210">
        <f>SUM(BK515:BK524)</f>
        <v>0</v>
      </c>
    </row>
    <row r="515" s="2" customFormat="1" ht="21.75" customHeight="1">
      <c r="A515" s="38"/>
      <c r="B515" s="39"/>
      <c r="C515" s="213" t="s">
        <v>1096</v>
      </c>
      <c r="D515" s="213" t="s">
        <v>150</v>
      </c>
      <c r="E515" s="214" t="s">
        <v>1097</v>
      </c>
      <c r="F515" s="215" t="s">
        <v>1098</v>
      </c>
      <c r="G515" s="216" t="s">
        <v>178</v>
      </c>
      <c r="H515" s="217">
        <v>35.840000000000003</v>
      </c>
      <c r="I515" s="218"/>
      <c r="J515" s="219">
        <f>ROUND(I515*H515,2)</f>
        <v>0</v>
      </c>
      <c r="K515" s="215" t="s">
        <v>153</v>
      </c>
      <c r="L515" s="44"/>
      <c r="M515" s="220" t="s">
        <v>19</v>
      </c>
      <c r="N515" s="221" t="s">
        <v>40</v>
      </c>
      <c r="O515" s="84"/>
      <c r="P515" s="222">
        <f>O515*H515</f>
        <v>0</v>
      </c>
      <c r="Q515" s="222">
        <v>0.00058</v>
      </c>
      <c r="R515" s="222">
        <f>Q515*H515</f>
        <v>0.020787200000000002</v>
      </c>
      <c r="S515" s="222">
        <v>0</v>
      </c>
      <c r="T515" s="223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4" t="s">
        <v>204</v>
      </c>
      <c r="AT515" s="224" t="s">
        <v>150</v>
      </c>
      <c r="AU515" s="224" t="s">
        <v>78</v>
      </c>
      <c r="AY515" s="17" t="s">
        <v>148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7" t="s">
        <v>76</v>
      </c>
      <c r="BK515" s="225">
        <f>ROUND(I515*H515,2)</f>
        <v>0</v>
      </c>
      <c r="BL515" s="17" t="s">
        <v>204</v>
      </c>
      <c r="BM515" s="224" t="s">
        <v>1099</v>
      </c>
    </row>
    <row r="516" s="2" customFormat="1">
      <c r="A516" s="38"/>
      <c r="B516" s="39"/>
      <c r="C516" s="40"/>
      <c r="D516" s="226" t="s">
        <v>156</v>
      </c>
      <c r="E516" s="40"/>
      <c r="F516" s="227" t="s">
        <v>1100</v>
      </c>
      <c r="G516" s="40"/>
      <c r="H516" s="40"/>
      <c r="I516" s="228"/>
      <c r="J516" s="40"/>
      <c r="K516" s="40"/>
      <c r="L516" s="44"/>
      <c r="M516" s="229"/>
      <c r="N516" s="230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156</v>
      </c>
      <c r="AU516" s="17" t="s">
        <v>78</v>
      </c>
    </row>
    <row r="517" s="2" customFormat="1">
      <c r="A517" s="38"/>
      <c r="B517" s="39"/>
      <c r="C517" s="40"/>
      <c r="D517" s="231" t="s">
        <v>158</v>
      </c>
      <c r="E517" s="40"/>
      <c r="F517" s="232" t="s">
        <v>1101</v>
      </c>
      <c r="G517" s="40"/>
      <c r="H517" s="40"/>
      <c r="I517" s="228"/>
      <c r="J517" s="40"/>
      <c r="K517" s="40"/>
      <c r="L517" s="44"/>
      <c r="M517" s="229"/>
      <c r="N517" s="230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158</v>
      </c>
      <c r="AU517" s="17" t="s">
        <v>78</v>
      </c>
    </row>
    <row r="518" s="13" customFormat="1">
      <c r="A518" s="13"/>
      <c r="B518" s="233"/>
      <c r="C518" s="234"/>
      <c r="D518" s="226" t="s">
        <v>160</v>
      </c>
      <c r="E518" s="235" t="s">
        <v>19</v>
      </c>
      <c r="F518" s="236" t="s">
        <v>1102</v>
      </c>
      <c r="G518" s="234"/>
      <c r="H518" s="237">
        <v>35.840000000000003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160</v>
      </c>
      <c r="AU518" s="243" t="s">
        <v>78</v>
      </c>
      <c r="AV518" s="13" t="s">
        <v>78</v>
      </c>
      <c r="AW518" s="13" t="s">
        <v>31</v>
      </c>
      <c r="AX518" s="13" t="s">
        <v>69</v>
      </c>
      <c r="AY518" s="243" t="s">
        <v>148</v>
      </c>
    </row>
    <row r="519" s="14" customFormat="1">
      <c r="A519" s="14"/>
      <c r="B519" s="244"/>
      <c r="C519" s="245"/>
      <c r="D519" s="226" t="s">
        <v>160</v>
      </c>
      <c r="E519" s="246" t="s">
        <v>19</v>
      </c>
      <c r="F519" s="247" t="s">
        <v>162</v>
      </c>
      <c r="G519" s="245"/>
      <c r="H519" s="248">
        <v>35.840000000000003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160</v>
      </c>
      <c r="AU519" s="254" t="s">
        <v>78</v>
      </c>
      <c r="AV519" s="14" t="s">
        <v>154</v>
      </c>
      <c r="AW519" s="14" t="s">
        <v>31</v>
      </c>
      <c r="AX519" s="14" t="s">
        <v>76</v>
      </c>
      <c r="AY519" s="254" t="s">
        <v>148</v>
      </c>
    </row>
    <row r="520" s="2" customFormat="1" ht="16.5" customHeight="1">
      <c r="A520" s="38"/>
      <c r="B520" s="39"/>
      <c r="C520" s="255" t="s">
        <v>662</v>
      </c>
      <c r="D520" s="255" t="s">
        <v>222</v>
      </c>
      <c r="E520" s="256" t="s">
        <v>1103</v>
      </c>
      <c r="F520" s="257" t="s">
        <v>1104</v>
      </c>
      <c r="G520" s="258" t="s">
        <v>106</v>
      </c>
      <c r="H520" s="259">
        <v>4.1390000000000002</v>
      </c>
      <c r="I520" s="260"/>
      <c r="J520" s="261">
        <f>ROUND(I520*H520,2)</f>
        <v>0</v>
      </c>
      <c r="K520" s="257" t="s">
        <v>153</v>
      </c>
      <c r="L520" s="262"/>
      <c r="M520" s="263" t="s">
        <v>19</v>
      </c>
      <c r="N520" s="264" t="s">
        <v>40</v>
      </c>
      <c r="O520" s="84"/>
      <c r="P520" s="222">
        <f>O520*H520</f>
        <v>0</v>
      </c>
      <c r="Q520" s="222">
        <v>0.032000000000000001</v>
      </c>
      <c r="R520" s="222">
        <f>Q520*H520</f>
        <v>0.13244800000000001</v>
      </c>
      <c r="S520" s="222">
        <v>0</v>
      </c>
      <c r="T520" s="223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4" t="s">
        <v>256</v>
      </c>
      <c r="AT520" s="224" t="s">
        <v>222</v>
      </c>
      <c r="AU520" s="224" t="s">
        <v>78</v>
      </c>
      <c r="AY520" s="17" t="s">
        <v>148</v>
      </c>
      <c r="BE520" s="225">
        <f>IF(N520="základní",J520,0)</f>
        <v>0</v>
      </c>
      <c r="BF520" s="225">
        <f>IF(N520="snížená",J520,0)</f>
        <v>0</v>
      </c>
      <c r="BG520" s="225">
        <f>IF(N520="zákl. přenesená",J520,0)</f>
        <v>0</v>
      </c>
      <c r="BH520" s="225">
        <f>IF(N520="sníž. přenesená",J520,0)</f>
        <v>0</v>
      </c>
      <c r="BI520" s="225">
        <f>IF(N520="nulová",J520,0)</f>
        <v>0</v>
      </c>
      <c r="BJ520" s="17" t="s">
        <v>76</v>
      </c>
      <c r="BK520" s="225">
        <f>ROUND(I520*H520,2)</f>
        <v>0</v>
      </c>
      <c r="BL520" s="17" t="s">
        <v>204</v>
      </c>
      <c r="BM520" s="224" t="s">
        <v>1105</v>
      </c>
    </row>
    <row r="521" s="2" customFormat="1">
      <c r="A521" s="38"/>
      <c r="B521" s="39"/>
      <c r="C521" s="40"/>
      <c r="D521" s="226" t="s">
        <v>156</v>
      </c>
      <c r="E521" s="40"/>
      <c r="F521" s="227" t="s">
        <v>1104</v>
      </c>
      <c r="G521" s="40"/>
      <c r="H521" s="40"/>
      <c r="I521" s="228"/>
      <c r="J521" s="40"/>
      <c r="K521" s="40"/>
      <c r="L521" s="44"/>
      <c r="M521" s="229"/>
      <c r="N521" s="230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156</v>
      </c>
      <c r="AU521" s="17" t="s">
        <v>78</v>
      </c>
    </row>
    <row r="522" s="2" customFormat="1" ht="16.5" customHeight="1">
      <c r="A522" s="38"/>
      <c r="B522" s="39"/>
      <c r="C522" s="213" t="s">
        <v>1106</v>
      </c>
      <c r="D522" s="213" t="s">
        <v>150</v>
      </c>
      <c r="E522" s="214" t="s">
        <v>1107</v>
      </c>
      <c r="F522" s="215" t="s">
        <v>1108</v>
      </c>
      <c r="G522" s="216" t="s">
        <v>111</v>
      </c>
      <c r="H522" s="217">
        <v>0.153</v>
      </c>
      <c r="I522" s="218"/>
      <c r="J522" s="219">
        <f>ROUND(I522*H522,2)</f>
        <v>0</v>
      </c>
      <c r="K522" s="215" t="s">
        <v>153</v>
      </c>
      <c r="L522" s="44"/>
      <c r="M522" s="220" t="s">
        <v>19</v>
      </c>
      <c r="N522" s="221" t="s">
        <v>40</v>
      </c>
      <c r="O522" s="84"/>
      <c r="P522" s="222">
        <f>O522*H522</f>
        <v>0</v>
      </c>
      <c r="Q522" s="222">
        <v>0</v>
      </c>
      <c r="R522" s="222">
        <f>Q522*H522</f>
        <v>0</v>
      </c>
      <c r="S522" s="222">
        <v>0</v>
      </c>
      <c r="T522" s="223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4" t="s">
        <v>204</v>
      </c>
      <c r="AT522" s="224" t="s">
        <v>150</v>
      </c>
      <c r="AU522" s="224" t="s">
        <v>78</v>
      </c>
      <c r="AY522" s="17" t="s">
        <v>148</v>
      </c>
      <c r="BE522" s="225">
        <f>IF(N522="základní",J522,0)</f>
        <v>0</v>
      </c>
      <c r="BF522" s="225">
        <f>IF(N522="snížená",J522,0)</f>
        <v>0</v>
      </c>
      <c r="BG522" s="225">
        <f>IF(N522="zákl. přenesená",J522,0)</f>
        <v>0</v>
      </c>
      <c r="BH522" s="225">
        <f>IF(N522="sníž. přenesená",J522,0)</f>
        <v>0</v>
      </c>
      <c r="BI522" s="225">
        <f>IF(N522="nulová",J522,0)</f>
        <v>0</v>
      </c>
      <c r="BJ522" s="17" t="s">
        <v>76</v>
      </c>
      <c r="BK522" s="225">
        <f>ROUND(I522*H522,2)</f>
        <v>0</v>
      </c>
      <c r="BL522" s="17" t="s">
        <v>204</v>
      </c>
      <c r="BM522" s="224" t="s">
        <v>1109</v>
      </c>
    </row>
    <row r="523" s="2" customFormat="1">
      <c r="A523" s="38"/>
      <c r="B523" s="39"/>
      <c r="C523" s="40"/>
      <c r="D523" s="226" t="s">
        <v>156</v>
      </c>
      <c r="E523" s="40"/>
      <c r="F523" s="227" t="s">
        <v>1110</v>
      </c>
      <c r="G523" s="40"/>
      <c r="H523" s="40"/>
      <c r="I523" s="228"/>
      <c r="J523" s="40"/>
      <c r="K523" s="40"/>
      <c r="L523" s="44"/>
      <c r="M523" s="229"/>
      <c r="N523" s="230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156</v>
      </c>
      <c r="AU523" s="17" t="s">
        <v>78</v>
      </c>
    </row>
    <row r="524" s="2" customFormat="1">
      <c r="A524" s="38"/>
      <c r="B524" s="39"/>
      <c r="C524" s="40"/>
      <c r="D524" s="231" t="s">
        <v>158</v>
      </c>
      <c r="E524" s="40"/>
      <c r="F524" s="232" t="s">
        <v>1111</v>
      </c>
      <c r="G524" s="40"/>
      <c r="H524" s="40"/>
      <c r="I524" s="228"/>
      <c r="J524" s="40"/>
      <c r="K524" s="40"/>
      <c r="L524" s="44"/>
      <c r="M524" s="229"/>
      <c r="N524" s="230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158</v>
      </c>
      <c r="AU524" s="17" t="s">
        <v>78</v>
      </c>
    </row>
    <row r="525" s="12" customFormat="1" ht="22.8" customHeight="1">
      <c r="A525" s="12"/>
      <c r="B525" s="197"/>
      <c r="C525" s="198"/>
      <c r="D525" s="199" t="s">
        <v>68</v>
      </c>
      <c r="E525" s="211" t="s">
        <v>398</v>
      </c>
      <c r="F525" s="211" t="s">
        <v>1112</v>
      </c>
      <c r="G525" s="198"/>
      <c r="H525" s="198"/>
      <c r="I525" s="201"/>
      <c r="J525" s="212">
        <f>BK525</f>
        <v>0</v>
      </c>
      <c r="K525" s="198"/>
      <c r="L525" s="203"/>
      <c r="M525" s="204"/>
      <c r="N525" s="205"/>
      <c r="O525" s="205"/>
      <c r="P525" s="206">
        <f>SUM(P526:P551)</f>
        <v>0</v>
      </c>
      <c r="Q525" s="205"/>
      <c r="R525" s="206">
        <f>SUM(R526:R551)</f>
        <v>0.061275000000000003</v>
      </c>
      <c r="S525" s="205"/>
      <c r="T525" s="207">
        <f>SUM(T526:T551)</f>
        <v>0.00464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08" t="s">
        <v>78</v>
      </c>
      <c r="AT525" s="209" t="s">
        <v>68</v>
      </c>
      <c r="AU525" s="209" t="s">
        <v>76</v>
      </c>
      <c r="AY525" s="208" t="s">
        <v>148</v>
      </c>
      <c r="BK525" s="210">
        <f>SUM(BK526:BK551)</f>
        <v>0</v>
      </c>
    </row>
    <row r="526" s="2" customFormat="1" ht="24.15" customHeight="1">
      <c r="A526" s="38"/>
      <c r="B526" s="39"/>
      <c r="C526" s="213" t="s">
        <v>665</v>
      </c>
      <c r="D526" s="213" t="s">
        <v>150</v>
      </c>
      <c r="E526" s="214" t="s">
        <v>1113</v>
      </c>
      <c r="F526" s="215" t="s">
        <v>1114</v>
      </c>
      <c r="G526" s="216" t="s">
        <v>99</v>
      </c>
      <c r="H526" s="217">
        <v>7.5</v>
      </c>
      <c r="I526" s="218"/>
      <c r="J526" s="219">
        <f>ROUND(I526*H526,2)</f>
        <v>0</v>
      </c>
      <c r="K526" s="215" t="s">
        <v>153</v>
      </c>
      <c r="L526" s="44"/>
      <c r="M526" s="220" t="s">
        <v>19</v>
      </c>
      <c r="N526" s="221" t="s">
        <v>40</v>
      </c>
      <c r="O526" s="84"/>
      <c r="P526" s="222">
        <f>O526*H526</f>
        <v>0</v>
      </c>
      <c r="Q526" s="222">
        <v>0.0081700000000000002</v>
      </c>
      <c r="R526" s="222">
        <f>Q526*H526</f>
        <v>0.061275000000000003</v>
      </c>
      <c r="S526" s="222">
        <v>0</v>
      </c>
      <c r="T526" s="223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4" t="s">
        <v>204</v>
      </c>
      <c r="AT526" s="224" t="s">
        <v>150</v>
      </c>
      <c r="AU526" s="224" t="s">
        <v>78</v>
      </c>
      <c r="AY526" s="17" t="s">
        <v>148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7" t="s">
        <v>76</v>
      </c>
      <c r="BK526" s="225">
        <f>ROUND(I526*H526,2)</f>
        <v>0</v>
      </c>
      <c r="BL526" s="17" t="s">
        <v>204</v>
      </c>
      <c r="BM526" s="224" t="s">
        <v>1115</v>
      </c>
    </row>
    <row r="527" s="2" customFormat="1">
      <c r="A527" s="38"/>
      <c r="B527" s="39"/>
      <c r="C527" s="40"/>
      <c r="D527" s="226" t="s">
        <v>156</v>
      </c>
      <c r="E527" s="40"/>
      <c r="F527" s="227" t="s">
        <v>1116</v>
      </c>
      <c r="G527" s="40"/>
      <c r="H527" s="40"/>
      <c r="I527" s="228"/>
      <c r="J527" s="40"/>
      <c r="K527" s="40"/>
      <c r="L527" s="44"/>
      <c r="M527" s="229"/>
      <c r="N527" s="230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156</v>
      </c>
      <c r="AU527" s="17" t="s">
        <v>78</v>
      </c>
    </row>
    <row r="528" s="2" customFormat="1">
      <c r="A528" s="38"/>
      <c r="B528" s="39"/>
      <c r="C528" s="40"/>
      <c r="D528" s="231" t="s">
        <v>158</v>
      </c>
      <c r="E528" s="40"/>
      <c r="F528" s="232" t="s">
        <v>1117</v>
      </c>
      <c r="G528" s="40"/>
      <c r="H528" s="40"/>
      <c r="I528" s="228"/>
      <c r="J528" s="40"/>
      <c r="K528" s="40"/>
      <c r="L528" s="44"/>
      <c r="M528" s="229"/>
      <c r="N528" s="230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158</v>
      </c>
      <c r="AU528" s="17" t="s">
        <v>78</v>
      </c>
    </row>
    <row r="529" s="2" customFormat="1" ht="24.15" customHeight="1">
      <c r="A529" s="38"/>
      <c r="B529" s="39"/>
      <c r="C529" s="213" t="s">
        <v>1118</v>
      </c>
      <c r="D529" s="213" t="s">
        <v>150</v>
      </c>
      <c r="E529" s="214" t="s">
        <v>1119</v>
      </c>
      <c r="F529" s="215" t="s">
        <v>1120</v>
      </c>
      <c r="G529" s="216" t="s">
        <v>99</v>
      </c>
      <c r="H529" s="217">
        <v>1</v>
      </c>
      <c r="I529" s="218"/>
      <c r="J529" s="219">
        <f>ROUND(I529*H529,2)</f>
        <v>0</v>
      </c>
      <c r="K529" s="215" t="s">
        <v>153</v>
      </c>
      <c r="L529" s="44"/>
      <c r="M529" s="220" t="s">
        <v>19</v>
      </c>
      <c r="N529" s="221" t="s">
        <v>40</v>
      </c>
      <c r="O529" s="84"/>
      <c r="P529" s="222">
        <f>O529*H529</f>
        <v>0</v>
      </c>
      <c r="Q529" s="222">
        <v>0</v>
      </c>
      <c r="R529" s="222">
        <f>Q529*H529</f>
        <v>0</v>
      </c>
      <c r="S529" s="222">
        <v>0.00464</v>
      </c>
      <c r="T529" s="223">
        <f>S529*H529</f>
        <v>0.00464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4" t="s">
        <v>204</v>
      </c>
      <c r="AT529" s="224" t="s">
        <v>150</v>
      </c>
      <c r="AU529" s="224" t="s">
        <v>78</v>
      </c>
      <c r="AY529" s="17" t="s">
        <v>148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7" t="s">
        <v>76</v>
      </c>
      <c r="BK529" s="225">
        <f>ROUND(I529*H529,2)</f>
        <v>0</v>
      </c>
      <c r="BL529" s="17" t="s">
        <v>204</v>
      </c>
      <c r="BM529" s="224" t="s">
        <v>1121</v>
      </c>
    </row>
    <row r="530" s="2" customFormat="1">
      <c r="A530" s="38"/>
      <c r="B530" s="39"/>
      <c r="C530" s="40"/>
      <c r="D530" s="226" t="s">
        <v>156</v>
      </c>
      <c r="E530" s="40"/>
      <c r="F530" s="227" t="s">
        <v>1122</v>
      </c>
      <c r="G530" s="40"/>
      <c r="H530" s="40"/>
      <c r="I530" s="228"/>
      <c r="J530" s="40"/>
      <c r="K530" s="40"/>
      <c r="L530" s="44"/>
      <c r="M530" s="229"/>
      <c r="N530" s="230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156</v>
      </c>
      <c r="AU530" s="17" t="s">
        <v>78</v>
      </c>
    </row>
    <row r="531" s="2" customFormat="1">
      <c r="A531" s="38"/>
      <c r="B531" s="39"/>
      <c r="C531" s="40"/>
      <c r="D531" s="231" t="s">
        <v>158</v>
      </c>
      <c r="E531" s="40"/>
      <c r="F531" s="232" t="s">
        <v>1123</v>
      </c>
      <c r="G531" s="40"/>
      <c r="H531" s="40"/>
      <c r="I531" s="228"/>
      <c r="J531" s="40"/>
      <c r="K531" s="40"/>
      <c r="L531" s="44"/>
      <c r="M531" s="229"/>
      <c r="N531" s="230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158</v>
      </c>
      <c r="AU531" s="17" t="s">
        <v>78</v>
      </c>
    </row>
    <row r="532" s="2" customFormat="1" ht="24.15" customHeight="1">
      <c r="A532" s="38"/>
      <c r="B532" s="39"/>
      <c r="C532" s="213" t="s">
        <v>668</v>
      </c>
      <c r="D532" s="213" t="s">
        <v>150</v>
      </c>
      <c r="E532" s="214" t="s">
        <v>1124</v>
      </c>
      <c r="F532" s="215" t="s">
        <v>1125</v>
      </c>
      <c r="G532" s="216" t="s">
        <v>339</v>
      </c>
      <c r="H532" s="217">
        <v>1</v>
      </c>
      <c r="I532" s="218"/>
      <c r="J532" s="219">
        <f>ROUND(I532*H532,2)</f>
        <v>0</v>
      </c>
      <c r="K532" s="215" t="s">
        <v>153</v>
      </c>
      <c r="L532" s="44"/>
      <c r="M532" s="220" t="s">
        <v>19</v>
      </c>
      <c r="N532" s="221" t="s">
        <v>40</v>
      </c>
      <c r="O532" s="84"/>
      <c r="P532" s="222">
        <f>O532*H532</f>
        <v>0</v>
      </c>
      <c r="Q532" s="222">
        <v>0</v>
      </c>
      <c r="R532" s="222">
        <f>Q532*H532</f>
        <v>0</v>
      </c>
      <c r="S532" s="222">
        <v>0</v>
      </c>
      <c r="T532" s="223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4" t="s">
        <v>204</v>
      </c>
      <c r="AT532" s="224" t="s">
        <v>150</v>
      </c>
      <c r="AU532" s="224" t="s">
        <v>78</v>
      </c>
      <c r="AY532" s="17" t="s">
        <v>148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7" t="s">
        <v>76</v>
      </c>
      <c r="BK532" s="225">
        <f>ROUND(I532*H532,2)</f>
        <v>0</v>
      </c>
      <c r="BL532" s="17" t="s">
        <v>204</v>
      </c>
      <c r="BM532" s="224" t="s">
        <v>1126</v>
      </c>
    </row>
    <row r="533" s="2" customFormat="1">
      <c r="A533" s="38"/>
      <c r="B533" s="39"/>
      <c r="C533" s="40"/>
      <c r="D533" s="226" t="s">
        <v>156</v>
      </c>
      <c r="E533" s="40"/>
      <c r="F533" s="227" t="s">
        <v>1127</v>
      </c>
      <c r="G533" s="40"/>
      <c r="H533" s="40"/>
      <c r="I533" s="228"/>
      <c r="J533" s="40"/>
      <c r="K533" s="40"/>
      <c r="L533" s="44"/>
      <c r="M533" s="229"/>
      <c r="N533" s="230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156</v>
      </c>
      <c r="AU533" s="17" t="s">
        <v>78</v>
      </c>
    </row>
    <row r="534" s="2" customFormat="1">
      <c r="A534" s="38"/>
      <c r="B534" s="39"/>
      <c r="C534" s="40"/>
      <c r="D534" s="231" t="s">
        <v>158</v>
      </c>
      <c r="E534" s="40"/>
      <c r="F534" s="232" t="s">
        <v>1128</v>
      </c>
      <c r="G534" s="40"/>
      <c r="H534" s="40"/>
      <c r="I534" s="228"/>
      <c r="J534" s="40"/>
      <c r="K534" s="40"/>
      <c r="L534" s="44"/>
      <c r="M534" s="229"/>
      <c r="N534" s="230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158</v>
      </c>
      <c r="AU534" s="17" t="s">
        <v>78</v>
      </c>
    </row>
    <row r="535" s="2" customFormat="1" ht="24.15" customHeight="1">
      <c r="A535" s="38"/>
      <c r="B535" s="39"/>
      <c r="C535" s="213" t="s">
        <v>1129</v>
      </c>
      <c r="D535" s="213" t="s">
        <v>150</v>
      </c>
      <c r="E535" s="214" t="s">
        <v>1130</v>
      </c>
      <c r="F535" s="215" t="s">
        <v>1131</v>
      </c>
      <c r="G535" s="216" t="s">
        <v>339</v>
      </c>
      <c r="H535" s="217">
        <v>1</v>
      </c>
      <c r="I535" s="218"/>
      <c r="J535" s="219">
        <f>ROUND(I535*H535,2)</f>
        <v>0</v>
      </c>
      <c r="K535" s="215" t="s">
        <v>153</v>
      </c>
      <c r="L535" s="44"/>
      <c r="M535" s="220" t="s">
        <v>19</v>
      </c>
      <c r="N535" s="221" t="s">
        <v>40</v>
      </c>
      <c r="O535" s="84"/>
      <c r="P535" s="222">
        <f>O535*H535</f>
        <v>0</v>
      </c>
      <c r="Q535" s="222">
        <v>0</v>
      </c>
      <c r="R535" s="222">
        <f>Q535*H535</f>
        <v>0</v>
      </c>
      <c r="S535" s="222">
        <v>0</v>
      </c>
      <c r="T535" s="223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4" t="s">
        <v>204</v>
      </c>
      <c r="AT535" s="224" t="s">
        <v>150</v>
      </c>
      <c r="AU535" s="224" t="s">
        <v>78</v>
      </c>
      <c r="AY535" s="17" t="s">
        <v>148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7" t="s">
        <v>76</v>
      </c>
      <c r="BK535" s="225">
        <f>ROUND(I535*H535,2)</f>
        <v>0</v>
      </c>
      <c r="BL535" s="17" t="s">
        <v>204</v>
      </c>
      <c r="BM535" s="224" t="s">
        <v>1132</v>
      </c>
    </row>
    <row r="536" s="2" customFormat="1">
      <c r="A536" s="38"/>
      <c r="B536" s="39"/>
      <c r="C536" s="40"/>
      <c r="D536" s="226" t="s">
        <v>156</v>
      </c>
      <c r="E536" s="40"/>
      <c r="F536" s="227" t="s">
        <v>1131</v>
      </c>
      <c r="G536" s="40"/>
      <c r="H536" s="40"/>
      <c r="I536" s="228"/>
      <c r="J536" s="40"/>
      <c r="K536" s="40"/>
      <c r="L536" s="44"/>
      <c r="M536" s="229"/>
      <c r="N536" s="230"/>
      <c r="O536" s="84"/>
      <c r="P536" s="84"/>
      <c r="Q536" s="84"/>
      <c r="R536" s="84"/>
      <c r="S536" s="84"/>
      <c r="T536" s="85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156</v>
      </c>
      <c r="AU536" s="17" t="s">
        <v>78</v>
      </c>
    </row>
    <row r="537" s="2" customFormat="1">
      <c r="A537" s="38"/>
      <c r="B537" s="39"/>
      <c r="C537" s="40"/>
      <c r="D537" s="231" t="s">
        <v>158</v>
      </c>
      <c r="E537" s="40"/>
      <c r="F537" s="232" t="s">
        <v>1133</v>
      </c>
      <c r="G537" s="40"/>
      <c r="H537" s="40"/>
      <c r="I537" s="228"/>
      <c r="J537" s="40"/>
      <c r="K537" s="40"/>
      <c r="L537" s="44"/>
      <c r="M537" s="229"/>
      <c r="N537" s="230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158</v>
      </c>
      <c r="AU537" s="17" t="s">
        <v>78</v>
      </c>
    </row>
    <row r="538" s="2" customFormat="1" ht="16.5" customHeight="1">
      <c r="A538" s="38"/>
      <c r="B538" s="39"/>
      <c r="C538" s="213" t="s">
        <v>672</v>
      </c>
      <c r="D538" s="213" t="s">
        <v>150</v>
      </c>
      <c r="E538" s="214" t="s">
        <v>1134</v>
      </c>
      <c r="F538" s="215" t="s">
        <v>1135</v>
      </c>
      <c r="G538" s="216" t="s">
        <v>178</v>
      </c>
      <c r="H538" s="217">
        <v>42</v>
      </c>
      <c r="I538" s="218"/>
      <c r="J538" s="219">
        <f>ROUND(I538*H538,2)</f>
        <v>0</v>
      </c>
      <c r="K538" s="215" t="s">
        <v>153</v>
      </c>
      <c r="L538" s="44"/>
      <c r="M538" s="220" t="s">
        <v>19</v>
      </c>
      <c r="N538" s="221" t="s">
        <v>40</v>
      </c>
      <c r="O538" s="84"/>
      <c r="P538" s="222">
        <f>O538*H538</f>
        <v>0</v>
      </c>
      <c r="Q538" s="222">
        <v>0</v>
      </c>
      <c r="R538" s="222">
        <f>Q538*H538</f>
        <v>0</v>
      </c>
      <c r="S538" s="222">
        <v>0</v>
      </c>
      <c r="T538" s="223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4" t="s">
        <v>204</v>
      </c>
      <c r="AT538" s="224" t="s">
        <v>150</v>
      </c>
      <c r="AU538" s="224" t="s">
        <v>78</v>
      </c>
      <c r="AY538" s="17" t="s">
        <v>148</v>
      </c>
      <c r="BE538" s="225">
        <f>IF(N538="základní",J538,0)</f>
        <v>0</v>
      </c>
      <c r="BF538" s="225">
        <f>IF(N538="snížená",J538,0)</f>
        <v>0</v>
      </c>
      <c r="BG538" s="225">
        <f>IF(N538="zákl. přenesená",J538,0)</f>
        <v>0</v>
      </c>
      <c r="BH538" s="225">
        <f>IF(N538="sníž. přenesená",J538,0)</f>
        <v>0</v>
      </c>
      <c r="BI538" s="225">
        <f>IF(N538="nulová",J538,0)</f>
        <v>0</v>
      </c>
      <c r="BJ538" s="17" t="s">
        <v>76</v>
      </c>
      <c r="BK538" s="225">
        <f>ROUND(I538*H538,2)</f>
        <v>0</v>
      </c>
      <c r="BL538" s="17" t="s">
        <v>204</v>
      </c>
      <c r="BM538" s="224" t="s">
        <v>1136</v>
      </c>
    </row>
    <row r="539" s="2" customFormat="1">
      <c r="A539" s="38"/>
      <c r="B539" s="39"/>
      <c r="C539" s="40"/>
      <c r="D539" s="226" t="s">
        <v>156</v>
      </c>
      <c r="E539" s="40"/>
      <c r="F539" s="227" t="s">
        <v>1135</v>
      </c>
      <c r="G539" s="40"/>
      <c r="H539" s="40"/>
      <c r="I539" s="228"/>
      <c r="J539" s="40"/>
      <c r="K539" s="40"/>
      <c r="L539" s="44"/>
      <c r="M539" s="229"/>
      <c r="N539" s="230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156</v>
      </c>
      <c r="AU539" s="17" t="s">
        <v>78</v>
      </c>
    </row>
    <row r="540" s="2" customFormat="1">
      <c r="A540" s="38"/>
      <c r="B540" s="39"/>
      <c r="C540" s="40"/>
      <c r="D540" s="231" t="s">
        <v>158</v>
      </c>
      <c r="E540" s="40"/>
      <c r="F540" s="232" t="s">
        <v>1137</v>
      </c>
      <c r="G540" s="40"/>
      <c r="H540" s="40"/>
      <c r="I540" s="228"/>
      <c r="J540" s="40"/>
      <c r="K540" s="40"/>
      <c r="L540" s="44"/>
      <c r="M540" s="229"/>
      <c r="N540" s="230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158</v>
      </c>
      <c r="AU540" s="17" t="s">
        <v>78</v>
      </c>
    </row>
    <row r="541" s="2" customFormat="1" ht="16.5" customHeight="1">
      <c r="A541" s="38"/>
      <c r="B541" s="39"/>
      <c r="C541" s="213" t="s">
        <v>1138</v>
      </c>
      <c r="D541" s="213" t="s">
        <v>150</v>
      </c>
      <c r="E541" s="214" t="s">
        <v>401</v>
      </c>
      <c r="F541" s="215" t="s">
        <v>402</v>
      </c>
      <c r="G541" s="216" t="s">
        <v>339</v>
      </c>
      <c r="H541" s="217">
        <v>1</v>
      </c>
      <c r="I541" s="218"/>
      <c r="J541" s="219">
        <f>ROUND(I541*H541,2)</f>
        <v>0</v>
      </c>
      <c r="K541" s="215" t="s">
        <v>340</v>
      </c>
      <c r="L541" s="44"/>
      <c r="M541" s="220" t="s">
        <v>19</v>
      </c>
      <c r="N541" s="221" t="s">
        <v>40</v>
      </c>
      <c r="O541" s="84"/>
      <c r="P541" s="222">
        <f>O541*H541</f>
        <v>0</v>
      </c>
      <c r="Q541" s="222">
        <v>0</v>
      </c>
      <c r="R541" s="222">
        <f>Q541*H541</f>
        <v>0</v>
      </c>
      <c r="S541" s="222">
        <v>0</v>
      </c>
      <c r="T541" s="223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4" t="s">
        <v>204</v>
      </c>
      <c r="AT541" s="224" t="s">
        <v>150</v>
      </c>
      <c r="AU541" s="224" t="s">
        <v>78</v>
      </c>
      <c r="AY541" s="17" t="s">
        <v>148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7" t="s">
        <v>76</v>
      </c>
      <c r="BK541" s="225">
        <f>ROUND(I541*H541,2)</f>
        <v>0</v>
      </c>
      <c r="BL541" s="17" t="s">
        <v>204</v>
      </c>
      <c r="BM541" s="224" t="s">
        <v>1139</v>
      </c>
    </row>
    <row r="542" s="2" customFormat="1">
      <c r="A542" s="38"/>
      <c r="B542" s="39"/>
      <c r="C542" s="40"/>
      <c r="D542" s="226" t="s">
        <v>156</v>
      </c>
      <c r="E542" s="40"/>
      <c r="F542" s="227" t="s">
        <v>402</v>
      </c>
      <c r="G542" s="40"/>
      <c r="H542" s="40"/>
      <c r="I542" s="228"/>
      <c r="J542" s="40"/>
      <c r="K542" s="40"/>
      <c r="L542" s="44"/>
      <c r="M542" s="229"/>
      <c r="N542" s="230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156</v>
      </c>
      <c r="AU542" s="17" t="s">
        <v>78</v>
      </c>
    </row>
    <row r="543" s="2" customFormat="1" ht="16.5" customHeight="1">
      <c r="A543" s="38"/>
      <c r="B543" s="39"/>
      <c r="C543" s="213" t="s">
        <v>675</v>
      </c>
      <c r="D543" s="213" t="s">
        <v>150</v>
      </c>
      <c r="E543" s="214" t="s">
        <v>1140</v>
      </c>
      <c r="F543" s="215" t="s">
        <v>405</v>
      </c>
      <c r="G543" s="216" t="s">
        <v>339</v>
      </c>
      <c r="H543" s="217">
        <v>1</v>
      </c>
      <c r="I543" s="218"/>
      <c r="J543" s="219">
        <f>ROUND(I543*H543,2)</f>
        <v>0</v>
      </c>
      <c r="K543" s="215" t="s">
        <v>340</v>
      </c>
      <c r="L543" s="44"/>
      <c r="M543" s="220" t="s">
        <v>19</v>
      </c>
      <c r="N543" s="221" t="s">
        <v>40</v>
      </c>
      <c r="O543" s="84"/>
      <c r="P543" s="222">
        <f>O543*H543</f>
        <v>0</v>
      </c>
      <c r="Q543" s="222">
        <v>0</v>
      </c>
      <c r="R543" s="222">
        <f>Q543*H543</f>
        <v>0</v>
      </c>
      <c r="S543" s="222">
        <v>0</v>
      </c>
      <c r="T543" s="223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4" t="s">
        <v>204</v>
      </c>
      <c r="AT543" s="224" t="s">
        <v>150</v>
      </c>
      <c r="AU543" s="224" t="s">
        <v>78</v>
      </c>
      <c r="AY543" s="17" t="s">
        <v>148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7" t="s">
        <v>76</v>
      </c>
      <c r="BK543" s="225">
        <f>ROUND(I543*H543,2)</f>
        <v>0</v>
      </c>
      <c r="BL543" s="17" t="s">
        <v>204</v>
      </c>
      <c r="BM543" s="224" t="s">
        <v>1141</v>
      </c>
    </row>
    <row r="544" s="2" customFormat="1">
      <c r="A544" s="38"/>
      <c r="B544" s="39"/>
      <c r="C544" s="40"/>
      <c r="D544" s="226" t="s">
        <v>156</v>
      </c>
      <c r="E544" s="40"/>
      <c r="F544" s="227" t="s">
        <v>405</v>
      </c>
      <c r="G544" s="40"/>
      <c r="H544" s="40"/>
      <c r="I544" s="228"/>
      <c r="J544" s="40"/>
      <c r="K544" s="40"/>
      <c r="L544" s="44"/>
      <c r="M544" s="229"/>
      <c r="N544" s="230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156</v>
      </c>
      <c r="AU544" s="17" t="s">
        <v>78</v>
      </c>
    </row>
    <row r="545" s="2" customFormat="1" ht="16.5" customHeight="1">
      <c r="A545" s="38"/>
      <c r="B545" s="39"/>
      <c r="C545" s="213" t="s">
        <v>1142</v>
      </c>
      <c r="D545" s="213" t="s">
        <v>150</v>
      </c>
      <c r="E545" s="214" t="s">
        <v>415</v>
      </c>
      <c r="F545" s="215" t="s">
        <v>416</v>
      </c>
      <c r="G545" s="216" t="s">
        <v>339</v>
      </c>
      <c r="H545" s="217">
        <v>1</v>
      </c>
      <c r="I545" s="218"/>
      <c r="J545" s="219">
        <f>ROUND(I545*H545,2)</f>
        <v>0</v>
      </c>
      <c r="K545" s="215" t="s">
        <v>340</v>
      </c>
      <c r="L545" s="44"/>
      <c r="M545" s="220" t="s">
        <v>19</v>
      </c>
      <c r="N545" s="221" t="s">
        <v>40</v>
      </c>
      <c r="O545" s="84"/>
      <c r="P545" s="222">
        <f>O545*H545</f>
        <v>0</v>
      </c>
      <c r="Q545" s="222">
        <v>0</v>
      </c>
      <c r="R545" s="222">
        <f>Q545*H545</f>
        <v>0</v>
      </c>
      <c r="S545" s="222">
        <v>0</v>
      </c>
      <c r="T545" s="223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4" t="s">
        <v>204</v>
      </c>
      <c r="AT545" s="224" t="s">
        <v>150</v>
      </c>
      <c r="AU545" s="224" t="s">
        <v>78</v>
      </c>
      <c r="AY545" s="17" t="s">
        <v>148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7" t="s">
        <v>76</v>
      </c>
      <c r="BK545" s="225">
        <f>ROUND(I545*H545,2)</f>
        <v>0</v>
      </c>
      <c r="BL545" s="17" t="s">
        <v>204</v>
      </c>
      <c r="BM545" s="224" t="s">
        <v>1143</v>
      </c>
    </row>
    <row r="546" s="2" customFormat="1">
      <c r="A546" s="38"/>
      <c r="B546" s="39"/>
      <c r="C546" s="40"/>
      <c r="D546" s="226" t="s">
        <v>156</v>
      </c>
      <c r="E546" s="40"/>
      <c r="F546" s="227" t="s">
        <v>416</v>
      </c>
      <c r="G546" s="40"/>
      <c r="H546" s="40"/>
      <c r="I546" s="228"/>
      <c r="J546" s="40"/>
      <c r="K546" s="40"/>
      <c r="L546" s="44"/>
      <c r="M546" s="229"/>
      <c r="N546" s="230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156</v>
      </c>
      <c r="AU546" s="17" t="s">
        <v>78</v>
      </c>
    </row>
    <row r="547" s="2" customFormat="1" ht="21.75" customHeight="1">
      <c r="A547" s="38"/>
      <c r="B547" s="39"/>
      <c r="C547" s="213" t="s">
        <v>679</v>
      </c>
      <c r="D547" s="213" t="s">
        <v>150</v>
      </c>
      <c r="E547" s="214" t="s">
        <v>417</v>
      </c>
      <c r="F547" s="215" t="s">
        <v>1144</v>
      </c>
      <c r="G547" s="216" t="s">
        <v>339</v>
      </c>
      <c r="H547" s="217">
        <v>2</v>
      </c>
      <c r="I547" s="218"/>
      <c r="J547" s="219">
        <f>ROUND(I547*H547,2)</f>
        <v>0</v>
      </c>
      <c r="K547" s="215" t="s">
        <v>340</v>
      </c>
      <c r="L547" s="44"/>
      <c r="M547" s="220" t="s">
        <v>19</v>
      </c>
      <c r="N547" s="221" t="s">
        <v>40</v>
      </c>
      <c r="O547" s="84"/>
      <c r="P547" s="222">
        <f>O547*H547</f>
        <v>0</v>
      </c>
      <c r="Q547" s="222">
        <v>0</v>
      </c>
      <c r="R547" s="222">
        <f>Q547*H547</f>
        <v>0</v>
      </c>
      <c r="S547" s="222">
        <v>0</v>
      </c>
      <c r="T547" s="223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4" t="s">
        <v>204</v>
      </c>
      <c r="AT547" s="224" t="s">
        <v>150</v>
      </c>
      <c r="AU547" s="224" t="s">
        <v>78</v>
      </c>
      <c r="AY547" s="17" t="s">
        <v>148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7" t="s">
        <v>76</v>
      </c>
      <c r="BK547" s="225">
        <f>ROUND(I547*H547,2)</f>
        <v>0</v>
      </c>
      <c r="BL547" s="17" t="s">
        <v>204</v>
      </c>
      <c r="BM547" s="224" t="s">
        <v>1145</v>
      </c>
    </row>
    <row r="548" s="2" customFormat="1">
      <c r="A548" s="38"/>
      <c r="B548" s="39"/>
      <c r="C548" s="40"/>
      <c r="D548" s="226" t="s">
        <v>156</v>
      </c>
      <c r="E548" s="40"/>
      <c r="F548" s="227" t="s">
        <v>1146</v>
      </c>
      <c r="G548" s="40"/>
      <c r="H548" s="40"/>
      <c r="I548" s="228"/>
      <c r="J548" s="40"/>
      <c r="K548" s="40"/>
      <c r="L548" s="44"/>
      <c r="M548" s="229"/>
      <c r="N548" s="230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156</v>
      </c>
      <c r="AU548" s="17" t="s">
        <v>78</v>
      </c>
    </row>
    <row r="549" s="2" customFormat="1" ht="16.5" customHeight="1">
      <c r="A549" s="38"/>
      <c r="B549" s="39"/>
      <c r="C549" s="213" t="s">
        <v>1147</v>
      </c>
      <c r="D549" s="213" t="s">
        <v>150</v>
      </c>
      <c r="E549" s="214" t="s">
        <v>1148</v>
      </c>
      <c r="F549" s="215" t="s">
        <v>1149</v>
      </c>
      <c r="G549" s="216" t="s">
        <v>111</v>
      </c>
      <c r="H549" s="217">
        <v>0.126</v>
      </c>
      <c r="I549" s="218"/>
      <c r="J549" s="219">
        <f>ROUND(I549*H549,2)</f>
        <v>0</v>
      </c>
      <c r="K549" s="215" t="s">
        <v>153</v>
      </c>
      <c r="L549" s="44"/>
      <c r="M549" s="220" t="s">
        <v>19</v>
      </c>
      <c r="N549" s="221" t="s">
        <v>40</v>
      </c>
      <c r="O549" s="84"/>
      <c r="P549" s="222">
        <f>O549*H549</f>
        <v>0</v>
      </c>
      <c r="Q549" s="222">
        <v>0</v>
      </c>
      <c r="R549" s="222">
        <f>Q549*H549</f>
        <v>0</v>
      </c>
      <c r="S549" s="222">
        <v>0</v>
      </c>
      <c r="T549" s="223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4" t="s">
        <v>204</v>
      </c>
      <c r="AT549" s="224" t="s">
        <v>150</v>
      </c>
      <c r="AU549" s="224" t="s">
        <v>78</v>
      </c>
      <c r="AY549" s="17" t="s">
        <v>148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7" t="s">
        <v>76</v>
      </c>
      <c r="BK549" s="225">
        <f>ROUND(I549*H549,2)</f>
        <v>0</v>
      </c>
      <c r="BL549" s="17" t="s">
        <v>204</v>
      </c>
      <c r="BM549" s="224" t="s">
        <v>1150</v>
      </c>
    </row>
    <row r="550" s="2" customFormat="1">
      <c r="A550" s="38"/>
      <c r="B550" s="39"/>
      <c r="C550" s="40"/>
      <c r="D550" s="226" t="s">
        <v>156</v>
      </c>
      <c r="E550" s="40"/>
      <c r="F550" s="227" t="s">
        <v>1151</v>
      </c>
      <c r="G550" s="40"/>
      <c r="H550" s="40"/>
      <c r="I550" s="228"/>
      <c r="J550" s="40"/>
      <c r="K550" s="40"/>
      <c r="L550" s="44"/>
      <c r="M550" s="229"/>
      <c r="N550" s="230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156</v>
      </c>
      <c r="AU550" s="17" t="s">
        <v>78</v>
      </c>
    </row>
    <row r="551" s="2" customFormat="1">
      <c r="A551" s="38"/>
      <c r="B551" s="39"/>
      <c r="C551" s="40"/>
      <c r="D551" s="231" t="s">
        <v>158</v>
      </c>
      <c r="E551" s="40"/>
      <c r="F551" s="232" t="s">
        <v>1152</v>
      </c>
      <c r="G551" s="40"/>
      <c r="H551" s="40"/>
      <c r="I551" s="228"/>
      <c r="J551" s="40"/>
      <c r="K551" s="40"/>
      <c r="L551" s="44"/>
      <c r="M551" s="229"/>
      <c r="N551" s="230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158</v>
      </c>
      <c r="AU551" s="17" t="s">
        <v>78</v>
      </c>
    </row>
    <row r="552" s="12" customFormat="1" ht="22.8" customHeight="1">
      <c r="A552" s="12"/>
      <c r="B552" s="197"/>
      <c r="C552" s="198"/>
      <c r="D552" s="199" t="s">
        <v>68</v>
      </c>
      <c r="E552" s="211" t="s">
        <v>1153</v>
      </c>
      <c r="F552" s="211" t="s">
        <v>1154</v>
      </c>
      <c r="G552" s="198"/>
      <c r="H552" s="198"/>
      <c r="I552" s="201"/>
      <c r="J552" s="212">
        <f>BK552</f>
        <v>0</v>
      </c>
      <c r="K552" s="198"/>
      <c r="L552" s="203"/>
      <c r="M552" s="204"/>
      <c r="N552" s="205"/>
      <c r="O552" s="205"/>
      <c r="P552" s="206">
        <f>SUM(P553:P580)</f>
        <v>0</v>
      </c>
      <c r="Q552" s="205"/>
      <c r="R552" s="206">
        <f>SUM(R553:R580)</f>
        <v>0.21245226</v>
      </c>
      <c r="S552" s="205"/>
      <c r="T552" s="207">
        <f>SUM(T553:T580)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08" t="s">
        <v>78</v>
      </c>
      <c r="AT552" s="209" t="s">
        <v>68</v>
      </c>
      <c r="AU552" s="209" t="s">
        <v>76</v>
      </c>
      <c r="AY552" s="208" t="s">
        <v>148</v>
      </c>
      <c r="BK552" s="210">
        <f>SUM(BK553:BK580)</f>
        <v>0</v>
      </c>
    </row>
    <row r="553" s="2" customFormat="1" ht="21.75" customHeight="1">
      <c r="A553" s="38"/>
      <c r="B553" s="39"/>
      <c r="C553" s="213" t="s">
        <v>682</v>
      </c>
      <c r="D553" s="213" t="s">
        <v>150</v>
      </c>
      <c r="E553" s="214" t="s">
        <v>1155</v>
      </c>
      <c r="F553" s="215" t="s">
        <v>1156</v>
      </c>
      <c r="G553" s="216" t="s">
        <v>99</v>
      </c>
      <c r="H553" s="217">
        <v>1.5</v>
      </c>
      <c r="I553" s="218"/>
      <c r="J553" s="219">
        <f>ROUND(I553*H553,2)</f>
        <v>0</v>
      </c>
      <c r="K553" s="215" t="s">
        <v>153</v>
      </c>
      <c r="L553" s="44"/>
      <c r="M553" s="220" t="s">
        <v>19</v>
      </c>
      <c r="N553" s="221" t="s">
        <v>40</v>
      </c>
      <c r="O553" s="84"/>
      <c r="P553" s="222">
        <f>O553*H553</f>
        <v>0</v>
      </c>
      <c r="Q553" s="222">
        <v>0</v>
      </c>
      <c r="R553" s="222">
        <f>Q553*H553</f>
        <v>0</v>
      </c>
      <c r="S553" s="222">
        <v>0</v>
      </c>
      <c r="T553" s="223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24" t="s">
        <v>204</v>
      </c>
      <c r="AT553" s="224" t="s">
        <v>150</v>
      </c>
      <c r="AU553" s="224" t="s">
        <v>78</v>
      </c>
      <c r="AY553" s="17" t="s">
        <v>148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7" t="s">
        <v>76</v>
      </c>
      <c r="BK553" s="225">
        <f>ROUND(I553*H553,2)</f>
        <v>0</v>
      </c>
      <c r="BL553" s="17" t="s">
        <v>204</v>
      </c>
      <c r="BM553" s="224" t="s">
        <v>1157</v>
      </c>
    </row>
    <row r="554" s="2" customFormat="1">
      <c r="A554" s="38"/>
      <c r="B554" s="39"/>
      <c r="C554" s="40"/>
      <c r="D554" s="226" t="s">
        <v>156</v>
      </c>
      <c r="E554" s="40"/>
      <c r="F554" s="227" t="s">
        <v>1158</v>
      </c>
      <c r="G554" s="40"/>
      <c r="H554" s="40"/>
      <c r="I554" s="228"/>
      <c r="J554" s="40"/>
      <c r="K554" s="40"/>
      <c r="L554" s="44"/>
      <c r="M554" s="229"/>
      <c r="N554" s="230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156</v>
      </c>
      <c r="AU554" s="17" t="s">
        <v>78</v>
      </c>
    </row>
    <row r="555" s="2" customFormat="1">
      <c r="A555" s="38"/>
      <c r="B555" s="39"/>
      <c r="C555" s="40"/>
      <c r="D555" s="231" t="s">
        <v>158</v>
      </c>
      <c r="E555" s="40"/>
      <c r="F555" s="232" t="s">
        <v>1159</v>
      </c>
      <c r="G555" s="40"/>
      <c r="H555" s="40"/>
      <c r="I555" s="228"/>
      <c r="J555" s="40"/>
      <c r="K555" s="40"/>
      <c r="L555" s="44"/>
      <c r="M555" s="229"/>
      <c r="N555" s="230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158</v>
      </c>
      <c r="AU555" s="17" t="s">
        <v>78</v>
      </c>
    </row>
    <row r="556" s="13" customFormat="1">
      <c r="A556" s="13"/>
      <c r="B556" s="233"/>
      <c r="C556" s="234"/>
      <c r="D556" s="226" t="s">
        <v>160</v>
      </c>
      <c r="E556" s="235" t="s">
        <v>19</v>
      </c>
      <c r="F556" s="236" t="s">
        <v>1160</v>
      </c>
      <c r="G556" s="234"/>
      <c r="H556" s="237">
        <v>1.5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160</v>
      </c>
      <c r="AU556" s="243" t="s">
        <v>78</v>
      </c>
      <c r="AV556" s="13" t="s">
        <v>78</v>
      </c>
      <c r="AW556" s="13" t="s">
        <v>31</v>
      </c>
      <c r="AX556" s="13" t="s">
        <v>69</v>
      </c>
      <c r="AY556" s="243" t="s">
        <v>148</v>
      </c>
    </row>
    <row r="557" s="14" customFormat="1">
      <c r="A557" s="14"/>
      <c r="B557" s="244"/>
      <c r="C557" s="245"/>
      <c r="D557" s="226" t="s">
        <v>160</v>
      </c>
      <c r="E557" s="246" t="s">
        <v>19</v>
      </c>
      <c r="F557" s="247" t="s">
        <v>162</v>
      </c>
      <c r="G557" s="245"/>
      <c r="H557" s="248">
        <v>1.5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160</v>
      </c>
      <c r="AU557" s="254" t="s">
        <v>78</v>
      </c>
      <c r="AV557" s="14" t="s">
        <v>154</v>
      </c>
      <c r="AW557" s="14" t="s">
        <v>31</v>
      </c>
      <c r="AX557" s="14" t="s">
        <v>76</v>
      </c>
      <c r="AY557" s="254" t="s">
        <v>148</v>
      </c>
    </row>
    <row r="558" s="2" customFormat="1" ht="16.5" customHeight="1">
      <c r="A558" s="38"/>
      <c r="B558" s="39"/>
      <c r="C558" s="255" t="s">
        <v>1161</v>
      </c>
      <c r="D558" s="255" t="s">
        <v>222</v>
      </c>
      <c r="E558" s="256" t="s">
        <v>1162</v>
      </c>
      <c r="F558" s="257" t="s">
        <v>1163</v>
      </c>
      <c r="G558" s="258" t="s">
        <v>106</v>
      </c>
      <c r="H558" s="259">
        <v>0.017999999999999999</v>
      </c>
      <c r="I558" s="260"/>
      <c r="J558" s="261">
        <f>ROUND(I558*H558,2)</f>
        <v>0</v>
      </c>
      <c r="K558" s="257" t="s">
        <v>153</v>
      </c>
      <c r="L558" s="262"/>
      <c r="M558" s="263" t="s">
        <v>19</v>
      </c>
      <c r="N558" s="264" t="s">
        <v>40</v>
      </c>
      <c r="O558" s="84"/>
      <c r="P558" s="222">
        <f>O558*H558</f>
        <v>0</v>
      </c>
      <c r="Q558" s="222">
        <v>0.55000000000000004</v>
      </c>
      <c r="R558" s="222">
        <f>Q558*H558</f>
        <v>0.0099000000000000008</v>
      </c>
      <c r="S558" s="222">
        <v>0</v>
      </c>
      <c r="T558" s="223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4" t="s">
        <v>256</v>
      </c>
      <c r="AT558" s="224" t="s">
        <v>222</v>
      </c>
      <c r="AU558" s="224" t="s">
        <v>78</v>
      </c>
      <c r="AY558" s="17" t="s">
        <v>148</v>
      </c>
      <c r="BE558" s="225">
        <f>IF(N558="základní",J558,0)</f>
        <v>0</v>
      </c>
      <c r="BF558" s="225">
        <f>IF(N558="snížená",J558,0)</f>
        <v>0</v>
      </c>
      <c r="BG558" s="225">
        <f>IF(N558="zákl. přenesená",J558,0)</f>
        <v>0</v>
      </c>
      <c r="BH558" s="225">
        <f>IF(N558="sníž. přenesená",J558,0)</f>
        <v>0</v>
      </c>
      <c r="BI558" s="225">
        <f>IF(N558="nulová",J558,0)</f>
        <v>0</v>
      </c>
      <c r="BJ558" s="17" t="s">
        <v>76</v>
      </c>
      <c r="BK558" s="225">
        <f>ROUND(I558*H558,2)</f>
        <v>0</v>
      </c>
      <c r="BL558" s="17" t="s">
        <v>204</v>
      </c>
      <c r="BM558" s="224" t="s">
        <v>1164</v>
      </c>
    </row>
    <row r="559" s="2" customFormat="1">
      <c r="A559" s="38"/>
      <c r="B559" s="39"/>
      <c r="C559" s="40"/>
      <c r="D559" s="226" t="s">
        <v>156</v>
      </c>
      <c r="E559" s="40"/>
      <c r="F559" s="227" t="s">
        <v>1163</v>
      </c>
      <c r="G559" s="40"/>
      <c r="H559" s="40"/>
      <c r="I559" s="228"/>
      <c r="J559" s="40"/>
      <c r="K559" s="40"/>
      <c r="L559" s="44"/>
      <c r="M559" s="229"/>
      <c r="N559" s="230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156</v>
      </c>
      <c r="AU559" s="17" t="s">
        <v>78</v>
      </c>
    </row>
    <row r="560" s="13" customFormat="1">
      <c r="A560" s="13"/>
      <c r="B560" s="233"/>
      <c r="C560" s="234"/>
      <c r="D560" s="226" t="s">
        <v>160</v>
      </c>
      <c r="E560" s="235" t="s">
        <v>19</v>
      </c>
      <c r="F560" s="236" t="s">
        <v>1165</v>
      </c>
      <c r="G560" s="234"/>
      <c r="H560" s="237">
        <v>0.017999999999999999</v>
      </c>
      <c r="I560" s="238"/>
      <c r="J560" s="234"/>
      <c r="K560" s="234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160</v>
      </c>
      <c r="AU560" s="243" t="s">
        <v>78</v>
      </c>
      <c r="AV560" s="13" t="s">
        <v>78</v>
      </c>
      <c r="AW560" s="13" t="s">
        <v>31</v>
      </c>
      <c r="AX560" s="13" t="s">
        <v>69</v>
      </c>
      <c r="AY560" s="243" t="s">
        <v>148</v>
      </c>
    </row>
    <row r="561" s="14" customFormat="1">
      <c r="A561" s="14"/>
      <c r="B561" s="244"/>
      <c r="C561" s="245"/>
      <c r="D561" s="226" t="s">
        <v>160</v>
      </c>
      <c r="E561" s="246" t="s">
        <v>19</v>
      </c>
      <c r="F561" s="247" t="s">
        <v>162</v>
      </c>
      <c r="G561" s="245"/>
      <c r="H561" s="248">
        <v>0.017999999999999999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160</v>
      </c>
      <c r="AU561" s="254" t="s">
        <v>78</v>
      </c>
      <c r="AV561" s="14" t="s">
        <v>154</v>
      </c>
      <c r="AW561" s="14" t="s">
        <v>31</v>
      </c>
      <c r="AX561" s="14" t="s">
        <v>76</v>
      </c>
      <c r="AY561" s="254" t="s">
        <v>148</v>
      </c>
    </row>
    <row r="562" s="2" customFormat="1" ht="16.5" customHeight="1">
      <c r="A562" s="38"/>
      <c r="B562" s="39"/>
      <c r="C562" s="213" t="s">
        <v>686</v>
      </c>
      <c r="D562" s="213" t="s">
        <v>150</v>
      </c>
      <c r="E562" s="214" t="s">
        <v>1166</v>
      </c>
      <c r="F562" s="215" t="s">
        <v>1167</v>
      </c>
      <c r="G562" s="216" t="s">
        <v>106</v>
      </c>
      <c r="H562" s="217">
        <v>0.017999999999999999</v>
      </c>
      <c r="I562" s="218"/>
      <c r="J562" s="219">
        <f>ROUND(I562*H562,2)</f>
        <v>0</v>
      </c>
      <c r="K562" s="215" t="s">
        <v>153</v>
      </c>
      <c r="L562" s="44"/>
      <c r="M562" s="220" t="s">
        <v>19</v>
      </c>
      <c r="N562" s="221" t="s">
        <v>40</v>
      </c>
      <c r="O562" s="84"/>
      <c r="P562" s="222">
        <f>O562*H562</f>
        <v>0</v>
      </c>
      <c r="Q562" s="222">
        <v>0.023369999999999998</v>
      </c>
      <c r="R562" s="222">
        <f>Q562*H562</f>
        <v>0.00042065999999999995</v>
      </c>
      <c r="S562" s="222">
        <v>0</v>
      </c>
      <c r="T562" s="223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4" t="s">
        <v>204</v>
      </c>
      <c r="AT562" s="224" t="s">
        <v>150</v>
      </c>
      <c r="AU562" s="224" t="s">
        <v>78</v>
      </c>
      <c r="AY562" s="17" t="s">
        <v>148</v>
      </c>
      <c r="BE562" s="225">
        <f>IF(N562="základní",J562,0)</f>
        <v>0</v>
      </c>
      <c r="BF562" s="225">
        <f>IF(N562="snížená",J562,0)</f>
        <v>0</v>
      </c>
      <c r="BG562" s="225">
        <f>IF(N562="zákl. přenesená",J562,0)</f>
        <v>0</v>
      </c>
      <c r="BH562" s="225">
        <f>IF(N562="sníž. přenesená",J562,0)</f>
        <v>0</v>
      </c>
      <c r="BI562" s="225">
        <f>IF(N562="nulová",J562,0)</f>
        <v>0</v>
      </c>
      <c r="BJ562" s="17" t="s">
        <v>76</v>
      </c>
      <c r="BK562" s="225">
        <f>ROUND(I562*H562,2)</f>
        <v>0</v>
      </c>
      <c r="BL562" s="17" t="s">
        <v>204</v>
      </c>
      <c r="BM562" s="224" t="s">
        <v>1168</v>
      </c>
    </row>
    <row r="563" s="2" customFormat="1">
      <c r="A563" s="38"/>
      <c r="B563" s="39"/>
      <c r="C563" s="40"/>
      <c r="D563" s="226" t="s">
        <v>156</v>
      </c>
      <c r="E563" s="40"/>
      <c r="F563" s="227" t="s">
        <v>1169</v>
      </c>
      <c r="G563" s="40"/>
      <c r="H563" s="40"/>
      <c r="I563" s="228"/>
      <c r="J563" s="40"/>
      <c r="K563" s="40"/>
      <c r="L563" s="44"/>
      <c r="M563" s="229"/>
      <c r="N563" s="230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156</v>
      </c>
      <c r="AU563" s="17" t="s">
        <v>78</v>
      </c>
    </row>
    <row r="564" s="2" customFormat="1">
      <c r="A564" s="38"/>
      <c r="B564" s="39"/>
      <c r="C564" s="40"/>
      <c r="D564" s="231" t="s">
        <v>158</v>
      </c>
      <c r="E564" s="40"/>
      <c r="F564" s="232" t="s">
        <v>1170</v>
      </c>
      <c r="G564" s="40"/>
      <c r="H564" s="40"/>
      <c r="I564" s="228"/>
      <c r="J564" s="40"/>
      <c r="K564" s="40"/>
      <c r="L564" s="44"/>
      <c r="M564" s="229"/>
      <c r="N564" s="230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158</v>
      </c>
      <c r="AU564" s="17" t="s">
        <v>78</v>
      </c>
    </row>
    <row r="565" s="2" customFormat="1" ht="21.75" customHeight="1">
      <c r="A565" s="38"/>
      <c r="B565" s="39"/>
      <c r="C565" s="213" t="s">
        <v>1171</v>
      </c>
      <c r="D565" s="213" t="s">
        <v>150</v>
      </c>
      <c r="E565" s="214" t="s">
        <v>1172</v>
      </c>
      <c r="F565" s="215" t="s">
        <v>1173</v>
      </c>
      <c r="G565" s="216" t="s">
        <v>178</v>
      </c>
      <c r="H565" s="217">
        <v>2.52</v>
      </c>
      <c r="I565" s="218"/>
      <c r="J565" s="219">
        <f>ROUND(I565*H565,2)</f>
        <v>0</v>
      </c>
      <c r="K565" s="215" t="s">
        <v>153</v>
      </c>
      <c r="L565" s="44"/>
      <c r="M565" s="220" t="s">
        <v>19</v>
      </c>
      <c r="N565" s="221" t="s">
        <v>40</v>
      </c>
      <c r="O565" s="84"/>
      <c r="P565" s="222">
        <f>O565*H565</f>
        <v>0</v>
      </c>
      <c r="Q565" s="222">
        <v>0.041480000000000003</v>
      </c>
      <c r="R565" s="222">
        <f>Q565*H565</f>
        <v>0.10452960000000001</v>
      </c>
      <c r="S565" s="222">
        <v>0</v>
      </c>
      <c r="T565" s="223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4" t="s">
        <v>204</v>
      </c>
      <c r="AT565" s="224" t="s">
        <v>150</v>
      </c>
      <c r="AU565" s="224" t="s">
        <v>78</v>
      </c>
      <c r="AY565" s="17" t="s">
        <v>148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7" t="s">
        <v>76</v>
      </c>
      <c r="BK565" s="225">
        <f>ROUND(I565*H565,2)</f>
        <v>0</v>
      </c>
      <c r="BL565" s="17" t="s">
        <v>204</v>
      </c>
      <c r="BM565" s="224" t="s">
        <v>1174</v>
      </c>
    </row>
    <row r="566" s="2" customFormat="1">
      <c r="A566" s="38"/>
      <c r="B566" s="39"/>
      <c r="C566" s="40"/>
      <c r="D566" s="226" t="s">
        <v>156</v>
      </c>
      <c r="E566" s="40"/>
      <c r="F566" s="227" t="s">
        <v>1175</v>
      </c>
      <c r="G566" s="40"/>
      <c r="H566" s="40"/>
      <c r="I566" s="228"/>
      <c r="J566" s="40"/>
      <c r="K566" s="40"/>
      <c r="L566" s="44"/>
      <c r="M566" s="229"/>
      <c r="N566" s="230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156</v>
      </c>
      <c r="AU566" s="17" t="s">
        <v>78</v>
      </c>
    </row>
    <row r="567" s="2" customFormat="1">
      <c r="A567" s="38"/>
      <c r="B567" s="39"/>
      <c r="C567" s="40"/>
      <c r="D567" s="231" t="s">
        <v>158</v>
      </c>
      <c r="E567" s="40"/>
      <c r="F567" s="232" t="s">
        <v>1176</v>
      </c>
      <c r="G567" s="40"/>
      <c r="H567" s="40"/>
      <c r="I567" s="228"/>
      <c r="J567" s="40"/>
      <c r="K567" s="40"/>
      <c r="L567" s="44"/>
      <c r="M567" s="229"/>
      <c r="N567" s="230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158</v>
      </c>
      <c r="AU567" s="17" t="s">
        <v>78</v>
      </c>
    </row>
    <row r="568" s="13" customFormat="1">
      <c r="A568" s="13"/>
      <c r="B568" s="233"/>
      <c r="C568" s="234"/>
      <c r="D568" s="226" t="s">
        <v>160</v>
      </c>
      <c r="E568" s="235" t="s">
        <v>19</v>
      </c>
      <c r="F568" s="236" t="s">
        <v>1177</v>
      </c>
      <c r="G568" s="234"/>
      <c r="H568" s="237">
        <v>2.52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160</v>
      </c>
      <c r="AU568" s="243" t="s">
        <v>78</v>
      </c>
      <c r="AV568" s="13" t="s">
        <v>78</v>
      </c>
      <c r="AW568" s="13" t="s">
        <v>31</v>
      </c>
      <c r="AX568" s="13" t="s">
        <v>69</v>
      </c>
      <c r="AY568" s="243" t="s">
        <v>148</v>
      </c>
    </row>
    <row r="569" s="14" customFormat="1">
      <c r="A569" s="14"/>
      <c r="B569" s="244"/>
      <c r="C569" s="245"/>
      <c r="D569" s="226" t="s">
        <v>160</v>
      </c>
      <c r="E569" s="246" t="s">
        <v>19</v>
      </c>
      <c r="F569" s="247" t="s">
        <v>162</v>
      </c>
      <c r="G569" s="245"/>
      <c r="H569" s="248">
        <v>2.52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160</v>
      </c>
      <c r="AU569" s="254" t="s">
        <v>78</v>
      </c>
      <c r="AV569" s="14" t="s">
        <v>154</v>
      </c>
      <c r="AW569" s="14" t="s">
        <v>31</v>
      </c>
      <c r="AX569" s="14" t="s">
        <v>76</v>
      </c>
      <c r="AY569" s="254" t="s">
        <v>148</v>
      </c>
    </row>
    <row r="570" s="2" customFormat="1" ht="21.75" customHeight="1">
      <c r="A570" s="38"/>
      <c r="B570" s="39"/>
      <c r="C570" s="213" t="s">
        <v>689</v>
      </c>
      <c r="D570" s="213" t="s">
        <v>150</v>
      </c>
      <c r="E570" s="214" t="s">
        <v>1178</v>
      </c>
      <c r="F570" s="215" t="s">
        <v>1179</v>
      </c>
      <c r="G570" s="216" t="s">
        <v>178</v>
      </c>
      <c r="H570" s="217">
        <v>4.3799999999999999</v>
      </c>
      <c r="I570" s="218"/>
      <c r="J570" s="219">
        <f>ROUND(I570*H570,2)</f>
        <v>0</v>
      </c>
      <c r="K570" s="215" t="s">
        <v>340</v>
      </c>
      <c r="L570" s="44"/>
      <c r="M570" s="220" t="s">
        <v>19</v>
      </c>
      <c r="N570" s="221" t="s">
        <v>40</v>
      </c>
      <c r="O570" s="84"/>
      <c r="P570" s="222">
        <f>O570*H570</f>
        <v>0</v>
      </c>
      <c r="Q570" s="222">
        <v>0.021999999999999999</v>
      </c>
      <c r="R570" s="222">
        <f>Q570*H570</f>
        <v>0.096359999999999987</v>
      </c>
      <c r="S570" s="222">
        <v>0</v>
      </c>
      <c r="T570" s="223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4" t="s">
        <v>204</v>
      </c>
      <c r="AT570" s="224" t="s">
        <v>150</v>
      </c>
      <c r="AU570" s="224" t="s">
        <v>78</v>
      </c>
      <c r="AY570" s="17" t="s">
        <v>148</v>
      </c>
      <c r="BE570" s="225">
        <f>IF(N570="základní",J570,0)</f>
        <v>0</v>
      </c>
      <c r="BF570" s="225">
        <f>IF(N570="snížená",J570,0)</f>
        <v>0</v>
      </c>
      <c r="BG570" s="225">
        <f>IF(N570="zákl. přenesená",J570,0)</f>
        <v>0</v>
      </c>
      <c r="BH570" s="225">
        <f>IF(N570="sníž. přenesená",J570,0)</f>
        <v>0</v>
      </c>
      <c r="BI570" s="225">
        <f>IF(N570="nulová",J570,0)</f>
        <v>0</v>
      </c>
      <c r="BJ570" s="17" t="s">
        <v>76</v>
      </c>
      <c r="BK570" s="225">
        <f>ROUND(I570*H570,2)</f>
        <v>0</v>
      </c>
      <c r="BL570" s="17" t="s">
        <v>204</v>
      </c>
      <c r="BM570" s="224" t="s">
        <v>1180</v>
      </c>
    </row>
    <row r="571" s="2" customFormat="1">
      <c r="A571" s="38"/>
      <c r="B571" s="39"/>
      <c r="C571" s="40"/>
      <c r="D571" s="226" t="s">
        <v>156</v>
      </c>
      <c r="E571" s="40"/>
      <c r="F571" s="227" t="s">
        <v>1181</v>
      </c>
      <c r="G571" s="40"/>
      <c r="H571" s="40"/>
      <c r="I571" s="228"/>
      <c r="J571" s="40"/>
      <c r="K571" s="40"/>
      <c r="L571" s="44"/>
      <c r="M571" s="229"/>
      <c r="N571" s="230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156</v>
      </c>
      <c r="AU571" s="17" t="s">
        <v>78</v>
      </c>
    </row>
    <row r="572" s="13" customFormat="1">
      <c r="A572" s="13"/>
      <c r="B572" s="233"/>
      <c r="C572" s="234"/>
      <c r="D572" s="226" t="s">
        <v>160</v>
      </c>
      <c r="E572" s="235" t="s">
        <v>19</v>
      </c>
      <c r="F572" s="236" t="s">
        <v>1182</v>
      </c>
      <c r="G572" s="234"/>
      <c r="H572" s="237">
        <v>3.54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160</v>
      </c>
      <c r="AU572" s="243" t="s">
        <v>78</v>
      </c>
      <c r="AV572" s="13" t="s">
        <v>78</v>
      </c>
      <c r="AW572" s="13" t="s">
        <v>31</v>
      </c>
      <c r="AX572" s="13" t="s">
        <v>69</v>
      </c>
      <c r="AY572" s="243" t="s">
        <v>148</v>
      </c>
    </row>
    <row r="573" s="13" customFormat="1">
      <c r="A573" s="13"/>
      <c r="B573" s="233"/>
      <c r="C573" s="234"/>
      <c r="D573" s="226" t="s">
        <v>160</v>
      </c>
      <c r="E573" s="235" t="s">
        <v>19</v>
      </c>
      <c r="F573" s="236" t="s">
        <v>1183</v>
      </c>
      <c r="G573" s="234"/>
      <c r="H573" s="237">
        <v>0.83999999999999997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160</v>
      </c>
      <c r="AU573" s="243" t="s">
        <v>78</v>
      </c>
      <c r="AV573" s="13" t="s">
        <v>78</v>
      </c>
      <c r="AW573" s="13" t="s">
        <v>31</v>
      </c>
      <c r="AX573" s="13" t="s">
        <v>69</v>
      </c>
      <c r="AY573" s="243" t="s">
        <v>148</v>
      </c>
    </row>
    <row r="574" s="14" customFormat="1">
      <c r="A574" s="14"/>
      <c r="B574" s="244"/>
      <c r="C574" s="245"/>
      <c r="D574" s="226" t="s">
        <v>160</v>
      </c>
      <c r="E574" s="246" t="s">
        <v>19</v>
      </c>
      <c r="F574" s="247" t="s">
        <v>162</v>
      </c>
      <c r="G574" s="245"/>
      <c r="H574" s="248">
        <v>4.3799999999999999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160</v>
      </c>
      <c r="AU574" s="254" t="s">
        <v>78</v>
      </c>
      <c r="AV574" s="14" t="s">
        <v>154</v>
      </c>
      <c r="AW574" s="14" t="s">
        <v>31</v>
      </c>
      <c r="AX574" s="14" t="s">
        <v>76</v>
      </c>
      <c r="AY574" s="254" t="s">
        <v>148</v>
      </c>
    </row>
    <row r="575" s="2" customFormat="1" ht="16.5" customHeight="1">
      <c r="A575" s="38"/>
      <c r="B575" s="39"/>
      <c r="C575" s="213" t="s">
        <v>1184</v>
      </c>
      <c r="D575" s="213" t="s">
        <v>150</v>
      </c>
      <c r="E575" s="214" t="s">
        <v>1185</v>
      </c>
      <c r="F575" s="215" t="s">
        <v>1186</v>
      </c>
      <c r="G575" s="216" t="s">
        <v>178</v>
      </c>
      <c r="H575" s="217">
        <v>6.9000000000000004</v>
      </c>
      <c r="I575" s="218"/>
      <c r="J575" s="219">
        <f>ROUND(I575*H575,2)</f>
        <v>0</v>
      </c>
      <c r="K575" s="215" t="s">
        <v>153</v>
      </c>
      <c r="L575" s="44"/>
      <c r="M575" s="220" t="s">
        <v>19</v>
      </c>
      <c r="N575" s="221" t="s">
        <v>40</v>
      </c>
      <c r="O575" s="84"/>
      <c r="P575" s="222">
        <f>O575*H575</f>
        <v>0</v>
      </c>
      <c r="Q575" s="222">
        <v>0.00018000000000000001</v>
      </c>
      <c r="R575" s="222">
        <f>Q575*H575</f>
        <v>0.0012420000000000001</v>
      </c>
      <c r="S575" s="222">
        <v>0</v>
      </c>
      <c r="T575" s="223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4" t="s">
        <v>204</v>
      </c>
      <c r="AT575" s="224" t="s">
        <v>150</v>
      </c>
      <c r="AU575" s="224" t="s">
        <v>78</v>
      </c>
      <c r="AY575" s="17" t="s">
        <v>148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7" t="s">
        <v>76</v>
      </c>
      <c r="BK575" s="225">
        <f>ROUND(I575*H575,2)</f>
        <v>0</v>
      </c>
      <c r="BL575" s="17" t="s">
        <v>204</v>
      </c>
      <c r="BM575" s="224" t="s">
        <v>1187</v>
      </c>
    </row>
    <row r="576" s="2" customFormat="1">
      <c r="A576" s="38"/>
      <c r="B576" s="39"/>
      <c r="C576" s="40"/>
      <c r="D576" s="226" t="s">
        <v>156</v>
      </c>
      <c r="E576" s="40"/>
      <c r="F576" s="227" t="s">
        <v>1188</v>
      </c>
      <c r="G576" s="40"/>
      <c r="H576" s="40"/>
      <c r="I576" s="228"/>
      <c r="J576" s="40"/>
      <c r="K576" s="40"/>
      <c r="L576" s="44"/>
      <c r="M576" s="229"/>
      <c r="N576" s="230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156</v>
      </c>
      <c r="AU576" s="17" t="s">
        <v>78</v>
      </c>
    </row>
    <row r="577" s="2" customFormat="1">
      <c r="A577" s="38"/>
      <c r="B577" s="39"/>
      <c r="C577" s="40"/>
      <c r="D577" s="231" t="s">
        <v>158</v>
      </c>
      <c r="E577" s="40"/>
      <c r="F577" s="232" t="s">
        <v>1189</v>
      </c>
      <c r="G577" s="40"/>
      <c r="H577" s="40"/>
      <c r="I577" s="228"/>
      <c r="J577" s="40"/>
      <c r="K577" s="40"/>
      <c r="L577" s="44"/>
      <c r="M577" s="229"/>
      <c r="N577" s="230"/>
      <c r="O577" s="84"/>
      <c r="P577" s="84"/>
      <c r="Q577" s="84"/>
      <c r="R577" s="84"/>
      <c r="S577" s="84"/>
      <c r="T577" s="85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158</v>
      </c>
      <c r="AU577" s="17" t="s">
        <v>78</v>
      </c>
    </row>
    <row r="578" s="2" customFormat="1" ht="16.5" customHeight="1">
      <c r="A578" s="38"/>
      <c r="B578" s="39"/>
      <c r="C578" s="213" t="s">
        <v>693</v>
      </c>
      <c r="D578" s="213" t="s">
        <v>150</v>
      </c>
      <c r="E578" s="214" t="s">
        <v>1190</v>
      </c>
      <c r="F578" s="215" t="s">
        <v>1191</v>
      </c>
      <c r="G578" s="216" t="s">
        <v>111</v>
      </c>
      <c r="H578" s="217">
        <v>0.21199999999999999</v>
      </c>
      <c r="I578" s="218"/>
      <c r="J578" s="219">
        <f>ROUND(I578*H578,2)</f>
        <v>0</v>
      </c>
      <c r="K578" s="215" t="s">
        <v>153</v>
      </c>
      <c r="L578" s="44"/>
      <c r="M578" s="220" t="s">
        <v>19</v>
      </c>
      <c r="N578" s="221" t="s">
        <v>40</v>
      </c>
      <c r="O578" s="84"/>
      <c r="P578" s="222">
        <f>O578*H578</f>
        <v>0</v>
      </c>
      <c r="Q578" s="222">
        <v>0</v>
      </c>
      <c r="R578" s="222">
        <f>Q578*H578</f>
        <v>0</v>
      </c>
      <c r="S578" s="222">
        <v>0</v>
      </c>
      <c r="T578" s="223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4" t="s">
        <v>204</v>
      </c>
      <c r="AT578" s="224" t="s">
        <v>150</v>
      </c>
      <c r="AU578" s="224" t="s">
        <v>78</v>
      </c>
      <c r="AY578" s="17" t="s">
        <v>148</v>
      </c>
      <c r="BE578" s="225">
        <f>IF(N578="základní",J578,0)</f>
        <v>0</v>
      </c>
      <c r="BF578" s="225">
        <f>IF(N578="snížená",J578,0)</f>
        <v>0</v>
      </c>
      <c r="BG578" s="225">
        <f>IF(N578="zákl. přenesená",J578,0)</f>
        <v>0</v>
      </c>
      <c r="BH578" s="225">
        <f>IF(N578="sníž. přenesená",J578,0)</f>
        <v>0</v>
      </c>
      <c r="BI578" s="225">
        <f>IF(N578="nulová",J578,0)</f>
        <v>0</v>
      </c>
      <c r="BJ578" s="17" t="s">
        <v>76</v>
      </c>
      <c r="BK578" s="225">
        <f>ROUND(I578*H578,2)</f>
        <v>0</v>
      </c>
      <c r="BL578" s="17" t="s">
        <v>204</v>
      </c>
      <c r="BM578" s="224" t="s">
        <v>1192</v>
      </c>
    </row>
    <row r="579" s="2" customFormat="1">
      <c r="A579" s="38"/>
      <c r="B579" s="39"/>
      <c r="C579" s="40"/>
      <c r="D579" s="226" t="s">
        <v>156</v>
      </c>
      <c r="E579" s="40"/>
      <c r="F579" s="227" t="s">
        <v>1193</v>
      </c>
      <c r="G579" s="40"/>
      <c r="H579" s="40"/>
      <c r="I579" s="228"/>
      <c r="J579" s="40"/>
      <c r="K579" s="40"/>
      <c r="L579" s="44"/>
      <c r="M579" s="229"/>
      <c r="N579" s="230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156</v>
      </c>
      <c r="AU579" s="17" t="s">
        <v>78</v>
      </c>
    </row>
    <row r="580" s="2" customFormat="1">
      <c r="A580" s="38"/>
      <c r="B580" s="39"/>
      <c r="C580" s="40"/>
      <c r="D580" s="231" t="s">
        <v>158</v>
      </c>
      <c r="E580" s="40"/>
      <c r="F580" s="232" t="s">
        <v>1194</v>
      </c>
      <c r="G580" s="40"/>
      <c r="H580" s="40"/>
      <c r="I580" s="228"/>
      <c r="J580" s="40"/>
      <c r="K580" s="40"/>
      <c r="L580" s="44"/>
      <c r="M580" s="229"/>
      <c r="N580" s="230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158</v>
      </c>
      <c r="AU580" s="17" t="s">
        <v>78</v>
      </c>
    </row>
    <row r="581" s="12" customFormat="1" ht="22.8" customHeight="1">
      <c r="A581" s="12"/>
      <c r="B581" s="197"/>
      <c r="C581" s="198"/>
      <c r="D581" s="199" t="s">
        <v>68</v>
      </c>
      <c r="E581" s="211" t="s">
        <v>322</v>
      </c>
      <c r="F581" s="211" t="s">
        <v>323</v>
      </c>
      <c r="G581" s="198"/>
      <c r="H581" s="198"/>
      <c r="I581" s="201"/>
      <c r="J581" s="212">
        <f>BK581</f>
        <v>0</v>
      </c>
      <c r="K581" s="198"/>
      <c r="L581" s="203"/>
      <c r="M581" s="204"/>
      <c r="N581" s="205"/>
      <c r="O581" s="205"/>
      <c r="P581" s="206">
        <f>SUM(P582:P592)</f>
        <v>0</v>
      </c>
      <c r="Q581" s="205"/>
      <c r="R581" s="206">
        <f>SUM(R582:R592)</f>
        <v>0.27386640000000001</v>
      </c>
      <c r="S581" s="205"/>
      <c r="T581" s="207">
        <f>SUM(T582:T592)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8" t="s">
        <v>78</v>
      </c>
      <c r="AT581" s="209" t="s">
        <v>68</v>
      </c>
      <c r="AU581" s="209" t="s">
        <v>76</v>
      </c>
      <c r="AY581" s="208" t="s">
        <v>148</v>
      </c>
      <c r="BK581" s="210">
        <f>SUM(BK582:BK592)</f>
        <v>0</v>
      </c>
    </row>
    <row r="582" s="2" customFormat="1" ht="16.5" customHeight="1">
      <c r="A582" s="38"/>
      <c r="B582" s="39"/>
      <c r="C582" s="213" t="s">
        <v>1195</v>
      </c>
      <c r="D582" s="213" t="s">
        <v>150</v>
      </c>
      <c r="E582" s="214" t="s">
        <v>1196</v>
      </c>
      <c r="F582" s="215" t="s">
        <v>1197</v>
      </c>
      <c r="G582" s="216" t="s">
        <v>178</v>
      </c>
      <c r="H582" s="217">
        <v>22.32</v>
      </c>
      <c r="I582" s="218"/>
      <c r="J582" s="219">
        <f>ROUND(I582*H582,2)</f>
        <v>0</v>
      </c>
      <c r="K582" s="215" t="s">
        <v>153</v>
      </c>
      <c r="L582" s="44"/>
      <c r="M582" s="220" t="s">
        <v>19</v>
      </c>
      <c r="N582" s="221" t="s">
        <v>40</v>
      </c>
      <c r="O582" s="84"/>
      <c r="P582" s="222">
        <f>O582*H582</f>
        <v>0</v>
      </c>
      <c r="Q582" s="222">
        <v>0.01217</v>
      </c>
      <c r="R582" s="222">
        <f>Q582*H582</f>
        <v>0.2716344</v>
      </c>
      <c r="S582" s="222">
        <v>0</v>
      </c>
      <c r="T582" s="223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4" t="s">
        <v>204</v>
      </c>
      <c r="AT582" s="224" t="s">
        <v>150</v>
      </c>
      <c r="AU582" s="224" t="s">
        <v>78</v>
      </c>
      <c r="AY582" s="17" t="s">
        <v>148</v>
      </c>
      <c r="BE582" s="225">
        <f>IF(N582="základní",J582,0)</f>
        <v>0</v>
      </c>
      <c r="BF582" s="225">
        <f>IF(N582="snížená",J582,0)</f>
        <v>0</v>
      </c>
      <c r="BG582" s="225">
        <f>IF(N582="zákl. přenesená",J582,0)</f>
        <v>0</v>
      </c>
      <c r="BH582" s="225">
        <f>IF(N582="sníž. přenesená",J582,0)</f>
        <v>0</v>
      </c>
      <c r="BI582" s="225">
        <f>IF(N582="nulová",J582,0)</f>
        <v>0</v>
      </c>
      <c r="BJ582" s="17" t="s">
        <v>76</v>
      </c>
      <c r="BK582" s="225">
        <f>ROUND(I582*H582,2)</f>
        <v>0</v>
      </c>
      <c r="BL582" s="17" t="s">
        <v>204</v>
      </c>
      <c r="BM582" s="224" t="s">
        <v>1198</v>
      </c>
    </row>
    <row r="583" s="2" customFormat="1">
      <c r="A583" s="38"/>
      <c r="B583" s="39"/>
      <c r="C583" s="40"/>
      <c r="D583" s="226" t="s">
        <v>156</v>
      </c>
      <c r="E583" s="40"/>
      <c r="F583" s="227" t="s">
        <v>1199</v>
      </c>
      <c r="G583" s="40"/>
      <c r="H583" s="40"/>
      <c r="I583" s="228"/>
      <c r="J583" s="40"/>
      <c r="K583" s="40"/>
      <c r="L583" s="44"/>
      <c r="M583" s="229"/>
      <c r="N583" s="230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156</v>
      </c>
      <c r="AU583" s="17" t="s">
        <v>78</v>
      </c>
    </row>
    <row r="584" s="2" customFormat="1">
      <c r="A584" s="38"/>
      <c r="B584" s="39"/>
      <c r="C584" s="40"/>
      <c r="D584" s="231" t="s">
        <v>158</v>
      </c>
      <c r="E584" s="40"/>
      <c r="F584" s="232" t="s">
        <v>1200</v>
      </c>
      <c r="G584" s="40"/>
      <c r="H584" s="40"/>
      <c r="I584" s="228"/>
      <c r="J584" s="40"/>
      <c r="K584" s="40"/>
      <c r="L584" s="44"/>
      <c r="M584" s="229"/>
      <c r="N584" s="230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158</v>
      </c>
      <c r="AU584" s="17" t="s">
        <v>78</v>
      </c>
    </row>
    <row r="585" s="13" customFormat="1">
      <c r="A585" s="13"/>
      <c r="B585" s="233"/>
      <c r="C585" s="234"/>
      <c r="D585" s="226" t="s">
        <v>160</v>
      </c>
      <c r="E585" s="235" t="s">
        <v>19</v>
      </c>
      <c r="F585" s="236" t="s">
        <v>1201</v>
      </c>
      <c r="G585" s="234"/>
      <c r="H585" s="237">
        <v>22.32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160</v>
      </c>
      <c r="AU585" s="243" t="s">
        <v>78</v>
      </c>
      <c r="AV585" s="13" t="s">
        <v>78</v>
      </c>
      <c r="AW585" s="13" t="s">
        <v>31</v>
      </c>
      <c r="AX585" s="13" t="s">
        <v>69</v>
      </c>
      <c r="AY585" s="243" t="s">
        <v>148</v>
      </c>
    </row>
    <row r="586" s="14" customFormat="1">
      <c r="A586" s="14"/>
      <c r="B586" s="244"/>
      <c r="C586" s="245"/>
      <c r="D586" s="226" t="s">
        <v>160</v>
      </c>
      <c r="E586" s="246" t="s">
        <v>19</v>
      </c>
      <c r="F586" s="247" t="s">
        <v>162</v>
      </c>
      <c r="G586" s="245"/>
      <c r="H586" s="248">
        <v>22.32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160</v>
      </c>
      <c r="AU586" s="254" t="s">
        <v>78</v>
      </c>
      <c r="AV586" s="14" t="s">
        <v>154</v>
      </c>
      <c r="AW586" s="14" t="s">
        <v>31</v>
      </c>
      <c r="AX586" s="14" t="s">
        <v>76</v>
      </c>
      <c r="AY586" s="254" t="s">
        <v>148</v>
      </c>
    </row>
    <row r="587" s="2" customFormat="1" ht="16.5" customHeight="1">
      <c r="A587" s="38"/>
      <c r="B587" s="39"/>
      <c r="C587" s="213" t="s">
        <v>930</v>
      </c>
      <c r="D587" s="213" t="s">
        <v>150</v>
      </c>
      <c r="E587" s="214" t="s">
        <v>1202</v>
      </c>
      <c r="F587" s="215" t="s">
        <v>1203</v>
      </c>
      <c r="G587" s="216" t="s">
        <v>178</v>
      </c>
      <c r="H587" s="217">
        <v>22.32</v>
      </c>
      <c r="I587" s="218"/>
      <c r="J587" s="219">
        <f>ROUND(I587*H587,2)</f>
        <v>0</v>
      </c>
      <c r="K587" s="215" t="s">
        <v>153</v>
      </c>
      <c r="L587" s="44"/>
      <c r="M587" s="220" t="s">
        <v>19</v>
      </c>
      <c r="N587" s="221" t="s">
        <v>40</v>
      </c>
      <c r="O587" s="84"/>
      <c r="P587" s="222">
        <f>O587*H587</f>
        <v>0</v>
      </c>
      <c r="Q587" s="222">
        <v>0.00010000000000000001</v>
      </c>
      <c r="R587" s="222">
        <f>Q587*H587</f>
        <v>0.002232</v>
      </c>
      <c r="S587" s="222">
        <v>0</v>
      </c>
      <c r="T587" s="223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4" t="s">
        <v>204</v>
      </c>
      <c r="AT587" s="224" t="s">
        <v>150</v>
      </c>
      <c r="AU587" s="224" t="s">
        <v>78</v>
      </c>
      <c r="AY587" s="17" t="s">
        <v>148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7" t="s">
        <v>76</v>
      </c>
      <c r="BK587" s="225">
        <f>ROUND(I587*H587,2)</f>
        <v>0</v>
      </c>
      <c r="BL587" s="17" t="s">
        <v>204</v>
      </c>
      <c r="BM587" s="224" t="s">
        <v>1204</v>
      </c>
    </row>
    <row r="588" s="2" customFormat="1">
      <c r="A588" s="38"/>
      <c r="B588" s="39"/>
      <c r="C588" s="40"/>
      <c r="D588" s="226" t="s">
        <v>156</v>
      </c>
      <c r="E588" s="40"/>
      <c r="F588" s="227" t="s">
        <v>1205</v>
      </c>
      <c r="G588" s="40"/>
      <c r="H588" s="40"/>
      <c r="I588" s="228"/>
      <c r="J588" s="40"/>
      <c r="K588" s="40"/>
      <c r="L588" s="44"/>
      <c r="M588" s="229"/>
      <c r="N588" s="230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156</v>
      </c>
      <c r="AU588" s="17" t="s">
        <v>78</v>
      </c>
    </row>
    <row r="589" s="2" customFormat="1">
      <c r="A589" s="38"/>
      <c r="B589" s="39"/>
      <c r="C589" s="40"/>
      <c r="D589" s="231" t="s">
        <v>158</v>
      </c>
      <c r="E589" s="40"/>
      <c r="F589" s="232" t="s">
        <v>1206</v>
      </c>
      <c r="G589" s="40"/>
      <c r="H589" s="40"/>
      <c r="I589" s="228"/>
      <c r="J589" s="40"/>
      <c r="K589" s="40"/>
      <c r="L589" s="44"/>
      <c r="M589" s="229"/>
      <c r="N589" s="230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158</v>
      </c>
      <c r="AU589" s="17" t="s">
        <v>78</v>
      </c>
    </row>
    <row r="590" s="2" customFormat="1" ht="16.5" customHeight="1">
      <c r="A590" s="38"/>
      <c r="B590" s="39"/>
      <c r="C590" s="213" t="s">
        <v>1207</v>
      </c>
      <c r="D590" s="213" t="s">
        <v>150</v>
      </c>
      <c r="E590" s="214" t="s">
        <v>1208</v>
      </c>
      <c r="F590" s="215" t="s">
        <v>1209</v>
      </c>
      <c r="G590" s="216" t="s">
        <v>111</v>
      </c>
      <c r="H590" s="217">
        <v>0.27400000000000002</v>
      </c>
      <c r="I590" s="218"/>
      <c r="J590" s="219">
        <f>ROUND(I590*H590,2)</f>
        <v>0</v>
      </c>
      <c r="K590" s="215" t="s">
        <v>153</v>
      </c>
      <c r="L590" s="44"/>
      <c r="M590" s="220" t="s">
        <v>19</v>
      </c>
      <c r="N590" s="221" t="s">
        <v>40</v>
      </c>
      <c r="O590" s="84"/>
      <c r="P590" s="222">
        <f>O590*H590</f>
        <v>0</v>
      </c>
      <c r="Q590" s="222">
        <v>0</v>
      </c>
      <c r="R590" s="222">
        <f>Q590*H590</f>
        <v>0</v>
      </c>
      <c r="S590" s="222">
        <v>0</v>
      </c>
      <c r="T590" s="223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4" t="s">
        <v>204</v>
      </c>
      <c r="AT590" s="224" t="s">
        <v>150</v>
      </c>
      <c r="AU590" s="224" t="s">
        <v>78</v>
      </c>
      <c r="AY590" s="17" t="s">
        <v>148</v>
      </c>
      <c r="BE590" s="225">
        <f>IF(N590="základní",J590,0)</f>
        <v>0</v>
      </c>
      <c r="BF590" s="225">
        <f>IF(N590="snížená",J590,0)</f>
        <v>0</v>
      </c>
      <c r="BG590" s="225">
        <f>IF(N590="zákl. přenesená",J590,0)</f>
        <v>0</v>
      </c>
      <c r="BH590" s="225">
        <f>IF(N590="sníž. přenesená",J590,0)</f>
        <v>0</v>
      </c>
      <c r="BI590" s="225">
        <f>IF(N590="nulová",J590,0)</f>
        <v>0</v>
      </c>
      <c r="BJ590" s="17" t="s">
        <v>76</v>
      </c>
      <c r="BK590" s="225">
        <f>ROUND(I590*H590,2)</f>
        <v>0</v>
      </c>
      <c r="BL590" s="17" t="s">
        <v>204</v>
      </c>
      <c r="BM590" s="224" t="s">
        <v>1210</v>
      </c>
    </row>
    <row r="591" s="2" customFormat="1">
      <c r="A591" s="38"/>
      <c r="B591" s="39"/>
      <c r="C591" s="40"/>
      <c r="D591" s="226" t="s">
        <v>156</v>
      </c>
      <c r="E591" s="40"/>
      <c r="F591" s="227" t="s">
        <v>1211</v>
      </c>
      <c r="G591" s="40"/>
      <c r="H591" s="40"/>
      <c r="I591" s="228"/>
      <c r="J591" s="40"/>
      <c r="K591" s="40"/>
      <c r="L591" s="44"/>
      <c r="M591" s="229"/>
      <c r="N591" s="230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156</v>
      </c>
      <c r="AU591" s="17" t="s">
        <v>78</v>
      </c>
    </row>
    <row r="592" s="2" customFormat="1">
      <c r="A592" s="38"/>
      <c r="B592" s="39"/>
      <c r="C592" s="40"/>
      <c r="D592" s="231" t="s">
        <v>158</v>
      </c>
      <c r="E592" s="40"/>
      <c r="F592" s="232" t="s">
        <v>1212</v>
      </c>
      <c r="G592" s="40"/>
      <c r="H592" s="40"/>
      <c r="I592" s="228"/>
      <c r="J592" s="40"/>
      <c r="K592" s="40"/>
      <c r="L592" s="44"/>
      <c r="M592" s="229"/>
      <c r="N592" s="230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158</v>
      </c>
      <c r="AU592" s="17" t="s">
        <v>78</v>
      </c>
    </row>
    <row r="593" s="12" customFormat="1" ht="22.8" customHeight="1">
      <c r="A593" s="12"/>
      <c r="B593" s="197"/>
      <c r="C593" s="198"/>
      <c r="D593" s="199" t="s">
        <v>68</v>
      </c>
      <c r="E593" s="211" t="s">
        <v>1213</v>
      </c>
      <c r="F593" s="211" t="s">
        <v>1214</v>
      </c>
      <c r="G593" s="198"/>
      <c r="H593" s="198"/>
      <c r="I593" s="201"/>
      <c r="J593" s="212">
        <f>BK593</f>
        <v>0</v>
      </c>
      <c r="K593" s="198"/>
      <c r="L593" s="203"/>
      <c r="M593" s="204"/>
      <c r="N593" s="205"/>
      <c r="O593" s="205"/>
      <c r="P593" s="206">
        <f>SUM(P594:P614)</f>
        <v>0</v>
      </c>
      <c r="Q593" s="205"/>
      <c r="R593" s="206">
        <f>SUM(R594:R614)</f>
        <v>0.021027999999999998</v>
      </c>
      <c r="S593" s="205"/>
      <c r="T593" s="207">
        <f>SUM(T594:T614)</f>
        <v>0.069854399999999997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08" t="s">
        <v>78</v>
      </c>
      <c r="AT593" s="209" t="s">
        <v>68</v>
      </c>
      <c r="AU593" s="209" t="s">
        <v>76</v>
      </c>
      <c r="AY593" s="208" t="s">
        <v>148</v>
      </c>
      <c r="BK593" s="210">
        <f>SUM(BK594:BK614)</f>
        <v>0</v>
      </c>
    </row>
    <row r="594" s="2" customFormat="1" ht="16.5" customHeight="1">
      <c r="A594" s="38"/>
      <c r="B594" s="39"/>
      <c r="C594" s="213" t="s">
        <v>936</v>
      </c>
      <c r="D594" s="213" t="s">
        <v>150</v>
      </c>
      <c r="E594" s="214" t="s">
        <v>1215</v>
      </c>
      <c r="F594" s="215" t="s">
        <v>1216</v>
      </c>
      <c r="G594" s="216" t="s">
        <v>178</v>
      </c>
      <c r="H594" s="217">
        <v>11.76</v>
      </c>
      <c r="I594" s="218"/>
      <c r="J594" s="219">
        <f>ROUND(I594*H594,2)</f>
        <v>0</v>
      </c>
      <c r="K594" s="215" t="s">
        <v>153</v>
      </c>
      <c r="L594" s="44"/>
      <c r="M594" s="220" t="s">
        <v>19</v>
      </c>
      <c r="N594" s="221" t="s">
        <v>40</v>
      </c>
      <c r="O594" s="84"/>
      <c r="P594" s="222">
        <f>O594*H594</f>
        <v>0</v>
      </c>
      <c r="Q594" s="222">
        <v>0</v>
      </c>
      <c r="R594" s="222">
        <f>Q594*H594</f>
        <v>0</v>
      </c>
      <c r="S594" s="222">
        <v>0.00594</v>
      </c>
      <c r="T594" s="223">
        <f>S594*H594</f>
        <v>0.069854399999999997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4" t="s">
        <v>204</v>
      </c>
      <c r="AT594" s="224" t="s">
        <v>150</v>
      </c>
      <c r="AU594" s="224" t="s">
        <v>78</v>
      </c>
      <c r="AY594" s="17" t="s">
        <v>148</v>
      </c>
      <c r="BE594" s="225">
        <f>IF(N594="základní",J594,0)</f>
        <v>0</v>
      </c>
      <c r="BF594" s="225">
        <f>IF(N594="snížená",J594,0)</f>
        <v>0</v>
      </c>
      <c r="BG594" s="225">
        <f>IF(N594="zákl. přenesená",J594,0)</f>
        <v>0</v>
      </c>
      <c r="BH594" s="225">
        <f>IF(N594="sníž. přenesená",J594,0)</f>
        <v>0</v>
      </c>
      <c r="BI594" s="225">
        <f>IF(N594="nulová",J594,0)</f>
        <v>0</v>
      </c>
      <c r="BJ594" s="17" t="s">
        <v>76</v>
      </c>
      <c r="BK594" s="225">
        <f>ROUND(I594*H594,2)</f>
        <v>0</v>
      </c>
      <c r="BL594" s="17" t="s">
        <v>204</v>
      </c>
      <c r="BM594" s="224" t="s">
        <v>1217</v>
      </c>
    </row>
    <row r="595" s="2" customFormat="1">
      <c r="A595" s="38"/>
      <c r="B595" s="39"/>
      <c r="C595" s="40"/>
      <c r="D595" s="226" t="s">
        <v>156</v>
      </c>
      <c r="E595" s="40"/>
      <c r="F595" s="227" t="s">
        <v>1218</v>
      </c>
      <c r="G595" s="40"/>
      <c r="H595" s="40"/>
      <c r="I595" s="228"/>
      <c r="J595" s="40"/>
      <c r="K595" s="40"/>
      <c r="L595" s="44"/>
      <c r="M595" s="229"/>
      <c r="N595" s="230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156</v>
      </c>
      <c r="AU595" s="17" t="s">
        <v>78</v>
      </c>
    </row>
    <row r="596" s="2" customFormat="1">
      <c r="A596" s="38"/>
      <c r="B596" s="39"/>
      <c r="C596" s="40"/>
      <c r="D596" s="231" t="s">
        <v>158</v>
      </c>
      <c r="E596" s="40"/>
      <c r="F596" s="232" t="s">
        <v>1219</v>
      </c>
      <c r="G596" s="40"/>
      <c r="H596" s="40"/>
      <c r="I596" s="228"/>
      <c r="J596" s="40"/>
      <c r="K596" s="40"/>
      <c r="L596" s="44"/>
      <c r="M596" s="229"/>
      <c r="N596" s="230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158</v>
      </c>
      <c r="AU596" s="17" t="s">
        <v>78</v>
      </c>
    </row>
    <row r="597" s="13" customFormat="1">
      <c r="A597" s="13"/>
      <c r="B597" s="233"/>
      <c r="C597" s="234"/>
      <c r="D597" s="226" t="s">
        <v>160</v>
      </c>
      <c r="E597" s="235" t="s">
        <v>19</v>
      </c>
      <c r="F597" s="236" t="s">
        <v>1220</v>
      </c>
      <c r="G597" s="234"/>
      <c r="H597" s="237">
        <v>11.76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160</v>
      </c>
      <c r="AU597" s="243" t="s">
        <v>78</v>
      </c>
      <c r="AV597" s="13" t="s">
        <v>78</v>
      </c>
      <c r="AW597" s="13" t="s">
        <v>31</v>
      </c>
      <c r="AX597" s="13" t="s">
        <v>69</v>
      </c>
      <c r="AY597" s="243" t="s">
        <v>148</v>
      </c>
    </row>
    <row r="598" s="14" customFormat="1">
      <c r="A598" s="14"/>
      <c r="B598" s="244"/>
      <c r="C598" s="245"/>
      <c r="D598" s="226" t="s">
        <v>160</v>
      </c>
      <c r="E598" s="246" t="s">
        <v>19</v>
      </c>
      <c r="F598" s="247" t="s">
        <v>162</v>
      </c>
      <c r="G598" s="245"/>
      <c r="H598" s="248">
        <v>11.76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160</v>
      </c>
      <c r="AU598" s="254" t="s">
        <v>78</v>
      </c>
      <c r="AV598" s="14" t="s">
        <v>154</v>
      </c>
      <c r="AW598" s="14" t="s">
        <v>31</v>
      </c>
      <c r="AX598" s="14" t="s">
        <v>76</v>
      </c>
      <c r="AY598" s="254" t="s">
        <v>148</v>
      </c>
    </row>
    <row r="599" s="2" customFormat="1" ht="21.75" customHeight="1">
      <c r="A599" s="38"/>
      <c r="B599" s="39"/>
      <c r="C599" s="213" t="s">
        <v>1221</v>
      </c>
      <c r="D599" s="213" t="s">
        <v>150</v>
      </c>
      <c r="E599" s="214" t="s">
        <v>1222</v>
      </c>
      <c r="F599" s="215" t="s">
        <v>1223</v>
      </c>
      <c r="G599" s="216" t="s">
        <v>99</v>
      </c>
      <c r="H599" s="217">
        <v>6.5999999999999996</v>
      </c>
      <c r="I599" s="218"/>
      <c r="J599" s="219">
        <f>ROUND(I599*H599,2)</f>
        <v>0</v>
      </c>
      <c r="K599" s="215" t="s">
        <v>153</v>
      </c>
      <c r="L599" s="44"/>
      <c r="M599" s="220" t="s">
        <v>19</v>
      </c>
      <c r="N599" s="221" t="s">
        <v>40</v>
      </c>
      <c r="O599" s="84"/>
      <c r="P599" s="222">
        <f>O599*H599</f>
        <v>0</v>
      </c>
      <c r="Q599" s="222">
        <v>0.0029399999999999999</v>
      </c>
      <c r="R599" s="222">
        <f>Q599*H599</f>
        <v>0.019403999999999998</v>
      </c>
      <c r="S599" s="222">
        <v>0</v>
      </c>
      <c r="T599" s="223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4" t="s">
        <v>204</v>
      </c>
      <c r="AT599" s="224" t="s">
        <v>150</v>
      </c>
      <c r="AU599" s="224" t="s">
        <v>78</v>
      </c>
      <c r="AY599" s="17" t="s">
        <v>148</v>
      </c>
      <c r="BE599" s="225">
        <f>IF(N599="základní",J599,0)</f>
        <v>0</v>
      </c>
      <c r="BF599" s="225">
        <f>IF(N599="snížená",J599,0)</f>
        <v>0</v>
      </c>
      <c r="BG599" s="225">
        <f>IF(N599="zákl. přenesená",J599,0)</f>
        <v>0</v>
      </c>
      <c r="BH599" s="225">
        <f>IF(N599="sníž. přenesená",J599,0)</f>
        <v>0</v>
      </c>
      <c r="BI599" s="225">
        <f>IF(N599="nulová",J599,0)</f>
        <v>0</v>
      </c>
      <c r="BJ599" s="17" t="s">
        <v>76</v>
      </c>
      <c r="BK599" s="225">
        <f>ROUND(I599*H599,2)</f>
        <v>0</v>
      </c>
      <c r="BL599" s="17" t="s">
        <v>204</v>
      </c>
      <c r="BM599" s="224" t="s">
        <v>1224</v>
      </c>
    </row>
    <row r="600" s="2" customFormat="1">
      <c r="A600" s="38"/>
      <c r="B600" s="39"/>
      <c r="C600" s="40"/>
      <c r="D600" s="226" t="s">
        <v>156</v>
      </c>
      <c r="E600" s="40"/>
      <c r="F600" s="227" t="s">
        <v>1225</v>
      </c>
      <c r="G600" s="40"/>
      <c r="H600" s="40"/>
      <c r="I600" s="228"/>
      <c r="J600" s="40"/>
      <c r="K600" s="40"/>
      <c r="L600" s="44"/>
      <c r="M600" s="229"/>
      <c r="N600" s="230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156</v>
      </c>
      <c r="AU600" s="17" t="s">
        <v>78</v>
      </c>
    </row>
    <row r="601" s="2" customFormat="1">
      <c r="A601" s="38"/>
      <c r="B601" s="39"/>
      <c r="C601" s="40"/>
      <c r="D601" s="231" t="s">
        <v>158</v>
      </c>
      <c r="E601" s="40"/>
      <c r="F601" s="232" t="s">
        <v>1226</v>
      </c>
      <c r="G601" s="40"/>
      <c r="H601" s="40"/>
      <c r="I601" s="228"/>
      <c r="J601" s="40"/>
      <c r="K601" s="40"/>
      <c r="L601" s="44"/>
      <c r="M601" s="229"/>
      <c r="N601" s="230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158</v>
      </c>
      <c r="AU601" s="17" t="s">
        <v>78</v>
      </c>
    </row>
    <row r="602" s="13" customFormat="1">
      <c r="A602" s="13"/>
      <c r="B602" s="233"/>
      <c r="C602" s="234"/>
      <c r="D602" s="226" t="s">
        <v>160</v>
      </c>
      <c r="E602" s="235" t="s">
        <v>19</v>
      </c>
      <c r="F602" s="236" t="s">
        <v>1227</v>
      </c>
      <c r="G602" s="234"/>
      <c r="H602" s="237">
        <v>6.5999999999999996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160</v>
      </c>
      <c r="AU602" s="243" t="s">
        <v>78</v>
      </c>
      <c r="AV602" s="13" t="s">
        <v>78</v>
      </c>
      <c r="AW602" s="13" t="s">
        <v>31</v>
      </c>
      <c r="AX602" s="13" t="s">
        <v>69</v>
      </c>
      <c r="AY602" s="243" t="s">
        <v>148</v>
      </c>
    </row>
    <row r="603" s="14" customFormat="1">
      <c r="A603" s="14"/>
      <c r="B603" s="244"/>
      <c r="C603" s="245"/>
      <c r="D603" s="226" t="s">
        <v>160</v>
      </c>
      <c r="E603" s="246" t="s">
        <v>19</v>
      </c>
      <c r="F603" s="247" t="s">
        <v>162</v>
      </c>
      <c r="G603" s="245"/>
      <c r="H603" s="248">
        <v>6.5999999999999996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160</v>
      </c>
      <c r="AU603" s="254" t="s">
        <v>78</v>
      </c>
      <c r="AV603" s="14" t="s">
        <v>154</v>
      </c>
      <c r="AW603" s="14" t="s">
        <v>31</v>
      </c>
      <c r="AX603" s="14" t="s">
        <v>76</v>
      </c>
      <c r="AY603" s="254" t="s">
        <v>148</v>
      </c>
    </row>
    <row r="604" s="2" customFormat="1" ht="16.5" customHeight="1">
      <c r="A604" s="38"/>
      <c r="B604" s="39"/>
      <c r="C604" s="213" t="s">
        <v>942</v>
      </c>
      <c r="D604" s="213" t="s">
        <v>150</v>
      </c>
      <c r="E604" s="214" t="s">
        <v>1228</v>
      </c>
      <c r="F604" s="215" t="s">
        <v>1229</v>
      </c>
      <c r="G604" s="216" t="s">
        <v>99</v>
      </c>
      <c r="H604" s="217">
        <v>5.5999999999999996</v>
      </c>
      <c r="I604" s="218"/>
      <c r="J604" s="219">
        <f>ROUND(I604*H604,2)</f>
        <v>0</v>
      </c>
      <c r="K604" s="215" t="s">
        <v>340</v>
      </c>
      <c r="L604" s="44"/>
      <c r="M604" s="220" t="s">
        <v>19</v>
      </c>
      <c r="N604" s="221" t="s">
        <v>40</v>
      </c>
      <c r="O604" s="84"/>
      <c r="P604" s="222">
        <f>O604*H604</f>
        <v>0</v>
      </c>
      <c r="Q604" s="222">
        <v>0.00029</v>
      </c>
      <c r="R604" s="222">
        <f>Q604*H604</f>
        <v>0.001624</v>
      </c>
      <c r="S604" s="222">
        <v>0</v>
      </c>
      <c r="T604" s="223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4" t="s">
        <v>204</v>
      </c>
      <c r="AT604" s="224" t="s">
        <v>150</v>
      </c>
      <c r="AU604" s="224" t="s">
        <v>78</v>
      </c>
      <c r="AY604" s="17" t="s">
        <v>148</v>
      </c>
      <c r="BE604" s="225">
        <f>IF(N604="základní",J604,0)</f>
        <v>0</v>
      </c>
      <c r="BF604" s="225">
        <f>IF(N604="snížená",J604,0)</f>
        <v>0</v>
      </c>
      <c r="BG604" s="225">
        <f>IF(N604="zákl. přenesená",J604,0)</f>
        <v>0</v>
      </c>
      <c r="BH604" s="225">
        <f>IF(N604="sníž. přenesená",J604,0)</f>
        <v>0</v>
      </c>
      <c r="BI604" s="225">
        <f>IF(N604="nulová",J604,0)</f>
        <v>0</v>
      </c>
      <c r="BJ604" s="17" t="s">
        <v>76</v>
      </c>
      <c r="BK604" s="225">
        <f>ROUND(I604*H604,2)</f>
        <v>0</v>
      </c>
      <c r="BL604" s="17" t="s">
        <v>204</v>
      </c>
      <c r="BM604" s="224" t="s">
        <v>1230</v>
      </c>
    </row>
    <row r="605" s="2" customFormat="1">
      <c r="A605" s="38"/>
      <c r="B605" s="39"/>
      <c r="C605" s="40"/>
      <c r="D605" s="226" t="s">
        <v>156</v>
      </c>
      <c r="E605" s="40"/>
      <c r="F605" s="227" t="s">
        <v>1231</v>
      </c>
      <c r="G605" s="40"/>
      <c r="H605" s="40"/>
      <c r="I605" s="228"/>
      <c r="J605" s="40"/>
      <c r="K605" s="40"/>
      <c r="L605" s="44"/>
      <c r="M605" s="229"/>
      <c r="N605" s="230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156</v>
      </c>
      <c r="AU605" s="17" t="s">
        <v>78</v>
      </c>
    </row>
    <row r="606" s="13" customFormat="1">
      <c r="A606" s="13"/>
      <c r="B606" s="233"/>
      <c r="C606" s="234"/>
      <c r="D606" s="226" t="s">
        <v>160</v>
      </c>
      <c r="E606" s="235" t="s">
        <v>19</v>
      </c>
      <c r="F606" s="236" t="s">
        <v>1232</v>
      </c>
      <c r="G606" s="234"/>
      <c r="H606" s="237">
        <v>5.5999999999999996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160</v>
      </c>
      <c r="AU606" s="243" t="s">
        <v>78</v>
      </c>
      <c r="AV606" s="13" t="s">
        <v>78</v>
      </c>
      <c r="AW606" s="13" t="s">
        <v>31</v>
      </c>
      <c r="AX606" s="13" t="s">
        <v>69</v>
      </c>
      <c r="AY606" s="243" t="s">
        <v>148</v>
      </c>
    </row>
    <row r="607" s="14" customFormat="1">
      <c r="A607" s="14"/>
      <c r="B607" s="244"/>
      <c r="C607" s="245"/>
      <c r="D607" s="226" t="s">
        <v>160</v>
      </c>
      <c r="E607" s="246" t="s">
        <v>19</v>
      </c>
      <c r="F607" s="247" t="s">
        <v>162</v>
      </c>
      <c r="G607" s="245"/>
      <c r="H607" s="248">
        <v>5.5999999999999996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160</v>
      </c>
      <c r="AU607" s="254" t="s">
        <v>78</v>
      </c>
      <c r="AV607" s="14" t="s">
        <v>154</v>
      </c>
      <c r="AW607" s="14" t="s">
        <v>31</v>
      </c>
      <c r="AX607" s="14" t="s">
        <v>76</v>
      </c>
      <c r="AY607" s="254" t="s">
        <v>148</v>
      </c>
    </row>
    <row r="608" s="2" customFormat="1" ht="16.5" customHeight="1">
      <c r="A608" s="38"/>
      <c r="B608" s="39"/>
      <c r="C608" s="213" t="s">
        <v>1233</v>
      </c>
      <c r="D608" s="213" t="s">
        <v>150</v>
      </c>
      <c r="E608" s="214" t="s">
        <v>1234</v>
      </c>
      <c r="F608" s="215" t="s">
        <v>1235</v>
      </c>
      <c r="G608" s="216" t="s">
        <v>102</v>
      </c>
      <c r="H608" s="217">
        <v>2</v>
      </c>
      <c r="I608" s="218"/>
      <c r="J608" s="219">
        <f>ROUND(I608*H608,2)</f>
        <v>0</v>
      </c>
      <c r="K608" s="215" t="s">
        <v>340</v>
      </c>
      <c r="L608" s="44"/>
      <c r="M608" s="220" t="s">
        <v>19</v>
      </c>
      <c r="N608" s="221" t="s">
        <v>40</v>
      </c>
      <c r="O608" s="84"/>
      <c r="P608" s="222">
        <f>O608*H608</f>
        <v>0</v>
      </c>
      <c r="Q608" s="222">
        <v>0</v>
      </c>
      <c r="R608" s="222">
        <f>Q608*H608</f>
        <v>0</v>
      </c>
      <c r="S608" s="222">
        <v>0</v>
      </c>
      <c r="T608" s="223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24" t="s">
        <v>204</v>
      </c>
      <c r="AT608" s="224" t="s">
        <v>150</v>
      </c>
      <c r="AU608" s="224" t="s">
        <v>78</v>
      </c>
      <c r="AY608" s="17" t="s">
        <v>148</v>
      </c>
      <c r="BE608" s="225">
        <f>IF(N608="základní",J608,0)</f>
        <v>0</v>
      </c>
      <c r="BF608" s="225">
        <f>IF(N608="snížená",J608,0)</f>
        <v>0</v>
      </c>
      <c r="BG608" s="225">
        <f>IF(N608="zákl. přenesená",J608,0)</f>
        <v>0</v>
      </c>
      <c r="BH608" s="225">
        <f>IF(N608="sníž. přenesená",J608,0)</f>
        <v>0</v>
      </c>
      <c r="BI608" s="225">
        <f>IF(N608="nulová",J608,0)</f>
        <v>0</v>
      </c>
      <c r="BJ608" s="17" t="s">
        <v>76</v>
      </c>
      <c r="BK608" s="225">
        <f>ROUND(I608*H608,2)</f>
        <v>0</v>
      </c>
      <c r="BL608" s="17" t="s">
        <v>204</v>
      </c>
      <c r="BM608" s="224" t="s">
        <v>1236</v>
      </c>
    </row>
    <row r="609" s="2" customFormat="1">
      <c r="A609" s="38"/>
      <c r="B609" s="39"/>
      <c r="C609" s="40"/>
      <c r="D609" s="226" t="s">
        <v>156</v>
      </c>
      <c r="E609" s="40"/>
      <c r="F609" s="227" t="s">
        <v>1235</v>
      </c>
      <c r="G609" s="40"/>
      <c r="H609" s="40"/>
      <c r="I609" s="228"/>
      <c r="J609" s="40"/>
      <c r="K609" s="40"/>
      <c r="L609" s="44"/>
      <c r="M609" s="229"/>
      <c r="N609" s="230"/>
      <c r="O609" s="84"/>
      <c r="P609" s="84"/>
      <c r="Q609" s="84"/>
      <c r="R609" s="84"/>
      <c r="S609" s="84"/>
      <c r="T609" s="85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156</v>
      </c>
      <c r="AU609" s="17" t="s">
        <v>78</v>
      </c>
    </row>
    <row r="610" s="13" customFormat="1">
      <c r="A610" s="13"/>
      <c r="B610" s="233"/>
      <c r="C610" s="234"/>
      <c r="D610" s="226" t="s">
        <v>160</v>
      </c>
      <c r="E610" s="235" t="s">
        <v>19</v>
      </c>
      <c r="F610" s="236" t="s">
        <v>1237</v>
      </c>
      <c r="G610" s="234"/>
      <c r="H610" s="237">
        <v>2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160</v>
      </c>
      <c r="AU610" s="243" t="s">
        <v>78</v>
      </c>
      <c r="AV610" s="13" t="s">
        <v>78</v>
      </c>
      <c r="AW610" s="13" t="s">
        <v>31</v>
      </c>
      <c r="AX610" s="13" t="s">
        <v>69</v>
      </c>
      <c r="AY610" s="243" t="s">
        <v>148</v>
      </c>
    </row>
    <row r="611" s="14" customFormat="1">
      <c r="A611" s="14"/>
      <c r="B611" s="244"/>
      <c r="C611" s="245"/>
      <c r="D611" s="226" t="s">
        <v>160</v>
      </c>
      <c r="E611" s="246" t="s">
        <v>19</v>
      </c>
      <c r="F611" s="247" t="s">
        <v>162</v>
      </c>
      <c r="G611" s="245"/>
      <c r="H611" s="248">
        <v>2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160</v>
      </c>
      <c r="AU611" s="254" t="s">
        <v>78</v>
      </c>
      <c r="AV611" s="14" t="s">
        <v>154</v>
      </c>
      <c r="AW611" s="14" t="s">
        <v>31</v>
      </c>
      <c r="AX611" s="14" t="s">
        <v>76</v>
      </c>
      <c r="AY611" s="254" t="s">
        <v>148</v>
      </c>
    </row>
    <row r="612" s="2" customFormat="1" ht="16.5" customHeight="1">
      <c r="A612" s="38"/>
      <c r="B612" s="39"/>
      <c r="C612" s="213" t="s">
        <v>948</v>
      </c>
      <c r="D612" s="213" t="s">
        <v>150</v>
      </c>
      <c r="E612" s="214" t="s">
        <v>1238</v>
      </c>
      <c r="F612" s="215" t="s">
        <v>1239</v>
      </c>
      <c r="G612" s="216" t="s">
        <v>111</v>
      </c>
      <c r="H612" s="217">
        <v>0.021000000000000001</v>
      </c>
      <c r="I612" s="218"/>
      <c r="J612" s="219">
        <f>ROUND(I612*H612,2)</f>
        <v>0</v>
      </c>
      <c r="K612" s="215" t="s">
        <v>153</v>
      </c>
      <c r="L612" s="44"/>
      <c r="M612" s="220" t="s">
        <v>19</v>
      </c>
      <c r="N612" s="221" t="s">
        <v>40</v>
      </c>
      <c r="O612" s="84"/>
      <c r="P612" s="222">
        <f>O612*H612</f>
        <v>0</v>
      </c>
      <c r="Q612" s="222">
        <v>0</v>
      </c>
      <c r="R612" s="222">
        <f>Q612*H612</f>
        <v>0</v>
      </c>
      <c r="S612" s="222">
        <v>0</v>
      </c>
      <c r="T612" s="223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4" t="s">
        <v>204</v>
      </c>
      <c r="AT612" s="224" t="s">
        <v>150</v>
      </c>
      <c r="AU612" s="224" t="s">
        <v>78</v>
      </c>
      <c r="AY612" s="17" t="s">
        <v>148</v>
      </c>
      <c r="BE612" s="225">
        <f>IF(N612="základní",J612,0)</f>
        <v>0</v>
      </c>
      <c r="BF612" s="225">
        <f>IF(N612="snížená",J612,0)</f>
        <v>0</v>
      </c>
      <c r="BG612" s="225">
        <f>IF(N612="zákl. přenesená",J612,0)</f>
        <v>0</v>
      </c>
      <c r="BH612" s="225">
        <f>IF(N612="sníž. přenesená",J612,0)</f>
        <v>0</v>
      </c>
      <c r="BI612" s="225">
        <f>IF(N612="nulová",J612,0)</f>
        <v>0</v>
      </c>
      <c r="BJ612" s="17" t="s">
        <v>76</v>
      </c>
      <c r="BK612" s="225">
        <f>ROUND(I612*H612,2)</f>
        <v>0</v>
      </c>
      <c r="BL612" s="17" t="s">
        <v>204</v>
      </c>
      <c r="BM612" s="224" t="s">
        <v>1240</v>
      </c>
    </row>
    <row r="613" s="2" customFormat="1">
      <c r="A613" s="38"/>
      <c r="B613" s="39"/>
      <c r="C613" s="40"/>
      <c r="D613" s="226" t="s">
        <v>156</v>
      </c>
      <c r="E613" s="40"/>
      <c r="F613" s="227" t="s">
        <v>1241</v>
      </c>
      <c r="G613" s="40"/>
      <c r="H613" s="40"/>
      <c r="I613" s="228"/>
      <c r="J613" s="40"/>
      <c r="K613" s="40"/>
      <c r="L613" s="44"/>
      <c r="M613" s="229"/>
      <c r="N613" s="230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156</v>
      </c>
      <c r="AU613" s="17" t="s">
        <v>78</v>
      </c>
    </row>
    <row r="614" s="2" customFormat="1">
      <c r="A614" s="38"/>
      <c r="B614" s="39"/>
      <c r="C614" s="40"/>
      <c r="D614" s="231" t="s">
        <v>158</v>
      </c>
      <c r="E614" s="40"/>
      <c r="F614" s="232" t="s">
        <v>1242</v>
      </c>
      <c r="G614" s="40"/>
      <c r="H614" s="40"/>
      <c r="I614" s="228"/>
      <c r="J614" s="40"/>
      <c r="K614" s="40"/>
      <c r="L614" s="44"/>
      <c r="M614" s="229"/>
      <c r="N614" s="230"/>
      <c r="O614" s="84"/>
      <c r="P614" s="84"/>
      <c r="Q614" s="84"/>
      <c r="R614" s="84"/>
      <c r="S614" s="84"/>
      <c r="T614" s="85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158</v>
      </c>
      <c r="AU614" s="17" t="s">
        <v>78</v>
      </c>
    </row>
    <row r="615" s="12" customFormat="1" ht="22.8" customHeight="1">
      <c r="A615" s="12"/>
      <c r="B615" s="197"/>
      <c r="C615" s="198"/>
      <c r="D615" s="199" t="s">
        <v>68</v>
      </c>
      <c r="E615" s="211" t="s">
        <v>1243</v>
      </c>
      <c r="F615" s="211" t="s">
        <v>1244</v>
      </c>
      <c r="G615" s="198"/>
      <c r="H615" s="198"/>
      <c r="I615" s="201"/>
      <c r="J615" s="212">
        <f>BK615</f>
        <v>0</v>
      </c>
      <c r="K615" s="198"/>
      <c r="L615" s="203"/>
      <c r="M615" s="204"/>
      <c r="N615" s="205"/>
      <c r="O615" s="205"/>
      <c r="P615" s="206">
        <f>SUM(P616:P622)</f>
        <v>0</v>
      </c>
      <c r="Q615" s="205"/>
      <c r="R615" s="206">
        <f>SUM(R616:R622)</f>
        <v>0.040000000000000001</v>
      </c>
      <c r="S615" s="205"/>
      <c r="T615" s="207">
        <f>SUM(T616:T622)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8" t="s">
        <v>78</v>
      </c>
      <c r="AT615" s="209" t="s">
        <v>68</v>
      </c>
      <c r="AU615" s="209" t="s">
        <v>76</v>
      </c>
      <c r="AY615" s="208" t="s">
        <v>148</v>
      </c>
      <c r="BK615" s="210">
        <f>SUM(BK616:BK622)</f>
        <v>0</v>
      </c>
    </row>
    <row r="616" s="2" customFormat="1" ht="16.5" customHeight="1">
      <c r="A616" s="38"/>
      <c r="B616" s="39"/>
      <c r="C616" s="213" t="s">
        <v>1245</v>
      </c>
      <c r="D616" s="213" t="s">
        <v>150</v>
      </c>
      <c r="E616" s="214" t="s">
        <v>1246</v>
      </c>
      <c r="F616" s="215" t="s">
        <v>1247</v>
      </c>
      <c r="G616" s="216" t="s">
        <v>359</v>
      </c>
      <c r="H616" s="217">
        <v>2</v>
      </c>
      <c r="I616" s="218"/>
      <c r="J616" s="219">
        <f>ROUND(I616*H616,2)</f>
        <v>0</v>
      </c>
      <c r="K616" s="215" t="s">
        <v>340</v>
      </c>
      <c r="L616" s="44"/>
      <c r="M616" s="220" t="s">
        <v>19</v>
      </c>
      <c r="N616" s="221" t="s">
        <v>40</v>
      </c>
      <c r="O616" s="84"/>
      <c r="P616" s="222">
        <f>O616*H616</f>
        <v>0</v>
      </c>
      <c r="Q616" s="222">
        <v>0.02</v>
      </c>
      <c r="R616" s="222">
        <f>Q616*H616</f>
        <v>0.040000000000000001</v>
      </c>
      <c r="S616" s="222">
        <v>0</v>
      </c>
      <c r="T616" s="223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4" t="s">
        <v>204</v>
      </c>
      <c r="AT616" s="224" t="s">
        <v>150</v>
      </c>
      <c r="AU616" s="224" t="s">
        <v>78</v>
      </c>
      <c r="AY616" s="17" t="s">
        <v>148</v>
      </c>
      <c r="BE616" s="225">
        <f>IF(N616="základní",J616,0)</f>
        <v>0</v>
      </c>
      <c r="BF616" s="225">
        <f>IF(N616="snížená",J616,0)</f>
        <v>0</v>
      </c>
      <c r="BG616" s="225">
        <f>IF(N616="zákl. přenesená",J616,0)</f>
        <v>0</v>
      </c>
      <c r="BH616" s="225">
        <f>IF(N616="sníž. přenesená",J616,0)</f>
        <v>0</v>
      </c>
      <c r="BI616" s="225">
        <f>IF(N616="nulová",J616,0)</f>
        <v>0</v>
      </c>
      <c r="BJ616" s="17" t="s">
        <v>76</v>
      </c>
      <c r="BK616" s="225">
        <f>ROUND(I616*H616,2)</f>
        <v>0</v>
      </c>
      <c r="BL616" s="17" t="s">
        <v>204</v>
      </c>
      <c r="BM616" s="224" t="s">
        <v>1248</v>
      </c>
    </row>
    <row r="617" s="2" customFormat="1">
      <c r="A617" s="38"/>
      <c r="B617" s="39"/>
      <c r="C617" s="40"/>
      <c r="D617" s="226" t="s">
        <v>156</v>
      </c>
      <c r="E617" s="40"/>
      <c r="F617" s="227" t="s">
        <v>1249</v>
      </c>
      <c r="G617" s="40"/>
      <c r="H617" s="40"/>
      <c r="I617" s="228"/>
      <c r="J617" s="40"/>
      <c r="K617" s="40"/>
      <c r="L617" s="44"/>
      <c r="M617" s="229"/>
      <c r="N617" s="230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156</v>
      </c>
      <c r="AU617" s="17" t="s">
        <v>78</v>
      </c>
    </row>
    <row r="618" s="13" customFormat="1">
      <c r="A618" s="13"/>
      <c r="B618" s="233"/>
      <c r="C618" s="234"/>
      <c r="D618" s="226" t="s">
        <v>160</v>
      </c>
      <c r="E618" s="235" t="s">
        <v>19</v>
      </c>
      <c r="F618" s="236" t="s">
        <v>1250</v>
      </c>
      <c r="G618" s="234"/>
      <c r="H618" s="237">
        <v>2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160</v>
      </c>
      <c r="AU618" s="243" t="s">
        <v>78</v>
      </c>
      <c r="AV618" s="13" t="s">
        <v>78</v>
      </c>
      <c r="AW618" s="13" t="s">
        <v>31</v>
      </c>
      <c r="AX618" s="13" t="s">
        <v>69</v>
      </c>
      <c r="AY618" s="243" t="s">
        <v>148</v>
      </c>
    </row>
    <row r="619" s="14" customFormat="1">
      <c r="A619" s="14"/>
      <c r="B619" s="244"/>
      <c r="C619" s="245"/>
      <c r="D619" s="226" t="s">
        <v>160</v>
      </c>
      <c r="E619" s="246" t="s">
        <v>19</v>
      </c>
      <c r="F619" s="247" t="s">
        <v>162</v>
      </c>
      <c r="G619" s="245"/>
      <c r="H619" s="248">
        <v>2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160</v>
      </c>
      <c r="AU619" s="254" t="s">
        <v>78</v>
      </c>
      <c r="AV619" s="14" t="s">
        <v>154</v>
      </c>
      <c r="AW619" s="14" t="s">
        <v>31</v>
      </c>
      <c r="AX619" s="14" t="s">
        <v>76</v>
      </c>
      <c r="AY619" s="254" t="s">
        <v>148</v>
      </c>
    </row>
    <row r="620" s="2" customFormat="1" ht="16.5" customHeight="1">
      <c r="A620" s="38"/>
      <c r="B620" s="39"/>
      <c r="C620" s="213" t="s">
        <v>955</v>
      </c>
      <c r="D620" s="213" t="s">
        <v>150</v>
      </c>
      <c r="E620" s="214" t="s">
        <v>1251</v>
      </c>
      <c r="F620" s="215" t="s">
        <v>1252</v>
      </c>
      <c r="G620" s="216" t="s">
        <v>111</v>
      </c>
      <c r="H620" s="217">
        <v>0.040000000000000001</v>
      </c>
      <c r="I620" s="218"/>
      <c r="J620" s="219">
        <f>ROUND(I620*H620,2)</f>
        <v>0</v>
      </c>
      <c r="K620" s="215" t="s">
        <v>153</v>
      </c>
      <c r="L620" s="44"/>
      <c r="M620" s="220" t="s">
        <v>19</v>
      </c>
      <c r="N620" s="221" t="s">
        <v>40</v>
      </c>
      <c r="O620" s="84"/>
      <c r="P620" s="222">
        <f>O620*H620</f>
        <v>0</v>
      </c>
      <c r="Q620" s="222">
        <v>0</v>
      </c>
      <c r="R620" s="222">
        <f>Q620*H620</f>
        <v>0</v>
      </c>
      <c r="S620" s="222">
        <v>0</v>
      </c>
      <c r="T620" s="223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4" t="s">
        <v>204</v>
      </c>
      <c r="AT620" s="224" t="s">
        <v>150</v>
      </c>
      <c r="AU620" s="224" t="s">
        <v>78</v>
      </c>
      <c r="AY620" s="17" t="s">
        <v>148</v>
      </c>
      <c r="BE620" s="225">
        <f>IF(N620="základní",J620,0)</f>
        <v>0</v>
      </c>
      <c r="BF620" s="225">
        <f>IF(N620="snížená",J620,0)</f>
        <v>0</v>
      </c>
      <c r="BG620" s="225">
        <f>IF(N620="zákl. přenesená",J620,0)</f>
        <v>0</v>
      </c>
      <c r="BH620" s="225">
        <f>IF(N620="sníž. přenesená",J620,0)</f>
        <v>0</v>
      </c>
      <c r="BI620" s="225">
        <f>IF(N620="nulová",J620,0)</f>
        <v>0</v>
      </c>
      <c r="BJ620" s="17" t="s">
        <v>76</v>
      </c>
      <c r="BK620" s="225">
        <f>ROUND(I620*H620,2)</f>
        <v>0</v>
      </c>
      <c r="BL620" s="17" t="s">
        <v>204</v>
      </c>
      <c r="BM620" s="224" t="s">
        <v>1253</v>
      </c>
    </row>
    <row r="621" s="2" customFormat="1">
      <c r="A621" s="38"/>
      <c r="B621" s="39"/>
      <c r="C621" s="40"/>
      <c r="D621" s="226" t="s">
        <v>156</v>
      </c>
      <c r="E621" s="40"/>
      <c r="F621" s="227" t="s">
        <v>1254</v>
      </c>
      <c r="G621" s="40"/>
      <c r="H621" s="40"/>
      <c r="I621" s="228"/>
      <c r="J621" s="40"/>
      <c r="K621" s="40"/>
      <c r="L621" s="44"/>
      <c r="M621" s="229"/>
      <c r="N621" s="230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156</v>
      </c>
      <c r="AU621" s="17" t="s">
        <v>78</v>
      </c>
    </row>
    <row r="622" s="2" customFormat="1">
      <c r="A622" s="38"/>
      <c r="B622" s="39"/>
      <c r="C622" s="40"/>
      <c r="D622" s="231" t="s">
        <v>158</v>
      </c>
      <c r="E622" s="40"/>
      <c r="F622" s="232" t="s">
        <v>1255</v>
      </c>
      <c r="G622" s="40"/>
      <c r="H622" s="40"/>
      <c r="I622" s="228"/>
      <c r="J622" s="40"/>
      <c r="K622" s="40"/>
      <c r="L622" s="44"/>
      <c r="M622" s="229"/>
      <c r="N622" s="230"/>
      <c r="O622" s="84"/>
      <c r="P622" s="84"/>
      <c r="Q622" s="84"/>
      <c r="R622" s="84"/>
      <c r="S622" s="84"/>
      <c r="T622" s="85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158</v>
      </c>
      <c r="AU622" s="17" t="s">
        <v>78</v>
      </c>
    </row>
    <row r="623" s="12" customFormat="1" ht="22.8" customHeight="1">
      <c r="A623" s="12"/>
      <c r="B623" s="197"/>
      <c r="C623" s="198"/>
      <c r="D623" s="199" t="s">
        <v>68</v>
      </c>
      <c r="E623" s="211" t="s">
        <v>335</v>
      </c>
      <c r="F623" s="211" t="s">
        <v>336</v>
      </c>
      <c r="G623" s="198"/>
      <c r="H623" s="198"/>
      <c r="I623" s="201"/>
      <c r="J623" s="212">
        <f>BK623</f>
        <v>0</v>
      </c>
      <c r="K623" s="198"/>
      <c r="L623" s="203"/>
      <c r="M623" s="204"/>
      <c r="N623" s="205"/>
      <c r="O623" s="205"/>
      <c r="P623" s="206">
        <f>SUM(P624:P663)</f>
        <v>0</v>
      </c>
      <c r="Q623" s="205"/>
      <c r="R623" s="206">
        <f>SUM(R624:R663)</f>
        <v>5.8728020000000001</v>
      </c>
      <c r="S623" s="205"/>
      <c r="T623" s="207">
        <f>SUM(T624:T663)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08" t="s">
        <v>78</v>
      </c>
      <c r="AT623" s="209" t="s">
        <v>68</v>
      </c>
      <c r="AU623" s="209" t="s">
        <v>76</v>
      </c>
      <c r="AY623" s="208" t="s">
        <v>148</v>
      </c>
      <c r="BK623" s="210">
        <f>SUM(BK624:BK663)</f>
        <v>0</v>
      </c>
    </row>
    <row r="624" s="2" customFormat="1" ht="16.5" customHeight="1">
      <c r="A624" s="38"/>
      <c r="B624" s="39"/>
      <c r="C624" s="213" t="s">
        <v>1256</v>
      </c>
      <c r="D624" s="213" t="s">
        <v>150</v>
      </c>
      <c r="E624" s="214" t="s">
        <v>1257</v>
      </c>
      <c r="F624" s="215" t="s">
        <v>1258</v>
      </c>
      <c r="G624" s="216" t="s">
        <v>178</v>
      </c>
      <c r="H624" s="217">
        <v>21.559999999999999</v>
      </c>
      <c r="I624" s="218"/>
      <c r="J624" s="219">
        <f>ROUND(I624*H624,2)</f>
        <v>0</v>
      </c>
      <c r="K624" s="215" t="s">
        <v>340</v>
      </c>
      <c r="L624" s="44"/>
      <c r="M624" s="220" t="s">
        <v>19</v>
      </c>
      <c r="N624" s="221" t="s">
        <v>40</v>
      </c>
      <c r="O624" s="84"/>
      <c r="P624" s="222">
        <f>O624*H624</f>
        <v>0</v>
      </c>
      <c r="Q624" s="222">
        <v>0.044999999999999998</v>
      </c>
      <c r="R624" s="222">
        <f>Q624*H624</f>
        <v>0.97019999999999995</v>
      </c>
      <c r="S624" s="222">
        <v>0</v>
      </c>
      <c r="T624" s="223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4" t="s">
        <v>204</v>
      </c>
      <c r="AT624" s="224" t="s">
        <v>150</v>
      </c>
      <c r="AU624" s="224" t="s">
        <v>78</v>
      </c>
      <c r="AY624" s="17" t="s">
        <v>148</v>
      </c>
      <c r="BE624" s="225">
        <f>IF(N624="základní",J624,0)</f>
        <v>0</v>
      </c>
      <c r="BF624" s="225">
        <f>IF(N624="snížená",J624,0)</f>
        <v>0</v>
      </c>
      <c r="BG624" s="225">
        <f>IF(N624="zákl. přenesená",J624,0)</f>
        <v>0</v>
      </c>
      <c r="BH624" s="225">
        <f>IF(N624="sníž. přenesená",J624,0)</f>
        <v>0</v>
      </c>
      <c r="BI624" s="225">
        <f>IF(N624="nulová",J624,0)</f>
        <v>0</v>
      </c>
      <c r="BJ624" s="17" t="s">
        <v>76</v>
      </c>
      <c r="BK624" s="225">
        <f>ROUND(I624*H624,2)</f>
        <v>0</v>
      </c>
      <c r="BL624" s="17" t="s">
        <v>204</v>
      </c>
      <c r="BM624" s="224" t="s">
        <v>1259</v>
      </c>
    </row>
    <row r="625" s="2" customFormat="1">
      <c r="A625" s="38"/>
      <c r="B625" s="39"/>
      <c r="C625" s="40"/>
      <c r="D625" s="226" t="s">
        <v>156</v>
      </c>
      <c r="E625" s="40"/>
      <c r="F625" s="227" t="s">
        <v>1260</v>
      </c>
      <c r="G625" s="40"/>
      <c r="H625" s="40"/>
      <c r="I625" s="228"/>
      <c r="J625" s="40"/>
      <c r="K625" s="40"/>
      <c r="L625" s="44"/>
      <c r="M625" s="229"/>
      <c r="N625" s="230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156</v>
      </c>
      <c r="AU625" s="17" t="s">
        <v>78</v>
      </c>
    </row>
    <row r="626" s="13" customFormat="1">
      <c r="A626" s="13"/>
      <c r="B626" s="233"/>
      <c r="C626" s="234"/>
      <c r="D626" s="226" t="s">
        <v>160</v>
      </c>
      <c r="E626" s="235" t="s">
        <v>19</v>
      </c>
      <c r="F626" s="236" t="s">
        <v>1261</v>
      </c>
      <c r="G626" s="234"/>
      <c r="H626" s="237">
        <v>21.559999999999999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160</v>
      </c>
      <c r="AU626" s="243" t="s">
        <v>78</v>
      </c>
      <c r="AV626" s="13" t="s">
        <v>78</v>
      </c>
      <c r="AW626" s="13" t="s">
        <v>31</v>
      </c>
      <c r="AX626" s="13" t="s">
        <v>69</v>
      </c>
      <c r="AY626" s="243" t="s">
        <v>148</v>
      </c>
    </row>
    <row r="627" s="14" customFormat="1">
      <c r="A627" s="14"/>
      <c r="B627" s="244"/>
      <c r="C627" s="245"/>
      <c r="D627" s="226" t="s">
        <v>160</v>
      </c>
      <c r="E627" s="246" t="s">
        <v>19</v>
      </c>
      <c r="F627" s="247" t="s">
        <v>162</v>
      </c>
      <c r="G627" s="245"/>
      <c r="H627" s="248">
        <v>21.559999999999999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160</v>
      </c>
      <c r="AU627" s="254" t="s">
        <v>78</v>
      </c>
      <c r="AV627" s="14" t="s">
        <v>154</v>
      </c>
      <c r="AW627" s="14" t="s">
        <v>31</v>
      </c>
      <c r="AX627" s="14" t="s">
        <v>76</v>
      </c>
      <c r="AY627" s="254" t="s">
        <v>148</v>
      </c>
    </row>
    <row r="628" s="2" customFormat="1" ht="16.5" customHeight="1">
      <c r="A628" s="38"/>
      <c r="B628" s="39"/>
      <c r="C628" s="213" t="s">
        <v>959</v>
      </c>
      <c r="D628" s="213" t="s">
        <v>150</v>
      </c>
      <c r="E628" s="214" t="s">
        <v>1262</v>
      </c>
      <c r="F628" s="215" t="s">
        <v>1263</v>
      </c>
      <c r="G628" s="216" t="s">
        <v>178</v>
      </c>
      <c r="H628" s="217">
        <v>24.800000000000001</v>
      </c>
      <c r="I628" s="218"/>
      <c r="J628" s="219">
        <f>ROUND(I628*H628,2)</f>
        <v>0</v>
      </c>
      <c r="K628" s="215" t="s">
        <v>340</v>
      </c>
      <c r="L628" s="44"/>
      <c r="M628" s="220" t="s">
        <v>19</v>
      </c>
      <c r="N628" s="221" t="s">
        <v>40</v>
      </c>
      <c r="O628" s="84"/>
      <c r="P628" s="222">
        <f>O628*H628</f>
        <v>0</v>
      </c>
      <c r="Q628" s="222">
        <v>0.044999999999999998</v>
      </c>
      <c r="R628" s="222">
        <f>Q628*H628</f>
        <v>1.1159999999999999</v>
      </c>
      <c r="S628" s="222">
        <v>0</v>
      </c>
      <c r="T628" s="223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4" t="s">
        <v>204</v>
      </c>
      <c r="AT628" s="224" t="s">
        <v>150</v>
      </c>
      <c r="AU628" s="224" t="s">
        <v>78</v>
      </c>
      <c r="AY628" s="17" t="s">
        <v>148</v>
      </c>
      <c r="BE628" s="225">
        <f>IF(N628="základní",J628,0)</f>
        <v>0</v>
      </c>
      <c r="BF628" s="225">
        <f>IF(N628="snížená",J628,0)</f>
        <v>0</v>
      </c>
      <c r="BG628" s="225">
        <f>IF(N628="zákl. přenesená",J628,0)</f>
        <v>0</v>
      </c>
      <c r="BH628" s="225">
        <f>IF(N628="sníž. přenesená",J628,0)</f>
        <v>0</v>
      </c>
      <c r="BI628" s="225">
        <f>IF(N628="nulová",J628,0)</f>
        <v>0</v>
      </c>
      <c r="BJ628" s="17" t="s">
        <v>76</v>
      </c>
      <c r="BK628" s="225">
        <f>ROUND(I628*H628,2)</f>
        <v>0</v>
      </c>
      <c r="BL628" s="17" t="s">
        <v>204</v>
      </c>
      <c r="BM628" s="224" t="s">
        <v>1264</v>
      </c>
    </row>
    <row r="629" s="2" customFormat="1">
      <c r="A629" s="38"/>
      <c r="B629" s="39"/>
      <c r="C629" s="40"/>
      <c r="D629" s="226" t="s">
        <v>156</v>
      </c>
      <c r="E629" s="40"/>
      <c r="F629" s="227" t="s">
        <v>1265</v>
      </c>
      <c r="G629" s="40"/>
      <c r="H629" s="40"/>
      <c r="I629" s="228"/>
      <c r="J629" s="40"/>
      <c r="K629" s="40"/>
      <c r="L629" s="44"/>
      <c r="M629" s="229"/>
      <c r="N629" s="230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156</v>
      </c>
      <c r="AU629" s="17" t="s">
        <v>78</v>
      </c>
    </row>
    <row r="630" s="13" customFormat="1">
      <c r="A630" s="13"/>
      <c r="B630" s="233"/>
      <c r="C630" s="234"/>
      <c r="D630" s="226" t="s">
        <v>160</v>
      </c>
      <c r="E630" s="235" t="s">
        <v>19</v>
      </c>
      <c r="F630" s="236" t="s">
        <v>1266</v>
      </c>
      <c r="G630" s="234"/>
      <c r="H630" s="237">
        <v>24.800000000000001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160</v>
      </c>
      <c r="AU630" s="243" t="s">
        <v>78</v>
      </c>
      <c r="AV630" s="13" t="s">
        <v>78</v>
      </c>
      <c r="AW630" s="13" t="s">
        <v>31</v>
      </c>
      <c r="AX630" s="13" t="s">
        <v>69</v>
      </c>
      <c r="AY630" s="243" t="s">
        <v>148</v>
      </c>
    </row>
    <row r="631" s="14" customFormat="1">
      <c r="A631" s="14"/>
      <c r="B631" s="244"/>
      <c r="C631" s="245"/>
      <c r="D631" s="226" t="s">
        <v>160</v>
      </c>
      <c r="E631" s="246" t="s">
        <v>19</v>
      </c>
      <c r="F631" s="247" t="s">
        <v>162</v>
      </c>
      <c r="G631" s="245"/>
      <c r="H631" s="248">
        <v>24.800000000000001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160</v>
      </c>
      <c r="AU631" s="254" t="s">
        <v>78</v>
      </c>
      <c r="AV631" s="14" t="s">
        <v>154</v>
      </c>
      <c r="AW631" s="14" t="s">
        <v>31</v>
      </c>
      <c r="AX631" s="14" t="s">
        <v>76</v>
      </c>
      <c r="AY631" s="254" t="s">
        <v>148</v>
      </c>
    </row>
    <row r="632" s="2" customFormat="1" ht="16.5" customHeight="1">
      <c r="A632" s="38"/>
      <c r="B632" s="39"/>
      <c r="C632" s="213" t="s">
        <v>1267</v>
      </c>
      <c r="D632" s="213" t="s">
        <v>150</v>
      </c>
      <c r="E632" s="214" t="s">
        <v>1268</v>
      </c>
      <c r="F632" s="215" t="s">
        <v>1269</v>
      </c>
      <c r="G632" s="216" t="s">
        <v>178</v>
      </c>
      <c r="H632" s="217">
        <v>15.512000000000001</v>
      </c>
      <c r="I632" s="218"/>
      <c r="J632" s="219">
        <f>ROUND(I632*H632,2)</f>
        <v>0</v>
      </c>
      <c r="K632" s="215" t="s">
        <v>340</v>
      </c>
      <c r="L632" s="44"/>
      <c r="M632" s="220" t="s">
        <v>19</v>
      </c>
      <c r="N632" s="221" t="s">
        <v>40</v>
      </c>
      <c r="O632" s="84"/>
      <c r="P632" s="222">
        <f>O632*H632</f>
        <v>0</v>
      </c>
      <c r="Q632" s="222">
        <v>0.028000000000000001</v>
      </c>
      <c r="R632" s="222">
        <f>Q632*H632</f>
        <v>0.434336</v>
      </c>
      <c r="S632" s="222">
        <v>0</v>
      </c>
      <c r="T632" s="223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4" t="s">
        <v>204</v>
      </c>
      <c r="AT632" s="224" t="s">
        <v>150</v>
      </c>
      <c r="AU632" s="224" t="s">
        <v>78</v>
      </c>
      <c r="AY632" s="17" t="s">
        <v>148</v>
      </c>
      <c r="BE632" s="225">
        <f>IF(N632="základní",J632,0)</f>
        <v>0</v>
      </c>
      <c r="BF632" s="225">
        <f>IF(N632="snížená",J632,0)</f>
        <v>0</v>
      </c>
      <c r="BG632" s="225">
        <f>IF(N632="zákl. přenesená",J632,0)</f>
        <v>0</v>
      </c>
      <c r="BH632" s="225">
        <f>IF(N632="sníž. přenesená",J632,0)</f>
        <v>0</v>
      </c>
      <c r="BI632" s="225">
        <f>IF(N632="nulová",J632,0)</f>
        <v>0</v>
      </c>
      <c r="BJ632" s="17" t="s">
        <v>76</v>
      </c>
      <c r="BK632" s="225">
        <f>ROUND(I632*H632,2)</f>
        <v>0</v>
      </c>
      <c r="BL632" s="17" t="s">
        <v>204</v>
      </c>
      <c r="BM632" s="224" t="s">
        <v>1270</v>
      </c>
    </row>
    <row r="633" s="2" customFormat="1">
      <c r="A633" s="38"/>
      <c r="B633" s="39"/>
      <c r="C633" s="40"/>
      <c r="D633" s="226" t="s">
        <v>156</v>
      </c>
      <c r="E633" s="40"/>
      <c r="F633" s="227" t="s">
        <v>1271</v>
      </c>
      <c r="G633" s="40"/>
      <c r="H633" s="40"/>
      <c r="I633" s="228"/>
      <c r="J633" s="40"/>
      <c r="K633" s="40"/>
      <c r="L633" s="44"/>
      <c r="M633" s="229"/>
      <c r="N633" s="230"/>
      <c r="O633" s="84"/>
      <c r="P633" s="84"/>
      <c r="Q633" s="84"/>
      <c r="R633" s="84"/>
      <c r="S633" s="84"/>
      <c r="T633" s="85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156</v>
      </c>
      <c r="AU633" s="17" t="s">
        <v>78</v>
      </c>
    </row>
    <row r="634" s="13" customFormat="1">
      <c r="A634" s="13"/>
      <c r="B634" s="233"/>
      <c r="C634" s="234"/>
      <c r="D634" s="226" t="s">
        <v>160</v>
      </c>
      <c r="E634" s="235" t="s">
        <v>19</v>
      </c>
      <c r="F634" s="236" t="s">
        <v>1272</v>
      </c>
      <c r="G634" s="234"/>
      <c r="H634" s="237">
        <v>15.512000000000001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160</v>
      </c>
      <c r="AU634" s="243" t="s">
        <v>78</v>
      </c>
      <c r="AV634" s="13" t="s">
        <v>78</v>
      </c>
      <c r="AW634" s="13" t="s">
        <v>31</v>
      </c>
      <c r="AX634" s="13" t="s">
        <v>69</v>
      </c>
      <c r="AY634" s="243" t="s">
        <v>148</v>
      </c>
    </row>
    <row r="635" s="14" customFormat="1">
      <c r="A635" s="14"/>
      <c r="B635" s="244"/>
      <c r="C635" s="245"/>
      <c r="D635" s="226" t="s">
        <v>160</v>
      </c>
      <c r="E635" s="246" t="s">
        <v>19</v>
      </c>
      <c r="F635" s="247" t="s">
        <v>162</v>
      </c>
      <c r="G635" s="245"/>
      <c r="H635" s="248">
        <v>15.512000000000001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160</v>
      </c>
      <c r="AU635" s="254" t="s">
        <v>78</v>
      </c>
      <c r="AV635" s="14" t="s">
        <v>154</v>
      </c>
      <c r="AW635" s="14" t="s">
        <v>31</v>
      </c>
      <c r="AX635" s="14" t="s">
        <v>76</v>
      </c>
      <c r="AY635" s="254" t="s">
        <v>148</v>
      </c>
    </row>
    <row r="636" s="2" customFormat="1" ht="16.5" customHeight="1">
      <c r="A636" s="38"/>
      <c r="B636" s="39"/>
      <c r="C636" s="213" t="s">
        <v>962</v>
      </c>
      <c r="D636" s="213" t="s">
        <v>150</v>
      </c>
      <c r="E636" s="214" t="s">
        <v>1273</v>
      </c>
      <c r="F636" s="215" t="s">
        <v>1263</v>
      </c>
      <c r="G636" s="216" t="s">
        <v>178</v>
      </c>
      <c r="H636" s="217">
        <v>16.800000000000001</v>
      </c>
      <c r="I636" s="218"/>
      <c r="J636" s="219">
        <f>ROUND(I636*H636,2)</f>
        <v>0</v>
      </c>
      <c r="K636" s="215" t="s">
        <v>340</v>
      </c>
      <c r="L636" s="44"/>
      <c r="M636" s="220" t="s">
        <v>19</v>
      </c>
      <c r="N636" s="221" t="s">
        <v>40</v>
      </c>
      <c r="O636" s="84"/>
      <c r="P636" s="222">
        <f>O636*H636</f>
        <v>0</v>
      </c>
      <c r="Q636" s="222">
        <v>0.040000000000000001</v>
      </c>
      <c r="R636" s="222">
        <f>Q636*H636</f>
        <v>0.67200000000000004</v>
      </c>
      <c r="S636" s="222">
        <v>0</v>
      </c>
      <c r="T636" s="223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4" t="s">
        <v>204</v>
      </c>
      <c r="AT636" s="224" t="s">
        <v>150</v>
      </c>
      <c r="AU636" s="224" t="s">
        <v>78</v>
      </c>
      <c r="AY636" s="17" t="s">
        <v>148</v>
      </c>
      <c r="BE636" s="225">
        <f>IF(N636="základní",J636,0)</f>
        <v>0</v>
      </c>
      <c r="BF636" s="225">
        <f>IF(N636="snížená",J636,0)</f>
        <v>0</v>
      </c>
      <c r="BG636" s="225">
        <f>IF(N636="zákl. přenesená",J636,0)</f>
        <v>0</v>
      </c>
      <c r="BH636" s="225">
        <f>IF(N636="sníž. přenesená",J636,0)</f>
        <v>0</v>
      </c>
      <c r="BI636" s="225">
        <f>IF(N636="nulová",J636,0)</f>
        <v>0</v>
      </c>
      <c r="BJ636" s="17" t="s">
        <v>76</v>
      </c>
      <c r="BK636" s="225">
        <f>ROUND(I636*H636,2)</f>
        <v>0</v>
      </c>
      <c r="BL636" s="17" t="s">
        <v>204</v>
      </c>
      <c r="BM636" s="224" t="s">
        <v>1274</v>
      </c>
    </row>
    <row r="637" s="2" customFormat="1">
      <c r="A637" s="38"/>
      <c r="B637" s="39"/>
      <c r="C637" s="40"/>
      <c r="D637" s="226" t="s">
        <v>156</v>
      </c>
      <c r="E637" s="40"/>
      <c r="F637" s="227" t="s">
        <v>1275</v>
      </c>
      <c r="G637" s="40"/>
      <c r="H637" s="40"/>
      <c r="I637" s="228"/>
      <c r="J637" s="40"/>
      <c r="K637" s="40"/>
      <c r="L637" s="44"/>
      <c r="M637" s="229"/>
      <c r="N637" s="230"/>
      <c r="O637" s="84"/>
      <c r="P637" s="84"/>
      <c r="Q637" s="84"/>
      <c r="R637" s="84"/>
      <c r="S637" s="84"/>
      <c r="T637" s="85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156</v>
      </c>
      <c r="AU637" s="17" t="s">
        <v>78</v>
      </c>
    </row>
    <row r="638" s="13" customFormat="1">
      <c r="A638" s="13"/>
      <c r="B638" s="233"/>
      <c r="C638" s="234"/>
      <c r="D638" s="226" t="s">
        <v>160</v>
      </c>
      <c r="E638" s="235" t="s">
        <v>19</v>
      </c>
      <c r="F638" s="236" t="s">
        <v>1276</v>
      </c>
      <c r="G638" s="234"/>
      <c r="H638" s="237">
        <v>16.800000000000001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160</v>
      </c>
      <c r="AU638" s="243" t="s">
        <v>78</v>
      </c>
      <c r="AV638" s="13" t="s">
        <v>78</v>
      </c>
      <c r="AW638" s="13" t="s">
        <v>31</v>
      </c>
      <c r="AX638" s="13" t="s">
        <v>69</v>
      </c>
      <c r="AY638" s="243" t="s">
        <v>148</v>
      </c>
    </row>
    <row r="639" s="14" customFormat="1">
      <c r="A639" s="14"/>
      <c r="B639" s="244"/>
      <c r="C639" s="245"/>
      <c r="D639" s="226" t="s">
        <v>160</v>
      </c>
      <c r="E639" s="246" t="s">
        <v>19</v>
      </c>
      <c r="F639" s="247" t="s">
        <v>162</v>
      </c>
      <c r="G639" s="245"/>
      <c r="H639" s="248">
        <v>16.800000000000001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160</v>
      </c>
      <c r="AU639" s="254" t="s">
        <v>78</v>
      </c>
      <c r="AV639" s="14" t="s">
        <v>154</v>
      </c>
      <c r="AW639" s="14" t="s">
        <v>31</v>
      </c>
      <c r="AX639" s="14" t="s">
        <v>76</v>
      </c>
      <c r="AY639" s="254" t="s">
        <v>148</v>
      </c>
    </row>
    <row r="640" s="2" customFormat="1" ht="16.5" customHeight="1">
      <c r="A640" s="38"/>
      <c r="B640" s="39"/>
      <c r="C640" s="213" t="s">
        <v>1277</v>
      </c>
      <c r="D640" s="213" t="s">
        <v>150</v>
      </c>
      <c r="E640" s="214" t="s">
        <v>1278</v>
      </c>
      <c r="F640" s="215" t="s">
        <v>1279</v>
      </c>
      <c r="G640" s="216" t="s">
        <v>178</v>
      </c>
      <c r="H640" s="217">
        <v>15</v>
      </c>
      <c r="I640" s="218"/>
      <c r="J640" s="219">
        <f>ROUND(I640*H640,2)</f>
        <v>0</v>
      </c>
      <c r="K640" s="215" t="s">
        <v>340</v>
      </c>
      <c r="L640" s="44"/>
      <c r="M640" s="220" t="s">
        <v>19</v>
      </c>
      <c r="N640" s="221" t="s">
        <v>40</v>
      </c>
      <c r="O640" s="84"/>
      <c r="P640" s="222">
        <f>O640*H640</f>
        <v>0</v>
      </c>
      <c r="Q640" s="222">
        <v>0.025000000000000001</v>
      </c>
      <c r="R640" s="222">
        <f>Q640*H640</f>
        <v>0.375</v>
      </c>
      <c r="S640" s="222">
        <v>0</v>
      </c>
      <c r="T640" s="223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4" t="s">
        <v>204</v>
      </c>
      <c r="AT640" s="224" t="s">
        <v>150</v>
      </c>
      <c r="AU640" s="224" t="s">
        <v>78</v>
      </c>
      <c r="AY640" s="17" t="s">
        <v>148</v>
      </c>
      <c r="BE640" s="225">
        <f>IF(N640="základní",J640,0)</f>
        <v>0</v>
      </c>
      <c r="BF640" s="225">
        <f>IF(N640="snížená",J640,0)</f>
        <v>0</v>
      </c>
      <c r="BG640" s="225">
        <f>IF(N640="zákl. přenesená",J640,0)</f>
        <v>0</v>
      </c>
      <c r="BH640" s="225">
        <f>IF(N640="sníž. přenesená",J640,0)</f>
        <v>0</v>
      </c>
      <c r="BI640" s="225">
        <f>IF(N640="nulová",J640,0)</f>
        <v>0</v>
      </c>
      <c r="BJ640" s="17" t="s">
        <v>76</v>
      </c>
      <c r="BK640" s="225">
        <f>ROUND(I640*H640,2)</f>
        <v>0</v>
      </c>
      <c r="BL640" s="17" t="s">
        <v>204</v>
      </c>
      <c r="BM640" s="224" t="s">
        <v>1280</v>
      </c>
    </row>
    <row r="641" s="2" customFormat="1">
      <c r="A641" s="38"/>
      <c r="B641" s="39"/>
      <c r="C641" s="40"/>
      <c r="D641" s="226" t="s">
        <v>156</v>
      </c>
      <c r="E641" s="40"/>
      <c r="F641" s="227" t="s">
        <v>1281</v>
      </c>
      <c r="G641" s="40"/>
      <c r="H641" s="40"/>
      <c r="I641" s="228"/>
      <c r="J641" s="40"/>
      <c r="K641" s="40"/>
      <c r="L641" s="44"/>
      <c r="M641" s="229"/>
      <c r="N641" s="230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156</v>
      </c>
      <c r="AU641" s="17" t="s">
        <v>78</v>
      </c>
    </row>
    <row r="642" s="13" customFormat="1">
      <c r="A642" s="13"/>
      <c r="B642" s="233"/>
      <c r="C642" s="234"/>
      <c r="D642" s="226" t="s">
        <v>160</v>
      </c>
      <c r="E642" s="235" t="s">
        <v>19</v>
      </c>
      <c r="F642" s="236" t="s">
        <v>1282</v>
      </c>
      <c r="G642" s="234"/>
      <c r="H642" s="237">
        <v>15</v>
      </c>
      <c r="I642" s="238"/>
      <c r="J642" s="234"/>
      <c r="K642" s="234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160</v>
      </c>
      <c r="AU642" s="243" t="s">
        <v>78</v>
      </c>
      <c r="AV642" s="13" t="s">
        <v>78</v>
      </c>
      <c r="AW642" s="13" t="s">
        <v>31</v>
      </c>
      <c r="AX642" s="13" t="s">
        <v>69</v>
      </c>
      <c r="AY642" s="243" t="s">
        <v>148</v>
      </c>
    </row>
    <row r="643" s="14" customFormat="1">
      <c r="A643" s="14"/>
      <c r="B643" s="244"/>
      <c r="C643" s="245"/>
      <c r="D643" s="226" t="s">
        <v>160</v>
      </c>
      <c r="E643" s="246" t="s">
        <v>19</v>
      </c>
      <c r="F643" s="247" t="s">
        <v>162</v>
      </c>
      <c r="G643" s="245"/>
      <c r="H643" s="248">
        <v>15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160</v>
      </c>
      <c r="AU643" s="254" t="s">
        <v>78</v>
      </c>
      <c r="AV643" s="14" t="s">
        <v>154</v>
      </c>
      <c r="AW643" s="14" t="s">
        <v>31</v>
      </c>
      <c r="AX643" s="14" t="s">
        <v>76</v>
      </c>
      <c r="AY643" s="254" t="s">
        <v>148</v>
      </c>
    </row>
    <row r="644" s="2" customFormat="1" ht="16.5" customHeight="1">
      <c r="A644" s="38"/>
      <c r="B644" s="39"/>
      <c r="C644" s="213" t="s">
        <v>963</v>
      </c>
      <c r="D644" s="213" t="s">
        <v>150</v>
      </c>
      <c r="E644" s="214" t="s">
        <v>337</v>
      </c>
      <c r="F644" s="215" t="s">
        <v>1283</v>
      </c>
      <c r="G644" s="216" t="s">
        <v>1284</v>
      </c>
      <c r="H644" s="217">
        <v>1701.7660000000001</v>
      </c>
      <c r="I644" s="218"/>
      <c r="J644" s="219">
        <f>ROUND(I644*H644,2)</f>
        <v>0</v>
      </c>
      <c r="K644" s="215" t="s">
        <v>340</v>
      </c>
      <c r="L644" s="44"/>
      <c r="M644" s="220" t="s">
        <v>19</v>
      </c>
      <c r="N644" s="221" t="s">
        <v>40</v>
      </c>
      <c r="O644" s="84"/>
      <c r="P644" s="222">
        <f>O644*H644</f>
        <v>0</v>
      </c>
      <c r="Q644" s="222">
        <v>0.001</v>
      </c>
      <c r="R644" s="222">
        <f>Q644*H644</f>
        <v>1.7017660000000001</v>
      </c>
      <c r="S644" s="222">
        <v>0</v>
      </c>
      <c r="T644" s="223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4" t="s">
        <v>204</v>
      </c>
      <c r="AT644" s="224" t="s">
        <v>150</v>
      </c>
      <c r="AU644" s="224" t="s">
        <v>78</v>
      </c>
      <c r="AY644" s="17" t="s">
        <v>148</v>
      </c>
      <c r="BE644" s="225">
        <f>IF(N644="základní",J644,0)</f>
        <v>0</v>
      </c>
      <c r="BF644" s="225">
        <f>IF(N644="snížená",J644,0)</f>
        <v>0</v>
      </c>
      <c r="BG644" s="225">
        <f>IF(N644="zákl. přenesená",J644,0)</f>
        <v>0</v>
      </c>
      <c r="BH644" s="225">
        <f>IF(N644="sníž. přenesená",J644,0)</f>
        <v>0</v>
      </c>
      <c r="BI644" s="225">
        <f>IF(N644="nulová",J644,0)</f>
        <v>0</v>
      </c>
      <c r="BJ644" s="17" t="s">
        <v>76</v>
      </c>
      <c r="BK644" s="225">
        <f>ROUND(I644*H644,2)</f>
        <v>0</v>
      </c>
      <c r="BL644" s="17" t="s">
        <v>204</v>
      </c>
      <c r="BM644" s="224" t="s">
        <v>1285</v>
      </c>
    </row>
    <row r="645" s="2" customFormat="1">
      <c r="A645" s="38"/>
      <c r="B645" s="39"/>
      <c r="C645" s="40"/>
      <c r="D645" s="226" t="s">
        <v>156</v>
      </c>
      <c r="E645" s="40"/>
      <c r="F645" s="227" t="s">
        <v>1286</v>
      </c>
      <c r="G645" s="40"/>
      <c r="H645" s="40"/>
      <c r="I645" s="228"/>
      <c r="J645" s="40"/>
      <c r="K645" s="40"/>
      <c r="L645" s="44"/>
      <c r="M645" s="229"/>
      <c r="N645" s="230"/>
      <c r="O645" s="84"/>
      <c r="P645" s="84"/>
      <c r="Q645" s="84"/>
      <c r="R645" s="84"/>
      <c r="S645" s="84"/>
      <c r="T645" s="85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156</v>
      </c>
      <c r="AU645" s="17" t="s">
        <v>78</v>
      </c>
    </row>
    <row r="646" s="2" customFormat="1" ht="16.5" customHeight="1">
      <c r="A646" s="38"/>
      <c r="B646" s="39"/>
      <c r="C646" s="213" t="s">
        <v>1287</v>
      </c>
      <c r="D646" s="213" t="s">
        <v>150</v>
      </c>
      <c r="E646" s="214" t="s">
        <v>343</v>
      </c>
      <c r="F646" s="215" t="s">
        <v>1288</v>
      </c>
      <c r="G646" s="216" t="s">
        <v>99</v>
      </c>
      <c r="H646" s="217">
        <v>11.800000000000001</v>
      </c>
      <c r="I646" s="218"/>
      <c r="J646" s="219">
        <f>ROUND(I646*H646,2)</f>
        <v>0</v>
      </c>
      <c r="K646" s="215" t="s">
        <v>340</v>
      </c>
      <c r="L646" s="44"/>
      <c r="M646" s="220" t="s">
        <v>19</v>
      </c>
      <c r="N646" s="221" t="s">
        <v>40</v>
      </c>
      <c r="O646" s="84"/>
      <c r="P646" s="222">
        <f>O646*H646</f>
        <v>0</v>
      </c>
      <c r="Q646" s="222">
        <v>0.02</v>
      </c>
      <c r="R646" s="222">
        <f>Q646*H646</f>
        <v>0.23600000000000002</v>
      </c>
      <c r="S646" s="222">
        <v>0</v>
      </c>
      <c r="T646" s="223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4" t="s">
        <v>204</v>
      </c>
      <c r="AT646" s="224" t="s">
        <v>150</v>
      </c>
      <c r="AU646" s="224" t="s">
        <v>78</v>
      </c>
      <c r="AY646" s="17" t="s">
        <v>148</v>
      </c>
      <c r="BE646" s="225">
        <f>IF(N646="základní",J646,0)</f>
        <v>0</v>
      </c>
      <c r="BF646" s="225">
        <f>IF(N646="snížená",J646,0)</f>
        <v>0</v>
      </c>
      <c r="BG646" s="225">
        <f>IF(N646="zákl. přenesená",J646,0)</f>
        <v>0</v>
      </c>
      <c r="BH646" s="225">
        <f>IF(N646="sníž. přenesená",J646,0)</f>
        <v>0</v>
      </c>
      <c r="BI646" s="225">
        <f>IF(N646="nulová",J646,0)</f>
        <v>0</v>
      </c>
      <c r="BJ646" s="17" t="s">
        <v>76</v>
      </c>
      <c r="BK646" s="225">
        <f>ROUND(I646*H646,2)</f>
        <v>0</v>
      </c>
      <c r="BL646" s="17" t="s">
        <v>204</v>
      </c>
      <c r="BM646" s="224" t="s">
        <v>1289</v>
      </c>
    </row>
    <row r="647" s="2" customFormat="1">
      <c r="A647" s="38"/>
      <c r="B647" s="39"/>
      <c r="C647" s="40"/>
      <c r="D647" s="226" t="s">
        <v>156</v>
      </c>
      <c r="E647" s="40"/>
      <c r="F647" s="227" t="s">
        <v>1288</v>
      </c>
      <c r="G647" s="40"/>
      <c r="H647" s="40"/>
      <c r="I647" s="228"/>
      <c r="J647" s="40"/>
      <c r="K647" s="40"/>
      <c r="L647" s="44"/>
      <c r="M647" s="229"/>
      <c r="N647" s="230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156</v>
      </c>
      <c r="AU647" s="17" t="s">
        <v>78</v>
      </c>
    </row>
    <row r="648" s="13" customFormat="1">
      <c r="A648" s="13"/>
      <c r="B648" s="233"/>
      <c r="C648" s="234"/>
      <c r="D648" s="226" t="s">
        <v>160</v>
      </c>
      <c r="E648" s="235" t="s">
        <v>19</v>
      </c>
      <c r="F648" s="236" t="s">
        <v>1290</v>
      </c>
      <c r="G648" s="234"/>
      <c r="H648" s="237">
        <v>11.800000000000001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160</v>
      </c>
      <c r="AU648" s="243" t="s">
        <v>78</v>
      </c>
      <c r="AV648" s="13" t="s">
        <v>78</v>
      </c>
      <c r="AW648" s="13" t="s">
        <v>31</v>
      </c>
      <c r="AX648" s="13" t="s">
        <v>69</v>
      </c>
      <c r="AY648" s="243" t="s">
        <v>148</v>
      </c>
    </row>
    <row r="649" s="14" customFormat="1">
      <c r="A649" s="14"/>
      <c r="B649" s="244"/>
      <c r="C649" s="245"/>
      <c r="D649" s="226" t="s">
        <v>160</v>
      </c>
      <c r="E649" s="246" t="s">
        <v>19</v>
      </c>
      <c r="F649" s="247" t="s">
        <v>162</v>
      </c>
      <c r="G649" s="245"/>
      <c r="H649" s="248">
        <v>11.800000000000001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160</v>
      </c>
      <c r="AU649" s="254" t="s">
        <v>78</v>
      </c>
      <c r="AV649" s="14" t="s">
        <v>154</v>
      </c>
      <c r="AW649" s="14" t="s">
        <v>31</v>
      </c>
      <c r="AX649" s="14" t="s">
        <v>76</v>
      </c>
      <c r="AY649" s="254" t="s">
        <v>148</v>
      </c>
    </row>
    <row r="650" s="2" customFormat="1" ht="16.5" customHeight="1">
      <c r="A650" s="38"/>
      <c r="B650" s="39"/>
      <c r="C650" s="213" t="s">
        <v>968</v>
      </c>
      <c r="D650" s="213" t="s">
        <v>150</v>
      </c>
      <c r="E650" s="214" t="s">
        <v>346</v>
      </c>
      <c r="F650" s="215" t="s">
        <v>1291</v>
      </c>
      <c r="G650" s="216" t="s">
        <v>99</v>
      </c>
      <c r="H650" s="217">
        <v>12.300000000000001</v>
      </c>
      <c r="I650" s="218"/>
      <c r="J650" s="219">
        <f>ROUND(I650*H650,2)</f>
        <v>0</v>
      </c>
      <c r="K650" s="215" t="s">
        <v>340</v>
      </c>
      <c r="L650" s="44"/>
      <c r="M650" s="220" t="s">
        <v>19</v>
      </c>
      <c r="N650" s="221" t="s">
        <v>40</v>
      </c>
      <c r="O650" s="84"/>
      <c r="P650" s="222">
        <f>O650*H650</f>
        <v>0</v>
      </c>
      <c r="Q650" s="222">
        <v>0.025000000000000001</v>
      </c>
      <c r="R650" s="222">
        <f>Q650*H650</f>
        <v>0.30750000000000005</v>
      </c>
      <c r="S650" s="222">
        <v>0</v>
      </c>
      <c r="T650" s="223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4" t="s">
        <v>204</v>
      </c>
      <c r="AT650" s="224" t="s">
        <v>150</v>
      </c>
      <c r="AU650" s="224" t="s">
        <v>78</v>
      </c>
      <c r="AY650" s="17" t="s">
        <v>148</v>
      </c>
      <c r="BE650" s="225">
        <f>IF(N650="základní",J650,0)</f>
        <v>0</v>
      </c>
      <c r="BF650" s="225">
        <f>IF(N650="snížená",J650,0)</f>
        <v>0</v>
      </c>
      <c r="BG650" s="225">
        <f>IF(N650="zákl. přenesená",J650,0)</f>
        <v>0</v>
      </c>
      <c r="BH650" s="225">
        <f>IF(N650="sníž. přenesená",J650,0)</f>
        <v>0</v>
      </c>
      <c r="BI650" s="225">
        <f>IF(N650="nulová",J650,0)</f>
        <v>0</v>
      </c>
      <c r="BJ650" s="17" t="s">
        <v>76</v>
      </c>
      <c r="BK650" s="225">
        <f>ROUND(I650*H650,2)</f>
        <v>0</v>
      </c>
      <c r="BL650" s="17" t="s">
        <v>204</v>
      </c>
      <c r="BM650" s="224" t="s">
        <v>1292</v>
      </c>
    </row>
    <row r="651" s="2" customFormat="1">
      <c r="A651" s="38"/>
      <c r="B651" s="39"/>
      <c r="C651" s="40"/>
      <c r="D651" s="226" t="s">
        <v>156</v>
      </c>
      <c r="E651" s="40"/>
      <c r="F651" s="227" t="s">
        <v>1293</v>
      </c>
      <c r="G651" s="40"/>
      <c r="H651" s="40"/>
      <c r="I651" s="228"/>
      <c r="J651" s="40"/>
      <c r="K651" s="40"/>
      <c r="L651" s="44"/>
      <c r="M651" s="229"/>
      <c r="N651" s="230"/>
      <c r="O651" s="84"/>
      <c r="P651" s="84"/>
      <c r="Q651" s="84"/>
      <c r="R651" s="84"/>
      <c r="S651" s="84"/>
      <c r="T651" s="85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156</v>
      </c>
      <c r="AU651" s="17" t="s">
        <v>78</v>
      </c>
    </row>
    <row r="652" s="13" customFormat="1">
      <c r="A652" s="13"/>
      <c r="B652" s="233"/>
      <c r="C652" s="234"/>
      <c r="D652" s="226" t="s">
        <v>160</v>
      </c>
      <c r="E652" s="235" t="s">
        <v>19</v>
      </c>
      <c r="F652" s="236" t="s">
        <v>1294</v>
      </c>
      <c r="G652" s="234"/>
      <c r="H652" s="237">
        <v>12.300000000000001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160</v>
      </c>
      <c r="AU652" s="243" t="s">
        <v>78</v>
      </c>
      <c r="AV652" s="13" t="s">
        <v>78</v>
      </c>
      <c r="AW652" s="13" t="s">
        <v>31</v>
      </c>
      <c r="AX652" s="13" t="s">
        <v>69</v>
      </c>
      <c r="AY652" s="243" t="s">
        <v>148</v>
      </c>
    </row>
    <row r="653" s="14" customFormat="1">
      <c r="A653" s="14"/>
      <c r="B653" s="244"/>
      <c r="C653" s="245"/>
      <c r="D653" s="226" t="s">
        <v>160</v>
      </c>
      <c r="E653" s="246" t="s">
        <v>19</v>
      </c>
      <c r="F653" s="247" t="s">
        <v>162</v>
      </c>
      <c r="G653" s="245"/>
      <c r="H653" s="248">
        <v>12.300000000000001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160</v>
      </c>
      <c r="AU653" s="254" t="s">
        <v>78</v>
      </c>
      <c r="AV653" s="14" t="s">
        <v>154</v>
      </c>
      <c r="AW653" s="14" t="s">
        <v>31</v>
      </c>
      <c r="AX653" s="14" t="s">
        <v>76</v>
      </c>
      <c r="AY653" s="254" t="s">
        <v>148</v>
      </c>
    </row>
    <row r="654" s="2" customFormat="1" ht="16.5" customHeight="1">
      <c r="A654" s="38"/>
      <c r="B654" s="39"/>
      <c r="C654" s="213" t="s">
        <v>1295</v>
      </c>
      <c r="D654" s="213" t="s">
        <v>150</v>
      </c>
      <c r="E654" s="214" t="s">
        <v>350</v>
      </c>
      <c r="F654" s="215" t="s">
        <v>1296</v>
      </c>
      <c r="G654" s="216" t="s">
        <v>359</v>
      </c>
      <c r="H654" s="217">
        <v>24</v>
      </c>
      <c r="I654" s="218"/>
      <c r="J654" s="219">
        <f>ROUND(I654*H654,2)</f>
        <v>0</v>
      </c>
      <c r="K654" s="215" t="s">
        <v>340</v>
      </c>
      <c r="L654" s="44"/>
      <c r="M654" s="220" t="s">
        <v>19</v>
      </c>
      <c r="N654" s="221" t="s">
        <v>40</v>
      </c>
      <c r="O654" s="84"/>
      <c r="P654" s="222">
        <f>O654*H654</f>
        <v>0</v>
      </c>
      <c r="Q654" s="222">
        <v>0.0025000000000000001</v>
      </c>
      <c r="R654" s="222">
        <f>Q654*H654</f>
        <v>0.059999999999999998</v>
      </c>
      <c r="S654" s="222">
        <v>0</v>
      </c>
      <c r="T654" s="223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4" t="s">
        <v>204</v>
      </c>
      <c r="AT654" s="224" t="s">
        <v>150</v>
      </c>
      <c r="AU654" s="224" t="s">
        <v>78</v>
      </c>
      <c r="AY654" s="17" t="s">
        <v>148</v>
      </c>
      <c r="BE654" s="225">
        <f>IF(N654="základní",J654,0)</f>
        <v>0</v>
      </c>
      <c r="BF654" s="225">
        <f>IF(N654="snížená",J654,0)</f>
        <v>0</v>
      </c>
      <c r="BG654" s="225">
        <f>IF(N654="zákl. přenesená",J654,0)</f>
        <v>0</v>
      </c>
      <c r="BH654" s="225">
        <f>IF(N654="sníž. přenesená",J654,0)</f>
        <v>0</v>
      </c>
      <c r="BI654" s="225">
        <f>IF(N654="nulová",J654,0)</f>
        <v>0</v>
      </c>
      <c r="BJ654" s="17" t="s">
        <v>76</v>
      </c>
      <c r="BK654" s="225">
        <f>ROUND(I654*H654,2)</f>
        <v>0</v>
      </c>
      <c r="BL654" s="17" t="s">
        <v>204</v>
      </c>
      <c r="BM654" s="224" t="s">
        <v>1297</v>
      </c>
    </row>
    <row r="655" s="2" customFormat="1">
      <c r="A655" s="38"/>
      <c r="B655" s="39"/>
      <c r="C655" s="40"/>
      <c r="D655" s="226" t="s">
        <v>156</v>
      </c>
      <c r="E655" s="40"/>
      <c r="F655" s="227" t="s">
        <v>1298</v>
      </c>
      <c r="G655" s="40"/>
      <c r="H655" s="40"/>
      <c r="I655" s="228"/>
      <c r="J655" s="40"/>
      <c r="K655" s="40"/>
      <c r="L655" s="44"/>
      <c r="M655" s="229"/>
      <c r="N655" s="230"/>
      <c r="O655" s="84"/>
      <c r="P655" s="84"/>
      <c r="Q655" s="84"/>
      <c r="R655" s="84"/>
      <c r="S655" s="84"/>
      <c r="T655" s="85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156</v>
      </c>
      <c r="AU655" s="17" t="s">
        <v>78</v>
      </c>
    </row>
    <row r="656" s="13" customFormat="1">
      <c r="A656" s="13"/>
      <c r="B656" s="233"/>
      <c r="C656" s="234"/>
      <c r="D656" s="226" t="s">
        <v>160</v>
      </c>
      <c r="E656" s="235" t="s">
        <v>19</v>
      </c>
      <c r="F656" s="236" t="s">
        <v>1299</v>
      </c>
      <c r="G656" s="234"/>
      <c r="H656" s="237">
        <v>24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160</v>
      </c>
      <c r="AU656" s="243" t="s">
        <v>78</v>
      </c>
      <c r="AV656" s="13" t="s">
        <v>78</v>
      </c>
      <c r="AW656" s="13" t="s">
        <v>31</v>
      </c>
      <c r="AX656" s="13" t="s">
        <v>69</v>
      </c>
      <c r="AY656" s="243" t="s">
        <v>148</v>
      </c>
    </row>
    <row r="657" s="14" customFormat="1">
      <c r="A657" s="14"/>
      <c r="B657" s="244"/>
      <c r="C657" s="245"/>
      <c r="D657" s="226" t="s">
        <v>160</v>
      </c>
      <c r="E657" s="246" t="s">
        <v>19</v>
      </c>
      <c r="F657" s="247" t="s">
        <v>162</v>
      </c>
      <c r="G657" s="245"/>
      <c r="H657" s="248">
        <v>24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160</v>
      </c>
      <c r="AU657" s="254" t="s">
        <v>78</v>
      </c>
      <c r="AV657" s="14" t="s">
        <v>154</v>
      </c>
      <c r="AW657" s="14" t="s">
        <v>31</v>
      </c>
      <c r="AX657" s="14" t="s">
        <v>76</v>
      </c>
      <c r="AY657" s="254" t="s">
        <v>148</v>
      </c>
    </row>
    <row r="658" s="2" customFormat="1" ht="24.15" customHeight="1">
      <c r="A658" s="38"/>
      <c r="B658" s="39"/>
      <c r="C658" s="213" t="s">
        <v>974</v>
      </c>
      <c r="D658" s="213" t="s">
        <v>150</v>
      </c>
      <c r="E658" s="214" t="s">
        <v>353</v>
      </c>
      <c r="F658" s="215" t="s">
        <v>1300</v>
      </c>
      <c r="G658" s="216" t="s">
        <v>111</v>
      </c>
      <c r="H658" s="217">
        <v>1</v>
      </c>
      <c r="I658" s="218"/>
      <c r="J658" s="219">
        <f>ROUND(I658*H658,2)</f>
        <v>0</v>
      </c>
      <c r="K658" s="215" t="s">
        <v>153</v>
      </c>
      <c r="L658" s="44"/>
      <c r="M658" s="220" t="s">
        <v>19</v>
      </c>
      <c r="N658" s="221" t="s">
        <v>40</v>
      </c>
      <c r="O658" s="84"/>
      <c r="P658" s="222">
        <f>O658*H658</f>
        <v>0</v>
      </c>
      <c r="Q658" s="222">
        <v>0</v>
      </c>
      <c r="R658" s="222">
        <f>Q658*H658</f>
        <v>0</v>
      </c>
      <c r="S658" s="222">
        <v>0</v>
      </c>
      <c r="T658" s="223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24" t="s">
        <v>204</v>
      </c>
      <c r="AT658" s="224" t="s">
        <v>150</v>
      </c>
      <c r="AU658" s="224" t="s">
        <v>78</v>
      </c>
      <c r="AY658" s="17" t="s">
        <v>148</v>
      </c>
      <c r="BE658" s="225">
        <f>IF(N658="základní",J658,0)</f>
        <v>0</v>
      </c>
      <c r="BF658" s="225">
        <f>IF(N658="snížená",J658,0)</f>
        <v>0</v>
      </c>
      <c r="BG658" s="225">
        <f>IF(N658="zákl. přenesená",J658,0)</f>
        <v>0</v>
      </c>
      <c r="BH658" s="225">
        <f>IF(N658="sníž. přenesená",J658,0)</f>
        <v>0</v>
      </c>
      <c r="BI658" s="225">
        <f>IF(N658="nulová",J658,0)</f>
        <v>0</v>
      </c>
      <c r="BJ658" s="17" t="s">
        <v>76</v>
      </c>
      <c r="BK658" s="225">
        <f>ROUND(I658*H658,2)</f>
        <v>0</v>
      </c>
      <c r="BL658" s="17" t="s">
        <v>204</v>
      </c>
      <c r="BM658" s="224" t="s">
        <v>1301</v>
      </c>
    </row>
    <row r="659" s="2" customFormat="1">
      <c r="A659" s="38"/>
      <c r="B659" s="39"/>
      <c r="C659" s="40"/>
      <c r="D659" s="226" t="s">
        <v>156</v>
      </c>
      <c r="E659" s="40"/>
      <c r="F659" s="227" t="s">
        <v>1300</v>
      </c>
      <c r="G659" s="40"/>
      <c r="H659" s="40"/>
      <c r="I659" s="228"/>
      <c r="J659" s="40"/>
      <c r="K659" s="40"/>
      <c r="L659" s="44"/>
      <c r="M659" s="229"/>
      <c r="N659" s="230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156</v>
      </c>
      <c r="AU659" s="17" t="s">
        <v>78</v>
      </c>
    </row>
    <row r="660" s="2" customFormat="1">
      <c r="A660" s="38"/>
      <c r="B660" s="39"/>
      <c r="C660" s="40"/>
      <c r="D660" s="231" t="s">
        <v>158</v>
      </c>
      <c r="E660" s="40"/>
      <c r="F660" s="232" t="s">
        <v>1302</v>
      </c>
      <c r="G660" s="40"/>
      <c r="H660" s="40"/>
      <c r="I660" s="228"/>
      <c r="J660" s="40"/>
      <c r="K660" s="40"/>
      <c r="L660" s="44"/>
      <c r="M660" s="229"/>
      <c r="N660" s="230"/>
      <c r="O660" s="84"/>
      <c r="P660" s="84"/>
      <c r="Q660" s="84"/>
      <c r="R660" s="84"/>
      <c r="S660" s="84"/>
      <c r="T660" s="85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158</v>
      </c>
      <c r="AU660" s="17" t="s">
        <v>78</v>
      </c>
    </row>
    <row r="661" s="2" customFormat="1" ht="16.5" customHeight="1">
      <c r="A661" s="38"/>
      <c r="B661" s="39"/>
      <c r="C661" s="213" t="s">
        <v>1303</v>
      </c>
      <c r="D661" s="213" t="s">
        <v>150</v>
      </c>
      <c r="E661" s="214" t="s">
        <v>374</v>
      </c>
      <c r="F661" s="215" t="s">
        <v>375</v>
      </c>
      <c r="G661" s="216" t="s">
        <v>111</v>
      </c>
      <c r="H661" s="217">
        <v>5.8730000000000002</v>
      </c>
      <c r="I661" s="218"/>
      <c r="J661" s="219">
        <f>ROUND(I661*H661,2)</f>
        <v>0</v>
      </c>
      <c r="K661" s="215" t="s">
        <v>153</v>
      </c>
      <c r="L661" s="44"/>
      <c r="M661" s="220" t="s">
        <v>19</v>
      </c>
      <c r="N661" s="221" t="s">
        <v>40</v>
      </c>
      <c r="O661" s="84"/>
      <c r="P661" s="222">
        <f>O661*H661</f>
        <v>0</v>
      </c>
      <c r="Q661" s="222">
        <v>0</v>
      </c>
      <c r="R661" s="222">
        <f>Q661*H661</f>
        <v>0</v>
      </c>
      <c r="S661" s="222">
        <v>0</v>
      </c>
      <c r="T661" s="223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24" t="s">
        <v>204</v>
      </c>
      <c r="AT661" s="224" t="s">
        <v>150</v>
      </c>
      <c r="AU661" s="224" t="s">
        <v>78</v>
      </c>
      <c r="AY661" s="17" t="s">
        <v>148</v>
      </c>
      <c r="BE661" s="225">
        <f>IF(N661="základní",J661,0)</f>
        <v>0</v>
      </c>
      <c r="BF661" s="225">
        <f>IF(N661="snížená",J661,0)</f>
        <v>0</v>
      </c>
      <c r="BG661" s="225">
        <f>IF(N661="zákl. přenesená",J661,0)</f>
        <v>0</v>
      </c>
      <c r="BH661" s="225">
        <f>IF(N661="sníž. přenesená",J661,0)</f>
        <v>0</v>
      </c>
      <c r="BI661" s="225">
        <f>IF(N661="nulová",J661,0)</f>
        <v>0</v>
      </c>
      <c r="BJ661" s="17" t="s">
        <v>76</v>
      </c>
      <c r="BK661" s="225">
        <f>ROUND(I661*H661,2)</f>
        <v>0</v>
      </c>
      <c r="BL661" s="17" t="s">
        <v>204</v>
      </c>
      <c r="BM661" s="224" t="s">
        <v>1304</v>
      </c>
    </row>
    <row r="662" s="2" customFormat="1">
      <c r="A662" s="38"/>
      <c r="B662" s="39"/>
      <c r="C662" s="40"/>
      <c r="D662" s="226" t="s">
        <v>156</v>
      </c>
      <c r="E662" s="40"/>
      <c r="F662" s="227" t="s">
        <v>377</v>
      </c>
      <c r="G662" s="40"/>
      <c r="H662" s="40"/>
      <c r="I662" s="228"/>
      <c r="J662" s="40"/>
      <c r="K662" s="40"/>
      <c r="L662" s="44"/>
      <c r="M662" s="229"/>
      <c r="N662" s="230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156</v>
      </c>
      <c r="AU662" s="17" t="s">
        <v>78</v>
      </c>
    </row>
    <row r="663" s="2" customFormat="1">
      <c r="A663" s="38"/>
      <c r="B663" s="39"/>
      <c r="C663" s="40"/>
      <c r="D663" s="231" t="s">
        <v>158</v>
      </c>
      <c r="E663" s="40"/>
      <c r="F663" s="232" t="s">
        <v>378</v>
      </c>
      <c r="G663" s="40"/>
      <c r="H663" s="40"/>
      <c r="I663" s="228"/>
      <c r="J663" s="40"/>
      <c r="K663" s="40"/>
      <c r="L663" s="44"/>
      <c r="M663" s="229"/>
      <c r="N663" s="230"/>
      <c r="O663" s="84"/>
      <c r="P663" s="84"/>
      <c r="Q663" s="84"/>
      <c r="R663" s="84"/>
      <c r="S663" s="84"/>
      <c r="T663" s="85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158</v>
      </c>
      <c r="AU663" s="17" t="s">
        <v>78</v>
      </c>
    </row>
    <row r="664" s="12" customFormat="1" ht="22.8" customHeight="1">
      <c r="A664" s="12"/>
      <c r="B664" s="197"/>
      <c r="C664" s="198"/>
      <c r="D664" s="199" t="s">
        <v>68</v>
      </c>
      <c r="E664" s="211" t="s">
        <v>1305</v>
      </c>
      <c r="F664" s="211" t="s">
        <v>1306</v>
      </c>
      <c r="G664" s="198"/>
      <c r="H664" s="198"/>
      <c r="I664" s="201"/>
      <c r="J664" s="212">
        <f>BK664</f>
        <v>0</v>
      </c>
      <c r="K664" s="198"/>
      <c r="L664" s="203"/>
      <c r="M664" s="204"/>
      <c r="N664" s="205"/>
      <c r="O664" s="205"/>
      <c r="P664" s="206">
        <f>SUM(P665:P731)</f>
        <v>0</v>
      </c>
      <c r="Q664" s="205"/>
      <c r="R664" s="206">
        <f>SUM(R665:R731)</f>
        <v>8.0433849999999989</v>
      </c>
      <c r="S664" s="205"/>
      <c r="T664" s="207">
        <f>SUM(T665:T731)</f>
        <v>8.6704724999999989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08" t="s">
        <v>78</v>
      </c>
      <c r="AT664" s="209" t="s">
        <v>68</v>
      </c>
      <c r="AU664" s="209" t="s">
        <v>76</v>
      </c>
      <c r="AY664" s="208" t="s">
        <v>148</v>
      </c>
      <c r="BK664" s="210">
        <f>SUM(BK665:BK731)</f>
        <v>0</v>
      </c>
    </row>
    <row r="665" s="2" customFormat="1" ht="16.5" customHeight="1">
      <c r="A665" s="38"/>
      <c r="B665" s="39"/>
      <c r="C665" s="213" t="s">
        <v>982</v>
      </c>
      <c r="D665" s="213" t="s">
        <v>150</v>
      </c>
      <c r="E665" s="214" t="s">
        <v>1307</v>
      </c>
      <c r="F665" s="215" t="s">
        <v>1308</v>
      </c>
      <c r="G665" s="216" t="s">
        <v>178</v>
      </c>
      <c r="H665" s="217">
        <v>186.25</v>
      </c>
      <c r="I665" s="218"/>
      <c r="J665" s="219">
        <f>ROUND(I665*H665,2)</f>
        <v>0</v>
      </c>
      <c r="K665" s="215" t="s">
        <v>153</v>
      </c>
      <c r="L665" s="44"/>
      <c r="M665" s="220" t="s">
        <v>19</v>
      </c>
      <c r="N665" s="221" t="s">
        <v>40</v>
      </c>
      <c r="O665" s="84"/>
      <c r="P665" s="222">
        <f>O665*H665</f>
        <v>0</v>
      </c>
      <c r="Q665" s="222">
        <v>0.0044999999999999997</v>
      </c>
      <c r="R665" s="222">
        <f>Q665*H665</f>
        <v>0.8381249999999999</v>
      </c>
      <c r="S665" s="222">
        <v>0</v>
      </c>
      <c r="T665" s="223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4" t="s">
        <v>204</v>
      </c>
      <c r="AT665" s="224" t="s">
        <v>150</v>
      </c>
      <c r="AU665" s="224" t="s">
        <v>78</v>
      </c>
      <c r="AY665" s="17" t="s">
        <v>148</v>
      </c>
      <c r="BE665" s="225">
        <f>IF(N665="základní",J665,0)</f>
        <v>0</v>
      </c>
      <c r="BF665" s="225">
        <f>IF(N665="snížená",J665,0)</f>
        <v>0</v>
      </c>
      <c r="BG665" s="225">
        <f>IF(N665="zákl. přenesená",J665,0)</f>
        <v>0</v>
      </c>
      <c r="BH665" s="225">
        <f>IF(N665="sníž. přenesená",J665,0)</f>
        <v>0</v>
      </c>
      <c r="BI665" s="225">
        <f>IF(N665="nulová",J665,0)</f>
        <v>0</v>
      </c>
      <c r="BJ665" s="17" t="s">
        <v>76</v>
      </c>
      <c r="BK665" s="225">
        <f>ROUND(I665*H665,2)</f>
        <v>0</v>
      </c>
      <c r="BL665" s="17" t="s">
        <v>204</v>
      </c>
      <c r="BM665" s="224" t="s">
        <v>1309</v>
      </c>
    </row>
    <row r="666" s="2" customFormat="1">
      <c r="A666" s="38"/>
      <c r="B666" s="39"/>
      <c r="C666" s="40"/>
      <c r="D666" s="226" t="s">
        <v>156</v>
      </c>
      <c r="E666" s="40"/>
      <c r="F666" s="227" t="s">
        <v>1310</v>
      </c>
      <c r="G666" s="40"/>
      <c r="H666" s="40"/>
      <c r="I666" s="228"/>
      <c r="J666" s="40"/>
      <c r="K666" s="40"/>
      <c r="L666" s="44"/>
      <c r="M666" s="229"/>
      <c r="N666" s="230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156</v>
      </c>
      <c r="AU666" s="17" t="s">
        <v>78</v>
      </c>
    </row>
    <row r="667" s="2" customFormat="1">
      <c r="A667" s="38"/>
      <c r="B667" s="39"/>
      <c r="C667" s="40"/>
      <c r="D667" s="231" t="s">
        <v>158</v>
      </c>
      <c r="E667" s="40"/>
      <c r="F667" s="232" t="s">
        <v>1311</v>
      </c>
      <c r="G667" s="40"/>
      <c r="H667" s="40"/>
      <c r="I667" s="228"/>
      <c r="J667" s="40"/>
      <c r="K667" s="40"/>
      <c r="L667" s="44"/>
      <c r="M667" s="229"/>
      <c r="N667" s="230"/>
      <c r="O667" s="84"/>
      <c r="P667" s="84"/>
      <c r="Q667" s="84"/>
      <c r="R667" s="84"/>
      <c r="S667" s="84"/>
      <c r="T667" s="85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158</v>
      </c>
      <c r="AU667" s="17" t="s">
        <v>78</v>
      </c>
    </row>
    <row r="668" s="13" customFormat="1">
      <c r="A668" s="13"/>
      <c r="B668" s="233"/>
      <c r="C668" s="234"/>
      <c r="D668" s="226" t="s">
        <v>160</v>
      </c>
      <c r="E668" s="235" t="s">
        <v>19</v>
      </c>
      <c r="F668" s="236" t="s">
        <v>1312</v>
      </c>
      <c r="G668" s="234"/>
      <c r="H668" s="237">
        <v>99.5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160</v>
      </c>
      <c r="AU668" s="243" t="s">
        <v>78</v>
      </c>
      <c r="AV668" s="13" t="s">
        <v>78</v>
      </c>
      <c r="AW668" s="13" t="s">
        <v>31</v>
      </c>
      <c r="AX668" s="13" t="s">
        <v>69</v>
      </c>
      <c r="AY668" s="243" t="s">
        <v>148</v>
      </c>
    </row>
    <row r="669" s="13" customFormat="1">
      <c r="A669" s="13"/>
      <c r="B669" s="233"/>
      <c r="C669" s="234"/>
      <c r="D669" s="226" t="s">
        <v>160</v>
      </c>
      <c r="E669" s="235" t="s">
        <v>19</v>
      </c>
      <c r="F669" s="236" t="s">
        <v>1313</v>
      </c>
      <c r="G669" s="234"/>
      <c r="H669" s="237">
        <v>86.75</v>
      </c>
      <c r="I669" s="238"/>
      <c r="J669" s="234"/>
      <c r="K669" s="234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160</v>
      </c>
      <c r="AU669" s="243" t="s">
        <v>78</v>
      </c>
      <c r="AV669" s="13" t="s">
        <v>78</v>
      </c>
      <c r="AW669" s="13" t="s">
        <v>31</v>
      </c>
      <c r="AX669" s="13" t="s">
        <v>69</v>
      </c>
      <c r="AY669" s="243" t="s">
        <v>148</v>
      </c>
    </row>
    <row r="670" s="14" customFormat="1">
      <c r="A670" s="14"/>
      <c r="B670" s="244"/>
      <c r="C670" s="245"/>
      <c r="D670" s="226" t="s">
        <v>160</v>
      </c>
      <c r="E670" s="246" t="s">
        <v>19</v>
      </c>
      <c r="F670" s="247" t="s">
        <v>162</v>
      </c>
      <c r="G670" s="245"/>
      <c r="H670" s="248">
        <v>186.25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160</v>
      </c>
      <c r="AU670" s="254" t="s">
        <v>78</v>
      </c>
      <c r="AV670" s="14" t="s">
        <v>154</v>
      </c>
      <c r="AW670" s="14" t="s">
        <v>31</v>
      </c>
      <c r="AX670" s="14" t="s">
        <v>76</v>
      </c>
      <c r="AY670" s="254" t="s">
        <v>148</v>
      </c>
    </row>
    <row r="671" s="2" customFormat="1" ht="16.5" customHeight="1">
      <c r="A671" s="38"/>
      <c r="B671" s="39"/>
      <c r="C671" s="213" t="s">
        <v>1314</v>
      </c>
      <c r="D671" s="213" t="s">
        <v>150</v>
      </c>
      <c r="E671" s="214" t="s">
        <v>1315</v>
      </c>
      <c r="F671" s="215" t="s">
        <v>1316</v>
      </c>
      <c r="G671" s="216" t="s">
        <v>178</v>
      </c>
      <c r="H671" s="217">
        <v>17.899999999999999</v>
      </c>
      <c r="I671" s="218"/>
      <c r="J671" s="219">
        <f>ROUND(I671*H671,2)</f>
        <v>0</v>
      </c>
      <c r="K671" s="215" t="s">
        <v>153</v>
      </c>
      <c r="L671" s="44"/>
      <c r="M671" s="220" t="s">
        <v>19</v>
      </c>
      <c r="N671" s="221" t="s">
        <v>40</v>
      </c>
      <c r="O671" s="84"/>
      <c r="P671" s="222">
        <f>O671*H671</f>
        <v>0</v>
      </c>
      <c r="Q671" s="222">
        <v>0.012</v>
      </c>
      <c r="R671" s="222">
        <f>Q671*H671</f>
        <v>0.21479999999999999</v>
      </c>
      <c r="S671" s="222">
        <v>0</v>
      </c>
      <c r="T671" s="223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4" t="s">
        <v>204</v>
      </c>
      <c r="AT671" s="224" t="s">
        <v>150</v>
      </c>
      <c r="AU671" s="224" t="s">
        <v>78</v>
      </c>
      <c r="AY671" s="17" t="s">
        <v>148</v>
      </c>
      <c r="BE671" s="225">
        <f>IF(N671="základní",J671,0)</f>
        <v>0</v>
      </c>
      <c r="BF671" s="225">
        <f>IF(N671="snížená",J671,0)</f>
        <v>0</v>
      </c>
      <c r="BG671" s="225">
        <f>IF(N671="zákl. přenesená",J671,0)</f>
        <v>0</v>
      </c>
      <c r="BH671" s="225">
        <f>IF(N671="sníž. přenesená",J671,0)</f>
        <v>0</v>
      </c>
      <c r="BI671" s="225">
        <f>IF(N671="nulová",J671,0)</f>
        <v>0</v>
      </c>
      <c r="BJ671" s="17" t="s">
        <v>76</v>
      </c>
      <c r="BK671" s="225">
        <f>ROUND(I671*H671,2)</f>
        <v>0</v>
      </c>
      <c r="BL671" s="17" t="s">
        <v>204</v>
      </c>
      <c r="BM671" s="224" t="s">
        <v>1317</v>
      </c>
    </row>
    <row r="672" s="2" customFormat="1">
      <c r="A672" s="38"/>
      <c r="B672" s="39"/>
      <c r="C672" s="40"/>
      <c r="D672" s="226" t="s">
        <v>156</v>
      </c>
      <c r="E672" s="40"/>
      <c r="F672" s="227" t="s">
        <v>1318</v>
      </c>
      <c r="G672" s="40"/>
      <c r="H672" s="40"/>
      <c r="I672" s="228"/>
      <c r="J672" s="40"/>
      <c r="K672" s="40"/>
      <c r="L672" s="44"/>
      <c r="M672" s="229"/>
      <c r="N672" s="230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156</v>
      </c>
      <c r="AU672" s="17" t="s">
        <v>78</v>
      </c>
    </row>
    <row r="673" s="2" customFormat="1">
      <c r="A673" s="38"/>
      <c r="B673" s="39"/>
      <c r="C673" s="40"/>
      <c r="D673" s="231" t="s">
        <v>158</v>
      </c>
      <c r="E673" s="40"/>
      <c r="F673" s="232" t="s">
        <v>1319</v>
      </c>
      <c r="G673" s="40"/>
      <c r="H673" s="40"/>
      <c r="I673" s="228"/>
      <c r="J673" s="40"/>
      <c r="K673" s="40"/>
      <c r="L673" s="44"/>
      <c r="M673" s="229"/>
      <c r="N673" s="230"/>
      <c r="O673" s="84"/>
      <c r="P673" s="84"/>
      <c r="Q673" s="84"/>
      <c r="R673" s="84"/>
      <c r="S673" s="84"/>
      <c r="T673" s="85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158</v>
      </c>
      <c r="AU673" s="17" t="s">
        <v>78</v>
      </c>
    </row>
    <row r="674" s="13" customFormat="1">
      <c r="A674" s="13"/>
      <c r="B674" s="233"/>
      <c r="C674" s="234"/>
      <c r="D674" s="226" t="s">
        <v>160</v>
      </c>
      <c r="E674" s="235" t="s">
        <v>19</v>
      </c>
      <c r="F674" s="236" t="s">
        <v>1320</v>
      </c>
      <c r="G674" s="234"/>
      <c r="H674" s="237">
        <v>17.899999999999999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160</v>
      </c>
      <c r="AU674" s="243" t="s">
        <v>78</v>
      </c>
      <c r="AV674" s="13" t="s">
        <v>78</v>
      </c>
      <c r="AW674" s="13" t="s">
        <v>31</v>
      </c>
      <c r="AX674" s="13" t="s">
        <v>69</v>
      </c>
      <c r="AY674" s="243" t="s">
        <v>148</v>
      </c>
    </row>
    <row r="675" s="14" customFormat="1">
      <c r="A675" s="14"/>
      <c r="B675" s="244"/>
      <c r="C675" s="245"/>
      <c r="D675" s="226" t="s">
        <v>160</v>
      </c>
      <c r="E675" s="246" t="s">
        <v>19</v>
      </c>
      <c r="F675" s="247" t="s">
        <v>162</v>
      </c>
      <c r="G675" s="245"/>
      <c r="H675" s="248">
        <v>17.899999999999999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160</v>
      </c>
      <c r="AU675" s="254" t="s">
        <v>78</v>
      </c>
      <c r="AV675" s="14" t="s">
        <v>154</v>
      </c>
      <c r="AW675" s="14" t="s">
        <v>31</v>
      </c>
      <c r="AX675" s="14" t="s">
        <v>76</v>
      </c>
      <c r="AY675" s="254" t="s">
        <v>148</v>
      </c>
    </row>
    <row r="676" s="2" customFormat="1" ht="16.5" customHeight="1">
      <c r="A676" s="38"/>
      <c r="B676" s="39"/>
      <c r="C676" s="213" t="s">
        <v>987</v>
      </c>
      <c r="D676" s="213" t="s">
        <v>150</v>
      </c>
      <c r="E676" s="214" t="s">
        <v>1321</v>
      </c>
      <c r="F676" s="215" t="s">
        <v>1322</v>
      </c>
      <c r="G676" s="216" t="s">
        <v>99</v>
      </c>
      <c r="H676" s="217">
        <v>105</v>
      </c>
      <c r="I676" s="218"/>
      <c r="J676" s="219">
        <f>ROUND(I676*H676,2)</f>
        <v>0</v>
      </c>
      <c r="K676" s="215" t="s">
        <v>153</v>
      </c>
      <c r="L676" s="44"/>
      <c r="M676" s="220" t="s">
        <v>19</v>
      </c>
      <c r="N676" s="221" t="s">
        <v>40</v>
      </c>
      <c r="O676" s="84"/>
      <c r="P676" s="222">
        <f>O676*H676</f>
        <v>0</v>
      </c>
      <c r="Q676" s="222">
        <v>0.00029999999999999997</v>
      </c>
      <c r="R676" s="222">
        <f>Q676*H676</f>
        <v>0.0315</v>
      </c>
      <c r="S676" s="222">
        <v>0</v>
      </c>
      <c r="T676" s="223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24" t="s">
        <v>204</v>
      </c>
      <c r="AT676" s="224" t="s">
        <v>150</v>
      </c>
      <c r="AU676" s="224" t="s">
        <v>78</v>
      </c>
      <c r="AY676" s="17" t="s">
        <v>148</v>
      </c>
      <c r="BE676" s="225">
        <f>IF(N676="základní",J676,0)</f>
        <v>0</v>
      </c>
      <c r="BF676" s="225">
        <f>IF(N676="snížená",J676,0)</f>
        <v>0</v>
      </c>
      <c r="BG676" s="225">
        <f>IF(N676="zákl. přenesená",J676,0)</f>
        <v>0</v>
      </c>
      <c r="BH676" s="225">
        <f>IF(N676="sníž. přenesená",J676,0)</f>
        <v>0</v>
      </c>
      <c r="BI676" s="225">
        <f>IF(N676="nulová",J676,0)</f>
        <v>0</v>
      </c>
      <c r="BJ676" s="17" t="s">
        <v>76</v>
      </c>
      <c r="BK676" s="225">
        <f>ROUND(I676*H676,2)</f>
        <v>0</v>
      </c>
      <c r="BL676" s="17" t="s">
        <v>204</v>
      </c>
      <c r="BM676" s="224" t="s">
        <v>1323</v>
      </c>
    </row>
    <row r="677" s="2" customFormat="1">
      <c r="A677" s="38"/>
      <c r="B677" s="39"/>
      <c r="C677" s="40"/>
      <c r="D677" s="226" t="s">
        <v>156</v>
      </c>
      <c r="E677" s="40"/>
      <c r="F677" s="227" t="s">
        <v>1324</v>
      </c>
      <c r="G677" s="40"/>
      <c r="H677" s="40"/>
      <c r="I677" s="228"/>
      <c r="J677" s="40"/>
      <c r="K677" s="40"/>
      <c r="L677" s="44"/>
      <c r="M677" s="229"/>
      <c r="N677" s="230"/>
      <c r="O677" s="84"/>
      <c r="P677" s="84"/>
      <c r="Q677" s="84"/>
      <c r="R677" s="84"/>
      <c r="S677" s="84"/>
      <c r="T677" s="85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156</v>
      </c>
      <c r="AU677" s="17" t="s">
        <v>78</v>
      </c>
    </row>
    <row r="678" s="2" customFormat="1">
      <c r="A678" s="38"/>
      <c r="B678" s="39"/>
      <c r="C678" s="40"/>
      <c r="D678" s="231" t="s">
        <v>158</v>
      </c>
      <c r="E678" s="40"/>
      <c r="F678" s="232" t="s">
        <v>1325</v>
      </c>
      <c r="G678" s="40"/>
      <c r="H678" s="40"/>
      <c r="I678" s="228"/>
      <c r="J678" s="40"/>
      <c r="K678" s="40"/>
      <c r="L678" s="44"/>
      <c r="M678" s="229"/>
      <c r="N678" s="230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158</v>
      </c>
      <c r="AU678" s="17" t="s">
        <v>78</v>
      </c>
    </row>
    <row r="679" s="13" customFormat="1">
      <c r="A679" s="13"/>
      <c r="B679" s="233"/>
      <c r="C679" s="234"/>
      <c r="D679" s="226" t="s">
        <v>160</v>
      </c>
      <c r="E679" s="235" t="s">
        <v>19</v>
      </c>
      <c r="F679" s="236" t="s">
        <v>1326</v>
      </c>
      <c r="G679" s="234"/>
      <c r="H679" s="237">
        <v>59.5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160</v>
      </c>
      <c r="AU679" s="243" t="s">
        <v>78</v>
      </c>
      <c r="AV679" s="13" t="s">
        <v>78</v>
      </c>
      <c r="AW679" s="13" t="s">
        <v>31</v>
      </c>
      <c r="AX679" s="13" t="s">
        <v>69</v>
      </c>
      <c r="AY679" s="243" t="s">
        <v>148</v>
      </c>
    </row>
    <row r="680" s="13" customFormat="1">
      <c r="A680" s="13"/>
      <c r="B680" s="233"/>
      <c r="C680" s="234"/>
      <c r="D680" s="226" t="s">
        <v>160</v>
      </c>
      <c r="E680" s="235" t="s">
        <v>19</v>
      </c>
      <c r="F680" s="236" t="s">
        <v>1327</v>
      </c>
      <c r="G680" s="234"/>
      <c r="H680" s="237">
        <v>45.5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160</v>
      </c>
      <c r="AU680" s="243" t="s">
        <v>78</v>
      </c>
      <c r="AV680" s="13" t="s">
        <v>78</v>
      </c>
      <c r="AW680" s="13" t="s">
        <v>31</v>
      </c>
      <c r="AX680" s="13" t="s">
        <v>69</v>
      </c>
      <c r="AY680" s="243" t="s">
        <v>148</v>
      </c>
    </row>
    <row r="681" s="14" customFormat="1">
      <c r="A681" s="14"/>
      <c r="B681" s="244"/>
      <c r="C681" s="245"/>
      <c r="D681" s="226" t="s">
        <v>160</v>
      </c>
      <c r="E681" s="246" t="s">
        <v>19</v>
      </c>
      <c r="F681" s="247" t="s">
        <v>162</v>
      </c>
      <c r="G681" s="245"/>
      <c r="H681" s="248">
        <v>105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160</v>
      </c>
      <c r="AU681" s="254" t="s">
        <v>78</v>
      </c>
      <c r="AV681" s="14" t="s">
        <v>154</v>
      </c>
      <c r="AW681" s="14" t="s">
        <v>31</v>
      </c>
      <c r="AX681" s="14" t="s">
        <v>76</v>
      </c>
      <c r="AY681" s="254" t="s">
        <v>148</v>
      </c>
    </row>
    <row r="682" s="2" customFormat="1" ht="16.5" customHeight="1">
      <c r="A682" s="38"/>
      <c r="B682" s="39"/>
      <c r="C682" s="213" t="s">
        <v>1328</v>
      </c>
      <c r="D682" s="213" t="s">
        <v>150</v>
      </c>
      <c r="E682" s="214" t="s">
        <v>1329</v>
      </c>
      <c r="F682" s="215" t="s">
        <v>1330</v>
      </c>
      <c r="G682" s="216" t="s">
        <v>178</v>
      </c>
      <c r="H682" s="217">
        <v>104.25</v>
      </c>
      <c r="I682" s="218"/>
      <c r="J682" s="219">
        <f>ROUND(I682*H682,2)</f>
        <v>0</v>
      </c>
      <c r="K682" s="215" t="s">
        <v>153</v>
      </c>
      <c r="L682" s="44"/>
      <c r="M682" s="220" t="s">
        <v>19</v>
      </c>
      <c r="N682" s="221" t="s">
        <v>40</v>
      </c>
      <c r="O682" s="84"/>
      <c r="P682" s="222">
        <f>O682*H682</f>
        <v>0</v>
      </c>
      <c r="Q682" s="222">
        <v>0</v>
      </c>
      <c r="R682" s="222">
        <f>Q682*H682</f>
        <v>0</v>
      </c>
      <c r="S682" s="222">
        <v>0.083169999999999994</v>
      </c>
      <c r="T682" s="223">
        <f>S682*H682</f>
        <v>8.6704724999999989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24" t="s">
        <v>204</v>
      </c>
      <c r="AT682" s="224" t="s">
        <v>150</v>
      </c>
      <c r="AU682" s="224" t="s">
        <v>78</v>
      </c>
      <c r="AY682" s="17" t="s">
        <v>148</v>
      </c>
      <c r="BE682" s="225">
        <f>IF(N682="základní",J682,0)</f>
        <v>0</v>
      </c>
      <c r="BF682" s="225">
        <f>IF(N682="snížená",J682,0)</f>
        <v>0</v>
      </c>
      <c r="BG682" s="225">
        <f>IF(N682="zákl. přenesená",J682,0)</f>
        <v>0</v>
      </c>
      <c r="BH682" s="225">
        <f>IF(N682="sníž. přenesená",J682,0)</f>
        <v>0</v>
      </c>
      <c r="BI682" s="225">
        <f>IF(N682="nulová",J682,0)</f>
        <v>0</v>
      </c>
      <c r="BJ682" s="17" t="s">
        <v>76</v>
      </c>
      <c r="BK682" s="225">
        <f>ROUND(I682*H682,2)</f>
        <v>0</v>
      </c>
      <c r="BL682" s="17" t="s">
        <v>204</v>
      </c>
      <c r="BM682" s="224" t="s">
        <v>1331</v>
      </c>
    </row>
    <row r="683" s="2" customFormat="1">
      <c r="A683" s="38"/>
      <c r="B683" s="39"/>
      <c r="C683" s="40"/>
      <c r="D683" s="226" t="s">
        <v>156</v>
      </c>
      <c r="E683" s="40"/>
      <c r="F683" s="227" t="s">
        <v>1330</v>
      </c>
      <c r="G683" s="40"/>
      <c r="H683" s="40"/>
      <c r="I683" s="228"/>
      <c r="J683" s="40"/>
      <c r="K683" s="40"/>
      <c r="L683" s="44"/>
      <c r="M683" s="229"/>
      <c r="N683" s="230"/>
      <c r="O683" s="84"/>
      <c r="P683" s="84"/>
      <c r="Q683" s="84"/>
      <c r="R683" s="84"/>
      <c r="S683" s="84"/>
      <c r="T683" s="85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7" t="s">
        <v>156</v>
      </c>
      <c r="AU683" s="17" t="s">
        <v>78</v>
      </c>
    </row>
    <row r="684" s="2" customFormat="1">
      <c r="A684" s="38"/>
      <c r="B684" s="39"/>
      <c r="C684" s="40"/>
      <c r="D684" s="231" t="s">
        <v>158</v>
      </c>
      <c r="E684" s="40"/>
      <c r="F684" s="232" t="s">
        <v>1332</v>
      </c>
      <c r="G684" s="40"/>
      <c r="H684" s="40"/>
      <c r="I684" s="228"/>
      <c r="J684" s="40"/>
      <c r="K684" s="40"/>
      <c r="L684" s="44"/>
      <c r="M684" s="229"/>
      <c r="N684" s="230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158</v>
      </c>
      <c r="AU684" s="17" t="s">
        <v>78</v>
      </c>
    </row>
    <row r="685" s="13" customFormat="1">
      <c r="A685" s="13"/>
      <c r="B685" s="233"/>
      <c r="C685" s="234"/>
      <c r="D685" s="226" t="s">
        <v>160</v>
      </c>
      <c r="E685" s="235" t="s">
        <v>19</v>
      </c>
      <c r="F685" s="236" t="s">
        <v>1333</v>
      </c>
      <c r="G685" s="234"/>
      <c r="H685" s="237">
        <v>99.450000000000003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160</v>
      </c>
      <c r="AU685" s="243" t="s">
        <v>78</v>
      </c>
      <c r="AV685" s="13" t="s">
        <v>78</v>
      </c>
      <c r="AW685" s="13" t="s">
        <v>31</v>
      </c>
      <c r="AX685" s="13" t="s">
        <v>69</v>
      </c>
      <c r="AY685" s="243" t="s">
        <v>148</v>
      </c>
    </row>
    <row r="686" s="13" customFormat="1">
      <c r="A686" s="13"/>
      <c r="B686" s="233"/>
      <c r="C686" s="234"/>
      <c r="D686" s="226" t="s">
        <v>160</v>
      </c>
      <c r="E686" s="235" t="s">
        <v>19</v>
      </c>
      <c r="F686" s="236" t="s">
        <v>1334</v>
      </c>
      <c r="G686" s="234"/>
      <c r="H686" s="237">
        <v>4.7999999999999998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160</v>
      </c>
      <c r="AU686" s="243" t="s">
        <v>78</v>
      </c>
      <c r="AV686" s="13" t="s">
        <v>78</v>
      </c>
      <c r="AW686" s="13" t="s">
        <v>31</v>
      </c>
      <c r="AX686" s="13" t="s">
        <v>69</v>
      </c>
      <c r="AY686" s="243" t="s">
        <v>148</v>
      </c>
    </row>
    <row r="687" s="14" customFormat="1">
      <c r="A687" s="14"/>
      <c r="B687" s="244"/>
      <c r="C687" s="245"/>
      <c r="D687" s="226" t="s">
        <v>160</v>
      </c>
      <c r="E687" s="246" t="s">
        <v>694</v>
      </c>
      <c r="F687" s="247" t="s">
        <v>162</v>
      </c>
      <c r="G687" s="245"/>
      <c r="H687" s="248">
        <v>104.25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160</v>
      </c>
      <c r="AU687" s="254" t="s">
        <v>78</v>
      </c>
      <c r="AV687" s="14" t="s">
        <v>154</v>
      </c>
      <c r="AW687" s="14" t="s">
        <v>31</v>
      </c>
      <c r="AX687" s="14" t="s">
        <v>76</v>
      </c>
      <c r="AY687" s="254" t="s">
        <v>148</v>
      </c>
    </row>
    <row r="688" s="2" customFormat="1" ht="16.5" customHeight="1">
      <c r="A688" s="38"/>
      <c r="B688" s="39"/>
      <c r="C688" s="213" t="s">
        <v>992</v>
      </c>
      <c r="D688" s="213" t="s">
        <v>150</v>
      </c>
      <c r="E688" s="214" t="s">
        <v>1335</v>
      </c>
      <c r="F688" s="215" t="s">
        <v>1336</v>
      </c>
      <c r="G688" s="216" t="s">
        <v>178</v>
      </c>
      <c r="H688" s="217">
        <v>17.899999999999999</v>
      </c>
      <c r="I688" s="218"/>
      <c r="J688" s="219">
        <f>ROUND(I688*H688,2)</f>
        <v>0</v>
      </c>
      <c r="K688" s="215" t="s">
        <v>153</v>
      </c>
      <c r="L688" s="44"/>
      <c r="M688" s="220" t="s">
        <v>19</v>
      </c>
      <c r="N688" s="221" t="s">
        <v>40</v>
      </c>
      <c r="O688" s="84"/>
      <c r="P688" s="222">
        <f>O688*H688</f>
        <v>0</v>
      </c>
      <c r="Q688" s="222">
        <v>0.0089999999999999993</v>
      </c>
      <c r="R688" s="222">
        <f>Q688*H688</f>
        <v>0.16109999999999997</v>
      </c>
      <c r="S688" s="222">
        <v>0</v>
      </c>
      <c r="T688" s="223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24" t="s">
        <v>204</v>
      </c>
      <c r="AT688" s="224" t="s">
        <v>150</v>
      </c>
      <c r="AU688" s="224" t="s">
        <v>78</v>
      </c>
      <c r="AY688" s="17" t="s">
        <v>148</v>
      </c>
      <c r="BE688" s="225">
        <f>IF(N688="základní",J688,0)</f>
        <v>0</v>
      </c>
      <c r="BF688" s="225">
        <f>IF(N688="snížená",J688,0)</f>
        <v>0</v>
      </c>
      <c r="BG688" s="225">
        <f>IF(N688="zákl. přenesená",J688,0)</f>
        <v>0</v>
      </c>
      <c r="BH688" s="225">
        <f>IF(N688="sníž. přenesená",J688,0)</f>
        <v>0</v>
      </c>
      <c r="BI688" s="225">
        <f>IF(N688="nulová",J688,0)</f>
        <v>0</v>
      </c>
      <c r="BJ688" s="17" t="s">
        <v>76</v>
      </c>
      <c r="BK688" s="225">
        <f>ROUND(I688*H688,2)</f>
        <v>0</v>
      </c>
      <c r="BL688" s="17" t="s">
        <v>204</v>
      </c>
      <c r="BM688" s="224" t="s">
        <v>1337</v>
      </c>
    </row>
    <row r="689" s="2" customFormat="1">
      <c r="A689" s="38"/>
      <c r="B689" s="39"/>
      <c r="C689" s="40"/>
      <c r="D689" s="226" t="s">
        <v>156</v>
      </c>
      <c r="E689" s="40"/>
      <c r="F689" s="227" t="s">
        <v>1338</v>
      </c>
      <c r="G689" s="40"/>
      <c r="H689" s="40"/>
      <c r="I689" s="228"/>
      <c r="J689" s="40"/>
      <c r="K689" s="40"/>
      <c r="L689" s="44"/>
      <c r="M689" s="229"/>
      <c r="N689" s="230"/>
      <c r="O689" s="84"/>
      <c r="P689" s="84"/>
      <c r="Q689" s="84"/>
      <c r="R689" s="84"/>
      <c r="S689" s="84"/>
      <c r="T689" s="85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156</v>
      </c>
      <c r="AU689" s="17" t="s">
        <v>78</v>
      </c>
    </row>
    <row r="690" s="2" customFormat="1">
      <c r="A690" s="38"/>
      <c r="B690" s="39"/>
      <c r="C690" s="40"/>
      <c r="D690" s="231" t="s">
        <v>158</v>
      </c>
      <c r="E690" s="40"/>
      <c r="F690" s="232" t="s">
        <v>1339</v>
      </c>
      <c r="G690" s="40"/>
      <c r="H690" s="40"/>
      <c r="I690" s="228"/>
      <c r="J690" s="40"/>
      <c r="K690" s="40"/>
      <c r="L690" s="44"/>
      <c r="M690" s="229"/>
      <c r="N690" s="230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158</v>
      </c>
      <c r="AU690" s="17" t="s">
        <v>78</v>
      </c>
    </row>
    <row r="691" s="13" customFormat="1">
      <c r="A691" s="13"/>
      <c r="B691" s="233"/>
      <c r="C691" s="234"/>
      <c r="D691" s="226" t="s">
        <v>160</v>
      </c>
      <c r="E691" s="235" t="s">
        <v>19</v>
      </c>
      <c r="F691" s="236" t="s">
        <v>1320</v>
      </c>
      <c r="G691" s="234"/>
      <c r="H691" s="237">
        <v>17.899999999999999</v>
      </c>
      <c r="I691" s="238"/>
      <c r="J691" s="234"/>
      <c r="K691" s="234"/>
      <c r="L691" s="239"/>
      <c r="M691" s="240"/>
      <c r="N691" s="241"/>
      <c r="O691" s="241"/>
      <c r="P691" s="241"/>
      <c r="Q691" s="241"/>
      <c r="R691" s="241"/>
      <c r="S691" s="241"/>
      <c r="T691" s="24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3" t="s">
        <v>160</v>
      </c>
      <c r="AU691" s="243" t="s">
        <v>78</v>
      </c>
      <c r="AV691" s="13" t="s">
        <v>78</v>
      </c>
      <c r="AW691" s="13" t="s">
        <v>31</v>
      </c>
      <c r="AX691" s="13" t="s">
        <v>69</v>
      </c>
      <c r="AY691" s="243" t="s">
        <v>148</v>
      </c>
    </row>
    <row r="692" s="14" customFormat="1">
      <c r="A692" s="14"/>
      <c r="B692" s="244"/>
      <c r="C692" s="245"/>
      <c r="D692" s="226" t="s">
        <v>160</v>
      </c>
      <c r="E692" s="246" t="s">
        <v>19</v>
      </c>
      <c r="F692" s="247" t="s">
        <v>162</v>
      </c>
      <c r="G692" s="245"/>
      <c r="H692" s="248">
        <v>17.899999999999999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160</v>
      </c>
      <c r="AU692" s="254" t="s">
        <v>78</v>
      </c>
      <c r="AV692" s="14" t="s">
        <v>154</v>
      </c>
      <c r="AW692" s="14" t="s">
        <v>31</v>
      </c>
      <c r="AX692" s="14" t="s">
        <v>76</v>
      </c>
      <c r="AY692" s="254" t="s">
        <v>148</v>
      </c>
    </row>
    <row r="693" s="2" customFormat="1" ht="16.5" customHeight="1">
      <c r="A693" s="38"/>
      <c r="B693" s="39"/>
      <c r="C693" s="255" t="s">
        <v>1340</v>
      </c>
      <c r="D693" s="255" t="s">
        <v>222</v>
      </c>
      <c r="E693" s="256" t="s">
        <v>1341</v>
      </c>
      <c r="F693" s="257" t="s">
        <v>1342</v>
      </c>
      <c r="G693" s="258" t="s">
        <v>178</v>
      </c>
      <c r="H693" s="259">
        <v>21.48</v>
      </c>
      <c r="I693" s="260"/>
      <c r="J693" s="261">
        <f>ROUND(I693*H693,2)</f>
        <v>0</v>
      </c>
      <c r="K693" s="257" t="s">
        <v>340</v>
      </c>
      <c r="L693" s="262"/>
      <c r="M693" s="263" t="s">
        <v>19</v>
      </c>
      <c r="N693" s="264" t="s">
        <v>40</v>
      </c>
      <c r="O693" s="84"/>
      <c r="P693" s="222">
        <f>O693*H693</f>
        <v>0</v>
      </c>
      <c r="Q693" s="222">
        <v>0.023</v>
      </c>
      <c r="R693" s="222">
        <f>Q693*H693</f>
        <v>0.49403999999999998</v>
      </c>
      <c r="S693" s="222">
        <v>0</v>
      </c>
      <c r="T693" s="223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4" t="s">
        <v>256</v>
      </c>
      <c r="AT693" s="224" t="s">
        <v>222</v>
      </c>
      <c r="AU693" s="224" t="s">
        <v>78</v>
      </c>
      <c r="AY693" s="17" t="s">
        <v>148</v>
      </c>
      <c r="BE693" s="225">
        <f>IF(N693="základní",J693,0)</f>
        <v>0</v>
      </c>
      <c r="BF693" s="225">
        <f>IF(N693="snížená",J693,0)</f>
        <v>0</v>
      </c>
      <c r="BG693" s="225">
        <f>IF(N693="zákl. přenesená",J693,0)</f>
        <v>0</v>
      </c>
      <c r="BH693" s="225">
        <f>IF(N693="sníž. přenesená",J693,0)</f>
        <v>0</v>
      </c>
      <c r="BI693" s="225">
        <f>IF(N693="nulová",J693,0)</f>
        <v>0</v>
      </c>
      <c r="BJ693" s="17" t="s">
        <v>76</v>
      </c>
      <c r="BK693" s="225">
        <f>ROUND(I693*H693,2)</f>
        <v>0</v>
      </c>
      <c r="BL693" s="17" t="s">
        <v>204</v>
      </c>
      <c r="BM693" s="224" t="s">
        <v>1343</v>
      </c>
    </row>
    <row r="694" s="2" customFormat="1">
      <c r="A694" s="38"/>
      <c r="B694" s="39"/>
      <c r="C694" s="40"/>
      <c r="D694" s="226" t="s">
        <v>156</v>
      </c>
      <c r="E694" s="40"/>
      <c r="F694" s="227" t="s">
        <v>1342</v>
      </c>
      <c r="G694" s="40"/>
      <c r="H694" s="40"/>
      <c r="I694" s="228"/>
      <c r="J694" s="40"/>
      <c r="K694" s="40"/>
      <c r="L694" s="44"/>
      <c r="M694" s="229"/>
      <c r="N694" s="230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156</v>
      </c>
      <c r="AU694" s="17" t="s">
        <v>78</v>
      </c>
    </row>
    <row r="695" s="13" customFormat="1">
      <c r="A695" s="13"/>
      <c r="B695" s="233"/>
      <c r="C695" s="234"/>
      <c r="D695" s="226" t="s">
        <v>160</v>
      </c>
      <c r="E695" s="235" t="s">
        <v>19</v>
      </c>
      <c r="F695" s="236" t="s">
        <v>1344</v>
      </c>
      <c r="G695" s="234"/>
      <c r="H695" s="237">
        <v>21.48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160</v>
      </c>
      <c r="AU695" s="243" t="s">
        <v>78</v>
      </c>
      <c r="AV695" s="13" t="s">
        <v>78</v>
      </c>
      <c r="AW695" s="13" t="s">
        <v>31</v>
      </c>
      <c r="AX695" s="13" t="s">
        <v>69</v>
      </c>
      <c r="AY695" s="243" t="s">
        <v>148</v>
      </c>
    </row>
    <row r="696" s="14" customFormat="1">
      <c r="A696" s="14"/>
      <c r="B696" s="244"/>
      <c r="C696" s="245"/>
      <c r="D696" s="226" t="s">
        <v>160</v>
      </c>
      <c r="E696" s="246" t="s">
        <v>19</v>
      </c>
      <c r="F696" s="247" t="s">
        <v>162</v>
      </c>
      <c r="G696" s="245"/>
      <c r="H696" s="248">
        <v>21.48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160</v>
      </c>
      <c r="AU696" s="254" t="s">
        <v>78</v>
      </c>
      <c r="AV696" s="14" t="s">
        <v>154</v>
      </c>
      <c r="AW696" s="14" t="s">
        <v>31</v>
      </c>
      <c r="AX696" s="14" t="s">
        <v>76</v>
      </c>
      <c r="AY696" s="254" t="s">
        <v>148</v>
      </c>
    </row>
    <row r="697" s="2" customFormat="1" ht="16.5" customHeight="1">
      <c r="A697" s="38"/>
      <c r="B697" s="39"/>
      <c r="C697" s="213" t="s">
        <v>998</v>
      </c>
      <c r="D697" s="213" t="s">
        <v>150</v>
      </c>
      <c r="E697" s="214" t="s">
        <v>1345</v>
      </c>
      <c r="F697" s="215" t="s">
        <v>1346</v>
      </c>
      <c r="G697" s="216" t="s">
        <v>178</v>
      </c>
      <c r="H697" s="217">
        <v>186.25</v>
      </c>
      <c r="I697" s="218"/>
      <c r="J697" s="219">
        <f>ROUND(I697*H697,2)</f>
        <v>0</v>
      </c>
      <c r="K697" s="215" t="s">
        <v>153</v>
      </c>
      <c r="L697" s="44"/>
      <c r="M697" s="220" t="s">
        <v>19</v>
      </c>
      <c r="N697" s="221" t="s">
        <v>40</v>
      </c>
      <c r="O697" s="84"/>
      <c r="P697" s="222">
        <f>O697*H697</f>
        <v>0</v>
      </c>
      <c r="Q697" s="222">
        <v>0.0074999999999999997</v>
      </c>
      <c r="R697" s="222">
        <f>Q697*H697</f>
        <v>1.3968749999999999</v>
      </c>
      <c r="S697" s="222">
        <v>0</v>
      </c>
      <c r="T697" s="223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4" t="s">
        <v>204</v>
      </c>
      <c r="AT697" s="224" t="s">
        <v>150</v>
      </c>
      <c r="AU697" s="224" t="s">
        <v>78</v>
      </c>
      <c r="AY697" s="17" t="s">
        <v>148</v>
      </c>
      <c r="BE697" s="225">
        <f>IF(N697="základní",J697,0)</f>
        <v>0</v>
      </c>
      <c r="BF697" s="225">
        <f>IF(N697="snížená",J697,0)</f>
        <v>0</v>
      </c>
      <c r="BG697" s="225">
        <f>IF(N697="zákl. přenesená",J697,0)</f>
        <v>0</v>
      </c>
      <c r="BH697" s="225">
        <f>IF(N697="sníž. přenesená",J697,0)</f>
        <v>0</v>
      </c>
      <c r="BI697" s="225">
        <f>IF(N697="nulová",J697,0)</f>
        <v>0</v>
      </c>
      <c r="BJ697" s="17" t="s">
        <v>76</v>
      </c>
      <c r="BK697" s="225">
        <f>ROUND(I697*H697,2)</f>
        <v>0</v>
      </c>
      <c r="BL697" s="17" t="s">
        <v>204</v>
      </c>
      <c r="BM697" s="224" t="s">
        <v>1347</v>
      </c>
    </row>
    <row r="698" s="2" customFormat="1">
      <c r="A698" s="38"/>
      <c r="B698" s="39"/>
      <c r="C698" s="40"/>
      <c r="D698" s="226" t="s">
        <v>156</v>
      </c>
      <c r="E698" s="40"/>
      <c r="F698" s="227" t="s">
        <v>1348</v>
      </c>
      <c r="G698" s="40"/>
      <c r="H698" s="40"/>
      <c r="I698" s="228"/>
      <c r="J698" s="40"/>
      <c r="K698" s="40"/>
      <c r="L698" s="44"/>
      <c r="M698" s="229"/>
      <c r="N698" s="230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156</v>
      </c>
      <c r="AU698" s="17" t="s">
        <v>78</v>
      </c>
    </row>
    <row r="699" s="2" customFormat="1">
      <c r="A699" s="38"/>
      <c r="B699" s="39"/>
      <c r="C699" s="40"/>
      <c r="D699" s="231" t="s">
        <v>158</v>
      </c>
      <c r="E699" s="40"/>
      <c r="F699" s="232" t="s">
        <v>1349</v>
      </c>
      <c r="G699" s="40"/>
      <c r="H699" s="40"/>
      <c r="I699" s="228"/>
      <c r="J699" s="40"/>
      <c r="K699" s="40"/>
      <c r="L699" s="44"/>
      <c r="M699" s="229"/>
      <c r="N699" s="230"/>
      <c r="O699" s="84"/>
      <c r="P699" s="84"/>
      <c r="Q699" s="84"/>
      <c r="R699" s="84"/>
      <c r="S699" s="84"/>
      <c r="T699" s="85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158</v>
      </c>
      <c r="AU699" s="17" t="s">
        <v>78</v>
      </c>
    </row>
    <row r="700" s="2" customFormat="1">
      <c r="A700" s="38"/>
      <c r="B700" s="39"/>
      <c r="C700" s="40"/>
      <c r="D700" s="226" t="s">
        <v>1350</v>
      </c>
      <c r="E700" s="40"/>
      <c r="F700" s="269" t="s">
        <v>1351</v>
      </c>
      <c r="G700" s="40"/>
      <c r="H700" s="40"/>
      <c r="I700" s="228"/>
      <c r="J700" s="40"/>
      <c r="K700" s="40"/>
      <c r="L700" s="44"/>
      <c r="M700" s="229"/>
      <c r="N700" s="230"/>
      <c r="O700" s="84"/>
      <c r="P700" s="84"/>
      <c r="Q700" s="84"/>
      <c r="R700" s="84"/>
      <c r="S700" s="84"/>
      <c r="T700" s="85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1350</v>
      </c>
      <c r="AU700" s="17" t="s">
        <v>78</v>
      </c>
    </row>
    <row r="701" s="13" customFormat="1">
      <c r="A701" s="13"/>
      <c r="B701" s="233"/>
      <c r="C701" s="234"/>
      <c r="D701" s="226" t="s">
        <v>160</v>
      </c>
      <c r="E701" s="235" t="s">
        <v>19</v>
      </c>
      <c r="F701" s="236" t="s">
        <v>1312</v>
      </c>
      <c r="G701" s="234"/>
      <c r="H701" s="237">
        <v>99.5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160</v>
      </c>
      <c r="AU701" s="243" t="s">
        <v>78</v>
      </c>
      <c r="AV701" s="13" t="s">
        <v>78</v>
      </c>
      <c r="AW701" s="13" t="s">
        <v>31</v>
      </c>
      <c r="AX701" s="13" t="s">
        <v>69</v>
      </c>
      <c r="AY701" s="243" t="s">
        <v>148</v>
      </c>
    </row>
    <row r="702" s="13" customFormat="1">
      <c r="A702" s="13"/>
      <c r="B702" s="233"/>
      <c r="C702" s="234"/>
      <c r="D702" s="226" t="s">
        <v>160</v>
      </c>
      <c r="E702" s="235" t="s">
        <v>19</v>
      </c>
      <c r="F702" s="236" t="s">
        <v>1313</v>
      </c>
      <c r="G702" s="234"/>
      <c r="H702" s="237">
        <v>86.75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160</v>
      </c>
      <c r="AU702" s="243" t="s">
        <v>78</v>
      </c>
      <c r="AV702" s="13" t="s">
        <v>78</v>
      </c>
      <c r="AW702" s="13" t="s">
        <v>31</v>
      </c>
      <c r="AX702" s="13" t="s">
        <v>69</v>
      </c>
      <c r="AY702" s="243" t="s">
        <v>148</v>
      </c>
    </row>
    <row r="703" s="14" customFormat="1">
      <c r="A703" s="14"/>
      <c r="B703" s="244"/>
      <c r="C703" s="245"/>
      <c r="D703" s="226" t="s">
        <v>160</v>
      </c>
      <c r="E703" s="246" t="s">
        <v>19</v>
      </c>
      <c r="F703" s="247" t="s">
        <v>162</v>
      </c>
      <c r="G703" s="245"/>
      <c r="H703" s="248">
        <v>186.25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160</v>
      </c>
      <c r="AU703" s="254" t="s">
        <v>78</v>
      </c>
      <c r="AV703" s="14" t="s">
        <v>154</v>
      </c>
      <c r="AW703" s="14" t="s">
        <v>31</v>
      </c>
      <c r="AX703" s="14" t="s">
        <v>76</v>
      </c>
      <c r="AY703" s="254" t="s">
        <v>148</v>
      </c>
    </row>
    <row r="704" s="2" customFormat="1" ht="21.75" customHeight="1">
      <c r="A704" s="38"/>
      <c r="B704" s="39"/>
      <c r="C704" s="255" t="s">
        <v>1352</v>
      </c>
      <c r="D704" s="255" t="s">
        <v>222</v>
      </c>
      <c r="E704" s="256" t="s">
        <v>1353</v>
      </c>
      <c r="F704" s="257" t="s">
        <v>1354</v>
      </c>
      <c r="G704" s="258" t="s">
        <v>178</v>
      </c>
      <c r="H704" s="259">
        <v>210.65000000000001</v>
      </c>
      <c r="I704" s="260"/>
      <c r="J704" s="261">
        <f>ROUND(I704*H704,2)</f>
        <v>0</v>
      </c>
      <c r="K704" s="257" t="s">
        <v>1355</v>
      </c>
      <c r="L704" s="262"/>
      <c r="M704" s="263" t="s">
        <v>19</v>
      </c>
      <c r="N704" s="264" t="s">
        <v>40</v>
      </c>
      <c r="O704" s="84"/>
      <c r="P704" s="222">
        <f>O704*H704</f>
        <v>0</v>
      </c>
      <c r="Q704" s="222">
        <v>0.023</v>
      </c>
      <c r="R704" s="222">
        <f>Q704*H704</f>
        <v>4.8449499999999999</v>
      </c>
      <c r="S704" s="222">
        <v>0</v>
      </c>
      <c r="T704" s="223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4" t="s">
        <v>256</v>
      </c>
      <c r="AT704" s="224" t="s">
        <v>222</v>
      </c>
      <c r="AU704" s="224" t="s">
        <v>78</v>
      </c>
      <c r="AY704" s="17" t="s">
        <v>148</v>
      </c>
      <c r="BE704" s="225">
        <f>IF(N704="základní",J704,0)</f>
        <v>0</v>
      </c>
      <c r="BF704" s="225">
        <f>IF(N704="snížená",J704,0)</f>
        <v>0</v>
      </c>
      <c r="BG704" s="225">
        <f>IF(N704="zákl. přenesená",J704,0)</f>
        <v>0</v>
      </c>
      <c r="BH704" s="225">
        <f>IF(N704="sníž. přenesená",J704,0)</f>
        <v>0</v>
      </c>
      <c r="BI704" s="225">
        <f>IF(N704="nulová",J704,0)</f>
        <v>0</v>
      </c>
      <c r="BJ704" s="17" t="s">
        <v>76</v>
      </c>
      <c r="BK704" s="225">
        <f>ROUND(I704*H704,2)</f>
        <v>0</v>
      </c>
      <c r="BL704" s="17" t="s">
        <v>204</v>
      </c>
      <c r="BM704" s="224" t="s">
        <v>1356</v>
      </c>
    </row>
    <row r="705" s="2" customFormat="1">
      <c r="A705" s="38"/>
      <c r="B705" s="39"/>
      <c r="C705" s="40"/>
      <c r="D705" s="226" t="s">
        <v>156</v>
      </c>
      <c r="E705" s="40"/>
      <c r="F705" s="227" t="s">
        <v>1354</v>
      </c>
      <c r="G705" s="40"/>
      <c r="H705" s="40"/>
      <c r="I705" s="228"/>
      <c r="J705" s="40"/>
      <c r="K705" s="40"/>
      <c r="L705" s="44"/>
      <c r="M705" s="229"/>
      <c r="N705" s="230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156</v>
      </c>
      <c r="AU705" s="17" t="s">
        <v>78</v>
      </c>
    </row>
    <row r="706" s="13" customFormat="1">
      <c r="A706" s="13"/>
      <c r="B706" s="233"/>
      <c r="C706" s="234"/>
      <c r="D706" s="226" t="s">
        <v>160</v>
      </c>
      <c r="E706" s="235" t="s">
        <v>19</v>
      </c>
      <c r="F706" s="236" t="s">
        <v>1357</v>
      </c>
      <c r="G706" s="234"/>
      <c r="H706" s="237">
        <v>210.65000000000001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160</v>
      </c>
      <c r="AU706" s="243" t="s">
        <v>78</v>
      </c>
      <c r="AV706" s="13" t="s">
        <v>78</v>
      </c>
      <c r="AW706" s="13" t="s">
        <v>31</v>
      </c>
      <c r="AX706" s="13" t="s">
        <v>69</v>
      </c>
      <c r="AY706" s="243" t="s">
        <v>148</v>
      </c>
    </row>
    <row r="707" s="14" customFormat="1">
      <c r="A707" s="14"/>
      <c r="B707" s="244"/>
      <c r="C707" s="245"/>
      <c r="D707" s="226" t="s">
        <v>160</v>
      </c>
      <c r="E707" s="246" t="s">
        <v>19</v>
      </c>
      <c r="F707" s="247" t="s">
        <v>162</v>
      </c>
      <c r="G707" s="245"/>
      <c r="H707" s="248">
        <v>210.65000000000001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160</v>
      </c>
      <c r="AU707" s="254" t="s">
        <v>78</v>
      </c>
      <c r="AV707" s="14" t="s">
        <v>154</v>
      </c>
      <c r="AW707" s="14" t="s">
        <v>31</v>
      </c>
      <c r="AX707" s="14" t="s">
        <v>76</v>
      </c>
      <c r="AY707" s="254" t="s">
        <v>148</v>
      </c>
    </row>
    <row r="708" s="2" customFormat="1" ht="16.5" customHeight="1">
      <c r="A708" s="38"/>
      <c r="B708" s="39"/>
      <c r="C708" s="213" t="s">
        <v>1006</v>
      </c>
      <c r="D708" s="213" t="s">
        <v>150</v>
      </c>
      <c r="E708" s="214" t="s">
        <v>1358</v>
      </c>
      <c r="F708" s="215" t="s">
        <v>1359</v>
      </c>
      <c r="G708" s="216" t="s">
        <v>178</v>
      </c>
      <c r="H708" s="217">
        <v>204.15000000000001</v>
      </c>
      <c r="I708" s="218"/>
      <c r="J708" s="219">
        <f>ROUND(I708*H708,2)</f>
        <v>0</v>
      </c>
      <c r="K708" s="215" t="s">
        <v>153</v>
      </c>
      <c r="L708" s="44"/>
      <c r="M708" s="220" t="s">
        <v>19</v>
      </c>
      <c r="N708" s="221" t="s">
        <v>40</v>
      </c>
      <c r="O708" s="84"/>
      <c r="P708" s="222">
        <f>O708*H708</f>
        <v>0</v>
      </c>
      <c r="Q708" s="222">
        <v>0.00029999999999999997</v>
      </c>
      <c r="R708" s="222">
        <f>Q708*H708</f>
        <v>0.061244999999999994</v>
      </c>
      <c r="S708" s="222">
        <v>0</v>
      </c>
      <c r="T708" s="223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24" t="s">
        <v>204</v>
      </c>
      <c r="AT708" s="224" t="s">
        <v>150</v>
      </c>
      <c r="AU708" s="224" t="s">
        <v>78</v>
      </c>
      <c r="AY708" s="17" t="s">
        <v>148</v>
      </c>
      <c r="BE708" s="225">
        <f>IF(N708="základní",J708,0)</f>
        <v>0</v>
      </c>
      <c r="BF708" s="225">
        <f>IF(N708="snížená",J708,0)</f>
        <v>0</v>
      </c>
      <c r="BG708" s="225">
        <f>IF(N708="zákl. přenesená",J708,0)</f>
        <v>0</v>
      </c>
      <c r="BH708" s="225">
        <f>IF(N708="sníž. přenesená",J708,0)</f>
        <v>0</v>
      </c>
      <c r="BI708" s="225">
        <f>IF(N708="nulová",J708,0)</f>
        <v>0</v>
      </c>
      <c r="BJ708" s="17" t="s">
        <v>76</v>
      </c>
      <c r="BK708" s="225">
        <f>ROUND(I708*H708,2)</f>
        <v>0</v>
      </c>
      <c r="BL708" s="17" t="s">
        <v>204</v>
      </c>
      <c r="BM708" s="224" t="s">
        <v>1360</v>
      </c>
    </row>
    <row r="709" s="2" customFormat="1">
      <c r="A709" s="38"/>
      <c r="B709" s="39"/>
      <c r="C709" s="40"/>
      <c r="D709" s="226" t="s">
        <v>156</v>
      </c>
      <c r="E709" s="40"/>
      <c r="F709" s="227" t="s">
        <v>1361</v>
      </c>
      <c r="G709" s="40"/>
      <c r="H709" s="40"/>
      <c r="I709" s="228"/>
      <c r="J709" s="40"/>
      <c r="K709" s="40"/>
      <c r="L709" s="44"/>
      <c r="M709" s="229"/>
      <c r="N709" s="230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156</v>
      </c>
      <c r="AU709" s="17" t="s">
        <v>78</v>
      </c>
    </row>
    <row r="710" s="2" customFormat="1">
      <c r="A710" s="38"/>
      <c r="B710" s="39"/>
      <c r="C710" s="40"/>
      <c r="D710" s="231" t="s">
        <v>158</v>
      </c>
      <c r="E710" s="40"/>
      <c r="F710" s="232" t="s">
        <v>1362</v>
      </c>
      <c r="G710" s="40"/>
      <c r="H710" s="40"/>
      <c r="I710" s="228"/>
      <c r="J710" s="40"/>
      <c r="K710" s="40"/>
      <c r="L710" s="44"/>
      <c r="M710" s="229"/>
      <c r="N710" s="230"/>
      <c r="O710" s="84"/>
      <c r="P710" s="84"/>
      <c r="Q710" s="84"/>
      <c r="R710" s="84"/>
      <c r="S710" s="84"/>
      <c r="T710" s="85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158</v>
      </c>
      <c r="AU710" s="17" t="s">
        <v>78</v>
      </c>
    </row>
    <row r="711" s="13" customFormat="1">
      <c r="A711" s="13"/>
      <c r="B711" s="233"/>
      <c r="C711" s="234"/>
      <c r="D711" s="226" t="s">
        <v>160</v>
      </c>
      <c r="E711" s="235" t="s">
        <v>19</v>
      </c>
      <c r="F711" s="236" t="s">
        <v>1320</v>
      </c>
      <c r="G711" s="234"/>
      <c r="H711" s="237">
        <v>17.899999999999999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160</v>
      </c>
      <c r="AU711" s="243" t="s">
        <v>78</v>
      </c>
      <c r="AV711" s="13" t="s">
        <v>78</v>
      </c>
      <c r="AW711" s="13" t="s">
        <v>31</v>
      </c>
      <c r="AX711" s="13" t="s">
        <v>69</v>
      </c>
      <c r="AY711" s="243" t="s">
        <v>148</v>
      </c>
    </row>
    <row r="712" s="13" customFormat="1">
      <c r="A712" s="13"/>
      <c r="B712" s="233"/>
      <c r="C712" s="234"/>
      <c r="D712" s="226" t="s">
        <v>160</v>
      </c>
      <c r="E712" s="235" t="s">
        <v>19</v>
      </c>
      <c r="F712" s="236" t="s">
        <v>1312</v>
      </c>
      <c r="G712" s="234"/>
      <c r="H712" s="237">
        <v>99.5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160</v>
      </c>
      <c r="AU712" s="243" t="s">
        <v>78</v>
      </c>
      <c r="AV712" s="13" t="s">
        <v>78</v>
      </c>
      <c r="AW712" s="13" t="s">
        <v>31</v>
      </c>
      <c r="AX712" s="13" t="s">
        <v>69</v>
      </c>
      <c r="AY712" s="243" t="s">
        <v>148</v>
      </c>
    </row>
    <row r="713" s="13" customFormat="1">
      <c r="A713" s="13"/>
      <c r="B713" s="233"/>
      <c r="C713" s="234"/>
      <c r="D713" s="226" t="s">
        <v>160</v>
      </c>
      <c r="E713" s="235" t="s">
        <v>19</v>
      </c>
      <c r="F713" s="236" t="s">
        <v>1313</v>
      </c>
      <c r="G713" s="234"/>
      <c r="H713" s="237">
        <v>86.75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160</v>
      </c>
      <c r="AU713" s="243" t="s">
        <v>78</v>
      </c>
      <c r="AV713" s="13" t="s">
        <v>78</v>
      </c>
      <c r="AW713" s="13" t="s">
        <v>31</v>
      </c>
      <c r="AX713" s="13" t="s">
        <v>69</v>
      </c>
      <c r="AY713" s="243" t="s">
        <v>148</v>
      </c>
    </row>
    <row r="714" s="14" customFormat="1">
      <c r="A714" s="14"/>
      <c r="B714" s="244"/>
      <c r="C714" s="245"/>
      <c r="D714" s="226" t="s">
        <v>160</v>
      </c>
      <c r="E714" s="246" t="s">
        <v>19</v>
      </c>
      <c r="F714" s="247" t="s">
        <v>162</v>
      </c>
      <c r="G714" s="245"/>
      <c r="H714" s="248">
        <v>204.15000000000001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160</v>
      </c>
      <c r="AU714" s="254" t="s">
        <v>78</v>
      </c>
      <c r="AV714" s="14" t="s">
        <v>154</v>
      </c>
      <c r="AW714" s="14" t="s">
        <v>31</v>
      </c>
      <c r="AX714" s="14" t="s">
        <v>76</v>
      </c>
      <c r="AY714" s="254" t="s">
        <v>148</v>
      </c>
    </row>
    <row r="715" s="2" customFormat="1" ht="16.5" customHeight="1">
      <c r="A715" s="38"/>
      <c r="B715" s="39"/>
      <c r="C715" s="213" t="s">
        <v>1363</v>
      </c>
      <c r="D715" s="213" t="s">
        <v>150</v>
      </c>
      <c r="E715" s="214" t="s">
        <v>1364</v>
      </c>
      <c r="F715" s="215" t="s">
        <v>1365</v>
      </c>
      <c r="G715" s="216" t="s">
        <v>99</v>
      </c>
      <c r="H715" s="217">
        <v>25</v>
      </c>
      <c r="I715" s="218"/>
      <c r="J715" s="219">
        <f>ROUND(I715*H715,2)</f>
        <v>0</v>
      </c>
      <c r="K715" s="215" t="s">
        <v>153</v>
      </c>
      <c r="L715" s="44"/>
      <c r="M715" s="220" t="s">
        <v>19</v>
      </c>
      <c r="N715" s="221" t="s">
        <v>40</v>
      </c>
      <c r="O715" s="84"/>
      <c r="P715" s="222">
        <f>O715*H715</f>
        <v>0</v>
      </c>
      <c r="Q715" s="222">
        <v>3.0000000000000001E-05</v>
      </c>
      <c r="R715" s="222">
        <f>Q715*H715</f>
        <v>0.00075000000000000002</v>
      </c>
      <c r="S715" s="222">
        <v>0</v>
      </c>
      <c r="T715" s="223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4" t="s">
        <v>204</v>
      </c>
      <c r="AT715" s="224" t="s">
        <v>150</v>
      </c>
      <c r="AU715" s="224" t="s">
        <v>78</v>
      </c>
      <c r="AY715" s="17" t="s">
        <v>148</v>
      </c>
      <c r="BE715" s="225">
        <f>IF(N715="základní",J715,0)</f>
        <v>0</v>
      </c>
      <c r="BF715" s="225">
        <f>IF(N715="snížená",J715,0)</f>
        <v>0</v>
      </c>
      <c r="BG715" s="225">
        <f>IF(N715="zákl. přenesená",J715,0)</f>
        <v>0</v>
      </c>
      <c r="BH715" s="225">
        <f>IF(N715="sníž. přenesená",J715,0)</f>
        <v>0</v>
      </c>
      <c r="BI715" s="225">
        <f>IF(N715="nulová",J715,0)</f>
        <v>0</v>
      </c>
      <c r="BJ715" s="17" t="s">
        <v>76</v>
      </c>
      <c r="BK715" s="225">
        <f>ROUND(I715*H715,2)</f>
        <v>0</v>
      </c>
      <c r="BL715" s="17" t="s">
        <v>204</v>
      </c>
      <c r="BM715" s="224" t="s">
        <v>1366</v>
      </c>
    </row>
    <row r="716" s="2" customFormat="1">
      <c r="A716" s="38"/>
      <c r="B716" s="39"/>
      <c r="C716" s="40"/>
      <c r="D716" s="226" t="s">
        <v>156</v>
      </c>
      <c r="E716" s="40"/>
      <c r="F716" s="227" t="s">
        <v>1367</v>
      </c>
      <c r="G716" s="40"/>
      <c r="H716" s="40"/>
      <c r="I716" s="228"/>
      <c r="J716" s="40"/>
      <c r="K716" s="40"/>
      <c r="L716" s="44"/>
      <c r="M716" s="229"/>
      <c r="N716" s="230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156</v>
      </c>
      <c r="AU716" s="17" t="s">
        <v>78</v>
      </c>
    </row>
    <row r="717" s="2" customFormat="1">
      <c r="A717" s="38"/>
      <c r="B717" s="39"/>
      <c r="C717" s="40"/>
      <c r="D717" s="231" t="s">
        <v>158</v>
      </c>
      <c r="E717" s="40"/>
      <c r="F717" s="232" t="s">
        <v>1368</v>
      </c>
      <c r="G717" s="40"/>
      <c r="H717" s="40"/>
      <c r="I717" s="228"/>
      <c r="J717" s="40"/>
      <c r="K717" s="40"/>
      <c r="L717" s="44"/>
      <c r="M717" s="229"/>
      <c r="N717" s="230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158</v>
      </c>
      <c r="AU717" s="17" t="s">
        <v>78</v>
      </c>
    </row>
    <row r="718" s="13" customFormat="1">
      <c r="A718" s="13"/>
      <c r="B718" s="233"/>
      <c r="C718" s="234"/>
      <c r="D718" s="226" t="s">
        <v>160</v>
      </c>
      <c r="E718" s="235" t="s">
        <v>19</v>
      </c>
      <c r="F718" s="236" t="s">
        <v>1369</v>
      </c>
      <c r="G718" s="234"/>
      <c r="H718" s="237">
        <v>25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160</v>
      </c>
      <c r="AU718" s="243" t="s">
        <v>78</v>
      </c>
      <c r="AV718" s="13" t="s">
        <v>78</v>
      </c>
      <c r="AW718" s="13" t="s">
        <v>31</v>
      </c>
      <c r="AX718" s="13" t="s">
        <v>69</v>
      </c>
      <c r="AY718" s="243" t="s">
        <v>148</v>
      </c>
    </row>
    <row r="719" s="14" customFormat="1">
      <c r="A719" s="14"/>
      <c r="B719" s="244"/>
      <c r="C719" s="245"/>
      <c r="D719" s="226" t="s">
        <v>160</v>
      </c>
      <c r="E719" s="246" t="s">
        <v>19</v>
      </c>
      <c r="F719" s="247" t="s">
        <v>162</v>
      </c>
      <c r="G719" s="245"/>
      <c r="H719" s="248">
        <v>25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160</v>
      </c>
      <c r="AU719" s="254" t="s">
        <v>78</v>
      </c>
      <c r="AV719" s="14" t="s">
        <v>154</v>
      </c>
      <c r="AW719" s="14" t="s">
        <v>31</v>
      </c>
      <c r="AX719" s="14" t="s">
        <v>76</v>
      </c>
      <c r="AY719" s="254" t="s">
        <v>148</v>
      </c>
    </row>
    <row r="720" s="2" customFormat="1" ht="16.5" customHeight="1">
      <c r="A720" s="38"/>
      <c r="B720" s="39"/>
      <c r="C720" s="213" t="s">
        <v>1012</v>
      </c>
      <c r="D720" s="213" t="s">
        <v>150</v>
      </c>
      <c r="E720" s="214" t="s">
        <v>1370</v>
      </c>
      <c r="F720" s="215" t="s">
        <v>1371</v>
      </c>
      <c r="G720" s="216" t="s">
        <v>178</v>
      </c>
      <c r="H720" s="217">
        <v>17.899999999999999</v>
      </c>
      <c r="I720" s="218"/>
      <c r="J720" s="219">
        <f>ROUND(I720*H720,2)</f>
        <v>0</v>
      </c>
      <c r="K720" s="215" t="s">
        <v>153</v>
      </c>
      <c r="L720" s="44"/>
      <c r="M720" s="220" t="s">
        <v>19</v>
      </c>
      <c r="N720" s="221" t="s">
        <v>40</v>
      </c>
      <c r="O720" s="84"/>
      <c r="P720" s="222">
        <f>O720*H720</f>
        <v>0</v>
      </c>
      <c r="Q720" s="222">
        <v>0</v>
      </c>
      <c r="R720" s="222">
        <f>Q720*H720</f>
        <v>0</v>
      </c>
      <c r="S720" s="222">
        <v>0</v>
      </c>
      <c r="T720" s="223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4" t="s">
        <v>204</v>
      </c>
      <c r="AT720" s="224" t="s">
        <v>150</v>
      </c>
      <c r="AU720" s="224" t="s">
        <v>78</v>
      </c>
      <c r="AY720" s="17" t="s">
        <v>148</v>
      </c>
      <c r="BE720" s="225">
        <f>IF(N720="základní",J720,0)</f>
        <v>0</v>
      </c>
      <c r="BF720" s="225">
        <f>IF(N720="snížená",J720,0)</f>
        <v>0</v>
      </c>
      <c r="BG720" s="225">
        <f>IF(N720="zákl. přenesená",J720,0)</f>
        <v>0</v>
      </c>
      <c r="BH720" s="225">
        <f>IF(N720="sníž. přenesená",J720,0)</f>
        <v>0</v>
      </c>
      <c r="BI720" s="225">
        <f>IF(N720="nulová",J720,0)</f>
        <v>0</v>
      </c>
      <c r="BJ720" s="17" t="s">
        <v>76</v>
      </c>
      <c r="BK720" s="225">
        <f>ROUND(I720*H720,2)</f>
        <v>0</v>
      </c>
      <c r="BL720" s="17" t="s">
        <v>204</v>
      </c>
      <c r="BM720" s="224" t="s">
        <v>1372</v>
      </c>
    </row>
    <row r="721" s="2" customFormat="1">
      <c r="A721" s="38"/>
      <c r="B721" s="39"/>
      <c r="C721" s="40"/>
      <c r="D721" s="226" t="s">
        <v>156</v>
      </c>
      <c r="E721" s="40"/>
      <c r="F721" s="227" t="s">
        <v>1373</v>
      </c>
      <c r="G721" s="40"/>
      <c r="H721" s="40"/>
      <c r="I721" s="228"/>
      <c r="J721" s="40"/>
      <c r="K721" s="40"/>
      <c r="L721" s="44"/>
      <c r="M721" s="229"/>
      <c r="N721" s="230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156</v>
      </c>
      <c r="AU721" s="17" t="s">
        <v>78</v>
      </c>
    </row>
    <row r="722" s="2" customFormat="1">
      <c r="A722" s="38"/>
      <c r="B722" s="39"/>
      <c r="C722" s="40"/>
      <c r="D722" s="231" t="s">
        <v>158</v>
      </c>
      <c r="E722" s="40"/>
      <c r="F722" s="232" t="s">
        <v>1374</v>
      </c>
      <c r="G722" s="40"/>
      <c r="H722" s="40"/>
      <c r="I722" s="228"/>
      <c r="J722" s="40"/>
      <c r="K722" s="40"/>
      <c r="L722" s="44"/>
      <c r="M722" s="229"/>
      <c r="N722" s="230"/>
      <c r="O722" s="84"/>
      <c r="P722" s="84"/>
      <c r="Q722" s="84"/>
      <c r="R722" s="84"/>
      <c r="S722" s="84"/>
      <c r="T722" s="85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158</v>
      </c>
      <c r="AU722" s="17" t="s">
        <v>78</v>
      </c>
    </row>
    <row r="723" s="13" customFormat="1">
      <c r="A723" s="13"/>
      <c r="B723" s="233"/>
      <c r="C723" s="234"/>
      <c r="D723" s="226" t="s">
        <v>160</v>
      </c>
      <c r="E723" s="235" t="s">
        <v>19</v>
      </c>
      <c r="F723" s="236" t="s">
        <v>1320</v>
      </c>
      <c r="G723" s="234"/>
      <c r="H723" s="237">
        <v>17.899999999999999</v>
      </c>
      <c r="I723" s="238"/>
      <c r="J723" s="234"/>
      <c r="K723" s="234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160</v>
      </c>
      <c r="AU723" s="243" t="s">
        <v>78</v>
      </c>
      <c r="AV723" s="13" t="s">
        <v>78</v>
      </c>
      <c r="AW723" s="13" t="s">
        <v>31</v>
      </c>
      <c r="AX723" s="13" t="s">
        <v>69</v>
      </c>
      <c r="AY723" s="243" t="s">
        <v>148</v>
      </c>
    </row>
    <row r="724" s="14" customFormat="1">
      <c r="A724" s="14"/>
      <c r="B724" s="244"/>
      <c r="C724" s="245"/>
      <c r="D724" s="226" t="s">
        <v>160</v>
      </c>
      <c r="E724" s="246" t="s">
        <v>19</v>
      </c>
      <c r="F724" s="247" t="s">
        <v>162</v>
      </c>
      <c r="G724" s="245"/>
      <c r="H724" s="248">
        <v>17.899999999999999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160</v>
      </c>
      <c r="AU724" s="254" t="s">
        <v>78</v>
      </c>
      <c r="AV724" s="14" t="s">
        <v>154</v>
      </c>
      <c r="AW724" s="14" t="s">
        <v>31</v>
      </c>
      <c r="AX724" s="14" t="s">
        <v>76</v>
      </c>
      <c r="AY724" s="254" t="s">
        <v>148</v>
      </c>
    </row>
    <row r="725" s="2" customFormat="1" ht="16.5" customHeight="1">
      <c r="A725" s="38"/>
      <c r="B725" s="39"/>
      <c r="C725" s="213" t="s">
        <v>1375</v>
      </c>
      <c r="D725" s="213" t="s">
        <v>150</v>
      </c>
      <c r="E725" s="214" t="s">
        <v>1376</v>
      </c>
      <c r="F725" s="215" t="s">
        <v>1377</v>
      </c>
      <c r="G725" s="216" t="s">
        <v>178</v>
      </c>
      <c r="H725" s="217">
        <v>8</v>
      </c>
      <c r="I725" s="218"/>
      <c r="J725" s="219">
        <f>ROUND(I725*H725,2)</f>
        <v>0</v>
      </c>
      <c r="K725" s="215" t="s">
        <v>340</v>
      </c>
      <c r="L725" s="44"/>
      <c r="M725" s="220" t="s">
        <v>19</v>
      </c>
      <c r="N725" s="221" t="s">
        <v>40</v>
      </c>
      <c r="O725" s="84"/>
      <c r="P725" s="222">
        <f>O725*H725</f>
        <v>0</v>
      </c>
      <c r="Q725" s="222">
        <v>0</v>
      </c>
      <c r="R725" s="222">
        <f>Q725*H725</f>
        <v>0</v>
      </c>
      <c r="S725" s="222">
        <v>0</v>
      </c>
      <c r="T725" s="223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24" t="s">
        <v>204</v>
      </c>
      <c r="AT725" s="224" t="s">
        <v>150</v>
      </c>
      <c r="AU725" s="224" t="s">
        <v>78</v>
      </c>
      <c r="AY725" s="17" t="s">
        <v>148</v>
      </c>
      <c r="BE725" s="225">
        <f>IF(N725="základní",J725,0)</f>
        <v>0</v>
      </c>
      <c r="BF725" s="225">
        <f>IF(N725="snížená",J725,0)</f>
        <v>0</v>
      </c>
      <c r="BG725" s="225">
        <f>IF(N725="zákl. přenesená",J725,0)</f>
        <v>0</v>
      </c>
      <c r="BH725" s="225">
        <f>IF(N725="sníž. přenesená",J725,0)</f>
        <v>0</v>
      </c>
      <c r="BI725" s="225">
        <f>IF(N725="nulová",J725,0)</f>
        <v>0</v>
      </c>
      <c r="BJ725" s="17" t="s">
        <v>76</v>
      </c>
      <c r="BK725" s="225">
        <f>ROUND(I725*H725,2)</f>
        <v>0</v>
      </c>
      <c r="BL725" s="17" t="s">
        <v>204</v>
      </c>
      <c r="BM725" s="224" t="s">
        <v>1378</v>
      </c>
    </row>
    <row r="726" s="2" customFormat="1">
      <c r="A726" s="38"/>
      <c r="B726" s="39"/>
      <c r="C726" s="40"/>
      <c r="D726" s="226" t="s">
        <v>156</v>
      </c>
      <c r="E726" s="40"/>
      <c r="F726" s="227" t="s">
        <v>1377</v>
      </c>
      <c r="G726" s="40"/>
      <c r="H726" s="40"/>
      <c r="I726" s="228"/>
      <c r="J726" s="40"/>
      <c r="K726" s="40"/>
      <c r="L726" s="44"/>
      <c r="M726" s="229"/>
      <c r="N726" s="230"/>
      <c r="O726" s="84"/>
      <c r="P726" s="84"/>
      <c r="Q726" s="84"/>
      <c r="R726" s="84"/>
      <c r="S726" s="84"/>
      <c r="T726" s="85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156</v>
      </c>
      <c r="AU726" s="17" t="s">
        <v>78</v>
      </c>
    </row>
    <row r="727" s="13" customFormat="1">
      <c r="A727" s="13"/>
      <c r="B727" s="233"/>
      <c r="C727" s="234"/>
      <c r="D727" s="226" t="s">
        <v>160</v>
      </c>
      <c r="E727" s="235" t="s">
        <v>19</v>
      </c>
      <c r="F727" s="236" t="s">
        <v>1379</v>
      </c>
      <c r="G727" s="234"/>
      <c r="H727" s="237">
        <v>8</v>
      </c>
      <c r="I727" s="238"/>
      <c r="J727" s="234"/>
      <c r="K727" s="234"/>
      <c r="L727" s="239"/>
      <c r="M727" s="240"/>
      <c r="N727" s="241"/>
      <c r="O727" s="241"/>
      <c r="P727" s="241"/>
      <c r="Q727" s="241"/>
      <c r="R727" s="241"/>
      <c r="S727" s="241"/>
      <c r="T727" s="24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3" t="s">
        <v>160</v>
      </c>
      <c r="AU727" s="243" t="s">
        <v>78</v>
      </c>
      <c r="AV727" s="13" t="s">
        <v>78</v>
      </c>
      <c r="AW727" s="13" t="s">
        <v>31</v>
      </c>
      <c r="AX727" s="13" t="s">
        <v>69</v>
      </c>
      <c r="AY727" s="243" t="s">
        <v>148</v>
      </c>
    </row>
    <row r="728" s="14" customFormat="1">
      <c r="A728" s="14"/>
      <c r="B728" s="244"/>
      <c r="C728" s="245"/>
      <c r="D728" s="226" t="s">
        <v>160</v>
      </c>
      <c r="E728" s="246" t="s">
        <v>19</v>
      </c>
      <c r="F728" s="247" t="s">
        <v>162</v>
      </c>
      <c r="G728" s="245"/>
      <c r="H728" s="248">
        <v>8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160</v>
      </c>
      <c r="AU728" s="254" t="s">
        <v>78</v>
      </c>
      <c r="AV728" s="14" t="s">
        <v>154</v>
      </c>
      <c r="AW728" s="14" t="s">
        <v>31</v>
      </c>
      <c r="AX728" s="14" t="s">
        <v>76</v>
      </c>
      <c r="AY728" s="254" t="s">
        <v>148</v>
      </c>
    </row>
    <row r="729" s="2" customFormat="1" ht="16.5" customHeight="1">
      <c r="A729" s="38"/>
      <c r="B729" s="39"/>
      <c r="C729" s="213" t="s">
        <v>1019</v>
      </c>
      <c r="D729" s="213" t="s">
        <v>150</v>
      </c>
      <c r="E729" s="214" t="s">
        <v>1380</v>
      </c>
      <c r="F729" s="215" t="s">
        <v>1381</v>
      </c>
      <c r="G729" s="216" t="s">
        <v>111</v>
      </c>
      <c r="H729" s="217">
        <v>8.0429999999999993</v>
      </c>
      <c r="I729" s="218"/>
      <c r="J729" s="219">
        <f>ROUND(I729*H729,2)</f>
        <v>0</v>
      </c>
      <c r="K729" s="215" t="s">
        <v>153</v>
      </c>
      <c r="L729" s="44"/>
      <c r="M729" s="220" t="s">
        <v>19</v>
      </c>
      <c r="N729" s="221" t="s">
        <v>40</v>
      </c>
      <c r="O729" s="84"/>
      <c r="P729" s="222">
        <f>O729*H729</f>
        <v>0</v>
      </c>
      <c r="Q729" s="222">
        <v>0</v>
      </c>
      <c r="R729" s="222">
        <f>Q729*H729</f>
        <v>0</v>
      </c>
      <c r="S729" s="222">
        <v>0</v>
      </c>
      <c r="T729" s="223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24" t="s">
        <v>204</v>
      </c>
      <c r="AT729" s="224" t="s">
        <v>150</v>
      </c>
      <c r="AU729" s="224" t="s">
        <v>78</v>
      </c>
      <c r="AY729" s="17" t="s">
        <v>148</v>
      </c>
      <c r="BE729" s="225">
        <f>IF(N729="základní",J729,0)</f>
        <v>0</v>
      </c>
      <c r="BF729" s="225">
        <f>IF(N729="snížená",J729,0)</f>
        <v>0</v>
      </c>
      <c r="BG729" s="225">
        <f>IF(N729="zákl. přenesená",J729,0)</f>
        <v>0</v>
      </c>
      <c r="BH729" s="225">
        <f>IF(N729="sníž. přenesená",J729,0)</f>
        <v>0</v>
      </c>
      <c r="BI729" s="225">
        <f>IF(N729="nulová",J729,0)</f>
        <v>0</v>
      </c>
      <c r="BJ729" s="17" t="s">
        <v>76</v>
      </c>
      <c r="BK729" s="225">
        <f>ROUND(I729*H729,2)</f>
        <v>0</v>
      </c>
      <c r="BL729" s="17" t="s">
        <v>204</v>
      </c>
      <c r="BM729" s="224" t="s">
        <v>1382</v>
      </c>
    </row>
    <row r="730" s="2" customFormat="1">
      <c r="A730" s="38"/>
      <c r="B730" s="39"/>
      <c r="C730" s="40"/>
      <c r="D730" s="226" t="s">
        <v>156</v>
      </c>
      <c r="E730" s="40"/>
      <c r="F730" s="227" t="s">
        <v>1383</v>
      </c>
      <c r="G730" s="40"/>
      <c r="H730" s="40"/>
      <c r="I730" s="228"/>
      <c r="J730" s="40"/>
      <c r="K730" s="40"/>
      <c r="L730" s="44"/>
      <c r="M730" s="229"/>
      <c r="N730" s="230"/>
      <c r="O730" s="84"/>
      <c r="P730" s="84"/>
      <c r="Q730" s="84"/>
      <c r="R730" s="84"/>
      <c r="S730" s="84"/>
      <c r="T730" s="85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156</v>
      </c>
      <c r="AU730" s="17" t="s">
        <v>78</v>
      </c>
    </row>
    <row r="731" s="2" customFormat="1">
      <c r="A731" s="38"/>
      <c r="B731" s="39"/>
      <c r="C731" s="40"/>
      <c r="D731" s="231" t="s">
        <v>158</v>
      </c>
      <c r="E731" s="40"/>
      <c r="F731" s="232" t="s">
        <v>1384</v>
      </c>
      <c r="G731" s="40"/>
      <c r="H731" s="40"/>
      <c r="I731" s="228"/>
      <c r="J731" s="40"/>
      <c r="K731" s="40"/>
      <c r="L731" s="44"/>
      <c r="M731" s="229"/>
      <c r="N731" s="230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158</v>
      </c>
      <c r="AU731" s="17" t="s">
        <v>78</v>
      </c>
    </row>
    <row r="732" s="12" customFormat="1" ht="22.8" customHeight="1">
      <c r="A732" s="12"/>
      <c r="B732" s="197"/>
      <c r="C732" s="198"/>
      <c r="D732" s="199" t="s">
        <v>68</v>
      </c>
      <c r="E732" s="211" t="s">
        <v>1385</v>
      </c>
      <c r="F732" s="211" t="s">
        <v>1386</v>
      </c>
      <c r="G732" s="198"/>
      <c r="H732" s="198"/>
      <c r="I732" s="201"/>
      <c r="J732" s="212">
        <f>BK732</f>
        <v>0</v>
      </c>
      <c r="K732" s="198"/>
      <c r="L732" s="203"/>
      <c r="M732" s="204"/>
      <c r="N732" s="205"/>
      <c r="O732" s="205"/>
      <c r="P732" s="206">
        <f>SUM(P733:P739)</f>
        <v>0</v>
      </c>
      <c r="Q732" s="205"/>
      <c r="R732" s="206">
        <f>SUM(R733:R739)</f>
        <v>0.48719999999999997</v>
      </c>
      <c r="S732" s="205"/>
      <c r="T732" s="207">
        <f>SUM(T733:T739)</f>
        <v>0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08" t="s">
        <v>78</v>
      </c>
      <c r="AT732" s="209" t="s">
        <v>68</v>
      </c>
      <c r="AU732" s="209" t="s">
        <v>76</v>
      </c>
      <c r="AY732" s="208" t="s">
        <v>148</v>
      </c>
      <c r="BK732" s="210">
        <f>SUM(BK733:BK739)</f>
        <v>0</v>
      </c>
    </row>
    <row r="733" s="2" customFormat="1" ht="16.5" customHeight="1">
      <c r="A733" s="38"/>
      <c r="B733" s="39"/>
      <c r="C733" s="213" t="s">
        <v>1387</v>
      </c>
      <c r="D733" s="213" t="s">
        <v>150</v>
      </c>
      <c r="E733" s="214" t="s">
        <v>1388</v>
      </c>
      <c r="F733" s="215" t="s">
        <v>1389</v>
      </c>
      <c r="G733" s="216" t="s">
        <v>178</v>
      </c>
      <c r="H733" s="217">
        <v>24</v>
      </c>
      <c r="I733" s="218"/>
      <c r="J733" s="219">
        <f>ROUND(I733*H733,2)</f>
        <v>0</v>
      </c>
      <c r="K733" s="215" t="s">
        <v>340</v>
      </c>
      <c r="L733" s="44"/>
      <c r="M733" s="220" t="s">
        <v>19</v>
      </c>
      <c r="N733" s="221" t="s">
        <v>40</v>
      </c>
      <c r="O733" s="84"/>
      <c r="P733" s="222">
        <f>O733*H733</f>
        <v>0</v>
      </c>
      <c r="Q733" s="222">
        <v>0.020299999999999999</v>
      </c>
      <c r="R733" s="222">
        <f>Q733*H733</f>
        <v>0.48719999999999997</v>
      </c>
      <c r="S733" s="222">
        <v>0</v>
      </c>
      <c r="T733" s="223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24" t="s">
        <v>204</v>
      </c>
      <c r="AT733" s="224" t="s">
        <v>150</v>
      </c>
      <c r="AU733" s="224" t="s">
        <v>78</v>
      </c>
      <c r="AY733" s="17" t="s">
        <v>148</v>
      </c>
      <c r="BE733" s="225">
        <f>IF(N733="základní",J733,0)</f>
        <v>0</v>
      </c>
      <c r="BF733" s="225">
        <f>IF(N733="snížená",J733,0)</f>
        <v>0</v>
      </c>
      <c r="BG733" s="225">
        <f>IF(N733="zákl. přenesená",J733,0)</f>
        <v>0</v>
      </c>
      <c r="BH733" s="225">
        <f>IF(N733="sníž. přenesená",J733,0)</f>
        <v>0</v>
      </c>
      <c r="BI733" s="225">
        <f>IF(N733="nulová",J733,0)</f>
        <v>0</v>
      </c>
      <c r="BJ733" s="17" t="s">
        <v>76</v>
      </c>
      <c r="BK733" s="225">
        <f>ROUND(I733*H733,2)</f>
        <v>0</v>
      </c>
      <c r="BL733" s="17" t="s">
        <v>204</v>
      </c>
      <c r="BM733" s="224" t="s">
        <v>1390</v>
      </c>
    </row>
    <row r="734" s="2" customFormat="1">
      <c r="A734" s="38"/>
      <c r="B734" s="39"/>
      <c r="C734" s="40"/>
      <c r="D734" s="226" t="s">
        <v>156</v>
      </c>
      <c r="E734" s="40"/>
      <c r="F734" s="227" t="s">
        <v>1391</v>
      </c>
      <c r="G734" s="40"/>
      <c r="H734" s="40"/>
      <c r="I734" s="228"/>
      <c r="J734" s="40"/>
      <c r="K734" s="40"/>
      <c r="L734" s="44"/>
      <c r="M734" s="229"/>
      <c r="N734" s="230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156</v>
      </c>
      <c r="AU734" s="17" t="s">
        <v>78</v>
      </c>
    </row>
    <row r="735" s="13" customFormat="1">
      <c r="A735" s="13"/>
      <c r="B735" s="233"/>
      <c r="C735" s="234"/>
      <c r="D735" s="226" t="s">
        <v>160</v>
      </c>
      <c r="E735" s="235" t="s">
        <v>19</v>
      </c>
      <c r="F735" s="236" t="s">
        <v>1392</v>
      </c>
      <c r="G735" s="234"/>
      <c r="H735" s="237">
        <v>24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160</v>
      </c>
      <c r="AU735" s="243" t="s">
        <v>78</v>
      </c>
      <c r="AV735" s="13" t="s">
        <v>78</v>
      </c>
      <c r="AW735" s="13" t="s">
        <v>31</v>
      </c>
      <c r="AX735" s="13" t="s">
        <v>69</v>
      </c>
      <c r="AY735" s="243" t="s">
        <v>148</v>
      </c>
    </row>
    <row r="736" s="14" customFormat="1">
      <c r="A736" s="14"/>
      <c r="B736" s="244"/>
      <c r="C736" s="245"/>
      <c r="D736" s="226" t="s">
        <v>160</v>
      </c>
      <c r="E736" s="246" t="s">
        <v>19</v>
      </c>
      <c r="F736" s="247" t="s">
        <v>162</v>
      </c>
      <c r="G736" s="245"/>
      <c r="H736" s="248">
        <v>24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160</v>
      </c>
      <c r="AU736" s="254" t="s">
        <v>78</v>
      </c>
      <c r="AV736" s="14" t="s">
        <v>154</v>
      </c>
      <c r="AW736" s="14" t="s">
        <v>31</v>
      </c>
      <c r="AX736" s="14" t="s">
        <v>76</v>
      </c>
      <c r="AY736" s="254" t="s">
        <v>148</v>
      </c>
    </row>
    <row r="737" s="2" customFormat="1" ht="16.5" customHeight="1">
      <c r="A737" s="38"/>
      <c r="B737" s="39"/>
      <c r="C737" s="213" t="s">
        <v>1023</v>
      </c>
      <c r="D737" s="213" t="s">
        <v>150</v>
      </c>
      <c r="E737" s="214" t="s">
        <v>1393</v>
      </c>
      <c r="F737" s="215" t="s">
        <v>1394</v>
      </c>
      <c r="G737" s="216" t="s">
        <v>111</v>
      </c>
      <c r="H737" s="217">
        <v>0.48699999999999999</v>
      </c>
      <c r="I737" s="218"/>
      <c r="J737" s="219">
        <f>ROUND(I737*H737,2)</f>
        <v>0</v>
      </c>
      <c r="K737" s="215" t="s">
        <v>153</v>
      </c>
      <c r="L737" s="44"/>
      <c r="M737" s="220" t="s">
        <v>19</v>
      </c>
      <c r="N737" s="221" t="s">
        <v>40</v>
      </c>
      <c r="O737" s="84"/>
      <c r="P737" s="222">
        <f>O737*H737</f>
        <v>0</v>
      </c>
      <c r="Q737" s="222">
        <v>0</v>
      </c>
      <c r="R737" s="222">
        <f>Q737*H737</f>
        <v>0</v>
      </c>
      <c r="S737" s="222">
        <v>0</v>
      </c>
      <c r="T737" s="223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4" t="s">
        <v>204</v>
      </c>
      <c r="AT737" s="224" t="s">
        <v>150</v>
      </c>
      <c r="AU737" s="224" t="s">
        <v>78</v>
      </c>
      <c r="AY737" s="17" t="s">
        <v>148</v>
      </c>
      <c r="BE737" s="225">
        <f>IF(N737="základní",J737,0)</f>
        <v>0</v>
      </c>
      <c r="BF737" s="225">
        <f>IF(N737="snížená",J737,0)</f>
        <v>0</v>
      </c>
      <c r="BG737" s="225">
        <f>IF(N737="zákl. přenesená",J737,0)</f>
        <v>0</v>
      </c>
      <c r="BH737" s="225">
        <f>IF(N737="sníž. přenesená",J737,0)</f>
        <v>0</v>
      </c>
      <c r="BI737" s="225">
        <f>IF(N737="nulová",J737,0)</f>
        <v>0</v>
      </c>
      <c r="BJ737" s="17" t="s">
        <v>76</v>
      </c>
      <c r="BK737" s="225">
        <f>ROUND(I737*H737,2)</f>
        <v>0</v>
      </c>
      <c r="BL737" s="17" t="s">
        <v>204</v>
      </c>
      <c r="BM737" s="224" t="s">
        <v>1395</v>
      </c>
    </row>
    <row r="738" s="2" customFormat="1">
      <c r="A738" s="38"/>
      <c r="B738" s="39"/>
      <c r="C738" s="40"/>
      <c r="D738" s="226" t="s">
        <v>156</v>
      </c>
      <c r="E738" s="40"/>
      <c r="F738" s="227" t="s">
        <v>1396</v>
      </c>
      <c r="G738" s="40"/>
      <c r="H738" s="40"/>
      <c r="I738" s="228"/>
      <c r="J738" s="40"/>
      <c r="K738" s="40"/>
      <c r="L738" s="44"/>
      <c r="M738" s="229"/>
      <c r="N738" s="230"/>
      <c r="O738" s="84"/>
      <c r="P738" s="84"/>
      <c r="Q738" s="84"/>
      <c r="R738" s="84"/>
      <c r="S738" s="84"/>
      <c r="T738" s="85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156</v>
      </c>
      <c r="AU738" s="17" t="s">
        <v>78</v>
      </c>
    </row>
    <row r="739" s="2" customFormat="1">
      <c r="A739" s="38"/>
      <c r="B739" s="39"/>
      <c r="C739" s="40"/>
      <c r="D739" s="231" t="s">
        <v>158</v>
      </c>
      <c r="E739" s="40"/>
      <c r="F739" s="232" t="s">
        <v>1397</v>
      </c>
      <c r="G739" s="40"/>
      <c r="H739" s="40"/>
      <c r="I739" s="228"/>
      <c r="J739" s="40"/>
      <c r="K739" s="40"/>
      <c r="L739" s="44"/>
      <c r="M739" s="229"/>
      <c r="N739" s="230"/>
      <c r="O739" s="84"/>
      <c r="P739" s="84"/>
      <c r="Q739" s="84"/>
      <c r="R739" s="84"/>
      <c r="S739" s="84"/>
      <c r="T739" s="85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T739" s="17" t="s">
        <v>158</v>
      </c>
      <c r="AU739" s="17" t="s">
        <v>78</v>
      </c>
    </row>
    <row r="740" s="12" customFormat="1" ht="22.8" customHeight="1">
      <c r="A740" s="12"/>
      <c r="B740" s="197"/>
      <c r="C740" s="198"/>
      <c r="D740" s="199" t="s">
        <v>68</v>
      </c>
      <c r="E740" s="211" t="s">
        <v>379</v>
      </c>
      <c r="F740" s="211" t="s">
        <v>380</v>
      </c>
      <c r="G740" s="198"/>
      <c r="H740" s="198"/>
      <c r="I740" s="201"/>
      <c r="J740" s="212">
        <f>BK740</f>
        <v>0</v>
      </c>
      <c r="K740" s="198"/>
      <c r="L740" s="203"/>
      <c r="M740" s="204"/>
      <c r="N740" s="205"/>
      <c r="O740" s="205"/>
      <c r="P740" s="206">
        <f>SUM(P741:P756)</f>
        <v>0</v>
      </c>
      <c r="Q740" s="205"/>
      <c r="R740" s="206">
        <f>SUM(R741:R756)</f>
        <v>0.24480106000000002</v>
      </c>
      <c r="S740" s="205"/>
      <c r="T740" s="207">
        <f>SUM(T741:T756)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08" t="s">
        <v>78</v>
      </c>
      <c r="AT740" s="209" t="s">
        <v>68</v>
      </c>
      <c r="AU740" s="209" t="s">
        <v>76</v>
      </c>
      <c r="AY740" s="208" t="s">
        <v>148</v>
      </c>
      <c r="BK740" s="210">
        <f>SUM(BK741:BK756)</f>
        <v>0</v>
      </c>
    </row>
    <row r="741" s="2" customFormat="1" ht="16.5" customHeight="1">
      <c r="A741" s="38"/>
      <c r="B741" s="39"/>
      <c r="C741" s="213" t="s">
        <v>1398</v>
      </c>
      <c r="D741" s="213" t="s">
        <v>150</v>
      </c>
      <c r="E741" s="214" t="s">
        <v>381</v>
      </c>
      <c r="F741" s="215" t="s">
        <v>382</v>
      </c>
      <c r="G741" s="216" t="s">
        <v>178</v>
      </c>
      <c r="H741" s="217">
        <v>499.59399999999999</v>
      </c>
      <c r="I741" s="218"/>
      <c r="J741" s="219">
        <f>ROUND(I741*H741,2)</f>
        <v>0</v>
      </c>
      <c r="K741" s="215" t="s">
        <v>153</v>
      </c>
      <c r="L741" s="44"/>
      <c r="M741" s="220" t="s">
        <v>19</v>
      </c>
      <c r="N741" s="221" t="s">
        <v>40</v>
      </c>
      <c r="O741" s="84"/>
      <c r="P741" s="222">
        <f>O741*H741</f>
        <v>0</v>
      </c>
      <c r="Q741" s="222">
        <v>0.00020000000000000001</v>
      </c>
      <c r="R741" s="222">
        <f>Q741*H741</f>
        <v>0.099918800000000002</v>
      </c>
      <c r="S741" s="222">
        <v>0</v>
      </c>
      <c r="T741" s="223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4" t="s">
        <v>204</v>
      </c>
      <c r="AT741" s="224" t="s">
        <v>150</v>
      </c>
      <c r="AU741" s="224" t="s">
        <v>78</v>
      </c>
      <c r="AY741" s="17" t="s">
        <v>148</v>
      </c>
      <c r="BE741" s="225">
        <f>IF(N741="základní",J741,0)</f>
        <v>0</v>
      </c>
      <c r="BF741" s="225">
        <f>IF(N741="snížená",J741,0)</f>
        <v>0</v>
      </c>
      <c r="BG741" s="225">
        <f>IF(N741="zákl. přenesená",J741,0)</f>
        <v>0</v>
      </c>
      <c r="BH741" s="225">
        <f>IF(N741="sníž. přenesená",J741,0)</f>
        <v>0</v>
      </c>
      <c r="BI741" s="225">
        <f>IF(N741="nulová",J741,0)</f>
        <v>0</v>
      </c>
      <c r="BJ741" s="17" t="s">
        <v>76</v>
      </c>
      <c r="BK741" s="225">
        <f>ROUND(I741*H741,2)</f>
        <v>0</v>
      </c>
      <c r="BL741" s="17" t="s">
        <v>204</v>
      </c>
      <c r="BM741" s="224" t="s">
        <v>1399</v>
      </c>
    </row>
    <row r="742" s="2" customFormat="1">
      <c r="A742" s="38"/>
      <c r="B742" s="39"/>
      <c r="C742" s="40"/>
      <c r="D742" s="226" t="s">
        <v>156</v>
      </c>
      <c r="E742" s="40"/>
      <c r="F742" s="227" t="s">
        <v>384</v>
      </c>
      <c r="G742" s="40"/>
      <c r="H742" s="40"/>
      <c r="I742" s="228"/>
      <c r="J742" s="40"/>
      <c r="K742" s="40"/>
      <c r="L742" s="44"/>
      <c r="M742" s="229"/>
      <c r="N742" s="230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156</v>
      </c>
      <c r="AU742" s="17" t="s">
        <v>78</v>
      </c>
    </row>
    <row r="743" s="2" customFormat="1">
      <c r="A743" s="38"/>
      <c r="B743" s="39"/>
      <c r="C743" s="40"/>
      <c r="D743" s="231" t="s">
        <v>158</v>
      </c>
      <c r="E743" s="40"/>
      <c r="F743" s="232" t="s">
        <v>385</v>
      </c>
      <c r="G743" s="40"/>
      <c r="H743" s="40"/>
      <c r="I743" s="228"/>
      <c r="J743" s="40"/>
      <c r="K743" s="40"/>
      <c r="L743" s="44"/>
      <c r="M743" s="229"/>
      <c r="N743" s="230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158</v>
      </c>
      <c r="AU743" s="17" t="s">
        <v>78</v>
      </c>
    </row>
    <row r="744" s="13" customFormat="1">
      <c r="A744" s="13"/>
      <c r="B744" s="233"/>
      <c r="C744" s="234"/>
      <c r="D744" s="226" t="s">
        <v>160</v>
      </c>
      <c r="E744" s="235" t="s">
        <v>19</v>
      </c>
      <c r="F744" s="236" t="s">
        <v>1400</v>
      </c>
      <c r="G744" s="234"/>
      <c r="H744" s="237">
        <v>306.25999999999999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160</v>
      </c>
      <c r="AU744" s="243" t="s">
        <v>78</v>
      </c>
      <c r="AV744" s="13" t="s">
        <v>78</v>
      </c>
      <c r="AW744" s="13" t="s">
        <v>31</v>
      </c>
      <c r="AX744" s="13" t="s">
        <v>69</v>
      </c>
      <c r="AY744" s="243" t="s">
        <v>148</v>
      </c>
    </row>
    <row r="745" s="13" customFormat="1">
      <c r="A745" s="13"/>
      <c r="B745" s="233"/>
      <c r="C745" s="234"/>
      <c r="D745" s="226" t="s">
        <v>160</v>
      </c>
      <c r="E745" s="235" t="s">
        <v>19</v>
      </c>
      <c r="F745" s="236" t="s">
        <v>1401</v>
      </c>
      <c r="G745" s="234"/>
      <c r="H745" s="237">
        <v>160.47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160</v>
      </c>
      <c r="AU745" s="243" t="s">
        <v>78</v>
      </c>
      <c r="AV745" s="13" t="s">
        <v>78</v>
      </c>
      <c r="AW745" s="13" t="s">
        <v>31</v>
      </c>
      <c r="AX745" s="13" t="s">
        <v>69</v>
      </c>
      <c r="AY745" s="243" t="s">
        <v>148</v>
      </c>
    </row>
    <row r="746" s="13" customFormat="1">
      <c r="A746" s="13"/>
      <c r="B746" s="233"/>
      <c r="C746" s="234"/>
      <c r="D746" s="226" t="s">
        <v>160</v>
      </c>
      <c r="E746" s="235" t="s">
        <v>19</v>
      </c>
      <c r="F746" s="236" t="s">
        <v>843</v>
      </c>
      <c r="G746" s="234"/>
      <c r="H746" s="237">
        <v>4.1600000000000001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160</v>
      </c>
      <c r="AU746" s="243" t="s">
        <v>78</v>
      </c>
      <c r="AV746" s="13" t="s">
        <v>78</v>
      </c>
      <c r="AW746" s="13" t="s">
        <v>31</v>
      </c>
      <c r="AX746" s="13" t="s">
        <v>69</v>
      </c>
      <c r="AY746" s="243" t="s">
        <v>148</v>
      </c>
    </row>
    <row r="747" s="13" customFormat="1">
      <c r="A747" s="13"/>
      <c r="B747" s="233"/>
      <c r="C747" s="234"/>
      <c r="D747" s="226" t="s">
        <v>160</v>
      </c>
      <c r="E747" s="235" t="s">
        <v>19</v>
      </c>
      <c r="F747" s="236" t="s">
        <v>844</v>
      </c>
      <c r="G747" s="234"/>
      <c r="H747" s="237">
        <v>28.704000000000001</v>
      </c>
      <c r="I747" s="238"/>
      <c r="J747" s="234"/>
      <c r="K747" s="234"/>
      <c r="L747" s="239"/>
      <c r="M747" s="240"/>
      <c r="N747" s="241"/>
      <c r="O747" s="241"/>
      <c r="P747" s="241"/>
      <c r="Q747" s="241"/>
      <c r="R747" s="241"/>
      <c r="S747" s="241"/>
      <c r="T747" s="24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3" t="s">
        <v>160</v>
      </c>
      <c r="AU747" s="243" t="s">
        <v>78</v>
      </c>
      <c r="AV747" s="13" t="s">
        <v>78</v>
      </c>
      <c r="AW747" s="13" t="s">
        <v>31</v>
      </c>
      <c r="AX747" s="13" t="s">
        <v>69</v>
      </c>
      <c r="AY747" s="243" t="s">
        <v>148</v>
      </c>
    </row>
    <row r="748" s="14" customFormat="1">
      <c r="A748" s="14"/>
      <c r="B748" s="244"/>
      <c r="C748" s="245"/>
      <c r="D748" s="226" t="s">
        <v>160</v>
      </c>
      <c r="E748" s="246" t="s">
        <v>19</v>
      </c>
      <c r="F748" s="247" t="s">
        <v>162</v>
      </c>
      <c r="G748" s="245"/>
      <c r="H748" s="248">
        <v>499.59399999999999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160</v>
      </c>
      <c r="AU748" s="254" t="s">
        <v>78</v>
      </c>
      <c r="AV748" s="14" t="s">
        <v>154</v>
      </c>
      <c r="AW748" s="14" t="s">
        <v>31</v>
      </c>
      <c r="AX748" s="14" t="s">
        <v>76</v>
      </c>
      <c r="AY748" s="254" t="s">
        <v>148</v>
      </c>
    </row>
    <row r="749" s="2" customFormat="1" ht="16.5" customHeight="1">
      <c r="A749" s="38"/>
      <c r="B749" s="39"/>
      <c r="C749" s="213" t="s">
        <v>1030</v>
      </c>
      <c r="D749" s="213" t="s">
        <v>150</v>
      </c>
      <c r="E749" s="214" t="s">
        <v>387</v>
      </c>
      <c r="F749" s="215" t="s">
        <v>388</v>
      </c>
      <c r="G749" s="216" t="s">
        <v>178</v>
      </c>
      <c r="H749" s="217">
        <v>499.59399999999999</v>
      </c>
      <c r="I749" s="218"/>
      <c r="J749" s="219">
        <f>ROUND(I749*H749,2)</f>
        <v>0</v>
      </c>
      <c r="K749" s="215" t="s">
        <v>153</v>
      </c>
      <c r="L749" s="44"/>
      <c r="M749" s="220" t="s">
        <v>19</v>
      </c>
      <c r="N749" s="221" t="s">
        <v>40</v>
      </c>
      <c r="O749" s="84"/>
      <c r="P749" s="222">
        <f>O749*H749</f>
        <v>0</v>
      </c>
      <c r="Q749" s="222">
        <v>0.00029</v>
      </c>
      <c r="R749" s="222">
        <f>Q749*H749</f>
        <v>0.14488226000000001</v>
      </c>
      <c r="S749" s="222">
        <v>0</v>
      </c>
      <c r="T749" s="223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24" t="s">
        <v>204</v>
      </c>
      <c r="AT749" s="224" t="s">
        <v>150</v>
      </c>
      <c r="AU749" s="224" t="s">
        <v>78</v>
      </c>
      <c r="AY749" s="17" t="s">
        <v>148</v>
      </c>
      <c r="BE749" s="225">
        <f>IF(N749="základní",J749,0)</f>
        <v>0</v>
      </c>
      <c r="BF749" s="225">
        <f>IF(N749="snížená",J749,0)</f>
        <v>0</v>
      </c>
      <c r="BG749" s="225">
        <f>IF(N749="zákl. přenesená",J749,0)</f>
        <v>0</v>
      </c>
      <c r="BH749" s="225">
        <f>IF(N749="sníž. přenesená",J749,0)</f>
        <v>0</v>
      </c>
      <c r="BI749" s="225">
        <f>IF(N749="nulová",J749,0)</f>
        <v>0</v>
      </c>
      <c r="BJ749" s="17" t="s">
        <v>76</v>
      </c>
      <c r="BK749" s="225">
        <f>ROUND(I749*H749,2)</f>
        <v>0</v>
      </c>
      <c r="BL749" s="17" t="s">
        <v>204</v>
      </c>
      <c r="BM749" s="224" t="s">
        <v>1402</v>
      </c>
    </row>
    <row r="750" s="2" customFormat="1">
      <c r="A750" s="38"/>
      <c r="B750" s="39"/>
      <c r="C750" s="40"/>
      <c r="D750" s="226" t="s">
        <v>156</v>
      </c>
      <c r="E750" s="40"/>
      <c r="F750" s="227" t="s">
        <v>390</v>
      </c>
      <c r="G750" s="40"/>
      <c r="H750" s="40"/>
      <c r="I750" s="228"/>
      <c r="J750" s="40"/>
      <c r="K750" s="40"/>
      <c r="L750" s="44"/>
      <c r="M750" s="229"/>
      <c r="N750" s="230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156</v>
      </c>
      <c r="AU750" s="17" t="s">
        <v>78</v>
      </c>
    </row>
    <row r="751" s="2" customFormat="1">
      <c r="A751" s="38"/>
      <c r="B751" s="39"/>
      <c r="C751" s="40"/>
      <c r="D751" s="231" t="s">
        <v>158</v>
      </c>
      <c r="E751" s="40"/>
      <c r="F751" s="232" t="s">
        <v>391</v>
      </c>
      <c r="G751" s="40"/>
      <c r="H751" s="40"/>
      <c r="I751" s="228"/>
      <c r="J751" s="40"/>
      <c r="K751" s="40"/>
      <c r="L751" s="44"/>
      <c r="M751" s="229"/>
      <c r="N751" s="230"/>
      <c r="O751" s="84"/>
      <c r="P751" s="84"/>
      <c r="Q751" s="84"/>
      <c r="R751" s="84"/>
      <c r="S751" s="84"/>
      <c r="T751" s="85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158</v>
      </c>
      <c r="AU751" s="17" t="s">
        <v>78</v>
      </c>
    </row>
    <row r="752" s="13" customFormat="1">
      <c r="A752" s="13"/>
      <c r="B752" s="233"/>
      <c r="C752" s="234"/>
      <c r="D752" s="226" t="s">
        <v>160</v>
      </c>
      <c r="E752" s="235" t="s">
        <v>19</v>
      </c>
      <c r="F752" s="236" t="s">
        <v>1400</v>
      </c>
      <c r="G752" s="234"/>
      <c r="H752" s="237">
        <v>306.25999999999999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160</v>
      </c>
      <c r="AU752" s="243" t="s">
        <v>78</v>
      </c>
      <c r="AV752" s="13" t="s">
        <v>78</v>
      </c>
      <c r="AW752" s="13" t="s">
        <v>31</v>
      </c>
      <c r="AX752" s="13" t="s">
        <v>69</v>
      </c>
      <c r="AY752" s="243" t="s">
        <v>148</v>
      </c>
    </row>
    <row r="753" s="13" customFormat="1">
      <c r="A753" s="13"/>
      <c r="B753" s="233"/>
      <c r="C753" s="234"/>
      <c r="D753" s="226" t="s">
        <v>160</v>
      </c>
      <c r="E753" s="235" t="s">
        <v>19</v>
      </c>
      <c r="F753" s="236" t="s">
        <v>1401</v>
      </c>
      <c r="G753" s="234"/>
      <c r="H753" s="237">
        <v>160.47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160</v>
      </c>
      <c r="AU753" s="243" t="s">
        <v>78</v>
      </c>
      <c r="AV753" s="13" t="s">
        <v>78</v>
      </c>
      <c r="AW753" s="13" t="s">
        <v>31</v>
      </c>
      <c r="AX753" s="13" t="s">
        <v>69</v>
      </c>
      <c r="AY753" s="243" t="s">
        <v>148</v>
      </c>
    </row>
    <row r="754" s="13" customFormat="1">
      <c r="A754" s="13"/>
      <c r="B754" s="233"/>
      <c r="C754" s="234"/>
      <c r="D754" s="226" t="s">
        <v>160</v>
      </c>
      <c r="E754" s="235" t="s">
        <v>19</v>
      </c>
      <c r="F754" s="236" t="s">
        <v>843</v>
      </c>
      <c r="G754" s="234"/>
      <c r="H754" s="237">
        <v>4.1600000000000001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160</v>
      </c>
      <c r="AU754" s="243" t="s">
        <v>78</v>
      </c>
      <c r="AV754" s="13" t="s">
        <v>78</v>
      </c>
      <c r="AW754" s="13" t="s">
        <v>31</v>
      </c>
      <c r="AX754" s="13" t="s">
        <v>69</v>
      </c>
      <c r="AY754" s="243" t="s">
        <v>148</v>
      </c>
    </row>
    <row r="755" s="13" customFormat="1">
      <c r="A755" s="13"/>
      <c r="B755" s="233"/>
      <c r="C755" s="234"/>
      <c r="D755" s="226" t="s">
        <v>160</v>
      </c>
      <c r="E755" s="235" t="s">
        <v>19</v>
      </c>
      <c r="F755" s="236" t="s">
        <v>844</v>
      </c>
      <c r="G755" s="234"/>
      <c r="H755" s="237">
        <v>28.704000000000001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160</v>
      </c>
      <c r="AU755" s="243" t="s">
        <v>78</v>
      </c>
      <c r="AV755" s="13" t="s">
        <v>78</v>
      </c>
      <c r="AW755" s="13" t="s">
        <v>31</v>
      </c>
      <c r="AX755" s="13" t="s">
        <v>69</v>
      </c>
      <c r="AY755" s="243" t="s">
        <v>148</v>
      </c>
    </row>
    <row r="756" s="14" customFormat="1">
      <c r="A756" s="14"/>
      <c r="B756" s="244"/>
      <c r="C756" s="245"/>
      <c r="D756" s="226" t="s">
        <v>160</v>
      </c>
      <c r="E756" s="246" t="s">
        <v>19</v>
      </c>
      <c r="F756" s="247" t="s">
        <v>162</v>
      </c>
      <c r="G756" s="245"/>
      <c r="H756" s="248">
        <v>499.59399999999999</v>
      </c>
      <c r="I756" s="249"/>
      <c r="J756" s="245"/>
      <c r="K756" s="245"/>
      <c r="L756" s="250"/>
      <c r="M756" s="270"/>
      <c r="N756" s="271"/>
      <c r="O756" s="271"/>
      <c r="P756" s="271"/>
      <c r="Q756" s="271"/>
      <c r="R756" s="271"/>
      <c r="S756" s="271"/>
      <c r="T756" s="27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160</v>
      </c>
      <c r="AU756" s="254" t="s">
        <v>78</v>
      </c>
      <c r="AV756" s="14" t="s">
        <v>154</v>
      </c>
      <c r="AW756" s="14" t="s">
        <v>31</v>
      </c>
      <c r="AX756" s="14" t="s">
        <v>76</v>
      </c>
      <c r="AY756" s="254" t="s">
        <v>148</v>
      </c>
    </row>
    <row r="757" s="2" customFormat="1" ht="6.96" customHeight="1">
      <c r="A757" s="38"/>
      <c r="B757" s="59"/>
      <c r="C757" s="60"/>
      <c r="D757" s="60"/>
      <c r="E757" s="60"/>
      <c r="F757" s="60"/>
      <c r="G757" s="60"/>
      <c r="H757" s="60"/>
      <c r="I757" s="60"/>
      <c r="J757" s="60"/>
      <c r="K757" s="60"/>
      <c r="L757" s="44"/>
      <c r="M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</row>
  </sheetData>
  <sheetProtection sheet="1" autoFilter="0" formatColumns="0" formatRows="0" objects="1" scenarios="1" spinCount="100000" saltValue="S0fZQUN3DdVKPhFwE7PM3XF+Hxv5NqC6isMNlSLKA+IBo48BIEsduuvy2VjSHz4swtNqtcJRWTIbQBEU0bqJ7Q==" hashValue="m7sDlVVfx86S0au2RqIKKUpSmUgZscPS4HllMjdsdCHG7APIb1J54tJSqrPK1aRM3x/iuoILVew1h6y7oBLp6w==" algorithmName="SHA-512" password="CC35"/>
  <autoFilter ref="C107:K7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3" r:id="rId1" display="https://podminky.urs.cz/item/CS_URS_2022_01/130901121"/>
    <hyperlink ref="F118" r:id="rId2" display="https://podminky.urs.cz/item/CS_URS_2022_01/131251100"/>
    <hyperlink ref="F124" r:id="rId3" display="https://podminky.urs.cz/item/CS_URS_2022_01/132251101"/>
    <hyperlink ref="F130" r:id="rId4" display="https://podminky.urs.cz/item/CS_URS_2022_01/162351103"/>
    <hyperlink ref="F135" r:id="rId5" display="https://podminky.urs.cz/item/CS_URS_2022_01/181351003"/>
    <hyperlink ref="F140" r:id="rId6" display="https://podminky.urs.cz/item/CS_URS_2022_01/181951112"/>
    <hyperlink ref="F147" r:id="rId7" display="https://podminky.urs.cz/item/CS_URS_2022_01/215901101"/>
    <hyperlink ref="F152" r:id="rId8" display="https://podminky.urs.cz/item/CS_URS_2022_01/271532212"/>
    <hyperlink ref="F157" r:id="rId9" display="https://podminky.urs.cz/item/CS_URS_2022_01/273313511"/>
    <hyperlink ref="F162" r:id="rId10" display="https://podminky.urs.cz/item/CS_URS_2022_01/273321411"/>
    <hyperlink ref="F167" r:id="rId11" display="https://podminky.urs.cz/item/CS_URS_2022_01/273362021"/>
    <hyperlink ref="F172" r:id="rId12" display="https://podminky.urs.cz/item/CS_URS_2022_01/274321511"/>
    <hyperlink ref="F177" r:id="rId13" display="https://podminky.urs.cz/item/CS_URS_2022_01/274361821"/>
    <hyperlink ref="F183" r:id="rId14" display="https://podminky.urs.cz/item/CS_URS_2022_01/317941121"/>
    <hyperlink ref="F190" r:id="rId15" display="https://podminky.urs.cz/item/CS_URS_2022_01/340271025"/>
    <hyperlink ref="F195" r:id="rId16" display="https://podminky.urs.cz/item/CS_URS_2022_01/342244111"/>
    <hyperlink ref="F200" r:id="rId17" display="https://podminky.urs.cz/item/CS_URS_2022_01/342272225"/>
    <hyperlink ref="F205" r:id="rId18" display="https://podminky.urs.cz/item/CS_URS_2022_01/346244381"/>
    <hyperlink ref="F210" r:id="rId19" display="https://podminky.urs.cz/item/CS_URS_2022_01/346481111"/>
    <hyperlink ref="F216" r:id="rId20" display="https://podminky.urs.cz/item/CS_URS_2022_01/411351011"/>
    <hyperlink ref="F221" r:id="rId21" display="https://podminky.urs.cz/item/CS_URS_2022_01/411351012"/>
    <hyperlink ref="F226" r:id="rId22" display="https://podminky.urs.cz/item/CS_URS_2022_01/411354234"/>
    <hyperlink ref="F231" r:id="rId23" display="https://podminky.urs.cz/item/CS_URS_2022_01/411354313"/>
    <hyperlink ref="F236" r:id="rId24" display="https://podminky.urs.cz/item/CS_URS_2022_01/411354314"/>
    <hyperlink ref="F242" r:id="rId25" display="https://podminky.urs.cz/item/CS_URS_2022_01/564831111"/>
    <hyperlink ref="F247" r:id="rId26" display="https://podminky.urs.cz/item/CS_URS_2022_01/564871111"/>
    <hyperlink ref="F252" r:id="rId27" display="https://podminky.urs.cz/item/CS_URS_2022_01/596811120"/>
    <hyperlink ref="F262" r:id="rId28" display="https://podminky.urs.cz/item/CS_URS_2022_01/612131102"/>
    <hyperlink ref="F267" r:id="rId29" display="https://podminky.urs.cz/item/CS_URS_2022_01/612142001"/>
    <hyperlink ref="F273" r:id="rId30" display="https://podminky.urs.cz/item/CS_URS_2022_01/612311131"/>
    <hyperlink ref="F279" r:id="rId31" display="https://podminky.urs.cz/item/CS_URS_2022_01/612321141"/>
    <hyperlink ref="F284" r:id="rId32" display="https://podminky.urs.cz/item/CS_URS_2022_01/612321191"/>
    <hyperlink ref="F289" r:id="rId33" display="https://podminky.urs.cz/item/CS_URS_2022_01/622211011"/>
    <hyperlink ref="F298" r:id="rId34" display="https://podminky.urs.cz/item/CS_URS_2022_01/622211011"/>
    <hyperlink ref="F307" r:id="rId35" display="https://podminky.urs.cz/item/CS_URS_2022_01/622211031"/>
    <hyperlink ref="F316" r:id="rId36" display="https://podminky.urs.cz/item/CS_URS_2022_01/632451254"/>
    <hyperlink ref="F322" r:id="rId37" display="https://podminky.urs.cz/item/CS_URS_2022_01/916231212"/>
    <hyperlink ref="F331" r:id="rId38" display="https://podminky.urs.cz/item/CS_URS_2022_01/916991121"/>
    <hyperlink ref="F336" r:id="rId39" display="https://podminky.urs.cz/item/CS_URS_2022_01/952901111"/>
    <hyperlink ref="F349" r:id="rId40" display="https://podminky.urs.cz/item/CS_URS_2022_01/962031136"/>
    <hyperlink ref="F355" r:id="rId41" display="https://podminky.urs.cz/item/CS_URS_2022_01/963051113"/>
    <hyperlink ref="F360" r:id="rId42" display="https://podminky.urs.cz/item/CS_URS_2022_01/963053936"/>
    <hyperlink ref="F365" r:id="rId43" display="https://podminky.urs.cz/item/CS_URS_2022_01/965042241"/>
    <hyperlink ref="F370" r:id="rId44" display="https://podminky.urs.cz/item/CS_URS_2022_01/967031132"/>
    <hyperlink ref="F380" r:id="rId45" display="https://podminky.urs.cz/item/CS_URS_2022_01/968072456"/>
    <hyperlink ref="F385" r:id="rId46" display="https://podminky.urs.cz/item/CS_URS_2022_01/974031165"/>
    <hyperlink ref="F390" r:id="rId47" display="https://podminky.urs.cz/item/CS_URS_2022_01/978015391"/>
    <hyperlink ref="F396" r:id="rId48" display="https://podminky.urs.cz/item/CS_URS_2022_01/997013111"/>
    <hyperlink ref="F401" r:id="rId49" display="https://podminky.urs.cz/item/CS_URS_2022_01/997013501"/>
    <hyperlink ref="F406" r:id="rId50" display="https://podminky.urs.cz/item/CS_URS_2022_01/997013509"/>
    <hyperlink ref="F412" r:id="rId51" display="https://podminky.urs.cz/item/CS_URS_2022_01/997013601"/>
    <hyperlink ref="F417" r:id="rId52" display="https://podminky.urs.cz/item/CS_URS_2022_01/997013602"/>
    <hyperlink ref="F423" r:id="rId53" display="https://podminky.urs.cz/item/CS_URS_2022_01/997013603"/>
    <hyperlink ref="F429" r:id="rId54" display="https://podminky.urs.cz/item/CS_URS_2022_01/997013631"/>
    <hyperlink ref="F434" r:id="rId55" display="https://podminky.urs.cz/item/CS_URS_2022_01/997013645"/>
    <hyperlink ref="F440" r:id="rId56" display="https://podminky.urs.cz/item/CS_URS_2022_01/998011001"/>
    <hyperlink ref="F445" r:id="rId57" display="https://podminky.urs.cz/item/CS_URS_2022_01/711111001"/>
    <hyperlink ref="F450" r:id="rId58" display="https://podminky.urs.cz/item/CS_URS_2022_01/711112001"/>
    <hyperlink ref="F459" r:id="rId59" display="https://podminky.urs.cz/item/CS_URS_2022_01/711141559"/>
    <hyperlink ref="F464" r:id="rId60" display="https://podminky.urs.cz/item/CS_URS_2022_01/711142559"/>
    <hyperlink ref="F473" r:id="rId61" display="https://podminky.urs.cz/item/CS_URS_2022_01/711161212"/>
    <hyperlink ref="F478" r:id="rId62" display="https://podminky.urs.cz/item/CS_URS_2022_01/998711101"/>
    <hyperlink ref="F494" r:id="rId63" display="https://podminky.urs.cz/item/CS_URS_2022_01/712391171"/>
    <hyperlink ref="F503" r:id="rId64" display="https://podminky.urs.cz/item/CS_URS_2022_01/712391175"/>
    <hyperlink ref="F508" r:id="rId65" display="https://podminky.urs.cz/item/CS_URS_2022_01/712391176"/>
    <hyperlink ref="F513" r:id="rId66" display="https://podminky.urs.cz/item/CS_URS_2022_01/998712101"/>
    <hyperlink ref="F517" r:id="rId67" display="https://podminky.urs.cz/item/CS_URS_2022_01/713141135"/>
    <hyperlink ref="F524" r:id="rId68" display="https://podminky.urs.cz/item/CS_URS_2022_01/998713102"/>
    <hyperlink ref="F528" r:id="rId69" display="https://podminky.urs.cz/item/CS_URS_2022_01/751510044"/>
    <hyperlink ref="F531" r:id="rId70" display="https://podminky.urs.cz/item/CS_URS_2022_01/751510871"/>
    <hyperlink ref="F534" r:id="rId71" display="https://podminky.urs.cz/item/CS_URS_2022_01/751510872"/>
    <hyperlink ref="F537" r:id="rId72" display="https://podminky.urs.cz/item/CS_URS_2022_01/751510873"/>
    <hyperlink ref="F540" r:id="rId73" display="https://podminky.urs.cz/item/CS_URS_2022_01/751510874"/>
    <hyperlink ref="F551" r:id="rId74" display="https://podminky.urs.cz/item/CS_URS_2022_01/998751101"/>
    <hyperlink ref="F555" r:id="rId75" display="https://podminky.urs.cz/item/CS_URS_2022_01/762332141"/>
    <hyperlink ref="F564" r:id="rId76" display="https://podminky.urs.cz/item/CS_URS_2022_01/762395000"/>
    <hyperlink ref="F567" r:id="rId77" display="https://podminky.urs.cz/item/CS_URS_2022_01/762420029"/>
    <hyperlink ref="F577" r:id="rId78" display="https://podminky.urs.cz/item/CS_URS_2022_01/762495000"/>
    <hyperlink ref="F580" r:id="rId79" display="https://podminky.urs.cz/item/CS_URS_2022_01/998762102"/>
    <hyperlink ref="F584" r:id="rId80" display="https://podminky.urs.cz/item/CS_URS_2022_01/763131511"/>
    <hyperlink ref="F589" r:id="rId81" display="https://podminky.urs.cz/item/CS_URS_2022_01/763131714"/>
    <hyperlink ref="F592" r:id="rId82" display="https://podminky.urs.cz/item/CS_URS_2022_01/998763301"/>
    <hyperlink ref="F596" r:id="rId83" display="https://podminky.urs.cz/item/CS_URS_2022_01/764001821"/>
    <hyperlink ref="F601" r:id="rId84" display="https://podminky.urs.cz/item/CS_URS_2022_01/764341306"/>
    <hyperlink ref="F614" r:id="rId85" display="https://podminky.urs.cz/item/CS_URS_2022_01/998764101"/>
    <hyperlink ref="F622" r:id="rId86" display="https://podminky.urs.cz/item/CS_URS_2022_01/998766101"/>
    <hyperlink ref="F660" r:id="rId87" display="https://podminky.urs.cz/item/CS_URS_2022_01/767R00008"/>
    <hyperlink ref="F663" r:id="rId88" display="https://podminky.urs.cz/item/CS_URS_2022_01/998767101"/>
    <hyperlink ref="F667" r:id="rId89" display="https://podminky.urs.cz/item/CS_URS_2022_01/771151021"/>
    <hyperlink ref="F673" r:id="rId90" display="https://podminky.urs.cz/item/CS_URS_2022_01/771151023"/>
    <hyperlink ref="F678" r:id="rId91" display="https://podminky.urs.cz/item/CS_URS_2022_01/771474111"/>
    <hyperlink ref="F684" r:id="rId92" display="https://podminky.urs.cz/item/CS_URS_2022_01/771571810"/>
    <hyperlink ref="F690" r:id="rId93" display="https://podminky.urs.cz/item/CS_URS_2022_01/771574131"/>
    <hyperlink ref="F699" r:id="rId94" display="https://podminky.urs.cz/item/CS_URS_2022_01/771574222"/>
    <hyperlink ref="F710" r:id="rId95" display="https://podminky.urs.cz/item/CS_URS_2022_01/771591111"/>
    <hyperlink ref="F717" r:id="rId96" display="https://podminky.urs.cz/item/CS_URS_2022_01/771591115"/>
    <hyperlink ref="F722" r:id="rId97" display="https://podminky.urs.cz/item/CS_URS_2022_01/771591192"/>
    <hyperlink ref="F731" r:id="rId98" display="https://podminky.urs.cz/item/CS_URS_2022_01/998771101"/>
    <hyperlink ref="F739" r:id="rId99" display="https://podminky.urs.cz/item/CS_URS_2022_01/998773101"/>
    <hyperlink ref="F743" r:id="rId100" display="https://podminky.urs.cz/item/CS_URS_2022_01/784181101"/>
    <hyperlink ref="F751" r:id="rId101" display="https://podminky.urs.cz/item/CS_URS_2022_01/7842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78</v>
      </c>
    </row>
    <row r="4" s="1" customFormat="1" ht="24.96" customHeight="1">
      <c r="B4" s="20"/>
      <c r="D4" s="141" t="s">
        <v>104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16</v>
      </c>
      <c r="L6" s="20"/>
    </row>
    <row r="7" s="1" customFormat="1" ht="16.5" customHeight="1">
      <c r="B7" s="20"/>
      <c r="E7" s="144" t="str">
        <f>'Rekapitulace stavby'!K6</f>
        <v>Zvyšování technicko-didaktické úrovně výuky - Projekt ITI (01/22)</v>
      </c>
      <c r="F7" s="143"/>
      <c r="G7" s="143"/>
      <c r="H7" s="143"/>
      <c r="L7" s="20"/>
    </row>
    <row r="8" s="1" customFormat="1" ht="12" customHeight="1">
      <c r="B8" s="20"/>
      <c r="D8" s="143" t="s">
        <v>113</v>
      </c>
      <c r="L8" s="20"/>
    </row>
    <row r="9" s="2" customFormat="1" ht="16.5" customHeight="1">
      <c r="A9" s="38"/>
      <c r="B9" s="44"/>
      <c r="C9" s="38"/>
      <c r="D9" s="38"/>
      <c r="E9" s="144" t="s">
        <v>704</v>
      </c>
      <c r="F9" s="38"/>
      <c r="G9" s="38"/>
      <c r="H9" s="38"/>
      <c r="I9" s="38"/>
      <c r="J9" s="38"/>
      <c r="K9" s="38"/>
      <c r="L9" s="14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3" t="s">
        <v>115</v>
      </c>
      <c r="E10" s="38"/>
      <c r="F10" s="38"/>
      <c r="G10" s="38"/>
      <c r="H10" s="38"/>
      <c r="I10" s="38"/>
      <c r="J10" s="38"/>
      <c r="K10" s="38"/>
      <c r="L10" s="14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6" t="s">
        <v>542</v>
      </c>
      <c r="F11" s="38"/>
      <c r="G11" s="38"/>
      <c r="H11" s="38"/>
      <c r="I11" s="38"/>
      <c r="J11" s="38"/>
      <c r="K11" s="38"/>
      <c r="L11" s="14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3" t="s">
        <v>18</v>
      </c>
      <c r="E13" s="38"/>
      <c r="F13" s="133" t="s">
        <v>19</v>
      </c>
      <c r="G13" s="38"/>
      <c r="H13" s="38"/>
      <c r="I13" s="143" t="s">
        <v>20</v>
      </c>
      <c r="J13" s="133" t="s">
        <v>19</v>
      </c>
      <c r="K13" s="38"/>
      <c r="L13" s="14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3" t="s">
        <v>21</v>
      </c>
      <c r="E14" s="38"/>
      <c r="F14" s="133" t="s">
        <v>22</v>
      </c>
      <c r="G14" s="38"/>
      <c r="H14" s="38"/>
      <c r="I14" s="143" t="s">
        <v>23</v>
      </c>
      <c r="J14" s="147" t="str">
        <f>'Rekapitulace stavby'!AN8</f>
        <v>13. 6. 2022</v>
      </c>
      <c r="K14" s="38"/>
      <c r="L14" s="14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3" t="s">
        <v>25</v>
      </c>
      <c r="E16" s="38"/>
      <c r="F16" s="38"/>
      <c r="G16" s="38"/>
      <c r="H16" s="38"/>
      <c r="I16" s="143" t="s">
        <v>26</v>
      </c>
      <c r="J16" s="133" t="str">
        <f>IF('Rekapitulace stavby'!AN10="","",'Rekapitulace stavby'!AN10)</f>
        <v/>
      </c>
      <c r="K16" s="38"/>
      <c r="L16" s="14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 xml:space="preserve"> </v>
      </c>
      <c r="F17" s="38"/>
      <c r="G17" s="38"/>
      <c r="H17" s="38"/>
      <c r="I17" s="143" t="s">
        <v>27</v>
      </c>
      <c r="J17" s="133" t="str">
        <f>IF('Rekapitulace stavby'!AN11="","",'Rekapitulace stavby'!AN11)</f>
        <v/>
      </c>
      <c r="K17" s="38"/>
      <c r="L17" s="14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3" t="s">
        <v>28</v>
      </c>
      <c r="E19" s="38"/>
      <c r="F19" s="38"/>
      <c r="G19" s="38"/>
      <c r="H19" s="38"/>
      <c r="I19" s="143" t="s">
        <v>26</v>
      </c>
      <c r="J19" s="33" t="str">
        <f>'Rekapitulace stavby'!AN13</f>
        <v>Vyplň údaj</v>
      </c>
      <c r="K19" s="38"/>
      <c r="L19" s="14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3" t="s">
        <v>27</v>
      </c>
      <c r="J20" s="33" t="str">
        <f>'Rekapitulace stavby'!AN14</f>
        <v>Vyplň údaj</v>
      </c>
      <c r="K20" s="38"/>
      <c r="L20" s="14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3" t="s">
        <v>30</v>
      </c>
      <c r="E22" s="38"/>
      <c r="F22" s="38"/>
      <c r="G22" s="38"/>
      <c r="H22" s="38"/>
      <c r="I22" s="143" t="s">
        <v>26</v>
      </c>
      <c r="J22" s="133" t="str">
        <f>IF('Rekapitulace stavby'!AN16="","",'Rekapitulace stavby'!AN16)</f>
        <v/>
      </c>
      <c r="K22" s="38"/>
      <c r="L22" s="14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3" t="s">
        <v>27</v>
      </c>
      <c r="J23" s="133" t="str">
        <f>IF('Rekapitulace stavby'!AN17="","",'Rekapitulace stavby'!AN17)</f>
        <v/>
      </c>
      <c r="K23" s="38"/>
      <c r="L23" s="14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3" t="s">
        <v>32</v>
      </c>
      <c r="E25" s="38"/>
      <c r="F25" s="38"/>
      <c r="G25" s="38"/>
      <c r="H25" s="38"/>
      <c r="I25" s="143" t="s">
        <v>26</v>
      </c>
      <c r="J25" s="133" t="str">
        <f>IF('Rekapitulace stavby'!AN19="","",'Rekapitulace stavby'!AN19)</f>
        <v/>
      </c>
      <c r="K25" s="38"/>
      <c r="L25" s="14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3" t="s">
        <v>27</v>
      </c>
      <c r="J26" s="133" t="str">
        <f>IF('Rekapitulace stavby'!AN20="","",'Rekapitulace stavby'!AN20)</f>
        <v/>
      </c>
      <c r="K26" s="38"/>
      <c r="L26" s="14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3" t="s">
        <v>33</v>
      </c>
      <c r="E28" s="38"/>
      <c r="F28" s="38"/>
      <c r="G28" s="38"/>
      <c r="H28" s="38"/>
      <c r="I28" s="38"/>
      <c r="J28" s="38"/>
      <c r="K28" s="38"/>
      <c r="L28" s="14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47.25" customHeight="1">
      <c r="A29" s="148"/>
      <c r="B29" s="149"/>
      <c r="C29" s="148"/>
      <c r="D29" s="148"/>
      <c r="E29" s="150" t="s">
        <v>34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2"/>
      <c r="E31" s="152"/>
      <c r="F31" s="152"/>
      <c r="G31" s="152"/>
      <c r="H31" s="152"/>
      <c r="I31" s="152"/>
      <c r="J31" s="152"/>
      <c r="K31" s="152"/>
      <c r="L31" s="14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3" t="s">
        <v>35</v>
      </c>
      <c r="E32" s="38"/>
      <c r="F32" s="38"/>
      <c r="G32" s="38"/>
      <c r="H32" s="38"/>
      <c r="I32" s="38"/>
      <c r="J32" s="154">
        <f>ROUND(J92, 2)</f>
        <v>0</v>
      </c>
      <c r="K32" s="38"/>
      <c r="L32" s="14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2"/>
      <c r="E33" s="152"/>
      <c r="F33" s="152"/>
      <c r="G33" s="152"/>
      <c r="H33" s="152"/>
      <c r="I33" s="152"/>
      <c r="J33" s="152"/>
      <c r="K33" s="152"/>
      <c r="L33" s="14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5" t="s">
        <v>37</v>
      </c>
      <c r="G34" s="38"/>
      <c r="H34" s="38"/>
      <c r="I34" s="155" t="s">
        <v>36</v>
      </c>
      <c r="J34" s="155" t="s">
        <v>38</v>
      </c>
      <c r="K34" s="38"/>
      <c r="L34" s="14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6" t="s">
        <v>39</v>
      </c>
      <c r="E35" s="143" t="s">
        <v>40</v>
      </c>
      <c r="F35" s="157">
        <f>ROUND((SUM(BE92:BE159)),  2)</f>
        <v>0</v>
      </c>
      <c r="G35" s="38"/>
      <c r="H35" s="38"/>
      <c r="I35" s="158">
        <v>0.20999999999999999</v>
      </c>
      <c r="J35" s="157">
        <f>ROUND(((SUM(BE92:BE159))*I35),  2)</f>
        <v>0</v>
      </c>
      <c r="K35" s="38"/>
      <c r="L35" s="14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3" t="s">
        <v>41</v>
      </c>
      <c r="F36" s="157">
        <f>ROUND((SUM(BF92:BF159)),  2)</f>
        <v>0</v>
      </c>
      <c r="G36" s="38"/>
      <c r="H36" s="38"/>
      <c r="I36" s="158">
        <v>0.14999999999999999</v>
      </c>
      <c r="J36" s="157">
        <f>ROUND(((SUM(BF92:BF159))*I36),  2)</f>
        <v>0</v>
      </c>
      <c r="K36" s="38"/>
      <c r="L36" s="14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3" t="s">
        <v>42</v>
      </c>
      <c r="F37" s="157">
        <f>ROUND((SUM(BG92:BG159)),  2)</f>
        <v>0</v>
      </c>
      <c r="G37" s="38"/>
      <c r="H37" s="38"/>
      <c r="I37" s="158">
        <v>0.20999999999999999</v>
      </c>
      <c r="J37" s="157">
        <f>0</f>
        <v>0</v>
      </c>
      <c r="K37" s="38"/>
      <c r="L37" s="14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3" t="s">
        <v>43</v>
      </c>
      <c r="F38" s="157">
        <f>ROUND((SUM(BH92:BH159)),  2)</f>
        <v>0</v>
      </c>
      <c r="G38" s="38"/>
      <c r="H38" s="38"/>
      <c r="I38" s="158">
        <v>0.14999999999999999</v>
      </c>
      <c r="J38" s="157">
        <f>0</f>
        <v>0</v>
      </c>
      <c r="K38" s="38"/>
      <c r="L38" s="14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3" t="s">
        <v>44</v>
      </c>
      <c r="F39" s="157">
        <f>ROUND((SUM(BI92:BI159)),  2)</f>
        <v>0</v>
      </c>
      <c r="G39" s="38"/>
      <c r="H39" s="38"/>
      <c r="I39" s="158">
        <v>0</v>
      </c>
      <c r="J39" s="157">
        <f>0</f>
        <v>0</v>
      </c>
      <c r="K39" s="38"/>
      <c r="L39" s="14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14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117</v>
      </c>
      <c r="D47" s="40"/>
      <c r="E47" s="40"/>
      <c r="F47" s="40"/>
      <c r="G47" s="40"/>
      <c r="H47" s="40"/>
      <c r="I47" s="40"/>
      <c r="J47" s="40"/>
      <c r="K47" s="40"/>
      <c r="L47" s="14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70" t="str">
        <f>E7</f>
        <v>Zvyšování technicko-didaktické úrovně výuky - Projekt ITI (01/22)</v>
      </c>
      <c r="F50" s="32"/>
      <c r="G50" s="32"/>
      <c r="H50" s="32"/>
      <c r="I50" s="40"/>
      <c r="J50" s="40"/>
      <c r="K50" s="40"/>
      <c r="L50" s="14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70" t="s">
        <v>704</v>
      </c>
      <c r="F52" s="40"/>
      <c r="G52" s="40"/>
      <c r="H52" s="40"/>
      <c r="I52" s="40"/>
      <c r="J52" s="40"/>
      <c r="K52" s="40"/>
      <c r="L52" s="14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115</v>
      </c>
      <c r="D53" s="40"/>
      <c r="E53" s="40"/>
      <c r="F53" s="40"/>
      <c r="G53" s="40"/>
      <c r="H53" s="40"/>
      <c r="I53" s="40"/>
      <c r="J53" s="40"/>
      <c r="K53" s="40"/>
      <c r="L53" s="14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J00 - Elektroinstalace</v>
      </c>
      <c r="F54" s="40"/>
      <c r="G54" s="40"/>
      <c r="H54" s="40"/>
      <c r="I54" s="40"/>
      <c r="J54" s="40"/>
      <c r="K54" s="40"/>
      <c r="L54" s="14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13. 6. 2022</v>
      </c>
      <c r="K56" s="40"/>
      <c r="L56" s="14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 xml:space="preserve"> </v>
      </c>
      <c r="G58" s="40"/>
      <c r="H58" s="40"/>
      <c r="I58" s="32" t="s">
        <v>30</v>
      </c>
      <c r="J58" s="36" t="str">
        <f>E23</f>
        <v xml:space="preserve"> </v>
      </c>
      <c r="K58" s="40"/>
      <c r="L58" s="14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28</v>
      </c>
      <c r="D59" s="40"/>
      <c r="E59" s="40"/>
      <c r="F59" s="27" t="str">
        <f>IF(E20="","",E20)</f>
        <v>Vyplň údaj</v>
      </c>
      <c r="G59" s="40"/>
      <c r="H59" s="40"/>
      <c r="I59" s="32" t="s">
        <v>32</v>
      </c>
      <c r="J59" s="36" t="str">
        <f>E26</f>
        <v xml:space="preserve"> </v>
      </c>
      <c r="K59" s="40"/>
      <c r="L59" s="14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1" t="s">
        <v>118</v>
      </c>
      <c r="D61" s="172"/>
      <c r="E61" s="172"/>
      <c r="F61" s="172"/>
      <c r="G61" s="172"/>
      <c r="H61" s="172"/>
      <c r="I61" s="172"/>
      <c r="J61" s="173" t="s">
        <v>119</v>
      </c>
      <c r="K61" s="172"/>
      <c r="L61" s="14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4" t="s">
        <v>67</v>
      </c>
      <c r="D63" s="40"/>
      <c r="E63" s="40"/>
      <c r="F63" s="40"/>
      <c r="G63" s="40"/>
      <c r="H63" s="40"/>
      <c r="I63" s="40"/>
      <c r="J63" s="102">
        <f>J92</f>
        <v>0</v>
      </c>
      <c r="K63" s="40"/>
      <c r="L63" s="14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120</v>
      </c>
    </row>
    <row r="64" s="9" customFormat="1" ht="24.96" customHeight="1">
      <c r="A64" s="9"/>
      <c r="B64" s="175"/>
      <c r="C64" s="176"/>
      <c r="D64" s="177" t="s">
        <v>1403</v>
      </c>
      <c r="E64" s="178"/>
      <c r="F64" s="178"/>
      <c r="G64" s="178"/>
      <c r="H64" s="178"/>
      <c r="I64" s="178"/>
      <c r="J64" s="179">
        <f>J93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5"/>
      <c r="D65" s="182" t="s">
        <v>1404</v>
      </c>
      <c r="E65" s="183"/>
      <c r="F65" s="183"/>
      <c r="G65" s="183"/>
      <c r="H65" s="183"/>
      <c r="I65" s="183"/>
      <c r="J65" s="184">
        <f>J94</f>
        <v>0</v>
      </c>
      <c r="K65" s="125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5"/>
      <c r="D66" s="182" t="s">
        <v>1405</v>
      </c>
      <c r="E66" s="183"/>
      <c r="F66" s="183"/>
      <c r="G66" s="183"/>
      <c r="H66" s="183"/>
      <c r="I66" s="183"/>
      <c r="J66" s="184">
        <f>J103</f>
        <v>0</v>
      </c>
      <c r="K66" s="125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5"/>
      <c r="D67" s="182" t="s">
        <v>1405</v>
      </c>
      <c r="E67" s="183"/>
      <c r="F67" s="183"/>
      <c r="G67" s="183"/>
      <c r="H67" s="183"/>
      <c r="I67" s="183"/>
      <c r="J67" s="184">
        <f>J110</f>
        <v>0</v>
      </c>
      <c r="K67" s="125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5"/>
      <c r="D68" s="182" t="s">
        <v>1406</v>
      </c>
      <c r="E68" s="183"/>
      <c r="F68" s="183"/>
      <c r="G68" s="183"/>
      <c r="H68" s="183"/>
      <c r="I68" s="183"/>
      <c r="J68" s="184">
        <f>J117</f>
        <v>0</v>
      </c>
      <c r="K68" s="125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5"/>
      <c r="D69" s="182" t="s">
        <v>1407</v>
      </c>
      <c r="E69" s="183"/>
      <c r="F69" s="183"/>
      <c r="G69" s="183"/>
      <c r="H69" s="183"/>
      <c r="I69" s="183"/>
      <c r="J69" s="184">
        <f>J122</f>
        <v>0</v>
      </c>
      <c r="K69" s="125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5"/>
      <c r="D70" s="182" t="s">
        <v>1408</v>
      </c>
      <c r="E70" s="183"/>
      <c r="F70" s="183"/>
      <c r="G70" s="183"/>
      <c r="H70" s="183"/>
      <c r="I70" s="183"/>
      <c r="J70" s="184">
        <f>J141</f>
        <v>0</v>
      </c>
      <c r="K70" s="125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133</v>
      </c>
      <c r="D77" s="40"/>
      <c r="E77" s="40"/>
      <c r="F77" s="40"/>
      <c r="G77" s="40"/>
      <c r="H77" s="40"/>
      <c r="I77" s="40"/>
      <c r="J77" s="40"/>
      <c r="K77" s="40"/>
      <c r="L77" s="14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4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70" t="str">
        <f>E7</f>
        <v>Zvyšování technicko-didaktické úrovně výuky - Projekt ITI (01/22)</v>
      </c>
      <c r="F80" s="32"/>
      <c r="G80" s="32"/>
      <c r="H80" s="32"/>
      <c r="I80" s="40"/>
      <c r="J80" s="40"/>
      <c r="K80" s="40"/>
      <c r="L80" s="14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" customFormat="1" ht="12" customHeight="1">
      <c r="B81" s="21"/>
      <c r="C81" s="32" t="s">
        <v>113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2" customFormat="1" ht="16.5" customHeight="1">
      <c r="A82" s="38"/>
      <c r="B82" s="39"/>
      <c r="C82" s="40"/>
      <c r="D82" s="40"/>
      <c r="E82" s="170" t="s">
        <v>704</v>
      </c>
      <c r="F82" s="40"/>
      <c r="G82" s="40"/>
      <c r="H82" s="40"/>
      <c r="I82" s="40"/>
      <c r="J82" s="40"/>
      <c r="K82" s="40"/>
      <c r="L82" s="14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115</v>
      </c>
      <c r="D83" s="40"/>
      <c r="E83" s="40"/>
      <c r="F83" s="40"/>
      <c r="G83" s="40"/>
      <c r="H83" s="40"/>
      <c r="I83" s="40"/>
      <c r="J83" s="40"/>
      <c r="K83" s="40"/>
      <c r="L83" s="14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E11</f>
        <v>J00 - Elektroinstalace</v>
      </c>
      <c r="F84" s="40"/>
      <c r="G84" s="40"/>
      <c r="H84" s="40"/>
      <c r="I84" s="40"/>
      <c r="J84" s="40"/>
      <c r="K84" s="40"/>
      <c r="L84" s="14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F14</f>
        <v xml:space="preserve"> </v>
      </c>
      <c r="G86" s="40"/>
      <c r="H86" s="40"/>
      <c r="I86" s="32" t="s">
        <v>23</v>
      </c>
      <c r="J86" s="72" t="str">
        <f>IF(J14="","",J14)</f>
        <v>13. 6. 2022</v>
      </c>
      <c r="K86" s="40"/>
      <c r="L86" s="14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E17</f>
        <v xml:space="preserve"> </v>
      </c>
      <c r="G88" s="40"/>
      <c r="H88" s="40"/>
      <c r="I88" s="32" t="s">
        <v>30</v>
      </c>
      <c r="J88" s="36" t="str">
        <f>E23</f>
        <v xml:space="preserve"> </v>
      </c>
      <c r="K88" s="40"/>
      <c r="L88" s="14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28</v>
      </c>
      <c r="D89" s="40"/>
      <c r="E89" s="40"/>
      <c r="F89" s="27" t="str">
        <f>IF(E20="","",E20)</f>
        <v>Vyplň údaj</v>
      </c>
      <c r="G89" s="40"/>
      <c r="H89" s="40"/>
      <c r="I89" s="32" t="s">
        <v>32</v>
      </c>
      <c r="J89" s="36" t="str">
        <f>E26</f>
        <v xml:space="preserve"> </v>
      </c>
      <c r="K89" s="40"/>
      <c r="L89" s="14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6"/>
      <c r="B91" s="187"/>
      <c r="C91" s="188" t="s">
        <v>134</v>
      </c>
      <c r="D91" s="189" t="s">
        <v>54</v>
      </c>
      <c r="E91" s="189" t="s">
        <v>50</v>
      </c>
      <c r="F91" s="189" t="s">
        <v>51</v>
      </c>
      <c r="G91" s="189" t="s">
        <v>135</v>
      </c>
      <c r="H91" s="189" t="s">
        <v>136</v>
      </c>
      <c r="I91" s="189" t="s">
        <v>137</v>
      </c>
      <c r="J91" s="189" t="s">
        <v>119</v>
      </c>
      <c r="K91" s="190" t="s">
        <v>138</v>
      </c>
      <c r="L91" s="191"/>
      <c r="M91" s="92" t="s">
        <v>19</v>
      </c>
      <c r="N91" s="93" t="s">
        <v>39</v>
      </c>
      <c r="O91" s="93" t="s">
        <v>139</v>
      </c>
      <c r="P91" s="93" t="s">
        <v>140</v>
      </c>
      <c r="Q91" s="93" t="s">
        <v>141</v>
      </c>
      <c r="R91" s="93" t="s">
        <v>142</v>
      </c>
      <c r="S91" s="93" t="s">
        <v>143</v>
      </c>
      <c r="T91" s="94" t="s">
        <v>144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8"/>
      <c r="B92" s="39"/>
      <c r="C92" s="99" t="s">
        <v>145</v>
      </c>
      <c r="D92" s="40"/>
      <c r="E92" s="40"/>
      <c r="F92" s="40"/>
      <c r="G92" s="40"/>
      <c r="H92" s="40"/>
      <c r="I92" s="40"/>
      <c r="J92" s="192">
        <f>BK92</f>
        <v>0</v>
      </c>
      <c r="K92" s="40"/>
      <c r="L92" s="44"/>
      <c r="M92" s="95"/>
      <c r="N92" s="193"/>
      <c r="O92" s="96"/>
      <c r="P92" s="194">
        <f>P93</f>
        <v>0</v>
      </c>
      <c r="Q92" s="96"/>
      <c r="R92" s="194">
        <f>R93</f>
        <v>0</v>
      </c>
      <c r="S92" s="96"/>
      <c r="T92" s="195">
        <f>T93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68</v>
      </c>
      <c r="AU92" s="17" t="s">
        <v>120</v>
      </c>
      <c r="BK92" s="196">
        <f>BK93</f>
        <v>0</v>
      </c>
    </row>
    <row r="93" s="12" customFormat="1" ht="25.92" customHeight="1">
      <c r="A93" s="12"/>
      <c r="B93" s="197"/>
      <c r="C93" s="198"/>
      <c r="D93" s="199" t="s">
        <v>68</v>
      </c>
      <c r="E93" s="200" t="s">
        <v>1409</v>
      </c>
      <c r="F93" s="200" t="s">
        <v>88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P94+P103+P110+P117+P122+P141</f>
        <v>0</v>
      </c>
      <c r="Q93" s="205"/>
      <c r="R93" s="206">
        <f>R94+R103+R110+R117+R122+R141</f>
        <v>0</v>
      </c>
      <c r="S93" s="205"/>
      <c r="T93" s="207">
        <f>T94+T103+T110+T117+T122+T141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169</v>
      </c>
      <c r="AT93" s="209" t="s">
        <v>68</v>
      </c>
      <c r="AU93" s="209" t="s">
        <v>69</v>
      </c>
      <c r="AY93" s="208" t="s">
        <v>148</v>
      </c>
      <c r="BK93" s="210">
        <f>BK94+BK103+BK110+BK117+BK122+BK141</f>
        <v>0</v>
      </c>
    </row>
    <row r="94" s="12" customFormat="1" ht="22.8" customHeight="1">
      <c r="A94" s="12"/>
      <c r="B94" s="197"/>
      <c r="C94" s="198"/>
      <c r="D94" s="199" t="s">
        <v>68</v>
      </c>
      <c r="E94" s="211" t="s">
        <v>552</v>
      </c>
      <c r="F94" s="211" t="s">
        <v>555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SUM(P95:P102)</f>
        <v>0</v>
      </c>
      <c r="Q94" s="205"/>
      <c r="R94" s="206">
        <f>SUM(R95:R102)</f>
        <v>0</v>
      </c>
      <c r="S94" s="205"/>
      <c r="T94" s="207">
        <f>SUM(T95:T102)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76</v>
      </c>
      <c r="AT94" s="209" t="s">
        <v>68</v>
      </c>
      <c r="AU94" s="209" t="s">
        <v>76</v>
      </c>
      <c r="AY94" s="208" t="s">
        <v>148</v>
      </c>
      <c r="BK94" s="210">
        <f>SUM(BK95:BK102)</f>
        <v>0</v>
      </c>
    </row>
    <row r="95" s="2" customFormat="1" ht="16.5" customHeight="1">
      <c r="A95" s="38"/>
      <c r="B95" s="39"/>
      <c r="C95" s="213" t="s">
        <v>76</v>
      </c>
      <c r="D95" s="213" t="s">
        <v>150</v>
      </c>
      <c r="E95" s="214" t="s">
        <v>562</v>
      </c>
      <c r="F95" s="215" t="s">
        <v>563</v>
      </c>
      <c r="G95" s="216" t="s">
        <v>99</v>
      </c>
      <c r="H95" s="217">
        <v>45</v>
      </c>
      <c r="I95" s="218"/>
      <c r="J95" s="219">
        <f>ROUND(I95*H95,2)</f>
        <v>0</v>
      </c>
      <c r="K95" s="215" t="s">
        <v>340</v>
      </c>
      <c r="L95" s="44"/>
      <c r="M95" s="220" t="s">
        <v>19</v>
      </c>
      <c r="N95" s="221" t="s">
        <v>40</v>
      </c>
      <c r="O95" s="84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4" t="s">
        <v>154</v>
      </c>
      <c r="AT95" s="224" t="s">
        <v>150</v>
      </c>
      <c r="AU95" s="224" t="s">
        <v>78</v>
      </c>
      <c r="AY95" s="17" t="s">
        <v>148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7" t="s">
        <v>76</v>
      </c>
      <c r="BK95" s="225">
        <f>ROUND(I95*H95,2)</f>
        <v>0</v>
      </c>
      <c r="BL95" s="17" t="s">
        <v>154</v>
      </c>
      <c r="BM95" s="224" t="s">
        <v>78</v>
      </c>
    </row>
    <row r="96" s="2" customFormat="1">
      <c r="A96" s="38"/>
      <c r="B96" s="39"/>
      <c r="C96" s="40"/>
      <c r="D96" s="226" t="s">
        <v>156</v>
      </c>
      <c r="E96" s="40"/>
      <c r="F96" s="227" t="s">
        <v>563</v>
      </c>
      <c r="G96" s="40"/>
      <c r="H96" s="40"/>
      <c r="I96" s="228"/>
      <c r="J96" s="40"/>
      <c r="K96" s="40"/>
      <c r="L96" s="44"/>
      <c r="M96" s="229"/>
      <c r="N96" s="230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156</v>
      </c>
      <c r="AU96" s="17" t="s">
        <v>78</v>
      </c>
    </row>
    <row r="97" s="2" customFormat="1" ht="16.5" customHeight="1">
      <c r="A97" s="38"/>
      <c r="B97" s="39"/>
      <c r="C97" s="213" t="s">
        <v>78</v>
      </c>
      <c r="D97" s="213" t="s">
        <v>150</v>
      </c>
      <c r="E97" s="214" t="s">
        <v>566</v>
      </c>
      <c r="F97" s="215" t="s">
        <v>567</v>
      </c>
      <c r="G97" s="216" t="s">
        <v>99</v>
      </c>
      <c r="H97" s="217">
        <v>80</v>
      </c>
      <c r="I97" s="218"/>
      <c r="J97" s="219">
        <f>ROUND(I97*H97,2)</f>
        <v>0</v>
      </c>
      <c r="K97" s="215" t="s">
        <v>340</v>
      </c>
      <c r="L97" s="44"/>
      <c r="M97" s="220" t="s">
        <v>19</v>
      </c>
      <c r="N97" s="221" t="s">
        <v>40</v>
      </c>
      <c r="O97" s="84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4" t="s">
        <v>154</v>
      </c>
      <c r="AT97" s="224" t="s">
        <v>150</v>
      </c>
      <c r="AU97" s="224" t="s">
        <v>78</v>
      </c>
      <c r="AY97" s="17" t="s">
        <v>148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7" t="s">
        <v>76</v>
      </c>
      <c r="BK97" s="225">
        <f>ROUND(I97*H97,2)</f>
        <v>0</v>
      </c>
      <c r="BL97" s="17" t="s">
        <v>154</v>
      </c>
      <c r="BM97" s="224" t="s">
        <v>154</v>
      </c>
    </row>
    <row r="98" s="2" customFormat="1">
      <c r="A98" s="38"/>
      <c r="B98" s="39"/>
      <c r="C98" s="40"/>
      <c r="D98" s="226" t="s">
        <v>156</v>
      </c>
      <c r="E98" s="40"/>
      <c r="F98" s="227" t="s">
        <v>567</v>
      </c>
      <c r="G98" s="40"/>
      <c r="H98" s="40"/>
      <c r="I98" s="228"/>
      <c r="J98" s="40"/>
      <c r="K98" s="40"/>
      <c r="L98" s="44"/>
      <c r="M98" s="229"/>
      <c r="N98" s="230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156</v>
      </c>
      <c r="AU98" s="17" t="s">
        <v>78</v>
      </c>
    </row>
    <row r="99" s="2" customFormat="1" ht="16.5" customHeight="1">
      <c r="A99" s="38"/>
      <c r="B99" s="39"/>
      <c r="C99" s="213" t="s">
        <v>169</v>
      </c>
      <c r="D99" s="213" t="s">
        <v>150</v>
      </c>
      <c r="E99" s="214" t="s">
        <v>568</v>
      </c>
      <c r="F99" s="215" t="s">
        <v>569</v>
      </c>
      <c r="G99" s="216" t="s">
        <v>99</v>
      </c>
      <c r="H99" s="217">
        <v>50</v>
      </c>
      <c r="I99" s="218"/>
      <c r="J99" s="219">
        <f>ROUND(I99*H99,2)</f>
        <v>0</v>
      </c>
      <c r="K99" s="215" t="s">
        <v>340</v>
      </c>
      <c r="L99" s="44"/>
      <c r="M99" s="220" t="s">
        <v>19</v>
      </c>
      <c r="N99" s="221" t="s">
        <v>40</v>
      </c>
      <c r="O99" s="84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4" t="s">
        <v>154</v>
      </c>
      <c r="AT99" s="224" t="s">
        <v>150</v>
      </c>
      <c r="AU99" s="224" t="s">
        <v>78</v>
      </c>
      <c r="AY99" s="17" t="s">
        <v>148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7" t="s">
        <v>76</v>
      </c>
      <c r="BK99" s="225">
        <f>ROUND(I99*H99,2)</f>
        <v>0</v>
      </c>
      <c r="BL99" s="17" t="s">
        <v>154</v>
      </c>
      <c r="BM99" s="224" t="s">
        <v>172</v>
      </c>
    </row>
    <row r="100" s="2" customFormat="1">
      <c r="A100" s="38"/>
      <c r="B100" s="39"/>
      <c r="C100" s="40"/>
      <c r="D100" s="226" t="s">
        <v>156</v>
      </c>
      <c r="E100" s="40"/>
      <c r="F100" s="227" t="s">
        <v>569</v>
      </c>
      <c r="G100" s="40"/>
      <c r="H100" s="40"/>
      <c r="I100" s="228"/>
      <c r="J100" s="40"/>
      <c r="K100" s="40"/>
      <c r="L100" s="44"/>
      <c r="M100" s="229"/>
      <c r="N100" s="230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156</v>
      </c>
      <c r="AU100" s="17" t="s">
        <v>78</v>
      </c>
    </row>
    <row r="101" s="2" customFormat="1" ht="16.5" customHeight="1">
      <c r="A101" s="38"/>
      <c r="B101" s="39"/>
      <c r="C101" s="213" t="s">
        <v>154</v>
      </c>
      <c r="D101" s="213" t="s">
        <v>150</v>
      </c>
      <c r="E101" s="214" t="s">
        <v>570</v>
      </c>
      <c r="F101" s="215" t="s">
        <v>571</v>
      </c>
      <c r="G101" s="216" t="s">
        <v>99</v>
      </c>
      <c r="H101" s="217">
        <v>60</v>
      </c>
      <c r="I101" s="218"/>
      <c r="J101" s="219">
        <f>ROUND(I101*H101,2)</f>
        <v>0</v>
      </c>
      <c r="K101" s="215" t="s">
        <v>340</v>
      </c>
      <c r="L101" s="44"/>
      <c r="M101" s="220" t="s">
        <v>19</v>
      </c>
      <c r="N101" s="221" t="s">
        <v>40</v>
      </c>
      <c r="O101" s="84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4" t="s">
        <v>154</v>
      </c>
      <c r="AT101" s="224" t="s">
        <v>150</v>
      </c>
      <c r="AU101" s="224" t="s">
        <v>78</v>
      </c>
      <c r="AY101" s="17" t="s">
        <v>148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7" t="s">
        <v>76</v>
      </c>
      <c r="BK101" s="225">
        <f>ROUND(I101*H101,2)</f>
        <v>0</v>
      </c>
      <c r="BL101" s="17" t="s">
        <v>154</v>
      </c>
      <c r="BM101" s="224" t="s">
        <v>179</v>
      </c>
    </row>
    <row r="102" s="2" customFormat="1">
      <c r="A102" s="38"/>
      <c r="B102" s="39"/>
      <c r="C102" s="40"/>
      <c r="D102" s="226" t="s">
        <v>156</v>
      </c>
      <c r="E102" s="40"/>
      <c r="F102" s="227" t="s">
        <v>571</v>
      </c>
      <c r="G102" s="40"/>
      <c r="H102" s="40"/>
      <c r="I102" s="228"/>
      <c r="J102" s="40"/>
      <c r="K102" s="40"/>
      <c r="L102" s="44"/>
      <c r="M102" s="229"/>
      <c r="N102" s="230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156</v>
      </c>
      <c r="AU102" s="17" t="s">
        <v>78</v>
      </c>
    </row>
    <row r="103" s="12" customFormat="1" ht="22.8" customHeight="1">
      <c r="A103" s="12"/>
      <c r="B103" s="197"/>
      <c r="C103" s="198"/>
      <c r="D103" s="199" t="s">
        <v>68</v>
      </c>
      <c r="E103" s="211" t="s">
        <v>554</v>
      </c>
      <c r="F103" s="211" t="s">
        <v>1410</v>
      </c>
      <c r="G103" s="198"/>
      <c r="H103" s="198"/>
      <c r="I103" s="201"/>
      <c r="J103" s="212">
        <f>BK103</f>
        <v>0</v>
      </c>
      <c r="K103" s="198"/>
      <c r="L103" s="203"/>
      <c r="M103" s="204"/>
      <c r="N103" s="205"/>
      <c r="O103" s="205"/>
      <c r="P103" s="206">
        <f>SUM(P104:P109)</f>
        <v>0</v>
      </c>
      <c r="Q103" s="205"/>
      <c r="R103" s="206">
        <f>SUM(R104:R109)</f>
        <v>0</v>
      </c>
      <c r="S103" s="205"/>
      <c r="T103" s="207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76</v>
      </c>
      <c r="AT103" s="209" t="s">
        <v>68</v>
      </c>
      <c r="AU103" s="209" t="s">
        <v>76</v>
      </c>
      <c r="AY103" s="208" t="s">
        <v>148</v>
      </c>
      <c r="BK103" s="210">
        <f>SUM(BK104:BK109)</f>
        <v>0</v>
      </c>
    </row>
    <row r="104" s="2" customFormat="1" ht="16.5" customHeight="1">
      <c r="A104" s="38"/>
      <c r="B104" s="39"/>
      <c r="C104" s="213" t="s">
        <v>184</v>
      </c>
      <c r="D104" s="213" t="s">
        <v>150</v>
      </c>
      <c r="E104" s="214" t="s">
        <v>591</v>
      </c>
      <c r="F104" s="215" t="s">
        <v>592</v>
      </c>
      <c r="G104" s="216" t="s">
        <v>359</v>
      </c>
      <c r="H104" s="217">
        <v>1</v>
      </c>
      <c r="I104" s="218"/>
      <c r="J104" s="219">
        <f>ROUND(I104*H104,2)</f>
        <v>0</v>
      </c>
      <c r="K104" s="215" t="s">
        <v>340</v>
      </c>
      <c r="L104" s="44"/>
      <c r="M104" s="220" t="s">
        <v>19</v>
      </c>
      <c r="N104" s="221" t="s">
        <v>40</v>
      </c>
      <c r="O104" s="84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4" t="s">
        <v>154</v>
      </c>
      <c r="AT104" s="224" t="s">
        <v>150</v>
      </c>
      <c r="AU104" s="224" t="s">
        <v>78</v>
      </c>
      <c r="AY104" s="17" t="s">
        <v>148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7" t="s">
        <v>76</v>
      </c>
      <c r="BK104" s="225">
        <f>ROUND(I104*H104,2)</f>
        <v>0</v>
      </c>
      <c r="BL104" s="17" t="s">
        <v>154</v>
      </c>
      <c r="BM104" s="224" t="s">
        <v>187</v>
      </c>
    </row>
    <row r="105" s="2" customFormat="1">
      <c r="A105" s="38"/>
      <c r="B105" s="39"/>
      <c r="C105" s="40"/>
      <c r="D105" s="226" t="s">
        <v>156</v>
      </c>
      <c r="E105" s="40"/>
      <c r="F105" s="227" t="s">
        <v>592</v>
      </c>
      <c r="G105" s="40"/>
      <c r="H105" s="40"/>
      <c r="I105" s="228"/>
      <c r="J105" s="40"/>
      <c r="K105" s="40"/>
      <c r="L105" s="44"/>
      <c r="M105" s="229"/>
      <c r="N105" s="230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156</v>
      </c>
      <c r="AU105" s="17" t="s">
        <v>78</v>
      </c>
    </row>
    <row r="106" s="2" customFormat="1" ht="16.5" customHeight="1">
      <c r="A106" s="38"/>
      <c r="B106" s="39"/>
      <c r="C106" s="213" t="s">
        <v>172</v>
      </c>
      <c r="D106" s="213" t="s">
        <v>150</v>
      </c>
      <c r="E106" s="214" t="s">
        <v>595</v>
      </c>
      <c r="F106" s="215" t="s">
        <v>596</v>
      </c>
      <c r="G106" s="216" t="s">
        <v>359</v>
      </c>
      <c r="H106" s="217">
        <v>1</v>
      </c>
      <c r="I106" s="218"/>
      <c r="J106" s="219">
        <f>ROUND(I106*H106,2)</f>
        <v>0</v>
      </c>
      <c r="K106" s="215" t="s">
        <v>340</v>
      </c>
      <c r="L106" s="44"/>
      <c r="M106" s="220" t="s">
        <v>19</v>
      </c>
      <c r="N106" s="221" t="s">
        <v>40</v>
      </c>
      <c r="O106" s="84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4" t="s">
        <v>154</v>
      </c>
      <c r="AT106" s="224" t="s">
        <v>150</v>
      </c>
      <c r="AU106" s="224" t="s">
        <v>78</v>
      </c>
      <c r="AY106" s="17" t="s">
        <v>148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7" t="s">
        <v>76</v>
      </c>
      <c r="BK106" s="225">
        <f>ROUND(I106*H106,2)</f>
        <v>0</v>
      </c>
      <c r="BL106" s="17" t="s">
        <v>154</v>
      </c>
      <c r="BM106" s="224" t="s">
        <v>192</v>
      </c>
    </row>
    <row r="107" s="2" customFormat="1">
      <c r="A107" s="38"/>
      <c r="B107" s="39"/>
      <c r="C107" s="40"/>
      <c r="D107" s="226" t="s">
        <v>156</v>
      </c>
      <c r="E107" s="40"/>
      <c r="F107" s="227" t="s">
        <v>596</v>
      </c>
      <c r="G107" s="40"/>
      <c r="H107" s="40"/>
      <c r="I107" s="228"/>
      <c r="J107" s="40"/>
      <c r="K107" s="40"/>
      <c r="L107" s="44"/>
      <c r="M107" s="229"/>
      <c r="N107" s="230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156</v>
      </c>
      <c r="AU107" s="17" t="s">
        <v>78</v>
      </c>
    </row>
    <row r="108" s="2" customFormat="1" ht="16.5" customHeight="1">
      <c r="A108" s="38"/>
      <c r="B108" s="39"/>
      <c r="C108" s="213" t="s">
        <v>196</v>
      </c>
      <c r="D108" s="213" t="s">
        <v>150</v>
      </c>
      <c r="E108" s="214" t="s">
        <v>1411</v>
      </c>
      <c r="F108" s="215" t="s">
        <v>598</v>
      </c>
      <c r="G108" s="216" t="s">
        <v>339</v>
      </c>
      <c r="H108" s="217">
        <v>1</v>
      </c>
      <c r="I108" s="218"/>
      <c r="J108" s="219">
        <f>ROUND(I108*H108,2)</f>
        <v>0</v>
      </c>
      <c r="K108" s="215" t="s">
        <v>340</v>
      </c>
      <c r="L108" s="44"/>
      <c r="M108" s="220" t="s">
        <v>19</v>
      </c>
      <c r="N108" s="221" t="s">
        <v>40</v>
      </c>
      <c r="O108" s="84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4" t="s">
        <v>154</v>
      </c>
      <c r="AT108" s="224" t="s">
        <v>150</v>
      </c>
      <c r="AU108" s="224" t="s">
        <v>78</v>
      </c>
      <c r="AY108" s="17" t="s">
        <v>148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7" t="s">
        <v>76</v>
      </c>
      <c r="BK108" s="225">
        <f>ROUND(I108*H108,2)</f>
        <v>0</v>
      </c>
      <c r="BL108" s="17" t="s">
        <v>154</v>
      </c>
      <c r="BM108" s="224" t="s">
        <v>199</v>
      </c>
    </row>
    <row r="109" s="2" customFormat="1">
      <c r="A109" s="38"/>
      <c r="B109" s="39"/>
      <c r="C109" s="40"/>
      <c r="D109" s="226" t="s">
        <v>156</v>
      </c>
      <c r="E109" s="40"/>
      <c r="F109" s="227" t="s">
        <v>598</v>
      </c>
      <c r="G109" s="40"/>
      <c r="H109" s="40"/>
      <c r="I109" s="228"/>
      <c r="J109" s="40"/>
      <c r="K109" s="40"/>
      <c r="L109" s="44"/>
      <c r="M109" s="229"/>
      <c r="N109" s="230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156</v>
      </c>
      <c r="AU109" s="17" t="s">
        <v>78</v>
      </c>
    </row>
    <row r="110" s="12" customFormat="1" ht="22.8" customHeight="1">
      <c r="A110" s="12"/>
      <c r="B110" s="197"/>
      <c r="C110" s="198"/>
      <c r="D110" s="199" t="s">
        <v>68</v>
      </c>
      <c r="E110" s="211" t="s">
        <v>554</v>
      </c>
      <c r="F110" s="211" t="s">
        <v>1410</v>
      </c>
      <c r="G110" s="198"/>
      <c r="H110" s="198"/>
      <c r="I110" s="201"/>
      <c r="J110" s="212">
        <f>BK110</f>
        <v>0</v>
      </c>
      <c r="K110" s="198"/>
      <c r="L110" s="203"/>
      <c r="M110" s="204"/>
      <c r="N110" s="205"/>
      <c r="O110" s="205"/>
      <c r="P110" s="206">
        <f>SUM(P111:P116)</f>
        <v>0</v>
      </c>
      <c r="Q110" s="205"/>
      <c r="R110" s="206">
        <f>SUM(R111:R116)</f>
        <v>0</v>
      </c>
      <c r="S110" s="205"/>
      <c r="T110" s="207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76</v>
      </c>
      <c r="AT110" s="209" t="s">
        <v>68</v>
      </c>
      <c r="AU110" s="209" t="s">
        <v>76</v>
      </c>
      <c r="AY110" s="208" t="s">
        <v>148</v>
      </c>
      <c r="BK110" s="210">
        <f>SUM(BK111:BK116)</f>
        <v>0</v>
      </c>
    </row>
    <row r="111" s="2" customFormat="1" ht="16.5" customHeight="1">
      <c r="A111" s="38"/>
      <c r="B111" s="39"/>
      <c r="C111" s="213" t="s">
        <v>179</v>
      </c>
      <c r="D111" s="213" t="s">
        <v>150</v>
      </c>
      <c r="E111" s="214" t="s">
        <v>591</v>
      </c>
      <c r="F111" s="215" t="s">
        <v>592</v>
      </c>
      <c r="G111" s="216" t="s">
        <v>359</v>
      </c>
      <c r="H111" s="217">
        <v>1</v>
      </c>
      <c r="I111" s="218"/>
      <c r="J111" s="219">
        <f>ROUND(I111*H111,2)</f>
        <v>0</v>
      </c>
      <c r="K111" s="215" t="s">
        <v>340</v>
      </c>
      <c r="L111" s="44"/>
      <c r="M111" s="220" t="s">
        <v>19</v>
      </c>
      <c r="N111" s="221" t="s">
        <v>40</v>
      </c>
      <c r="O111" s="84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4" t="s">
        <v>154</v>
      </c>
      <c r="AT111" s="224" t="s">
        <v>150</v>
      </c>
      <c r="AU111" s="224" t="s">
        <v>78</v>
      </c>
      <c r="AY111" s="17" t="s">
        <v>148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7" t="s">
        <v>76</v>
      </c>
      <c r="BK111" s="225">
        <f>ROUND(I111*H111,2)</f>
        <v>0</v>
      </c>
      <c r="BL111" s="17" t="s">
        <v>154</v>
      </c>
      <c r="BM111" s="224" t="s">
        <v>204</v>
      </c>
    </row>
    <row r="112" s="2" customFormat="1">
      <c r="A112" s="38"/>
      <c r="B112" s="39"/>
      <c r="C112" s="40"/>
      <c r="D112" s="226" t="s">
        <v>156</v>
      </c>
      <c r="E112" s="40"/>
      <c r="F112" s="227" t="s">
        <v>592</v>
      </c>
      <c r="G112" s="40"/>
      <c r="H112" s="40"/>
      <c r="I112" s="228"/>
      <c r="J112" s="40"/>
      <c r="K112" s="40"/>
      <c r="L112" s="44"/>
      <c r="M112" s="229"/>
      <c r="N112" s="230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156</v>
      </c>
      <c r="AU112" s="17" t="s">
        <v>78</v>
      </c>
    </row>
    <row r="113" s="2" customFormat="1" ht="16.5" customHeight="1">
      <c r="A113" s="38"/>
      <c r="B113" s="39"/>
      <c r="C113" s="213" t="s">
        <v>208</v>
      </c>
      <c r="D113" s="213" t="s">
        <v>150</v>
      </c>
      <c r="E113" s="214" t="s">
        <v>595</v>
      </c>
      <c r="F113" s="215" t="s">
        <v>596</v>
      </c>
      <c r="G113" s="216" t="s">
        <v>359</v>
      </c>
      <c r="H113" s="217">
        <v>1</v>
      </c>
      <c r="I113" s="218"/>
      <c r="J113" s="219">
        <f>ROUND(I113*H113,2)</f>
        <v>0</v>
      </c>
      <c r="K113" s="215" t="s">
        <v>340</v>
      </c>
      <c r="L113" s="44"/>
      <c r="M113" s="220" t="s">
        <v>19</v>
      </c>
      <c r="N113" s="221" t="s">
        <v>40</v>
      </c>
      <c r="O113" s="84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4" t="s">
        <v>154</v>
      </c>
      <c r="AT113" s="224" t="s">
        <v>150</v>
      </c>
      <c r="AU113" s="224" t="s">
        <v>78</v>
      </c>
      <c r="AY113" s="17" t="s">
        <v>148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7" t="s">
        <v>76</v>
      </c>
      <c r="BK113" s="225">
        <f>ROUND(I113*H113,2)</f>
        <v>0</v>
      </c>
      <c r="BL113" s="17" t="s">
        <v>154</v>
      </c>
      <c r="BM113" s="224" t="s">
        <v>211</v>
      </c>
    </row>
    <row r="114" s="2" customFormat="1">
      <c r="A114" s="38"/>
      <c r="B114" s="39"/>
      <c r="C114" s="40"/>
      <c r="D114" s="226" t="s">
        <v>156</v>
      </c>
      <c r="E114" s="40"/>
      <c r="F114" s="227" t="s">
        <v>596</v>
      </c>
      <c r="G114" s="40"/>
      <c r="H114" s="40"/>
      <c r="I114" s="228"/>
      <c r="J114" s="40"/>
      <c r="K114" s="40"/>
      <c r="L114" s="44"/>
      <c r="M114" s="229"/>
      <c r="N114" s="230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156</v>
      </c>
      <c r="AU114" s="17" t="s">
        <v>78</v>
      </c>
    </row>
    <row r="115" s="2" customFormat="1" ht="16.5" customHeight="1">
      <c r="A115" s="38"/>
      <c r="B115" s="39"/>
      <c r="C115" s="213" t="s">
        <v>187</v>
      </c>
      <c r="D115" s="213" t="s">
        <v>150</v>
      </c>
      <c r="E115" s="214" t="s">
        <v>1411</v>
      </c>
      <c r="F115" s="215" t="s">
        <v>598</v>
      </c>
      <c r="G115" s="216" t="s">
        <v>339</v>
      </c>
      <c r="H115" s="217">
        <v>1</v>
      </c>
      <c r="I115" s="218"/>
      <c r="J115" s="219">
        <f>ROUND(I115*H115,2)</f>
        <v>0</v>
      </c>
      <c r="K115" s="215" t="s">
        <v>340</v>
      </c>
      <c r="L115" s="44"/>
      <c r="M115" s="220" t="s">
        <v>19</v>
      </c>
      <c r="N115" s="221" t="s">
        <v>40</v>
      </c>
      <c r="O115" s="84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4" t="s">
        <v>154</v>
      </c>
      <c r="AT115" s="224" t="s">
        <v>150</v>
      </c>
      <c r="AU115" s="224" t="s">
        <v>78</v>
      </c>
      <c r="AY115" s="17" t="s">
        <v>148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7" t="s">
        <v>76</v>
      </c>
      <c r="BK115" s="225">
        <f>ROUND(I115*H115,2)</f>
        <v>0</v>
      </c>
      <c r="BL115" s="17" t="s">
        <v>154</v>
      </c>
      <c r="BM115" s="224" t="s">
        <v>218</v>
      </c>
    </row>
    <row r="116" s="2" customFormat="1">
      <c r="A116" s="38"/>
      <c r="B116" s="39"/>
      <c r="C116" s="40"/>
      <c r="D116" s="226" t="s">
        <v>156</v>
      </c>
      <c r="E116" s="40"/>
      <c r="F116" s="227" t="s">
        <v>598</v>
      </c>
      <c r="G116" s="40"/>
      <c r="H116" s="40"/>
      <c r="I116" s="228"/>
      <c r="J116" s="40"/>
      <c r="K116" s="40"/>
      <c r="L116" s="44"/>
      <c r="M116" s="229"/>
      <c r="N116" s="230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156</v>
      </c>
      <c r="AU116" s="17" t="s">
        <v>78</v>
      </c>
    </row>
    <row r="117" s="12" customFormat="1" ht="22.8" customHeight="1">
      <c r="A117" s="12"/>
      <c r="B117" s="197"/>
      <c r="C117" s="198"/>
      <c r="D117" s="199" t="s">
        <v>68</v>
      </c>
      <c r="E117" s="211" t="s">
        <v>575</v>
      </c>
      <c r="F117" s="211" t="s">
        <v>624</v>
      </c>
      <c r="G117" s="198"/>
      <c r="H117" s="198"/>
      <c r="I117" s="201"/>
      <c r="J117" s="212">
        <f>BK117</f>
        <v>0</v>
      </c>
      <c r="K117" s="198"/>
      <c r="L117" s="203"/>
      <c r="M117" s="204"/>
      <c r="N117" s="205"/>
      <c r="O117" s="205"/>
      <c r="P117" s="206">
        <f>SUM(P118:P121)</f>
        <v>0</v>
      </c>
      <c r="Q117" s="205"/>
      <c r="R117" s="206">
        <f>SUM(R118:R121)</f>
        <v>0</v>
      </c>
      <c r="S117" s="205"/>
      <c r="T117" s="207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76</v>
      </c>
      <c r="AT117" s="209" t="s">
        <v>68</v>
      </c>
      <c r="AU117" s="209" t="s">
        <v>76</v>
      </c>
      <c r="AY117" s="208" t="s">
        <v>148</v>
      </c>
      <c r="BK117" s="210">
        <f>SUM(BK118:BK121)</f>
        <v>0</v>
      </c>
    </row>
    <row r="118" s="2" customFormat="1" ht="16.5" customHeight="1">
      <c r="A118" s="38"/>
      <c r="B118" s="39"/>
      <c r="C118" s="213" t="s">
        <v>221</v>
      </c>
      <c r="D118" s="213" t="s">
        <v>150</v>
      </c>
      <c r="E118" s="214" t="s">
        <v>1412</v>
      </c>
      <c r="F118" s="215" t="s">
        <v>1413</v>
      </c>
      <c r="G118" s="216" t="s">
        <v>359</v>
      </c>
      <c r="H118" s="217">
        <v>2</v>
      </c>
      <c r="I118" s="218"/>
      <c r="J118" s="219">
        <f>ROUND(I118*H118,2)</f>
        <v>0</v>
      </c>
      <c r="K118" s="215" t="s">
        <v>340</v>
      </c>
      <c r="L118" s="44"/>
      <c r="M118" s="220" t="s">
        <v>19</v>
      </c>
      <c r="N118" s="221" t="s">
        <v>40</v>
      </c>
      <c r="O118" s="84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4" t="s">
        <v>154</v>
      </c>
      <c r="AT118" s="224" t="s">
        <v>150</v>
      </c>
      <c r="AU118" s="224" t="s">
        <v>78</v>
      </c>
      <c r="AY118" s="17" t="s">
        <v>148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7" t="s">
        <v>76</v>
      </c>
      <c r="BK118" s="225">
        <f>ROUND(I118*H118,2)</f>
        <v>0</v>
      </c>
      <c r="BL118" s="17" t="s">
        <v>154</v>
      </c>
      <c r="BM118" s="224" t="s">
        <v>225</v>
      </c>
    </row>
    <row r="119" s="2" customFormat="1">
      <c r="A119" s="38"/>
      <c r="B119" s="39"/>
      <c r="C119" s="40"/>
      <c r="D119" s="226" t="s">
        <v>156</v>
      </c>
      <c r="E119" s="40"/>
      <c r="F119" s="227" t="s">
        <v>1413</v>
      </c>
      <c r="G119" s="40"/>
      <c r="H119" s="40"/>
      <c r="I119" s="228"/>
      <c r="J119" s="40"/>
      <c r="K119" s="40"/>
      <c r="L119" s="44"/>
      <c r="M119" s="229"/>
      <c r="N119" s="230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156</v>
      </c>
      <c r="AU119" s="17" t="s">
        <v>78</v>
      </c>
    </row>
    <row r="120" s="2" customFormat="1" ht="16.5" customHeight="1">
      <c r="A120" s="38"/>
      <c r="B120" s="39"/>
      <c r="C120" s="213" t="s">
        <v>192</v>
      </c>
      <c r="D120" s="213" t="s">
        <v>150</v>
      </c>
      <c r="E120" s="214" t="s">
        <v>627</v>
      </c>
      <c r="F120" s="215" t="s">
        <v>628</v>
      </c>
      <c r="G120" s="216" t="s">
        <v>359</v>
      </c>
      <c r="H120" s="217">
        <v>1</v>
      </c>
      <c r="I120" s="218"/>
      <c r="J120" s="219">
        <f>ROUND(I120*H120,2)</f>
        <v>0</v>
      </c>
      <c r="K120" s="215" t="s">
        <v>340</v>
      </c>
      <c r="L120" s="44"/>
      <c r="M120" s="220" t="s">
        <v>19</v>
      </c>
      <c r="N120" s="221" t="s">
        <v>40</v>
      </c>
      <c r="O120" s="84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4" t="s">
        <v>154</v>
      </c>
      <c r="AT120" s="224" t="s">
        <v>150</v>
      </c>
      <c r="AU120" s="224" t="s">
        <v>78</v>
      </c>
      <c r="AY120" s="17" t="s">
        <v>148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7" t="s">
        <v>76</v>
      </c>
      <c r="BK120" s="225">
        <f>ROUND(I120*H120,2)</f>
        <v>0</v>
      </c>
      <c r="BL120" s="17" t="s">
        <v>154</v>
      </c>
      <c r="BM120" s="224" t="s">
        <v>230</v>
      </c>
    </row>
    <row r="121" s="2" customFormat="1">
      <c r="A121" s="38"/>
      <c r="B121" s="39"/>
      <c r="C121" s="40"/>
      <c r="D121" s="226" t="s">
        <v>156</v>
      </c>
      <c r="E121" s="40"/>
      <c r="F121" s="227" t="s">
        <v>628</v>
      </c>
      <c r="G121" s="40"/>
      <c r="H121" s="40"/>
      <c r="I121" s="228"/>
      <c r="J121" s="40"/>
      <c r="K121" s="40"/>
      <c r="L121" s="44"/>
      <c r="M121" s="229"/>
      <c r="N121" s="230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156</v>
      </c>
      <c r="AU121" s="17" t="s">
        <v>78</v>
      </c>
    </row>
    <row r="122" s="12" customFormat="1" ht="22.8" customHeight="1">
      <c r="A122" s="12"/>
      <c r="B122" s="197"/>
      <c r="C122" s="198"/>
      <c r="D122" s="199" t="s">
        <v>68</v>
      </c>
      <c r="E122" s="211" t="s">
        <v>583</v>
      </c>
      <c r="F122" s="211" t="s">
        <v>1414</v>
      </c>
      <c r="G122" s="198"/>
      <c r="H122" s="198"/>
      <c r="I122" s="201"/>
      <c r="J122" s="212">
        <f>BK122</f>
        <v>0</v>
      </c>
      <c r="K122" s="198"/>
      <c r="L122" s="203"/>
      <c r="M122" s="204"/>
      <c r="N122" s="205"/>
      <c r="O122" s="205"/>
      <c r="P122" s="206">
        <f>SUM(P123:P140)</f>
        <v>0</v>
      </c>
      <c r="Q122" s="205"/>
      <c r="R122" s="206">
        <f>SUM(R123:R140)</f>
        <v>0</v>
      </c>
      <c r="S122" s="205"/>
      <c r="T122" s="207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8" t="s">
        <v>76</v>
      </c>
      <c r="AT122" s="209" t="s">
        <v>68</v>
      </c>
      <c r="AU122" s="209" t="s">
        <v>76</v>
      </c>
      <c r="AY122" s="208" t="s">
        <v>148</v>
      </c>
      <c r="BK122" s="210">
        <f>SUM(BK123:BK140)</f>
        <v>0</v>
      </c>
    </row>
    <row r="123" s="2" customFormat="1" ht="33" customHeight="1">
      <c r="A123" s="38"/>
      <c r="B123" s="39"/>
      <c r="C123" s="213" t="s">
        <v>234</v>
      </c>
      <c r="D123" s="213" t="s">
        <v>150</v>
      </c>
      <c r="E123" s="214" t="s">
        <v>1415</v>
      </c>
      <c r="F123" s="215" t="s">
        <v>1416</v>
      </c>
      <c r="G123" s="216" t="s">
        <v>359</v>
      </c>
      <c r="H123" s="217">
        <v>1</v>
      </c>
      <c r="I123" s="218"/>
      <c r="J123" s="219">
        <f>ROUND(I123*H123,2)</f>
        <v>0</v>
      </c>
      <c r="K123" s="215" t="s">
        <v>340</v>
      </c>
      <c r="L123" s="44"/>
      <c r="M123" s="220" t="s">
        <v>19</v>
      </c>
      <c r="N123" s="221" t="s">
        <v>40</v>
      </c>
      <c r="O123" s="84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4" t="s">
        <v>154</v>
      </c>
      <c r="AT123" s="224" t="s">
        <v>150</v>
      </c>
      <c r="AU123" s="224" t="s">
        <v>78</v>
      </c>
      <c r="AY123" s="17" t="s">
        <v>148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7" t="s">
        <v>76</v>
      </c>
      <c r="BK123" s="225">
        <f>ROUND(I123*H123,2)</f>
        <v>0</v>
      </c>
      <c r="BL123" s="17" t="s">
        <v>154</v>
      </c>
      <c r="BM123" s="224" t="s">
        <v>237</v>
      </c>
    </row>
    <row r="124" s="2" customFormat="1">
      <c r="A124" s="38"/>
      <c r="B124" s="39"/>
      <c r="C124" s="40"/>
      <c r="D124" s="226" t="s">
        <v>156</v>
      </c>
      <c r="E124" s="40"/>
      <c r="F124" s="227" t="s">
        <v>1416</v>
      </c>
      <c r="G124" s="40"/>
      <c r="H124" s="40"/>
      <c r="I124" s="228"/>
      <c r="J124" s="40"/>
      <c r="K124" s="40"/>
      <c r="L124" s="44"/>
      <c r="M124" s="229"/>
      <c r="N124" s="230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156</v>
      </c>
      <c r="AU124" s="17" t="s">
        <v>78</v>
      </c>
    </row>
    <row r="125" s="2" customFormat="1" ht="24.15" customHeight="1">
      <c r="A125" s="38"/>
      <c r="B125" s="39"/>
      <c r="C125" s="213" t="s">
        <v>199</v>
      </c>
      <c r="D125" s="213" t="s">
        <v>150</v>
      </c>
      <c r="E125" s="214" t="s">
        <v>1417</v>
      </c>
      <c r="F125" s="215" t="s">
        <v>1418</v>
      </c>
      <c r="G125" s="216" t="s">
        <v>359</v>
      </c>
      <c r="H125" s="217">
        <v>2</v>
      </c>
      <c r="I125" s="218"/>
      <c r="J125" s="219">
        <f>ROUND(I125*H125,2)</f>
        <v>0</v>
      </c>
      <c r="K125" s="215" t="s">
        <v>340</v>
      </c>
      <c r="L125" s="44"/>
      <c r="M125" s="220" t="s">
        <v>19</v>
      </c>
      <c r="N125" s="221" t="s">
        <v>40</v>
      </c>
      <c r="O125" s="84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4" t="s">
        <v>154</v>
      </c>
      <c r="AT125" s="224" t="s">
        <v>150</v>
      </c>
      <c r="AU125" s="224" t="s">
        <v>78</v>
      </c>
      <c r="AY125" s="17" t="s">
        <v>148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7" t="s">
        <v>76</v>
      </c>
      <c r="BK125" s="225">
        <f>ROUND(I125*H125,2)</f>
        <v>0</v>
      </c>
      <c r="BL125" s="17" t="s">
        <v>154</v>
      </c>
      <c r="BM125" s="224" t="s">
        <v>245</v>
      </c>
    </row>
    <row r="126" s="2" customFormat="1">
      <c r="A126" s="38"/>
      <c r="B126" s="39"/>
      <c r="C126" s="40"/>
      <c r="D126" s="226" t="s">
        <v>156</v>
      </c>
      <c r="E126" s="40"/>
      <c r="F126" s="227" t="s">
        <v>1418</v>
      </c>
      <c r="G126" s="40"/>
      <c r="H126" s="40"/>
      <c r="I126" s="228"/>
      <c r="J126" s="40"/>
      <c r="K126" s="40"/>
      <c r="L126" s="44"/>
      <c r="M126" s="229"/>
      <c r="N126" s="230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156</v>
      </c>
      <c r="AU126" s="17" t="s">
        <v>78</v>
      </c>
    </row>
    <row r="127" s="2" customFormat="1" ht="16.5" customHeight="1">
      <c r="A127" s="38"/>
      <c r="B127" s="39"/>
      <c r="C127" s="213" t="s">
        <v>8</v>
      </c>
      <c r="D127" s="213" t="s">
        <v>150</v>
      </c>
      <c r="E127" s="214" t="s">
        <v>1419</v>
      </c>
      <c r="F127" s="215" t="s">
        <v>1420</v>
      </c>
      <c r="G127" s="216" t="s">
        <v>359</v>
      </c>
      <c r="H127" s="217">
        <v>2</v>
      </c>
      <c r="I127" s="218"/>
      <c r="J127" s="219">
        <f>ROUND(I127*H127,2)</f>
        <v>0</v>
      </c>
      <c r="K127" s="215" t="s">
        <v>340</v>
      </c>
      <c r="L127" s="44"/>
      <c r="M127" s="220" t="s">
        <v>19</v>
      </c>
      <c r="N127" s="221" t="s">
        <v>40</v>
      </c>
      <c r="O127" s="84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4" t="s">
        <v>154</v>
      </c>
      <c r="AT127" s="224" t="s">
        <v>150</v>
      </c>
      <c r="AU127" s="224" t="s">
        <v>78</v>
      </c>
      <c r="AY127" s="17" t="s">
        <v>148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7" t="s">
        <v>76</v>
      </c>
      <c r="BK127" s="225">
        <f>ROUND(I127*H127,2)</f>
        <v>0</v>
      </c>
      <c r="BL127" s="17" t="s">
        <v>154</v>
      </c>
      <c r="BM127" s="224" t="s">
        <v>251</v>
      </c>
    </row>
    <row r="128" s="2" customFormat="1">
      <c r="A128" s="38"/>
      <c r="B128" s="39"/>
      <c r="C128" s="40"/>
      <c r="D128" s="226" t="s">
        <v>156</v>
      </c>
      <c r="E128" s="40"/>
      <c r="F128" s="227" t="s">
        <v>1420</v>
      </c>
      <c r="G128" s="40"/>
      <c r="H128" s="40"/>
      <c r="I128" s="228"/>
      <c r="J128" s="40"/>
      <c r="K128" s="40"/>
      <c r="L128" s="44"/>
      <c r="M128" s="229"/>
      <c r="N128" s="230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156</v>
      </c>
      <c r="AU128" s="17" t="s">
        <v>78</v>
      </c>
    </row>
    <row r="129" s="2" customFormat="1" ht="16.5" customHeight="1">
      <c r="A129" s="38"/>
      <c r="B129" s="39"/>
      <c r="C129" s="213" t="s">
        <v>204</v>
      </c>
      <c r="D129" s="213" t="s">
        <v>150</v>
      </c>
      <c r="E129" s="214" t="s">
        <v>1421</v>
      </c>
      <c r="F129" s="215" t="s">
        <v>1422</v>
      </c>
      <c r="G129" s="216" t="s">
        <v>359</v>
      </c>
      <c r="H129" s="217">
        <v>1</v>
      </c>
      <c r="I129" s="218"/>
      <c r="J129" s="219">
        <f>ROUND(I129*H129,2)</f>
        <v>0</v>
      </c>
      <c r="K129" s="215" t="s">
        <v>340</v>
      </c>
      <c r="L129" s="44"/>
      <c r="M129" s="220" t="s">
        <v>19</v>
      </c>
      <c r="N129" s="221" t="s">
        <v>40</v>
      </c>
      <c r="O129" s="84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4" t="s">
        <v>154</v>
      </c>
      <c r="AT129" s="224" t="s">
        <v>150</v>
      </c>
      <c r="AU129" s="224" t="s">
        <v>78</v>
      </c>
      <c r="AY129" s="17" t="s">
        <v>148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7" t="s">
        <v>76</v>
      </c>
      <c r="BK129" s="225">
        <f>ROUND(I129*H129,2)</f>
        <v>0</v>
      </c>
      <c r="BL129" s="17" t="s">
        <v>154</v>
      </c>
      <c r="BM129" s="224" t="s">
        <v>256</v>
      </c>
    </row>
    <row r="130" s="2" customFormat="1">
      <c r="A130" s="38"/>
      <c r="B130" s="39"/>
      <c r="C130" s="40"/>
      <c r="D130" s="226" t="s">
        <v>156</v>
      </c>
      <c r="E130" s="40"/>
      <c r="F130" s="227" t="s">
        <v>1422</v>
      </c>
      <c r="G130" s="40"/>
      <c r="H130" s="40"/>
      <c r="I130" s="228"/>
      <c r="J130" s="40"/>
      <c r="K130" s="40"/>
      <c r="L130" s="44"/>
      <c r="M130" s="229"/>
      <c r="N130" s="230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156</v>
      </c>
      <c r="AU130" s="17" t="s">
        <v>78</v>
      </c>
    </row>
    <row r="131" s="2" customFormat="1" ht="16.5" customHeight="1">
      <c r="A131" s="38"/>
      <c r="B131" s="39"/>
      <c r="C131" s="213" t="s">
        <v>261</v>
      </c>
      <c r="D131" s="213" t="s">
        <v>150</v>
      </c>
      <c r="E131" s="214" t="s">
        <v>1423</v>
      </c>
      <c r="F131" s="215" t="s">
        <v>1424</v>
      </c>
      <c r="G131" s="216" t="s">
        <v>359</v>
      </c>
      <c r="H131" s="217">
        <v>1</v>
      </c>
      <c r="I131" s="218"/>
      <c r="J131" s="219">
        <f>ROUND(I131*H131,2)</f>
        <v>0</v>
      </c>
      <c r="K131" s="215" t="s">
        <v>340</v>
      </c>
      <c r="L131" s="44"/>
      <c r="M131" s="220" t="s">
        <v>19</v>
      </c>
      <c r="N131" s="221" t="s">
        <v>40</v>
      </c>
      <c r="O131" s="84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4" t="s">
        <v>154</v>
      </c>
      <c r="AT131" s="224" t="s">
        <v>150</v>
      </c>
      <c r="AU131" s="224" t="s">
        <v>78</v>
      </c>
      <c r="AY131" s="17" t="s">
        <v>148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7" t="s">
        <v>76</v>
      </c>
      <c r="BK131" s="225">
        <f>ROUND(I131*H131,2)</f>
        <v>0</v>
      </c>
      <c r="BL131" s="17" t="s">
        <v>154</v>
      </c>
      <c r="BM131" s="224" t="s">
        <v>264</v>
      </c>
    </row>
    <row r="132" s="2" customFormat="1">
      <c r="A132" s="38"/>
      <c r="B132" s="39"/>
      <c r="C132" s="40"/>
      <c r="D132" s="226" t="s">
        <v>156</v>
      </c>
      <c r="E132" s="40"/>
      <c r="F132" s="227" t="s">
        <v>1424</v>
      </c>
      <c r="G132" s="40"/>
      <c r="H132" s="40"/>
      <c r="I132" s="228"/>
      <c r="J132" s="40"/>
      <c r="K132" s="40"/>
      <c r="L132" s="44"/>
      <c r="M132" s="229"/>
      <c r="N132" s="230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156</v>
      </c>
      <c r="AU132" s="17" t="s">
        <v>78</v>
      </c>
    </row>
    <row r="133" s="2" customFormat="1" ht="16.5" customHeight="1">
      <c r="A133" s="38"/>
      <c r="B133" s="39"/>
      <c r="C133" s="213" t="s">
        <v>211</v>
      </c>
      <c r="D133" s="213" t="s">
        <v>150</v>
      </c>
      <c r="E133" s="214" t="s">
        <v>1425</v>
      </c>
      <c r="F133" s="215" t="s">
        <v>1426</v>
      </c>
      <c r="G133" s="216" t="s">
        <v>99</v>
      </c>
      <c r="H133" s="217">
        <v>110</v>
      </c>
      <c r="I133" s="218"/>
      <c r="J133" s="219">
        <f>ROUND(I133*H133,2)</f>
        <v>0</v>
      </c>
      <c r="K133" s="215" t="s">
        <v>340</v>
      </c>
      <c r="L133" s="44"/>
      <c r="M133" s="220" t="s">
        <v>19</v>
      </c>
      <c r="N133" s="221" t="s">
        <v>40</v>
      </c>
      <c r="O133" s="84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4" t="s">
        <v>154</v>
      </c>
      <c r="AT133" s="224" t="s">
        <v>150</v>
      </c>
      <c r="AU133" s="224" t="s">
        <v>78</v>
      </c>
      <c r="AY133" s="17" t="s">
        <v>148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7" t="s">
        <v>76</v>
      </c>
      <c r="BK133" s="225">
        <f>ROUND(I133*H133,2)</f>
        <v>0</v>
      </c>
      <c r="BL133" s="17" t="s">
        <v>154</v>
      </c>
      <c r="BM133" s="224" t="s">
        <v>270</v>
      </c>
    </row>
    <row r="134" s="2" customFormat="1">
      <c r="A134" s="38"/>
      <c r="B134" s="39"/>
      <c r="C134" s="40"/>
      <c r="D134" s="226" t="s">
        <v>156</v>
      </c>
      <c r="E134" s="40"/>
      <c r="F134" s="227" t="s">
        <v>1426</v>
      </c>
      <c r="G134" s="40"/>
      <c r="H134" s="40"/>
      <c r="I134" s="228"/>
      <c r="J134" s="40"/>
      <c r="K134" s="40"/>
      <c r="L134" s="44"/>
      <c r="M134" s="229"/>
      <c r="N134" s="230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156</v>
      </c>
      <c r="AU134" s="17" t="s">
        <v>78</v>
      </c>
    </row>
    <row r="135" s="2" customFormat="1" ht="16.5" customHeight="1">
      <c r="A135" s="38"/>
      <c r="B135" s="39"/>
      <c r="C135" s="213" t="s">
        <v>275</v>
      </c>
      <c r="D135" s="213" t="s">
        <v>150</v>
      </c>
      <c r="E135" s="214" t="s">
        <v>1427</v>
      </c>
      <c r="F135" s="215" t="s">
        <v>1428</v>
      </c>
      <c r="G135" s="216" t="s">
        <v>99</v>
      </c>
      <c r="H135" s="217">
        <v>110</v>
      </c>
      <c r="I135" s="218"/>
      <c r="J135" s="219">
        <f>ROUND(I135*H135,2)</f>
        <v>0</v>
      </c>
      <c r="K135" s="215" t="s">
        <v>340</v>
      </c>
      <c r="L135" s="44"/>
      <c r="M135" s="220" t="s">
        <v>19</v>
      </c>
      <c r="N135" s="221" t="s">
        <v>40</v>
      </c>
      <c r="O135" s="84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4" t="s">
        <v>154</v>
      </c>
      <c r="AT135" s="224" t="s">
        <v>150</v>
      </c>
      <c r="AU135" s="224" t="s">
        <v>78</v>
      </c>
      <c r="AY135" s="17" t="s">
        <v>148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7" t="s">
        <v>76</v>
      </c>
      <c r="BK135" s="225">
        <f>ROUND(I135*H135,2)</f>
        <v>0</v>
      </c>
      <c r="BL135" s="17" t="s">
        <v>154</v>
      </c>
      <c r="BM135" s="224" t="s">
        <v>278</v>
      </c>
    </row>
    <row r="136" s="2" customFormat="1">
      <c r="A136" s="38"/>
      <c r="B136" s="39"/>
      <c r="C136" s="40"/>
      <c r="D136" s="226" t="s">
        <v>156</v>
      </c>
      <c r="E136" s="40"/>
      <c r="F136" s="227" t="s">
        <v>1428</v>
      </c>
      <c r="G136" s="40"/>
      <c r="H136" s="40"/>
      <c r="I136" s="228"/>
      <c r="J136" s="40"/>
      <c r="K136" s="40"/>
      <c r="L136" s="44"/>
      <c r="M136" s="229"/>
      <c r="N136" s="230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156</v>
      </c>
      <c r="AU136" s="17" t="s">
        <v>78</v>
      </c>
    </row>
    <row r="137" s="2" customFormat="1" ht="16.5" customHeight="1">
      <c r="A137" s="38"/>
      <c r="B137" s="39"/>
      <c r="C137" s="213" t="s">
        <v>218</v>
      </c>
      <c r="D137" s="213" t="s">
        <v>150</v>
      </c>
      <c r="E137" s="214" t="s">
        <v>1429</v>
      </c>
      <c r="F137" s="215" t="s">
        <v>1430</v>
      </c>
      <c r="G137" s="216" t="s">
        <v>99</v>
      </c>
      <c r="H137" s="217">
        <v>110</v>
      </c>
      <c r="I137" s="218"/>
      <c r="J137" s="219">
        <f>ROUND(I137*H137,2)</f>
        <v>0</v>
      </c>
      <c r="K137" s="215" t="s">
        <v>340</v>
      </c>
      <c r="L137" s="44"/>
      <c r="M137" s="220" t="s">
        <v>19</v>
      </c>
      <c r="N137" s="221" t="s">
        <v>40</v>
      </c>
      <c r="O137" s="84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4" t="s">
        <v>154</v>
      </c>
      <c r="AT137" s="224" t="s">
        <v>150</v>
      </c>
      <c r="AU137" s="224" t="s">
        <v>78</v>
      </c>
      <c r="AY137" s="17" t="s">
        <v>148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7" t="s">
        <v>76</v>
      </c>
      <c r="BK137" s="225">
        <f>ROUND(I137*H137,2)</f>
        <v>0</v>
      </c>
      <c r="BL137" s="17" t="s">
        <v>154</v>
      </c>
      <c r="BM137" s="224" t="s">
        <v>267</v>
      </c>
    </row>
    <row r="138" s="2" customFormat="1">
      <c r="A138" s="38"/>
      <c r="B138" s="39"/>
      <c r="C138" s="40"/>
      <c r="D138" s="226" t="s">
        <v>156</v>
      </c>
      <c r="E138" s="40"/>
      <c r="F138" s="227" t="s">
        <v>1430</v>
      </c>
      <c r="G138" s="40"/>
      <c r="H138" s="40"/>
      <c r="I138" s="228"/>
      <c r="J138" s="40"/>
      <c r="K138" s="40"/>
      <c r="L138" s="44"/>
      <c r="M138" s="229"/>
      <c r="N138" s="230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156</v>
      </c>
      <c r="AU138" s="17" t="s">
        <v>78</v>
      </c>
    </row>
    <row r="139" s="2" customFormat="1" ht="16.5" customHeight="1">
      <c r="A139" s="38"/>
      <c r="B139" s="39"/>
      <c r="C139" s="213" t="s">
        <v>7</v>
      </c>
      <c r="D139" s="213" t="s">
        <v>150</v>
      </c>
      <c r="E139" s="214" t="s">
        <v>1431</v>
      </c>
      <c r="F139" s="215" t="s">
        <v>1432</v>
      </c>
      <c r="G139" s="216" t="s">
        <v>99</v>
      </c>
      <c r="H139" s="217">
        <v>110</v>
      </c>
      <c r="I139" s="218"/>
      <c r="J139" s="219">
        <f>ROUND(I139*H139,2)</f>
        <v>0</v>
      </c>
      <c r="K139" s="215" t="s">
        <v>340</v>
      </c>
      <c r="L139" s="44"/>
      <c r="M139" s="220" t="s">
        <v>19</v>
      </c>
      <c r="N139" s="221" t="s">
        <v>40</v>
      </c>
      <c r="O139" s="84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154</v>
      </c>
      <c r="AT139" s="224" t="s">
        <v>150</v>
      </c>
      <c r="AU139" s="224" t="s">
        <v>78</v>
      </c>
      <c r="AY139" s="17" t="s">
        <v>148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76</v>
      </c>
      <c r="BK139" s="225">
        <f>ROUND(I139*H139,2)</f>
        <v>0</v>
      </c>
      <c r="BL139" s="17" t="s">
        <v>154</v>
      </c>
      <c r="BM139" s="224" t="s">
        <v>290</v>
      </c>
    </row>
    <row r="140" s="2" customFormat="1">
      <c r="A140" s="38"/>
      <c r="B140" s="39"/>
      <c r="C140" s="40"/>
      <c r="D140" s="226" t="s">
        <v>156</v>
      </c>
      <c r="E140" s="40"/>
      <c r="F140" s="227" t="s">
        <v>1432</v>
      </c>
      <c r="G140" s="40"/>
      <c r="H140" s="40"/>
      <c r="I140" s="228"/>
      <c r="J140" s="40"/>
      <c r="K140" s="40"/>
      <c r="L140" s="44"/>
      <c r="M140" s="229"/>
      <c r="N140" s="230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156</v>
      </c>
      <c r="AU140" s="17" t="s">
        <v>78</v>
      </c>
    </row>
    <row r="141" s="12" customFormat="1" ht="22.8" customHeight="1">
      <c r="A141" s="12"/>
      <c r="B141" s="197"/>
      <c r="C141" s="198"/>
      <c r="D141" s="199" t="s">
        <v>68</v>
      </c>
      <c r="E141" s="211" t="s">
        <v>599</v>
      </c>
      <c r="F141" s="211" t="s">
        <v>1433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SUM(P142:P159)</f>
        <v>0</v>
      </c>
      <c r="Q141" s="205"/>
      <c r="R141" s="206">
        <f>SUM(R142:R159)</f>
        <v>0</v>
      </c>
      <c r="S141" s="205"/>
      <c r="T141" s="207">
        <f>SUM(T142:T159)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76</v>
      </c>
      <c r="AT141" s="209" t="s">
        <v>68</v>
      </c>
      <c r="AU141" s="209" t="s">
        <v>76</v>
      </c>
      <c r="AY141" s="208" t="s">
        <v>148</v>
      </c>
      <c r="BK141" s="210">
        <f>SUM(BK142:BK159)</f>
        <v>0</v>
      </c>
    </row>
    <row r="142" s="2" customFormat="1" ht="16.5" customHeight="1">
      <c r="A142" s="38"/>
      <c r="B142" s="39"/>
      <c r="C142" s="213" t="s">
        <v>225</v>
      </c>
      <c r="D142" s="213" t="s">
        <v>150</v>
      </c>
      <c r="E142" s="214" t="s">
        <v>1434</v>
      </c>
      <c r="F142" s="215" t="s">
        <v>1435</v>
      </c>
      <c r="G142" s="216" t="s">
        <v>339</v>
      </c>
      <c r="H142" s="217">
        <v>1</v>
      </c>
      <c r="I142" s="218"/>
      <c r="J142" s="219">
        <f>ROUND(I142*H142,2)</f>
        <v>0</v>
      </c>
      <c r="K142" s="215" t="s">
        <v>340</v>
      </c>
      <c r="L142" s="44"/>
      <c r="M142" s="220" t="s">
        <v>19</v>
      </c>
      <c r="N142" s="221" t="s">
        <v>40</v>
      </c>
      <c r="O142" s="84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154</v>
      </c>
      <c r="AT142" s="224" t="s">
        <v>150</v>
      </c>
      <c r="AU142" s="224" t="s">
        <v>78</v>
      </c>
      <c r="AY142" s="17" t="s">
        <v>148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76</v>
      </c>
      <c r="BK142" s="225">
        <f>ROUND(I142*H142,2)</f>
        <v>0</v>
      </c>
      <c r="BL142" s="17" t="s">
        <v>154</v>
      </c>
      <c r="BM142" s="224" t="s">
        <v>295</v>
      </c>
    </row>
    <row r="143" s="2" customFormat="1">
      <c r="A143" s="38"/>
      <c r="B143" s="39"/>
      <c r="C143" s="40"/>
      <c r="D143" s="226" t="s">
        <v>156</v>
      </c>
      <c r="E143" s="40"/>
      <c r="F143" s="227" t="s">
        <v>1435</v>
      </c>
      <c r="G143" s="40"/>
      <c r="H143" s="40"/>
      <c r="I143" s="228"/>
      <c r="J143" s="40"/>
      <c r="K143" s="40"/>
      <c r="L143" s="44"/>
      <c r="M143" s="229"/>
      <c r="N143" s="230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156</v>
      </c>
      <c r="AU143" s="17" t="s">
        <v>78</v>
      </c>
    </row>
    <row r="144" s="2" customFormat="1" ht="16.5" customHeight="1">
      <c r="A144" s="38"/>
      <c r="B144" s="39"/>
      <c r="C144" s="213" t="s">
        <v>298</v>
      </c>
      <c r="D144" s="213" t="s">
        <v>150</v>
      </c>
      <c r="E144" s="214" t="s">
        <v>1436</v>
      </c>
      <c r="F144" s="215" t="s">
        <v>1437</v>
      </c>
      <c r="G144" s="216" t="s">
        <v>339</v>
      </c>
      <c r="H144" s="217">
        <v>1</v>
      </c>
      <c r="I144" s="218"/>
      <c r="J144" s="219">
        <f>ROUND(I144*H144,2)</f>
        <v>0</v>
      </c>
      <c r="K144" s="215" t="s">
        <v>340</v>
      </c>
      <c r="L144" s="44"/>
      <c r="M144" s="220" t="s">
        <v>19</v>
      </c>
      <c r="N144" s="221" t="s">
        <v>40</v>
      </c>
      <c r="O144" s="84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4" t="s">
        <v>154</v>
      </c>
      <c r="AT144" s="224" t="s">
        <v>150</v>
      </c>
      <c r="AU144" s="224" t="s">
        <v>78</v>
      </c>
      <c r="AY144" s="17" t="s">
        <v>148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7" t="s">
        <v>76</v>
      </c>
      <c r="BK144" s="225">
        <f>ROUND(I144*H144,2)</f>
        <v>0</v>
      </c>
      <c r="BL144" s="17" t="s">
        <v>154</v>
      </c>
      <c r="BM144" s="224" t="s">
        <v>301</v>
      </c>
    </row>
    <row r="145" s="2" customFormat="1">
      <c r="A145" s="38"/>
      <c r="B145" s="39"/>
      <c r="C145" s="40"/>
      <c r="D145" s="226" t="s">
        <v>156</v>
      </c>
      <c r="E145" s="40"/>
      <c r="F145" s="227" t="s">
        <v>1438</v>
      </c>
      <c r="G145" s="40"/>
      <c r="H145" s="40"/>
      <c r="I145" s="228"/>
      <c r="J145" s="40"/>
      <c r="K145" s="40"/>
      <c r="L145" s="44"/>
      <c r="M145" s="229"/>
      <c r="N145" s="230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156</v>
      </c>
      <c r="AU145" s="17" t="s">
        <v>78</v>
      </c>
    </row>
    <row r="146" s="2" customFormat="1" ht="16.5" customHeight="1">
      <c r="A146" s="38"/>
      <c r="B146" s="39"/>
      <c r="C146" s="213" t="s">
        <v>230</v>
      </c>
      <c r="D146" s="213" t="s">
        <v>150</v>
      </c>
      <c r="E146" s="214" t="s">
        <v>1439</v>
      </c>
      <c r="F146" s="215" t="s">
        <v>1440</v>
      </c>
      <c r="G146" s="216" t="s">
        <v>339</v>
      </c>
      <c r="H146" s="217">
        <v>1</v>
      </c>
      <c r="I146" s="218"/>
      <c r="J146" s="219">
        <f>ROUND(I146*H146,2)</f>
        <v>0</v>
      </c>
      <c r="K146" s="215" t="s">
        <v>340</v>
      </c>
      <c r="L146" s="44"/>
      <c r="M146" s="220" t="s">
        <v>19</v>
      </c>
      <c r="N146" s="221" t="s">
        <v>40</v>
      </c>
      <c r="O146" s="84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154</v>
      </c>
      <c r="AT146" s="224" t="s">
        <v>150</v>
      </c>
      <c r="AU146" s="224" t="s">
        <v>78</v>
      </c>
      <c r="AY146" s="17" t="s">
        <v>148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76</v>
      </c>
      <c r="BK146" s="225">
        <f>ROUND(I146*H146,2)</f>
        <v>0</v>
      </c>
      <c r="BL146" s="17" t="s">
        <v>154</v>
      </c>
      <c r="BM146" s="224" t="s">
        <v>307</v>
      </c>
    </row>
    <row r="147" s="2" customFormat="1">
      <c r="A147" s="38"/>
      <c r="B147" s="39"/>
      <c r="C147" s="40"/>
      <c r="D147" s="226" t="s">
        <v>156</v>
      </c>
      <c r="E147" s="40"/>
      <c r="F147" s="227" t="s">
        <v>1440</v>
      </c>
      <c r="G147" s="40"/>
      <c r="H147" s="40"/>
      <c r="I147" s="228"/>
      <c r="J147" s="40"/>
      <c r="K147" s="40"/>
      <c r="L147" s="44"/>
      <c r="M147" s="229"/>
      <c r="N147" s="230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156</v>
      </c>
      <c r="AU147" s="17" t="s">
        <v>78</v>
      </c>
    </row>
    <row r="148" s="2" customFormat="1" ht="16.5" customHeight="1">
      <c r="A148" s="38"/>
      <c r="B148" s="39"/>
      <c r="C148" s="213" t="s">
        <v>314</v>
      </c>
      <c r="D148" s="213" t="s">
        <v>150</v>
      </c>
      <c r="E148" s="214" t="s">
        <v>1441</v>
      </c>
      <c r="F148" s="215" t="s">
        <v>1442</v>
      </c>
      <c r="G148" s="216" t="s">
        <v>339</v>
      </c>
      <c r="H148" s="217">
        <v>1</v>
      </c>
      <c r="I148" s="218"/>
      <c r="J148" s="219">
        <f>ROUND(I148*H148,2)</f>
        <v>0</v>
      </c>
      <c r="K148" s="215" t="s">
        <v>340</v>
      </c>
      <c r="L148" s="44"/>
      <c r="M148" s="220" t="s">
        <v>19</v>
      </c>
      <c r="N148" s="221" t="s">
        <v>40</v>
      </c>
      <c r="O148" s="84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154</v>
      </c>
      <c r="AT148" s="224" t="s">
        <v>150</v>
      </c>
      <c r="AU148" s="224" t="s">
        <v>78</v>
      </c>
      <c r="AY148" s="17" t="s">
        <v>148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76</v>
      </c>
      <c r="BK148" s="225">
        <f>ROUND(I148*H148,2)</f>
        <v>0</v>
      </c>
      <c r="BL148" s="17" t="s">
        <v>154</v>
      </c>
      <c r="BM148" s="224" t="s">
        <v>317</v>
      </c>
    </row>
    <row r="149" s="2" customFormat="1">
      <c r="A149" s="38"/>
      <c r="B149" s="39"/>
      <c r="C149" s="40"/>
      <c r="D149" s="226" t="s">
        <v>156</v>
      </c>
      <c r="E149" s="40"/>
      <c r="F149" s="227" t="s">
        <v>1442</v>
      </c>
      <c r="G149" s="40"/>
      <c r="H149" s="40"/>
      <c r="I149" s="228"/>
      <c r="J149" s="40"/>
      <c r="K149" s="40"/>
      <c r="L149" s="44"/>
      <c r="M149" s="229"/>
      <c r="N149" s="230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156</v>
      </c>
      <c r="AU149" s="17" t="s">
        <v>78</v>
      </c>
    </row>
    <row r="150" s="2" customFormat="1" ht="16.5" customHeight="1">
      <c r="A150" s="38"/>
      <c r="B150" s="39"/>
      <c r="C150" s="213" t="s">
        <v>237</v>
      </c>
      <c r="D150" s="213" t="s">
        <v>150</v>
      </c>
      <c r="E150" s="214" t="s">
        <v>1443</v>
      </c>
      <c r="F150" s="215" t="s">
        <v>636</v>
      </c>
      <c r="G150" s="216" t="s">
        <v>339</v>
      </c>
      <c r="H150" s="217">
        <v>1</v>
      </c>
      <c r="I150" s="218"/>
      <c r="J150" s="219">
        <f>ROUND(I150*H150,2)</f>
        <v>0</v>
      </c>
      <c r="K150" s="215" t="s">
        <v>340</v>
      </c>
      <c r="L150" s="44"/>
      <c r="M150" s="220" t="s">
        <v>19</v>
      </c>
      <c r="N150" s="221" t="s">
        <v>40</v>
      </c>
      <c r="O150" s="84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154</v>
      </c>
      <c r="AT150" s="224" t="s">
        <v>150</v>
      </c>
      <c r="AU150" s="224" t="s">
        <v>78</v>
      </c>
      <c r="AY150" s="17" t="s">
        <v>148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76</v>
      </c>
      <c r="BK150" s="225">
        <f>ROUND(I150*H150,2)</f>
        <v>0</v>
      </c>
      <c r="BL150" s="17" t="s">
        <v>154</v>
      </c>
      <c r="BM150" s="224" t="s">
        <v>326</v>
      </c>
    </row>
    <row r="151" s="2" customFormat="1">
      <c r="A151" s="38"/>
      <c r="B151" s="39"/>
      <c r="C151" s="40"/>
      <c r="D151" s="226" t="s">
        <v>156</v>
      </c>
      <c r="E151" s="40"/>
      <c r="F151" s="227" t="s">
        <v>636</v>
      </c>
      <c r="G151" s="40"/>
      <c r="H151" s="40"/>
      <c r="I151" s="228"/>
      <c r="J151" s="40"/>
      <c r="K151" s="40"/>
      <c r="L151" s="44"/>
      <c r="M151" s="229"/>
      <c r="N151" s="230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156</v>
      </c>
      <c r="AU151" s="17" t="s">
        <v>78</v>
      </c>
    </row>
    <row r="152" s="2" customFormat="1" ht="16.5" customHeight="1">
      <c r="A152" s="38"/>
      <c r="B152" s="39"/>
      <c r="C152" s="213" t="s">
        <v>329</v>
      </c>
      <c r="D152" s="213" t="s">
        <v>150</v>
      </c>
      <c r="E152" s="214" t="s">
        <v>1444</v>
      </c>
      <c r="F152" s="215" t="s">
        <v>639</v>
      </c>
      <c r="G152" s="216" t="s">
        <v>339</v>
      </c>
      <c r="H152" s="217">
        <v>1</v>
      </c>
      <c r="I152" s="218"/>
      <c r="J152" s="219">
        <f>ROUND(I152*H152,2)</f>
        <v>0</v>
      </c>
      <c r="K152" s="215" t="s">
        <v>340</v>
      </c>
      <c r="L152" s="44"/>
      <c r="M152" s="220" t="s">
        <v>19</v>
      </c>
      <c r="N152" s="221" t="s">
        <v>40</v>
      </c>
      <c r="O152" s="84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154</v>
      </c>
      <c r="AT152" s="224" t="s">
        <v>150</v>
      </c>
      <c r="AU152" s="224" t="s">
        <v>78</v>
      </c>
      <c r="AY152" s="17" t="s">
        <v>148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76</v>
      </c>
      <c r="BK152" s="225">
        <f>ROUND(I152*H152,2)</f>
        <v>0</v>
      </c>
      <c r="BL152" s="17" t="s">
        <v>154</v>
      </c>
      <c r="BM152" s="224" t="s">
        <v>332</v>
      </c>
    </row>
    <row r="153" s="2" customFormat="1">
      <c r="A153" s="38"/>
      <c r="B153" s="39"/>
      <c r="C153" s="40"/>
      <c r="D153" s="226" t="s">
        <v>156</v>
      </c>
      <c r="E153" s="40"/>
      <c r="F153" s="227" t="s">
        <v>639</v>
      </c>
      <c r="G153" s="40"/>
      <c r="H153" s="40"/>
      <c r="I153" s="228"/>
      <c r="J153" s="40"/>
      <c r="K153" s="40"/>
      <c r="L153" s="44"/>
      <c r="M153" s="229"/>
      <c r="N153" s="230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156</v>
      </c>
      <c r="AU153" s="17" t="s">
        <v>78</v>
      </c>
    </row>
    <row r="154" s="2" customFormat="1" ht="16.5" customHeight="1">
      <c r="A154" s="38"/>
      <c r="B154" s="39"/>
      <c r="C154" s="213" t="s">
        <v>245</v>
      </c>
      <c r="D154" s="213" t="s">
        <v>150</v>
      </c>
      <c r="E154" s="214" t="s">
        <v>641</v>
      </c>
      <c r="F154" s="215" t="s">
        <v>642</v>
      </c>
      <c r="G154" s="216" t="s">
        <v>339</v>
      </c>
      <c r="H154" s="217">
        <v>1</v>
      </c>
      <c r="I154" s="218"/>
      <c r="J154" s="219">
        <f>ROUND(I154*H154,2)</f>
        <v>0</v>
      </c>
      <c r="K154" s="215" t="s">
        <v>340</v>
      </c>
      <c r="L154" s="44"/>
      <c r="M154" s="220" t="s">
        <v>19</v>
      </c>
      <c r="N154" s="221" t="s">
        <v>40</v>
      </c>
      <c r="O154" s="84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154</v>
      </c>
      <c r="AT154" s="224" t="s">
        <v>150</v>
      </c>
      <c r="AU154" s="224" t="s">
        <v>78</v>
      </c>
      <c r="AY154" s="17" t="s">
        <v>148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76</v>
      </c>
      <c r="BK154" s="225">
        <f>ROUND(I154*H154,2)</f>
        <v>0</v>
      </c>
      <c r="BL154" s="17" t="s">
        <v>154</v>
      </c>
      <c r="BM154" s="224" t="s">
        <v>383</v>
      </c>
    </row>
    <row r="155" s="2" customFormat="1">
      <c r="A155" s="38"/>
      <c r="B155" s="39"/>
      <c r="C155" s="40"/>
      <c r="D155" s="226" t="s">
        <v>156</v>
      </c>
      <c r="E155" s="40"/>
      <c r="F155" s="227" t="s">
        <v>642</v>
      </c>
      <c r="G155" s="40"/>
      <c r="H155" s="40"/>
      <c r="I155" s="228"/>
      <c r="J155" s="40"/>
      <c r="K155" s="40"/>
      <c r="L155" s="44"/>
      <c r="M155" s="229"/>
      <c r="N155" s="230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156</v>
      </c>
      <c r="AU155" s="17" t="s">
        <v>78</v>
      </c>
    </row>
    <row r="156" s="2" customFormat="1" ht="16.5" customHeight="1">
      <c r="A156" s="38"/>
      <c r="B156" s="39"/>
      <c r="C156" s="213" t="s">
        <v>386</v>
      </c>
      <c r="D156" s="213" t="s">
        <v>150</v>
      </c>
      <c r="E156" s="214" t="s">
        <v>644</v>
      </c>
      <c r="F156" s="215" t="s">
        <v>645</v>
      </c>
      <c r="G156" s="216" t="s">
        <v>339</v>
      </c>
      <c r="H156" s="217">
        <v>1</v>
      </c>
      <c r="I156" s="218"/>
      <c r="J156" s="219">
        <f>ROUND(I156*H156,2)</f>
        <v>0</v>
      </c>
      <c r="K156" s="215" t="s">
        <v>340</v>
      </c>
      <c r="L156" s="44"/>
      <c r="M156" s="220" t="s">
        <v>19</v>
      </c>
      <c r="N156" s="221" t="s">
        <v>40</v>
      </c>
      <c r="O156" s="84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154</v>
      </c>
      <c r="AT156" s="224" t="s">
        <v>150</v>
      </c>
      <c r="AU156" s="224" t="s">
        <v>78</v>
      </c>
      <c r="AY156" s="17" t="s">
        <v>148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76</v>
      </c>
      <c r="BK156" s="225">
        <f>ROUND(I156*H156,2)</f>
        <v>0</v>
      </c>
      <c r="BL156" s="17" t="s">
        <v>154</v>
      </c>
      <c r="BM156" s="224" t="s">
        <v>389</v>
      </c>
    </row>
    <row r="157" s="2" customFormat="1">
      <c r="A157" s="38"/>
      <c r="B157" s="39"/>
      <c r="C157" s="40"/>
      <c r="D157" s="226" t="s">
        <v>156</v>
      </c>
      <c r="E157" s="40"/>
      <c r="F157" s="227" t="s">
        <v>645</v>
      </c>
      <c r="G157" s="40"/>
      <c r="H157" s="40"/>
      <c r="I157" s="228"/>
      <c r="J157" s="40"/>
      <c r="K157" s="40"/>
      <c r="L157" s="44"/>
      <c r="M157" s="229"/>
      <c r="N157" s="230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156</v>
      </c>
      <c r="AU157" s="17" t="s">
        <v>78</v>
      </c>
    </row>
    <row r="158" s="2" customFormat="1" ht="16.5" customHeight="1">
      <c r="A158" s="38"/>
      <c r="B158" s="39"/>
      <c r="C158" s="213" t="s">
        <v>251</v>
      </c>
      <c r="D158" s="213" t="s">
        <v>150</v>
      </c>
      <c r="E158" s="214" t="s">
        <v>647</v>
      </c>
      <c r="F158" s="215" t="s">
        <v>648</v>
      </c>
      <c r="G158" s="216" t="s">
        <v>339</v>
      </c>
      <c r="H158" s="217">
        <v>1</v>
      </c>
      <c r="I158" s="218"/>
      <c r="J158" s="219">
        <f>ROUND(I158*H158,2)</f>
        <v>0</v>
      </c>
      <c r="K158" s="215" t="s">
        <v>340</v>
      </c>
      <c r="L158" s="44"/>
      <c r="M158" s="220" t="s">
        <v>19</v>
      </c>
      <c r="N158" s="221" t="s">
        <v>40</v>
      </c>
      <c r="O158" s="84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4" t="s">
        <v>154</v>
      </c>
      <c r="AT158" s="224" t="s">
        <v>150</v>
      </c>
      <c r="AU158" s="224" t="s">
        <v>78</v>
      </c>
      <c r="AY158" s="17" t="s">
        <v>148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7" t="s">
        <v>76</v>
      </c>
      <c r="BK158" s="225">
        <f>ROUND(I158*H158,2)</f>
        <v>0</v>
      </c>
      <c r="BL158" s="17" t="s">
        <v>154</v>
      </c>
      <c r="BM158" s="224" t="s">
        <v>619</v>
      </c>
    </row>
    <row r="159" s="2" customFormat="1">
      <c r="A159" s="38"/>
      <c r="B159" s="39"/>
      <c r="C159" s="40"/>
      <c r="D159" s="226" t="s">
        <v>156</v>
      </c>
      <c r="E159" s="40"/>
      <c r="F159" s="227" t="s">
        <v>648</v>
      </c>
      <c r="G159" s="40"/>
      <c r="H159" s="40"/>
      <c r="I159" s="228"/>
      <c r="J159" s="40"/>
      <c r="K159" s="40"/>
      <c r="L159" s="44"/>
      <c r="M159" s="265"/>
      <c r="N159" s="266"/>
      <c r="O159" s="267"/>
      <c r="P159" s="267"/>
      <c r="Q159" s="267"/>
      <c r="R159" s="267"/>
      <c r="S159" s="267"/>
      <c r="T159" s="26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156</v>
      </c>
      <c r="AU159" s="17" t="s">
        <v>78</v>
      </c>
    </row>
    <row r="160" s="2" customFormat="1" ht="6.96" customHeight="1">
      <c r="A160" s="38"/>
      <c r="B160" s="59"/>
      <c r="C160" s="60"/>
      <c r="D160" s="60"/>
      <c r="E160" s="60"/>
      <c r="F160" s="60"/>
      <c r="G160" s="60"/>
      <c r="H160" s="60"/>
      <c r="I160" s="60"/>
      <c r="J160" s="60"/>
      <c r="K160" s="60"/>
      <c r="L160" s="44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sheetProtection sheet="1" autoFilter="0" formatColumns="0" formatRows="0" objects="1" scenarios="1" spinCount="100000" saltValue="jNvip5MQPk8wBUkTZGAGci6sIlqdjztFhpMd2C1Ur/Lkvmz9tRGlmWCv44M6VLA7vEF3v6SP8Qu0q1KHrlu/bA==" hashValue="zUZI1anmmKzx5KSS8pSxZWJagME8ZBSRncGIDDYCm9r81aZHKTzw/3sO5Y8T0dDsEUKlEMlbt3djxJf9bc0OGw==" algorithmName="SHA-512" password="CC35"/>
  <autoFilter ref="C91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0"/>
      <c r="AT3" s="17" t="s">
        <v>78</v>
      </c>
    </row>
    <row r="4" s="1" customFormat="1" ht="24.96" customHeight="1">
      <c r="B4" s="20"/>
      <c r="D4" s="141" t="s">
        <v>104</v>
      </c>
      <c r="L4" s="20"/>
      <c r="M4" s="14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3" t="s">
        <v>16</v>
      </c>
      <c r="L6" s="20"/>
    </row>
    <row r="7" s="1" customFormat="1" ht="16.5" customHeight="1">
      <c r="B7" s="20"/>
      <c r="E7" s="144" t="str">
        <f>'Rekapitulace stavby'!K6</f>
        <v>Zvyšování technicko-didaktické úrovně výuky - Projekt ITI (01/22)</v>
      </c>
      <c r="F7" s="143"/>
      <c r="G7" s="143"/>
      <c r="H7" s="143"/>
      <c r="L7" s="20"/>
    </row>
    <row r="8" s="2" customFormat="1" ht="12" customHeight="1">
      <c r="A8" s="38"/>
      <c r="B8" s="44"/>
      <c r="C8" s="38"/>
      <c r="D8" s="143" t="s">
        <v>113</v>
      </c>
      <c r="E8" s="38"/>
      <c r="F8" s="38"/>
      <c r="G8" s="38"/>
      <c r="H8" s="38"/>
      <c r="I8" s="38"/>
      <c r="J8" s="38"/>
      <c r="K8" s="38"/>
      <c r="L8" s="14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6" t="s">
        <v>1445</v>
      </c>
      <c r="F9" s="38"/>
      <c r="G9" s="38"/>
      <c r="H9" s="38"/>
      <c r="I9" s="38"/>
      <c r="J9" s="38"/>
      <c r="K9" s="38"/>
      <c r="L9" s="14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3" t="s">
        <v>18</v>
      </c>
      <c r="E11" s="38"/>
      <c r="F11" s="133" t="s">
        <v>19</v>
      </c>
      <c r="G11" s="38"/>
      <c r="H11" s="38"/>
      <c r="I11" s="143" t="s">
        <v>20</v>
      </c>
      <c r="J11" s="133" t="s">
        <v>19</v>
      </c>
      <c r="K11" s="38"/>
      <c r="L11" s="14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3" t="s">
        <v>21</v>
      </c>
      <c r="E12" s="38"/>
      <c r="F12" s="133" t="s">
        <v>22</v>
      </c>
      <c r="G12" s="38"/>
      <c r="H12" s="38"/>
      <c r="I12" s="143" t="s">
        <v>23</v>
      </c>
      <c r="J12" s="147" t="str">
        <f>'Rekapitulace stavby'!AN8</f>
        <v>13. 6. 2022</v>
      </c>
      <c r="K12" s="38"/>
      <c r="L12" s="14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3" t="s">
        <v>25</v>
      </c>
      <c r="E14" s="38"/>
      <c r="F14" s="38"/>
      <c r="G14" s="38"/>
      <c r="H14" s="38"/>
      <c r="I14" s="143" t="s">
        <v>26</v>
      </c>
      <c r="J14" s="133" t="str">
        <f>IF('Rekapitulace stavby'!AN10="","",'Rekapitulace stavby'!AN10)</f>
        <v/>
      </c>
      <c r="K14" s="38"/>
      <c r="L14" s="14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tr">
        <f>IF('Rekapitulace stavby'!E11="","",'Rekapitulace stavby'!E11)</f>
        <v xml:space="preserve"> </v>
      </c>
      <c r="F15" s="38"/>
      <c r="G15" s="38"/>
      <c r="H15" s="38"/>
      <c r="I15" s="143" t="s">
        <v>27</v>
      </c>
      <c r="J15" s="133" t="str">
        <f>IF('Rekapitulace stavby'!AN11="","",'Rekapitulace stavby'!AN11)</f>
        <v/>
      </c>
      <c r="K15" s="38"/>
      <c r="L15" s="14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3" t="s">
        <v>28</v>
      </c>
      <c r="E17" s="38"/>
      <c r="F17" s="38"/>
      <c r="G17" s="38"/>
      <c r="H17" s="38"/>
      <c r="I17" s="143" t="s">
        <v>26</v>
      </c>
      <c r="J17" s="33" t="str">
        <f>'Rekapitulace stavby'!AN13</f>
        <v>Vyplň údaj</v>
      </c>
      <c r="K17" s="38"/>
      <c r="L17" s="14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3" t="s">
        <v>27</v>
      </c>
      <c r="J18" s="33" t="str">
        <f>'Rekapitulace stavby'!AN14</f>
        <v>Vyplň údaj</v>
      </c>
      <c r="K18" s="38"/>
      <c r="L18" s="14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3" t="s">
        <v>30</v>
      </c>
      <c r="E20" s="38"/>
      <c r="F20" s="38"/>
      <c r="G20" s="38"/>
      <c r="H20" s="38"/>
      <c r="I20" s="143" t="s">
        <v>26</v>
      </c>
      <c r="J20" s="133" t="str">
        <f>IF('Rekapitulace stavby'!AN16="","",'Rekapitulace stavby'!AN16)</f>
        <v/>
      </c>
      <c r="K20" s="38"/>
      <c r="L20" s="14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tr">
        <f>IF('Rekapitulace stavby'!E17="","",'Rekapitulace stavby'!E17)</f>
        <v xml:space="preserve"> </v>
      </c>
      <c r="F21" s="38"/>
      <c r="G21" s="38"/>
      <c r="H21" s="38"/>
      <c r="I21" s="143" t="s">
        <v>27</v>
      </c>
      <c r="J21" s="133" t="str">
        <f>IF('Rekapitulace stavby'!AN17="","",'Rekapitulace stavby'!AN17)</f>
        <v/>
      </c>
      <c r="K21" s="38"/>
      <c r="L21" s="14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3" t="s">
        <v>32</v>
      </c>
      <c r="E23" s="38"/>
      <c r="F23" s="38"/>
      <c r="G23" s="38"/>
      <c r="H23" s="38"/>
      <c r="I23" s="143" t="s">
        <v>26</v>
      </c>
      <c r="J23" s="133" t="str">
        <f>IF('Rekapitulace stavby'!AN19="","",'Rekapitulace stavby'!AN19)</f>
        <v/>
      </c>
      <c r="K23" s="38"/>
      <c r="L23" s="14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3" t="s">
        <v>27</v>
      </c>
      <c r="J24" s="133" t="str">
        <f>IF('Rekapitulace stavby'!AN20="","",'Rekapitulace stavby'!AN20)</f>
        <v/>
      </c>
      <c r="K24" s="38"/>
      <c r="L24" s="14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3" t="s">
        <v>33</v>
      </c>
      <c r="E26" s="38"/>
      <c r="F26" s="38"/>
      <c r="G26" s="38"/>
      <c r="H26" s="38"/>
      <c r="I26" s="38"/>
      <c r="J26" s="38"/>
      <c r="K26" s="38"/>
      <c r="L26" s="14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48"/>
      <c r="B27" s="149"/>
      <c r="C27" s="148"/>
      <c r="D27" s="148"/>
      <c r="E27" s="150" t="s">
        <v>34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2"/>
      <c r="E29" s="152"/>
      <c r="F29" s="152"/>
      <c r="G29" s="152"/>
      <c r="H29" s="152"/>
      <c r="I29" s="152"/>
      <c r="J29" s="152"/>
      <c r="K29" s="152"/>
      <c r="L29" s="14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3" t="s">
        <v>35</v>
      </c>
      <c r="E30" s="38"/>
      <c r="F30" s="38"/>
      <c r="G30" s="38"/>
      <c r="H30" s="38"/>
      <c r="I30" s="38"/>
      <c r="J30" s="154">
        <f>ROUND(J83, 2)</f>
        <v>0</v>
      </c>
      <c r="K30" s="38"/>
      <c r="L30" s="14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2"/>
      <c r="E31" s="152"/>
      <c r="F31" s="152"/>
      <c r="G31" s="152"/>
      <c r="H31" s="152"/>
      <c r="I31" s="152"/>
      <c r="J31" s="152"/>
      <c r="K31" s="152"/>
      <c r="L31" s="14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5" t="s">
        <v>37</v>
      </c>
      <c r="G32" s="38"/>
      <c r="H32" s="38"/>
      <c r="I32" s="155" t="s">
        <v>36</v>
      </c>
      <c r="J32" s="155" t="s">
        <v>38</v>
      </c>
      <c r="K32" s="38"/>
      <c r="L32" s="14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6" t="s">
        <v>39</v>
      </c>
      <c r="E33" s="143" t="s">
        <v>40</v>
      </c>
      <c r="F33" s="157">
        <f>ROUND((SUM(BE83:BE105)),  2)</f>
        <v>0</v>
      </c>
      <c r="G33" s="38"/>
      <c r="H33" s="38"/>
      <c r="I33" s="158">
        <v>0.20999999999999999</v>
      </c>
      <c r="J33" s="157">
        <f>ROUND(((SUM(BE83:BE105))*I33),  2)</f>
        <v>0</v>
      </c>
      <c r="K33" s="38"/>
      <c r="L33" s="14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3" t="s">
        <v>41</v>
      </c>
      <c r="F34" s="157">
        <f>ROUND((SUM(BF83:BF105)),  2)</f>
        <v>0</v>
      </c>
      <c r="G34" s="38"/>
      <c r="H34" s="38"/>
      <c r="I34" s="158">
        <v>0.14999999999999999</v>
      </c>
      <c r="J34" s="157">
        <f>ROUND(((SUM(BF83:BF105))*I34),  2)</f>
        <v>0</v>
      </c>
      <c r="K34" s="38"/>
      <c r="L34" s="14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3" t="s">
        <v>42</v>
      </c>
      <c r="F35" s="157">
        <f>ROUND((SUM(BG83:BG105)),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14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3" t="s">
        <v>43</v>
      </c>
      <c r="F36" s="157">
        <f>ROUND((SUM(BH83:BH105)),  2)</f>
        <v>0</v>
      </c>
      <c r="G36" s="38"/>
      <c r="H36" s="38"/>
      <c r="I36" s="158">
        <v>0.14999999999999999</v>
      </c>
      <c r="J36" s="157">
        <f>0</f>
        <v>0</v>
      </c>
      <c r="K36" s="38"/>
      <c r="L36" s="14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3" t="s">
        <v>44</v>
      </c>
      <c r="F37" s="157">
        <f>ROUND((SUM(BI83:BI105)),  2)</f>
        <v>0</v>
      </c>
      <c r="G37" s="38"/>
      <c r="H37" s="38"/>
      <c r="I37" s="158">
        <v>0</v>
      </c>
      <c r="J37" s="157">
        <f>0</f>
        <v>0</v>
      </c>
      <c r="K37" s="38"/>
      <c r="L37" s="14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45</v>
      </c>
      <c r="E39" s="161"/>
      <c r="F39" s="161"/>
      <c r="G39" s="162" t="s">
        <v>46</v>
      </c>
      <c r="H39" s="163" t="s">
        <v>47</v>
      </c>
      <c r="I39" s="161"/>
      <c r="J39" s="164">
        <f>SUM(J30:J37)</f>
        <v>0</v>
      </c>
      <c r="K39" s="165"/>
      <c r="L39" s="14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117</v>
      </c>
      <c r="D45" s="40"/>
      <c r="E45" s="40"/>
      <c r="F45" s="40"/>
      <c r="G45" s="40"/>
      <c r="H45" s="40"/>
      <c r="I45" s="40"/>
      <c r="J45" s="40"/>
      <c r="K45" s="40"/>
      <c r="L45" s="14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Zvyšování technicko-didaktické úrovně výuky - Projekt ITI (01/22)</v>
      </c>
      <c r="F48" s="32"/>
      <c r="G48" s="32"/>
      <c r="H48" s="32"/>
      <c r="I48" s="40"/>
      <c r="J48" s="40"/>
      <c r="K48" s="40"/>
      <c r="L48" s="14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113</v>
      </c>
      <c r="D49" s="40"/>
      <c r="E49" s="40"/>
      <c r="F49" s="40"/>
      <c r="G49" s="40"/>
      <c r="H49" s="40"/>
      <c r="I49" s="40"/>
      <c r="J49" s="40"/>
      <c r="K49" s="40"/>
      <c r="L49" s="14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03 - VRN a ostatní náklady</v>
      </c>
      <c r="F50" s="40"/>
      <c r="G50" s="40"/>
      <c r="H50" s="40"/>
      <c r="I50" s="40"/>
      <c r="J50" s="40"/>
      <c r="K50" s="40"/>
      <c r="L50" s="14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13. 6. 2022</v>
      </c>
      <c r="K52" s="40"/>
      <c r="L52" s="14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4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4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118</v>
      </c>
      <c r="D57" s="172"/>
      <c r="E57" s="172"/>
      <c r="F57" s="172"/>
      <c r="G57" s="172"/>
      <c r="H57" s="172"/>
      <c r="I57" s="172"/>
      <c r="J57" s="173" t="s">
        <v>119</v>
      </c>
      <c r="K57" s="172"/>
      <c r="L57" s="14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4" t="s">
        <v>67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4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120</v>
      </c>
    </row>
    <row r="60" s="9" customFormat="1" ht="24.96" customHeight="1">
      <c r="A60" s="9"/>
      <c r="B60" s="175"/>
      <c r="C60" s="176"/>
      <c r="D60" s="177" t="s">
        <v>1446</v>
      </c>
      <c r="E60" s="178"/>
      <c r="F60" s="178"/>
      <c r="G60" s="178"/>
      <c r="H60" s="178"/>
      <c r="I60" s="178"/>
      <c r="J60" s="179">
        <f>J84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5"/>
      <c r="D61" s="182" t="s">
        <v>1447</v>
      </c>
      <c r="E61" s="183"/>
      <c r="F61" s="183"/>
      <c r="G61" s="183"/>
      <c r="H61" s="183"/>
      <c r="I61" s="183"/>
      <c r="J61" s="184">
        <f>J85</f>
        <v>0</v>
      </c>
      <c r="K61" s="125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5"/>
      <c r="D62" s="182" t="s">
        <v>1448</v>
      </c>
      <c r="E62" s="183"/>
      <c r="F62" s="183"/>
      <c r="G62" s="183"/>
      <c r="H62" s="183"/>
      <c r="I62" s="183"/>
      <c r="J62" s="184">
        <f>J92</f>
        <v>0</v>
      </c>
      <c r="K62" s="125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5"/>
      <c r="D63" s="182" t="s">
        <v>1449</v>
      </c>
      <c r="E63" s="183"/>
      <c r="F63" s="183"/>
      <c r="G63" s="183"/>
      <c r="H63" s="183"/>
      <c r="I63" s="183"/>
      <c r="J63" s="184">
        <f>J101</f>
        <v>0</v>
      </c>
      <c r="K63" s="125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133</v>
      </c>
      <c r="D70" s="40"/>
      <c r="E70" s="40"/>
      <c r="F70" s="40"/>
      <c r="G70" s="40"/>
      <c r="H70" s="40"/>
      <c r="I70" s="40"/>
      <c r="J70" s="40"/>
      <c r="K70" s="40"/>
      <c r="L70" s="14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70" t="str">
        <f>E7</f>
        <v>Zvyšování technicko-didaktické úrovně výuky - Projekt ITI (01/22)</v>
      </c>
      <c r="F73" s="32"/>
      <c r="G73" s="32"/>
      <c r="H73" s="32"/>
      <c r="I73" s="40"/>
      <c r="J73" s="40"/>
      <c r="K73" s="40"/>
      <c r="L73" s="14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113</v>
      </c>
      <c r="D74" s="40"/>
      <c r="E74" s="40"/>
      <c r="F74" s="40"/>
      <c r="G74" s="40"/>
      <c r="H74" s="40"/>
      <c r="I74" s="40"/>
      <c r="J74" s="40"/>
      <c r="K74" s="40"/>
      <c r="L74" s="14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03 - VRN a ostatní náklady</v>
      </c>
      <c r="F75" s="40"/>
      <c r="G75" s="40"/>
      <c r="H75" s="40"/>
      <c r="I75" s="40"/>
      <c r="J75" s="40"/>
      <c r="K75" s="40"/>
      <c r="L75" s="14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13. 6. 2022</v>
      </c>
      <c r="K77" s="40"/>
      <c r="L77" s="14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32" t="s">
        <v>30</v>
      </c>
      <c r="J79" s="36" t="str">
        <f>E21</f>
        <v xml:space="preserve"> </v>
      </c>
      <c r="K79" s="40"/>
      <c r="L79" s="14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28</v>
      </c>
      <c r="D80" s="40"/>
      <c r="E80" s="40"/>
      <c r="F80" s="27" t="str">
        <f>IF(E18="","",E18)</f>
        <v>Vyplň údaj</v>
      </c>
      <c r="G80" s="40"/>
      <c r="H80" s="40"/>
      <c r="I80" s="32" t="s">
        <v>32</v>
      </c>
      <c r="J80" s="36" t="str">
        <f>E24</f>
        <v xml:space="preserve"> </v>
      </c>
      <c r="K80" s="40"/>
      <c r="L80" s="14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86"/>
      <c r="B82" s="187"/>
      <c r="C82" s="188" t="s">
        <v>134</v>
      </c>
      <c r="D82" s="189" t="s">
        <v>54</v>
      </c>
      <c r="E82" s="189" t="s">
        <v>50</v>
      </c>
      <c r="F82" s="189" t="s">
        <v>51</v>
      </c>
      <c r="G82" s="189" t="s">
        <v>135</v>
      </c>
      <c r="H82" s="189" t="s">
        <v>136</v>
      </c>
      <c r="I82" s="189" t="s">
        <v>137</v>
      </c>
      <c r="J82" s="189" t="s">
        <v>119</v>
      </c>
      <c r="K82" s="190" t="s">
        <v>138</v>
      </c>
      <c r="L82" s="191"/>
      <c r="M82" s="92" t="s">
        <v>19</v>
      </c>
      <c r="N82" s="93" t="s">
        <v>39</v>
      </c>
      <c r="O82" s="93" t="s">
        <v>139</v>
      </c>
      <c r="P82" s="93" t="s">
        <v>140</v>
      </c>
      <c r="Q82" s="93" t="s">
        <v>141</v>
      </c>
      <c r="R82" s="93" t="s">
        <v>142</v>
      </c>
      <c r="S82" s="93" t="s">
        <v>143</v>
      </c>
      <c r="T82" s="94" t="s">
        <v>144</v>
      </c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="2" customFormat="1" ht="22.8" customHeight="1">
      <c r="A83" s="38"/>
      <c r="B83" s="39"/>
      <c r="C83" s="99" t="s">
        <v>145</v>
      </c>
      <c r="D83" s="40"/>
      <c r="E83" s="40"/>
      <c r="F83" s="40"/>
      <c r="G83" s="40"/>
      <c r="H83" s="40"/>
      <c r="I83" s="40"/>
      <c r="J83" s="192">
        <f>BK83</f>
        <v>0</v>
      </c>
      <c r="K83" s="40"/>
      <c r="L83" s="44"/>
      <c r="M83" s="95"/>
      <c r="N83" s="193"/>
      <c r="O83" s="96"/>
      <c r="P83" s="194">
        <f>P84</f>
        <v>0</v>
      </c>
      <c r="Q83" s="96"/>
      <c r="R83" s="194">
        <f>R84</f>
        <v>0</v>
      </c>
      <c r="S83" s="96"/>
      <c r="T83" s="195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68</v>
      </c>
      <c r="AU83" s="17" t="s">
        <v>120</v>
      </c>
      <c r="BK83" s="196">
        <f>BK84</f>
        <v>0</v>
      </c>
    </row>
    <row r="84" s="12" customFormat="1" ht="25.92" customHeight="1">
      <c r="A84" s="12"/>
      <c r="B84" s="197"/>
      <c r="C84" s="198"/>
      <c r="D84" s="199" t="s">
        <v>68</v>
      </c>
      <c r="E84" s="200" t="s">
        <v>1450</v>
      </c>
      <c r="F84" s="200" t="s">
        <v>1451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P85+P92+P101</f>
        <v>0</v>
      </c>
      <c r="Q84" s="205"/>
      <c r="R84" s="206">
        <f>R85+R92+R101</f>
        <v>0</v>
      </c>
      <c r="S84" s="205"/>
      <c r="T84" s="207">
        <f>T85+T92+T101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8" t="s">
        <v>184</v>
      </c>
      <c r="AT84" s="209" t="s">
        <v>68</v>
      </c>
      <c r="AU84" s="209" t="s">
        <v>69</v>
      </c>
      <c r="AY84" s="208" t="s">
        <v>148</v>
      </c>
      <c r="BK84" s="210">
        <f>BK85+BK92+BK101</f>
        <v>0</v>
      </c>
    </row>
    <row r="85" s="12" customFormat="1" ht="22.8" customHeight="1">
      <c r="A85" s="12"/>
      <c r="B85" s="197"/>
      <c r="C85" s="198"/>
      <c r="D85" s="199" t="s">
        <v>68</v>
      </c>
      <c r="E85" s="211" t="s">
        <v>1452</v>
      </c>
      <c r="F85" s="211" t="s">
        <v>1453</v>
      </c>
      <c r="G85" s="198"/>
      <c r="H85" s="198"/>
      <c r="I85" s="201"/>
      <c r="J85" s="212">
        <f>BK85</f>
        <v>0</v>
      </c>
      <c r="K85" s="198"/>
      <c r="L85" s="203"/>
      <c r="M85" s="204"/>
      <c r="N85" s="205"/>
      <c r="O85" s="205"/>
      <c r="P85" s="206">
        <f>SUM(P86:P91)</f>
        <v>0</v>
      </c>
      <c r="Q85" s="205"/>
      <c r="R85" s="206">
        <f>SUM(R86:R91)</f>
        <v>0</v>
      </c>
      <c r="S85" s="205"/>
      <c r="T85" s="207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184</v>
      </c>
      <c r="AT85" s="209" t="s">
        <v>68</v>
      </c>
      <c r="AU85" s="209" t="s">
        <v>76</v>
      </c>
      <c r="AY85" s="208" t="s">
        <v>148</v>
      </c>
      <c r="BK85" s="210">
        <f>SUM(BK86:BK91)</f>
        <v>0</v>
      </c>
    </row>
    <row r="86" s="2" customFormat="1" ht="16.5" customHeight="1">
      <c r="A86" s="38"/>
      <c r="B86" s="39"/>
      <c r="C86" s="213" t="s">
        <v>78</v>
      </c>
      <c r="D86" s="213" t="s">
        <v>150</v>
      </c>
      <c r="E86" s="214" t="s">
        <v>1454</v>
      </c>
      <c r="F86" s="215" t="s">
        <v>1455</v>
      </c>
      <c r="G86" s="216" t="s">
        <v>339</v>
      </c>
      <c r="H86" s="217">
        <v>1</v>
      </c>
      <c r="I86" s="218"/>
      <c r="J86" s="219">
        <f>ROUND(I86*H86,2)</f>
        <v>0</v>
      </c>
      <c r="K86" s="215" t="s">
        <v>1456</v>
      </c>
      <c r="L86" s="44"/>
      <c r="M86" s="220" t="s">
        <v>19</v>
      </c>
      <c r="N86" s="221" t="s">
        <v>40</v>
      </c>
      <c r="O86" s="84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4" t="s">
        <v>154</v>
      </c>
      <c r="AT86" s="224" t="s">
        <v>150</v>
      </c>
      <c r="AU86" s="224" t="s">
        <v>78</v>
      </c>
      <c r="AY86" s="17" t="s">
        <v>148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7" t="s">
        <v>76</v>
      </c>
      <c r="BK86" s="225">
        <f>ROUND(I86*H86,2)</f>
        <v>0</v>
      </c>
      <c r="BL86" s="17" t="s">
        <v>154</v>
      </c>
      <c r="BM86" s="224" t="s">
        <v>78</v>
      </c>
    </row>
    <row r="87" s="2" customFormat="1">
      <c r="A87" s="38"/>
      <c r="B87" s="39"/>
      <c r="C87" s="40"/>
      <c r="D87" s="226" t="s">
        <v>156</v>
      </c>
      <c r="E87" s="40"/>
      <c r="F87" s="227" t="s">
        <v>1455</v>
      </c>
      <c r="G87" s="40"/>
      <c r="H87" s="40"/>
      <c r="I87" s="228"/>
      <c r="J87" s="40"/>
      <c r="K87" s="40"/>
      <c r="L87" s="44"/>
      <c r="M87" s="229"/>
      <c r="N87" s="230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156</v>
      </c>
      <c r="AU87" s="17" t="s">
        <v>78</v>
      </c>
    </row>
    <row r="88" s="2" customFormat="1" ht="16.5" customHeight="1">
      <c r="A88" s="38"/>
      <c r="B88" s="39"/>
      <c r="C88" s="213" t="s">
        <v>169</v>
      </c>
      <c r="D88" s="213" t="s">
        <v>150</v>
      </c>
      <c r="E88" s="214" t="s">
        <v>1457</v>
      </c>
      <c r="F88" s="215" t="s">
        <v>1458</v>
      </c>
      <c r="G88" s="216" t="s">
        <v>339</v>
      </c>
      <c r="H88" s="217">
        <v>1</v>
      </c>
      <c r="I88" s="218"/>
      <c r="J88" s="219">
        <f>ROUND(I88*H88,2)</f>
        <v>0</v>
      </c>
      <c r="K88" s="215" t="s">
        <v>340</v>
      </c>
      <c r="L88" s="44"/>
      <c r="M88" s="220" t="s">
        <v>19</v>
      </c>
      <c r="N88" s="221" t="s">
        <v>40</v>
      </c>
      <c r="O88" s="84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4" t="s">
        <v>154</v>
      </c>
      <c r="AT88" s="224" t="s">
        <v>150</v>
      </c>
      <c r="AU88" s="224" t="s">
        <v>78</v>
      </c>
      <c r="AY88" s="17" t="s">
        <v>148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7" t="s">
        <v>76</v>
      </c>
      <c r="BK88" s="225">
        <f>ROUND(I88*H88,2)</f>
        <v>0</v>
      </c>
      <c r="BL88" s="17" t="s">
        <v>154</v>
      </c>
      <c r="BM88" s="224" t="s">
        <v>154</v>
      </c>
    </row>
    <row r="89" s="2" customFormat="1">
      <c r="A89" s="38"/>
      <c r="B89" s="39"/>
      <c r="C89" s="40"/>
      <c r="D89" s="226" t="s">
        <v>156</v>
      </c>
      <c r="E89" s="40"/>
      <c r="F89" s="227" t="s">
        <v>1458</v>
      </c>
      <c r="G89" s="40"/>
      <c r="H89" s="40"/>
      <c r="I89" s="228"/>
      <c r="J89" s="40"/>
      <c r="K89" s="40"/>
      <c r="L89" s="44"/>
      <c r="M89" s="229"/>
      <c r="N89" s="230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156</v>
      </c>
      <c r="AU89" s="17" t="s">
        <v>78</v>
      </c>
    </row>
    <row r="90" s="2" customFormat="1" ht="16.5" customHeight="1">
      <c r="A90" s="38"/>
      <c r="B90" s="39"/>
      <c r="C90" s="213" t="s">
        <v>154</v>
      </c>
      <c r="D90" s="213" t="s">
        <v>150</v>
      </c>
      <c r="E90" s="214" t="s">
        <v>1459</v>
      </c>
      <c r="F90" s="215" t="s">
        <v>1460</v>
      </c>
      <c r="G90" s="216" t="s">
        <v>339</v>
      </c>
      <c r="H90" s="217">
        <v>1</v>
      </c>
      <c r="I90" s="218"/>
      <c r="J90" s="219">
        <f>ROUND(I90*H90,2)</f>
        <v>0</v>
      </c>
      <c r="K90" s="215" t="s">
        <v>340</v>
      </c>
      <c r="L90" s="44"/>
      <c r="M90" s="220" t="s">
        <v>19</v>
      </c>
      <c r="N90" s="221" t="s">
        <v>40</v>
      </c>
      <c r="O90" s="84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4" t="s">
        <v>154</v>
      </c>
      <c r="AT90" s="224" t="s">
        <v>150</v>
      </c>
      <c r="AU90" s="224" t="s">
        <v>78</v>
      </c>
      <c r="AY90" s="17" t="s">
        <v>148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7" t="s">
        <v>76</v>
      </c>
      <c r="BK90" s="225">
        <f>ROUND(I90*H90,2)</f>
        <v>0</v>
      </c>
      <c r="BL90" s="17" t="s">
        <v>154</v>
      </c>
      <c r="BM90" s="224" t="s">
        <v>172</v>
      </c>
    </row>
    <row r="91" s="2" customFormat="1">
      <c r="A91" s="38"/>
      <c r="B91" s="39"/>
      <c r="C91" s="40"/>
      <c r="D91" s="226" t="s">
        <v>156</v>
      </c>
      <c r="E91" s="40"/>
      <c r="F91" s="227" t="s">
        <v>1461</v>
      </c>
      <c r="G91" s="40"/>
      <c r="H91" s="40"/>
      <c r="I91" s="228"/>
      <c r="J91" s="40"/>
      <c r="K91" s="40"/>
      <c r="L91" s="44"/>
      <c r="M91" s="229"/>
      <c r="N91" s="230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156</v>
      </c>
      <c r="AU91" s="17" t="s">
        <v>78</v>
      </c>
    </row>
    <row r="92" s="12" customFormat="1" ht="22.8" customHeight="1">
      <c r="A92" s="12"/>
      <c r="B92" s="197"/>
      <c r="C92" s="198"/>
      <c r="D92" s="199" t="s">
        <v>68</v>
      </c>
      <c r="E92" s="211" t="s">
        <v>1462</v>
      </c>
      <c r="F92" s="211" t="s">
        <v>1463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SUM(P93:P100)</f>
        <v>0</v>
      </c>
      <c r="Q92" s="205"/>
      <c r="R92" s="206">
        <f>SUM(R93:R100)</f>
        <v>0</v>
      </c>
      <c r="S92" s="205"/>
      <c r="T92" s="207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184</v>
      </c>
      <c r="AT92" s="209" t="s">
        <v>68</v>
      </c>
      <c r="AU92" s="209" t="s">
        <v>76</v>
      </c>
      <c r="AY92" s="208" t="s">
        <v>148</v>
      </c>
      <c r="BK92" s="210">
        <f>SUM(BK93:BK100)</f>
        <v>0</v>
      </c>
    </row>
    <row r="93" s="2" customFormat="1" ht="16.5" customHeight="1">
      <c r="A93" s="38"/>
      <c r="B93" s="39"/>
      <c r="C93" s="213" t="s">
        <v>184</v>
      </c>
      <c r="D93" s="213" t="s">
        <v>150</v>
      </c>
      <c r="E93" s="214" t="s">
        <v>1464</v>
      </c>
      <c r="F93" s="215" t="s">
        <v>1463</v>
      </c>
      <c r="G93" s="216" t="s">
        <v>339</v>
      </c>
      <c r="H93" s="217">
        <v>1</v>
      </c>
      <c r="I93" s="218"/>
      <c r="J93" s="219">
        <f>ROUND(I93*H93,2)</f>
        <v>0</v>
      </c>
      <c r="K93" s="215" t="s">
        <v>1456</v>
      </c>
      <c r="L93" s="44"/>
      <c r="M93" s="220" t="s">
        <v>19</v>
      </c>
      <c r="N93" s="221" t="s">
        <v>40</v>
      </c>
      <c r="O93" s="84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4" t="s">
        <v>154</v>
      </c>
      <c r="AT93" s="224" t="s">
        <v>150</v>
      </c>
      <c r="AU93" s="224" t="s">
        <v>78</v>
      </c>
      <c r="AY93" s="17" t="s">
        <v>148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7" t="s">
        <v>76</v>
      </c>
      <c r="BK93" s="225">
        <f>ROUND(I93*H93,2)</f>
        <v>0</v>
      </c>
      <c r="BL93" s="17" t="s">
        <v>154</v>
      </c>
      <c r="BM93" s="224" t="s">
        <v>179</v>
      </c>
    </row>
    <row r="94" s="2" customFormat="1">
      <c r="A94" s="38"/>
      <c r="B94" s="39"/>
      <c r="C94" s="40"/>
      <c r="D94" s="226" t="s">
        <v>156</v>
      </c>
      <c r="E94" s="40"/>
      <c r="F94" s="227" t="s">
        <v>1465</v>
      </c>
      <c r="G94" s="40"/>
      <c r="H94" s="40"/>
      <c r="I94" s="228"/>
      <c r="J94" s="40"/>
      <c r="K94" s="40"/>
      <c r="L94" s="44"/>
      <c r="M94" s="229"/>
      <c r="N94" s="230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156</v>
      </c>
      <c r="AU94" s="17" t="s">
        <v>78</v>
      </c>
    </row>
    <row r="95" s="2" customFormat="1" ht="16.5" customHeight="1">
      <c r="A95" s="38"/>
      <c r="B95" s="39"/>
      <c r="C95" s="213" t="s">
        <v>172</v>
      </c>
      <c r="D95" s="213" t="s">
        <v>150</v>
      </c>
      <c r="E95" s="214" t="s">
        <v>1466</v>
      </c>
      <c r="F95" s="215" t="s">
        <v>1467</v>
      </c>
      <c r="G95" s="216" t="s">
        <v>339</v>
      </c>
      <c r="H95" s="217">
        <v>1</v>
      </c>
      <c r="I95" s="218"/>
      <c r="J95" s="219">
        <f>ROUND(I95*H95,2)</f>
        <v>0</v>
      </c>
      <c r="K95" s="215" t="s">
        <v>1456</v>
      </c>
      <c r="L95" s="44"/>
      <c r="M95" s="220" t="s">
        <v>19</v>
      </c>
      <c r="N95" s="221" t="s">
        <v>40</v>
      </c>
      <c r="O95" s="84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4" t="s">
        <v>154</v>
      </c>
      <c r="AT95" s="224" t="s">
        <v>150</v>
      </c>
      <c r="AU95" s="224" t="s">
        <v>78</v>
      </c>
      <c r="AY95" s="17" t="s">
        <v>148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7" t="s">
        <v>76</v>
      </c>
      <c r="BK95" s="225">
        <f>ROUND(I95*H95,2)</f>
        <v>0</v>
      </c>
      <c r="BL95" s="17" t="s">
        <v>154</v>
      </c>
      <c r="BM95" s="224" t="s">
        <v>187</v>
      </c>
    </row>
    <row r="96" s="2" customFormat="1">
      <c r="A96" s="38"/>
      <c r="B96" s="39"/>
      <c r="C96" s="40"/>
      <c r="D96" s="226" t="s">
        <v>156</v>
      </c>
      <c r="E96" s="40"/>
      <c r="F96" s="227" t="s">
        <v>1468</v>
      </c>
      <c r="G96" s="40"/>
      <c r="H96" s="40"/>
      <c r="I96" s="228"/>
      <c r="J96" s="40"/>
      <c r="K96" s="40"/>
      <c r="L96" s="44"/>
      <c r="M96" s="229"/>
      <c r="N96" s="230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156</v>
      </c>
      <c r="AU96" s="17" t="s">
        <v>78</v>
      </c>
    </row>
    <row r="97" s="2" customFormat="1" ht="16.5" customHeight="1">
      <c r="A97" s="38"/>
      <c r="B97" s="39"/>
      <c r="C97" s="213" t="s">
        <v>196</v>
      </c>
      <c r="D97" s="213" t="s">
        <v>150</v>
      </c>
      <c r="E97" s="214" t="s">
        <v>1469</v>
      </c>
      <c r="F97" s="215" t="s">
        <v>1470</v>
      </c>
      <c r="G97" s="216" t="s">
        <v>339</v>
      </c>
      <c r="H97" s="217">
        <v>1</v>
      </c>
      <c r="I97" s="218"/>
      <c r="J97" s="219">
        <f>ROUND(I97*H97,2)</f>
        <v>0</v>
      </c>
      <c r="K97" s="215" t="s">
        <v>1456</v>
      </c>
      <c r="L97" s="44"/>
      <c r="M97" s="220" t="s">
        <v>19</v>
      </c>
      <c r="N97" s="221" t="s">
        <v>40</v>
      </c>
      <c r="O97" s="84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4" t="s">
        <v>154</v>
      </c>
      <c r="AT97" s="224" t="s">
        <v>150</v>
      </c>
      <c r="AU97" s="224" t="s">
        <v>78</v>
      </c>
      <c r="AY97" s="17" t="s">
        <v>148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7" t="s">
        <v>76</v>
      </c>
      <c r="BK97" s="225">
        <f>ROUND(I97*H97,2)</f>
        <v>0</v>
      </c>
      <c r="BL97" s="17" t="s">
        <v>154</v>
      </c>
      <c r="BM97" s="224" t="s">
        <v>192</v>
      </c>
    </row>
    <row r="98" s="2" customFormat="1">
      <c r="A98" s="38"/>
      <c r="B98" s="39"/>
      <c r="C98" s="40"/>
      <c r="D98" s="226" t="s">
        <v>156</v>
      </c>
      <c r="E98" s="40"/>
      <c r="F98" s="227" t="s">
        <v>1471</v>
      </c>
      <c r="G98" s="40"/>
      <c r="H98" s="40"/>
      <c r="I98" s="228"/>
      <c r="J98" s="40"/>
      <c r="K98" s="40"/>
      <c r="L98" s="44"/>
      <c r="M98" s="229"/>
      <c r="N98" s="230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156</v>
      </c>
      <c r="AU98" s="17" t="s">
        <v>78</v>
      </c>
    </row>
    <row r="99" s="2" customFormat="1" ht="16.5" customHeight="1">
      <c r="A99" s="38"/>
      <c r="B99" s="39"/>
      <c r="C99" s="213" t="s">
        <v>179</v>
      </c>
      <c r="D99" s="213" t="s">
        <v>150</v>
      </c>
      <c r="E99" s="214" t="s">
        <v>1472</v>
      </c>
      <c r="F99" s="215" t="s">
        <v>1473</v>
      </c>
      <c r="G99" s="216" t="s">
        <v>339</v>
      </c>
      <c r="H99" s="217">
        <v>1</v>
      </c>
      <c r="I99" s="218"/>
      <c r="J99" s="219">
        <f>ROUND(I99*H99,2)</f>
        <v>0</v>
      </c>
      <c r="K99" s="215" t="s">
        <v>1456</v>
      </c>
      <c r="L99" s="44"/>
      <c r="M99" s="220" t="s">
        <v>19</v>
      </c>
      <c r="N99" s="221" t="s">
        <v>40</v>
      </c>
      <c r="O99" s="84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4" t="s">
        <v>154</v>
      </c>
      <c r="AT99" s="224" t="s">
        <v>150</v>
      </c>
      <c r="AU99" s="224" t="s">
        <v>78</v>
      </c>
      <c r="AY99" s="17" t="s">
        <v>148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7" t="s">
        <v>76</v>
      </c>
      <c r="BK99" s="225">
        <f>ROUND(I99*H99,2)</f>
        <v>0</v>
      </c>
      <c r="BL99" s="17" t="s">
        <v>154</v>
      </c>
      <c r="BM99" s="224" t="s">
        <v>199</v>
      </c>
    </row>
    <row r="100" s="2" customFormat="1">
      <c r="A100" s="38"/>
      <c r="B100" s="39"/>
      <c r="C100" s="40"/>
      <c r="D100" s="226" t="s">
        <v>156</v>
      </c>
      <c r="E100" s="40"/>
      <c r="F100" s="227" t="s">
        <v>1474</v>
      </c>
      <c r="G100" s="40"/>
      <c r="H100" s="40"/>
      <c r="I100" s="228"/>
      <c r="J100" s="40"/>
      <c r="K100" s="40"/>
      <c r="L100" s="44"/>
      <c r="M100" s="229"/>
      <c r="N100" s="230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156</v>
      </c>
      <c r="AU100" s="17" t="s">
        <v>78</v>
      </c>
    </row>
    <row r="101" s="12" customFormat="1" ht="22.8" customHeight="1">
      <c r="A101" s="12"/>
      <c r="B101" s="197"/>
      <c r="C101" s="198"/>
      <c r="D101" s="199" t="s">
        <v>68</v>
      </c>
      <c r="E101" s="211" t="s">
        <v>1475</v>
      </c>
      <c r="F101" s="211" t="s">
        <v>1476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SUM(P102:P105)</f>
        <v>0</v>
      </c>
      <c r="Q101" s="205"/>
      <c r="R101" s="206">
        <f>SUM(R102:R105)</f>
        <v>0</v>
      </c>
      <c r="S101" s="205"/>
      <c r="T101" s="207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184</v>
      </c>
      <c r="AT101" s="209" t="s">
        <v>68</v>
      </c>
      <c r="AU101" s="209" t="s">
        <v>76</v>
      </c>
      <c r="AY101" s="208" t="s">
        <v>148</v>
      </c>
      <c r="BK101" s="210">
        <f>SUM(BK102:BK105)</f>
        <v>0</v>
      </c>
    </row>
    <row r="102" s="2" customFormat="1" ht="16.5" customHeight="1">
      <c r="A102" s="38"/>
      <c r="B102" s="39"/>
      <c r="C102" s="213" t="s">
        <v>192</v>
      </c>
      <c r="D102" s="213" t="s">
        <v>150</v>
      </c>
      <c r="E102" s="214" t="s">
        <v>1477</v>
      </c>
      <c r="F102" s="215" t="s">
        <v>1478</v>
      </c>
      <c r="G102" s="216" t="s">
        <v>339</v>
      </c>
      <c r="H102" s="217">
        <v>1</v>
      </c>
      <c r="I102" s="218"/>
      <c r="J102" s="219">
        <f>ROUND(I102*H102,2)</f>
        <v>0</v>
      </c>
      <c r="K102" s="215" t="s">
        <v>1456</v>
      </c>
      <c r="L102" s="44"/>
      <c r="M102" s="220" t="s">
        <v>19</v>
      </c>
      <c r="N102" s="221" t="s">
        <v>40</v>
      </c>
      <c r="O102" s="84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4" t="s">
        <v>154</v>
      </c>
      <c r="AT102" s="224" t="s">
        <v>150</v>
      </c>
      <c r="AU102" s="224" t="s">
        <v>78</v>
      </c>
      <c r="AY102" s="17" t="s">
        <v>148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7" t="s">
        <v>76</v>
      </c>
      <c r="BK102" s="225">
        <f>ROUND(I102*H102,2)</f>
        <v>0</v>
      </c>
      <c r="BL102" s="17" t="s">
        <v>154</v>
      </c>
      <c r="BM102" s="224" t="s">
        <v>204</v>
      </c>
    </row>
    <row r="103" s="2" customFormat="1">
      <c r="A103" s="38"/>
      <c r="B103" s="39"/>
      <c r="C103" s="40"/>
      <c r="D103" s="226" t="s">
        <v>156</v>
      </c>
      <c r="E103" s="40"/>
      <c r="F103" s="227" t="s">
        <v>1479</v>
      </c>
      <c r="G103" s="40"/>
      <c r="H103" s="40"/>
      <c r="I103" s="228"/>
      <c r="J103" s="40"/>
      <c r="K103" s="40"/>
      <c r="L103" s="44"/>
      <c r="M103" s="229"/>
      <c r="N103" s="230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156</v>
      </c>
      <c r="AU103" s="17" t="s">
        <v>78</v>
      </c>
    </row>
    <row r="104" s="2" customFormat="1" ht="16.5" customHeight="1">
      <c r="A104" s="38"/>
      <c r="B104" s="39"/>
      <c r="C104" s="213" t="s">
        <v>234</v>
      </c>
      <c r="D104" s="213" t="s">
        <v>150</v>
      </c>
      <c r="E104" s="214" t="s">
        <v>1480</v>
      </c>
      <c r="F104" s="215" t="s">
        <v>1481</v>
      </c>
      <c r="G104" s="216" t="s">
        <v>339</v>
      </c>
      <c r="H104" s="217">
        <v>1</v>
      </c>
      <c r="I104" s="218"/>
      <c r="J104" s="219">
        <f>ROUND(I104*H104,2)</f>
        <v>0</v>
      </c>
      <c r="K104" s="215" t="s">
        <v>1456</v>
      </c>
      <c r="L104" s="44"/>
      <c r="M104" s="220" t="s">
        <v>19</v>
      </c>
      <c r="N104" s="221" t="s">
        <v>40</v>
      </c>
      <c r="O104" s="84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4" t="s">
        <v>154</v>
      </c>
      <c r="AT104" s="224" t="s">
        <v>150</v>
      </c>
      <c r="AU104" s="224" t="s">
        <v>78</v>
      </c>
      <c r="AY104" s="17" t="s">
        <v>148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7" t="s">
        <v>76</v>
      </c>
      <c r="BK104" s="225">
        <f>ROUND(I104*H104,2)</f>
        <v>0</v>
      </c>
      <c r="BL104" s="17" t="s">
        <v>154</v>
      </c>
      <c r="BM104" s="224" t="s">
        <v>211</v>
      </c>
    </row>
    <row r="105" s="2" customFormat="1">
      <c r="A105" s="38"/>
      <c r="B105" s="39"/>
      <c r="C105" s="40"/>
      <c r="D105" s="226" t="s">
        <v>156</v>
      </c>
      <c r="E105" s="40"/>
      <c r="F105" s="227" t="s">
        <v>1481</v>
      </c>
      <c r="G105" s="40"/>
      <c r="H105" s="40"/>
      <c r="I105" s="228"/>
      <c r="J105" s="40"/>
      <c r="K105" s="40"/>
      <c r="L105" s="44"/>
      <c r="M105" s="265"/>
      <c r="N105" s="266"/>
      <c r="O105" s="267"/>
      <c r="P105" s="267"/>
      <c r="Q105" s="267"/>
      <c r="R105" s="267"/>
      <c r="S105" s="267"/>
      <c r="T105" s="26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156</v>
      </c>
      <c r="AU105" s="17" t="s">
        <v>78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44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lWxvZUs/newMmKuw1qBB0RG/cJ6LI45KAjtcGYIDrNuGHiz+zoZCfmWtSrYmAmk8yOhTg36mNXvcXt8m77meVg==" hashValue="O0pnCQn5JixxmwZrKyPG00s+os0F5mVehKrROS/h/e4D6pJ88AHxofpI08VucK7GDDbuRIy0Iis+Pgw+7SP0Tw==" algorithmName="SHA-512" password="CC35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9"/>
      <c r="C3" s="140"/>
      <c r="D3" s="140"/>
      <c r="E3" s="140"/>
      <c r="F3" s="140"/>
      <c r="G3" s="140"/>
      <c r="H3" s="20"/>
    </row>
    <row r="4" s="1" customFormat="1" ht="24.96" customHeight="1">
      <c r="B4" s="20"/>
      <c r="C4" s="141" t="s">
        <v>1482</v>
      </c>
      <c r="H4" s="20"/>
    </row>
    <row r="5" s="1" customFormat="1" ht="12" customHeight="1">
      <c r="B5" s="20"/>
      <c r="C5" s="273" t="s">
        <v>13</v>
      </c>
      <c r="D5" s="150" t="s">
        <v>14</v>
      </c>
      <c r="E5" s="1"/>
      <c r="F5" s="1"/>
      <c r="H5" s="20"/>
    </row>
    <row r="6" s="1" customFormat="1" ht="36.96" customHeight="1">
      <c r="B6" s="20"/>
      <c r="C6" s="274" t="s">
        <v>16</v>
      </c>
      <c r="D6" s="275" t="s">
        <v>17</v>
      </c>
      <c r="E6" s="1"/>
      <c r="F6" s="1"/>
      <c r="H6" s="20"/>
    </row>
    <row r="7" s="1" customFormat="1" ht="16.5" customHeight="1">
      <c r="B7" s="20"/>
      <c r="C7" s="143" t="s">
        <v>23</v>
      </c>
      <c r="D7" s="147" t="str">
        <f>'Rekapitulace stavby'!AN8</f>
        <v>13. 6. 2022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6"/>
      <c r="B9" s="276"/>
      <c r="C9" s="277" t="s">
        <v>50</v>
      </c>
      <c r="D9" s="278" t="s">
        <v>51</v>
      </c>
      <c r="E9" s="278" t="s">
        <v>135</v>
      </c>
      <c r="F9" s="279" t="s">
        <v>1483</v>
      </c>
      <c r="G9" s="186"/>
      <c r="H9" s="276"/>
    </row>
    <row r="10" s="2" customFormat="1" ht="26.4" customHeight="1">
      <c r="A10" s="38"/>
      <c r="B10" s="44"/>
      <c r="C10" s="280" t="s">
        <v>1484</v>
      </c>
      <c r="D10" s="280" t="s">
        <v>81</v>
      </c>
      <c r="E10" s="38"/>
      <c r="F10" s="38"/>
      <c r="G10" s="38"/>
      <c r="H10" s="44"/>
    </row>
    <row r="11" s="2" customFormat="1" ht="16.8" customHeight="1">
      <c r="A11" s="38"/>
      <c r="B11" s="44"/>
      <c r="C11" s="281" t="s">
        <v>98</v>
      </c>
      <c r="D11" s="282" t="s">
        <v>19</v>
      </c>
      <c r="E11" s="283" t="s">
        <v>99</v>
      </c>
      <c r="F11" s="284">
        <v>37</v>
      </c>
      <c r="G11" s="38"/>
      <c r="H11" s="44"/>
    </row>
    <row r="12" s="2" customFormat="1" ht="16.8" customHeight="1">
      <c r="A12" s="38"/>
      <c r="B12" s="44"/>
      <c r="C12" s="285" t="s">
        <v>19</v>
      </c>
      <c r="D12" s="285" t="s">
        <v>100</v>
      </c>
      <c r="E12" s="17" t="s">
        <v>19</v>
      </c>
      <c r="F12" s="286">
        <v>37</v>
      </c>
      <c r="G12" s="38"/>
      <c r="H12" s="44"/>
    </row>
    <row r="13" s="2" customFormat="1" ht="16.8" customHeight="1">
      <c r="A13" s="38"/>
      <c r="B13" s="44"/>
      <c r="C13" s="285" t="s">
        <v>98</v>
      </c>
      <c r="D13" s="285" t="s">
        <v>162</v>
      </c>
      <c r="E13" s="17" t="s">
        <v>19</v>
      </c>
      <c r="F13" s="286">
        <v>37</v>
      </c>
      <c r="G13" s="38"/>
      <c r="H13" s="44"/>
    </row>
    <row r="14" s="2" customFormat="1" ht="16.8" customHeight="1">
      <c r="A14" s="38"/>
      <c r="B14" s="44"/>
      <c r="C14" s="287" t="s">
        <v>1485</v>
      </c>
      <c r="D14" s="38"/>
      <c r="E14" s="38"/>
      <c r="F14" s="38"/>
      <c r="G14" s="38"/>
      <c r="H14" s="44"/>
    </row>
    <row r="15" s="2" customFormat="1" ht="16.8" customHeight="1">
      <c r="A15" s="38"/>
      <c r="B15" s="44"/>
      <c r="C15" s="285" t="s">
        <v>282</v>
      </c>
      <c r="D15" s="285" t="s">
        <v>283</v>
      </c>
      <c r="E15" s="17" t="s">
        <v>99</v>
      </c>
      <c r="F15" s="286">
        <v>37</v>
      </c>
      <c r="G15" s="38"/>
      <c r="H15" s="44"/>
    </row>
    <row r="16" s="2" customFormat="1" ht="16.8" customHeight="1">
      <c r="A16" s="38"/>
      <c r="B16" s="44"/>
      <c r="C16" s="285" t="s">
        <v>305</v>
      </c>
      <c r="D16" s="285" t="s">
        <v>306</v>
      </c>
      <c r="E16" s="17" t="s">
        <v>111</v>
      </c>
      <c r="F16" s="286">
        <v>2.5779999999999998</v>
      </c>
      <c r="G16" s="38"/>
      <c r="H16" s="44"/>
    </row>
    <row r="17" s="2" customFormat="1" ht="16.8" customHeight="1">
      <c r="A17" s="38"/>
      <c r="B17" s="44"/>
      <c r="C17" s="281" t="s">
        <v>101</v>
      </c>
      <c r="D17" s="282" t="s">
        <v>19</v>
      </c>
      <c r="E17" s="283" t="s">
        <v>102</v>
      </c>
      <c r="F17" s="284">
        <v>13.25</v>
      </c>
      <c r="G17" s="38"/>
      <c r="H17" s="44"/>
    </row>
    <row r="18" s="2" customFormat="1" ht="16.8" customHeight="1">
      <c r="A18" s="38"/>
      <c r="B18" s="44"/>
      <c r="C18" s="285" t="s">
        <v>19</v>
      </c>
      <c r="D18" s="285" t="s">
        <v>281</v>
      </c>
      <c r="E18" s="17" t="s">
        <v>19</v>
      </c>
      <c r="F18" s="286">
        <v>13.25</v>
      </c>
      <c r="G18" s="38"/>
      <c r="H18" s="44"/>
    </row>
    <row r="19" s="2" customFormat="1" ht="16.8" customHeight="1">
      <c r="A19" s="38"/>
      <c r="B19" s="44"/>
      <c r="C19" s="285" t="s">
        <v>101</v>
      </c>
      <c r="D19" s="285" t="s">
        <v>162</v>
      </c>
      <c r="E19" s="17" t="s">
        <v>19</v>
      </c>
      <c r="F19" s="286">
        <v>13.25</v>
      </c>
      <c r="G19" s="38"/>
      <c r="H19" s="44"/>
    </row>
    <row r="20" s="2" customFormat="1" ht="16.8" customHeight="1">
      <c r="A20" s="38"/>
      <c r="B20" s="44"/>
      <c r="C20" s="287" t="s">
        <v>1485</v>
      </c>
      <c r="D20" s="38"/>
      <c r="E20" s="38"/>
      <c r="F20" s="38"/>
      <c r="G20" s="38"/>
      <c r="H20" s="44"/>
    </row>
    <row r="21" s="2" customFormat="1" ht="16.8" customHeight="1">
      <c r="A21" s="38"/>
      <c r="B21" s="44"/>
      <c r="C21" s="285" t="s">
        <v>276</v>
      </c>
      <c r="D21" s="285" t="s">
        <v>277</v>
      </c>
      <c r="E21" s="17" t="s">
        <v>102</v>
      </c>
      <c r="F21" s="286">
        <v>13.25</v>
      </c>
      <c r="G21" s="38"/>
      <c r="H21" s="44"/>
    </row>
    <row r="22" s="2" customFormat="1" ht="16.8" customHeight="1">
      <c r="A22" s="38"/>
      <c r="B22" s="44"/>
      <c r="C22" s="285" t="s">
        <v>305</v>
      </c>
      <c r="D22" s="285" t="s">
        <v>306</v>
      </c>
      <c r="E22" s="17" t="s">
        <v>111</v>
      </c>
      <c r="F22" s="286">
        <v>2.5779999999999998</v>
      </c>
      <c r="G22" s="38"/>
      <c r="H22" s="44"/>
    </row>
    <row r="23" s="2" customFormat="1" ht="16.8" customHeight="1">
      <c r="A23" s="38"/>
      <c r="B23" s="44"/>
      <c r="C23" s="281" t="s">
        <v>105</v>
      </c>
      <c r="D23" s="282" t="s">
        <v>19</v>
      </c>
      <c r="E23" s="283" t="s">
        <v>106</v>
      </c>
      <c r="F23" s="284">
        <v>7.3799999999999999</v>
      </c>
      <c r="G23" s="38"/>
      <c r="H23" s="44"/>
    </row>
    <row r="24" s="2" customFormat="1" ht="16.8" customHeight="1">
      <c r="A24" s="38"/>
      <c r="B24" s="44"/>
      <c r="C24" s="285" t="s">
        <v>19</v>
      </c>
      <c r="D24" s="285" t="s">
        <v>161</v>
      </c>
      <c r="E24" s="17" t="s">
        <v>19</v>
      </c>
      <c r="F24" s="286">
        <v>7.3799999999999999</v>
      </c>
      <c r="G24" s="38"/>
      <c r="H24" s="44"/>
    </row>
    <row r="25" s="2" customFormat="1" ht="16.8" customHeight="1">
      <c r="A25" s="38"/>
      <c r="B25" s="44"/>
      <c r="C25" s="285" t="s">
        <v>105</v>
      </c>
      <c r="D25" s="285" t="s">
        <v>162</v>
      </c>
      <c r="E25" s="17" t="s">
        <v>19</v>
      </c>
      <c r="F25" s="286">
        <v>7.3799999999999999</v>
      </c>
      <c r="G25" s="38"/>
      <c r="H25" s="44"/>
    </row>
    <row r="26" s="2" customFormat="1" ht="16.8" customHeight="1">
      <c r="A26" s="38"/>
      <c r="B26" s="44"/>
      <c r="C26" s="287" t="s">
        <v>1485</v>
      </c>
      <c r="D26" s="38"/>
      <c r="E26" s="38"/>
      <c r="F26" s="38"/>
      <c r="G26" s="38"/>
      <c r="H26" s="44"/>
    </row>
    <row r="27" s="2" customFormat="1" ht="16.8" customHeight="1">
      <c r="A27" s="38"/>
      <c r="B27" s="44"/>
      <c r="C27" s="285" t="s">
        <v>151</v>
      </c>
      <c r="D27" s="285" t="s">
        <v>152</v>
      </c>
      <c r="E27" s="17" t="s">
        <v>106</v>
      </c>
      <c r="F27" s="286">
        <v>7.3799999999999999</v>
      </c>
      <c r="G27" s="38"/>
      <c r="H27" s="44"/>
    </row>
    <row r="28" s="2" customFormat="1" ht="16.8" customHeight="1">
      <c r="A28" s="38"/>
      <c r="B28" s="44"/>
      <c r="C28" s="285" t="s">
        <v>170</v>
      </c>
      <c r="D28" s="285" t="s">
        <v>171</v>
      </c>
      <c r="E28" s="17" t="s">
        <v>106</v>
      </c>
      <c r="F28" s="286">
        <v>12.257999999999999</v>
      </c>
      <c r="G28" s="38"/>
      <c r="H28" s="44"/>
    </row>
    <row r="29" s="2" customFormat="1" ht="16.8" customHeight="1">
      <c r="A29" s="38"/>
      <c r="B29" s="44"/>
      <c r="C29" s="285" t="s">
        <v>176</v>
      </c>
      <c r="D29" s="285" t="s">
        <v>177</v>
      </c>
      <c r="E29" s="17" t="s">
        <v>178</v>
      </c>
      <c r="F29" s="286">
        <v>81.719999999999999</v>
      </c>
      <c r="G29" s="38"/>
      <c r="H29" s="44"/>
    </row>
    <row r="30" s="2" customFormat="1" ht="16.8" customHeight="1">
      <c r="A30" s="38"/>
      <c r="B30" s="44"/>
      <c r="C30" s="281" t="s">
        <v>108</v>
      </c>
      <c r="D30" s="282" t="s">
        <v>19</v>
      </c>
      <c r="E30" s="283" t="s">
        <v>106</v>
      </c>
      <c r="F30" s="284">
        <v>4.8780000000000001</v>
      </c>
      <c r="G30" s="38"/>
      <c r="H30" s="44"/>
    </row>
    <row r="31" s="2" customFormat="1" ht="16.8" customHeight="1">
      <c r="A31" s="38"/>
      <c r="B31" s="44"/>
      <c r="C31" s="285" t="s">
        <v>19</v>
      </c>
      <c r="D31" s="285" t="s">
        <v>168</v>
      </c>
      <c r="E31" s="17" t="s">
        <v>19</v>
      </c>
      <c r="F31" s="286">
        <v>4.8780000000000001</v>
      </c>
      <c r="G31" s="38"/>
      <c r="H31" s="44"/>
    </row>
    <row r="32" s="2" customFormat="1" ht="16.8" customHeight="1">
      <c r="A32" s="38"/>
      <c r="B32" s="44"/>
      <c r="C32" s="285" t="s">
        <v>108</v>
      </c>
      <c r="D32" s="285" t="s">
        <v>162</v>
      </c>
      <c r="E32" s="17" t="s">
        <v>19</v>
      </c>
      <c r="F32" s="286">
        <v>4.8780000000000001</v>
      </c>
      <c r="G32" s="38"/>
      <c r="H32" s="44"/>
    </row>
    <row r="33" s="2" customFormat="1" ht="16.8" customHeight="1">
      <c r="A33" s="38"/>
      <c r="B33" s="44"/>
      <c r="C33" s="287" t="s">
        <v>1485</v>
      </c>
      <c r="D33" s="38"/>
      <c r="E33" s="38"/>
      <c r="F33" s="38"/>
      <c r="G33" s="38"/>
      <c r="H33" s="44"/>
    </row>
    <row r="34" s="2" customFormat="1" ht="16.8" customHeight="1">
      <c r="A34" s="38"/>
      <c r="B34" s="44"/>
      <c r="C34" s="285" t="s">
        <v>163</v>
      </c>
      <c r="D34" s="285" t="s">
        <v>164</v>
      </c>
      <c r="E34" s="17" t="s">
        <v>106</v>
      </c>
      <c r="F34" s="286">
        <v>4.8780000000000001</v>
      </c>
      <c r="G34" s="38"/>
      <c r="H34" s="44"/>
    </row>
    <row r="35" s="2" customFormat="1" ht="16.8" customHeight="1">
      <c r="A35" s="38"/>
      <c r="B35" s="44"/>
      <c r="C35" s="285" t="s">
        <v>170</v>
      </c>
      <c r="D35" s="285" t="s">
        <v>171</v>
      </c>
      <c r="E35" s="17" t="s">
        <v>106</v>
      </c>
      <c r="F35" s="286">
        <v>12.257999999999999</v>
      </c>
      <c r="G35" s="38"/>
      <c r="H35" s="44"/>
    </row>
    <row r="36" s="2" customFormat="1" ht="16.8" customHeight="1">
      <c r="A36" s="38"/>
      <c r="B36" s="44"/>
      <c r="C36" s="285" t="s">
        <v>176</v>
      </c>
      <c r="D36" s="285" t="s">
        <v>177</v>
      </c>
      <c r="E36" s="17" t="s">
        <v>178</v>
      </c>
      <c r="F36" s="286">
        <v>81.719999999999999</v>
      </c>
      <c r="G36" s="38"/>
      <c r="H36" s="44"/>
    </row>
    <row r="37" s="2" customFormat="1" ht="16.8" customHeight="1">
      <c r="A37" s="38"/>
      <c r="B37" s="44"/>
      <c r="C37" s="281" t="s">
        <v>110</v>
      </c>
      <c r="D37" s="282" t="s">
        <v>19</v>
      </c>
      <c r="E37" s="283" t="s">
        <v>111</v>
      </c>
      <c r="F37" s="284">
        <v>2.5779999999999998</v>
      </c>
      <c r="G37" s="38"/>
      <c r="H37" s="44"/>
    </row>
    <row r="38" s="2" customFormat="1" ht="16.8" customHeight="1">
      <c r="A38" s="38"/>
      <c r="B38" s="44"/>
      <c r="C38" s="285" t="s">
        <v>19</v>
      </c>
      <c r="D38" s="285" t="s">
        <v>310</v>
      </c>
      <c r="E38" s="17" t="s">
        <v>19</v>
      </c>
      <c r="F38" s="286">
        <v>2.278</v>
      </c>
      <c r="G38" s="38"/>
      <c r="H38" s="44"/>
    </row>
    <row r="39" s="2" customFormat="1" ht="16.8" customHeight="1">
      <c r="A39" s="38"/>
      <c r="B39" s="44"/>
      <c r="C39" s="285" t="s">
        <v>19</v>
      </c>
      <c r="D39" s="285" t="s">
        <v>311</v>
      </c>
      <c r="E39" s="17" t="s">
        <v>19</v>
      </c>
      <c r="F39" s="286">
        <v>0.29999999999999999</v>
      </c>
      <c r="G39" s="38"/>
      <c r="H39" s="44"/>
    </row>
    <row r="40" s="2" customFormat="1" ht="16.8" customHeight="1">
      <c r="A40" s="38"/>
      <c r="B40" s="44"/>
      <c r="C40" s="285" t="s">
        <v>110</v>
      </c>
      <c r="D40" s="285" t="s">
        <v>162</v>
      </c>
      <c r="E40" s="17" t="s">
        <v>19</v>
      </c>
      <c r="F40" s="286">
        <v>2.5779999999999998</v>
      </c>
      <c r="G40" s="38"/>
      <c r="H40" s="44"/>
    </row>
    <row r="41" s="2" customFormat="1" ht="16.8" customHeight="1">
      <c r="A41" s="38"/>
      <c r="B41" s="44"/>
      <c r="C41" s="287" t="s">
        <v>1485</v>
      </c>
      <c r="D41" s="38"/>
      <c r="E41" s="38"/>
      <c r="F41" s="38"/>
      <c r="G41" s="38"/>
      <c r="H41" s="44"/>
    </row>
    <row r="42" s="2" customFormat="1" ht="16.8" customHeight="1">
      <c r="A42" s="38"/>
      <c r="B42" s="44"/>
      <c r="C42" s="285" t="s">
        <v>305</v>
      </c>
      <c r="D42" s="285" t="s">
        <v>306</v>
      </c>
      <c r="E42" s="17" t="s">
        <v>111</v>
      </c>
      <c r="F42" s="286">
        <v>2.5779999999999998</v>
      </c>
      <c r="G42" s="38"/>
      <c r="H42" s="44"/>
    </row>
    <row r="43" s="2" customFormat="1" ht="16.8" customHeight="1">
      <c r="A43" s="38"/>
      <c r="B43" s="44"/>
      <c r="C43" s="285" t="s">
        <v>288</v>
      </c>
      <c r="D43" s="285" t="s">
        <v>289</v>
      </c>
      <c r="E43" s="17" t="s">
        <v>111</v>
      </c>
      <c r="F43" s="286">
        <v>2.5779999999999998</v>
      </c>
      <c r="G43" s="38"/>
      <c r="H43" s="44"/>
    </row>
    <row r="44" s="2" customFormat="1" ht="16.8" customHeight="1">
      <c r="A44" s="38"/>
      <c r="B44" s="44"/>
      <c r="C44" s="285" t="s">
        <v>293</v>
      </c>
      <c r="D44" s="285" t="s">
        <v>294</v>
      </c>
      <c r="E44" s="17" t="s">
        <v>111</v>
      </c>
      <c r="F44" s="286">
        <v>2.5779999999999998</v>
      </c>
      <c r="G44" s="38"/>
      <c r="H44" s="44"/>
    </row>
    <row r="45" s="2" customFormat="1" ht="16.8" customHeight="1">
      <c r="A45" s="38"/>
      <c r="B45" s="44"/>
      <c r="C45" s="285" t="s">
        <v>299</v>
      </c>
      <c r="D45" s="285" t="s">
        <v>300</v>
      </c>
      <c r="E45" s="17" t="s">
        <v>111</v>
      </c>
      <c r="F45" s="286">
        <v>48.981999999999999</v>
      </c>
      <c r="G45" s="38"/>
      <c r="H45" s="44"/>
    </row>
    <row r="46" s="2" customFormat="1" ht="16.8" customHeight="1">
      <c r="A46" s="38"/>
      <c r="B46" s="44"/>
      <c r="C46" s="281" t="s">
        <v>259</v>
      </c>
      <c r="D46" s="282" t="s">
        <v>19</v>
      </c>
      <c r="E46" s="283" t="s">
        <v>178</v>
      </c>
      <c r="F46" s="284">
        <v>4</v>
      </c>
      <c r="G46" s="38"/>
      <c r="H46" s="44"/>
    </row>
    <row r="47" s="2" customFormat="1" ht="16.8" customHeight="1">
      <c r="A47" s="38"/>
      <c r="B47" s="44"/>
      <c r="C47" s="285" t="s">
        <v>19</v>
      </c>
      <c r="D47" s="285" t="s">
        <v>248</v>
      </c>
      <c r="E47" s="17" t="s">
        <v>19</v>
      </c>
      <c r="F47" s="286">
        <v>4</v>
      </c>
      <c r="G47" s="38"/>
      <c r="H47" s="44"/>
    </row>
    <row r="48" s="2" customFormat="1" ht="16.8" customHeight="1">
      <c r="A48" s="38"/>
      <c r="B48" s="44"/>
      <c r="C48" s="285" t="s">
        <v>259</v>
      </c>
      <c r="D48" s="285" t="s">
        <v>162</v>
      </c>
      <c r="E48" s="17" t="s">
        <v>19</v>
      </c>
      <c r="F48" s="286">
        <v>4</v>
      </c>
      <c r="G48" s="38"/>
      <c r="H48" s="44"/>
    </row>
    <row r="49" s="2" customFormat="1" ht="16.8" customHeight="1">
      <c r="A49" s="38"/>
      <c r="B49" s="44"/>
      <c r="C49" s="281" t="s">
        <v>274</v>
      </c>
      <c r="D49" s="282" t="s">
        <v>19</v>
      </c>
      <c r="E49" s="283" t="s">
        <v>178</v>
      </c>
      <c r="F49" s="284">
        <v>150</v>
      </c>
      <c r="G49" s="38"/>
      <c r="H49" s="44"/>
    </row>
    <row r="50" s="2" customFormat="1" ht="16.8" customHeight="1">
      <c r="A50" s="38"/>
      <c r="B50" s="44"/>
      <c r="C50" s="285" t="s">
        <v>19</v>
      </c>
      <c r="D50" s="285" t="s">
        <v>273</v>
      </c>
      <c r="E50" s="17" t="s">
        <v>19</v>
      </c>
      <c r="F50" s="286">
        <v>150</v>
      </c>
      <c r="G50" s="38"/>
      <c r="H50" s="44"/>
    </row>
    <row r="51" s="2" customFormat="1" ht="16.8" customHeight="1">
      <c r="A51" s="38"/>
      <c r="B51" s="44"/>
      <c r="C51" s="285" t="s">
        <v>274</v>
      </c>
      <c r="D51" s="285" t="s">
        <v>162</v>
      </c>
      <c r="E51" s="17" t="s">
        <v>19</v>
      </c>
      <c r="F51" s="286">
        <v>150</v>
      </c>
      <c r="G51" s="38"/>
      <c r="H51" s="44"/>
    </row>
    <row r="52" s="2" customFormat="1" ht="16.8" customHeight="1">
      <c r="A52" s="38"/>
      <c r="B52" s="44"/>
      <c r="C52" s="281" t="s">
        <v>215</v>
      </c>
      <c r="D52" s="282" t="s">
        <v>19</v>
      </c>
      <c r="E52" s="283" t="s">
        <v>178</v>
      </c>
      <c r="F52" s="284">
        <v>2</v>
      </c>
      <c r="G52" s="38"/>
      <c r="H52" s="44"/>
    </row>
    <row r="53" s="2" customFormat="1" ht="16.8" customHeight="1">
      <c r="A53" s="38"/>
      <c r="B53" s="44"/>
      <c r="C53" s="285" t="s">
        <v>19</v>
      </c>
      <c r="D53" s="285" t="s">
        <v>214</v>
      </c>
      <c r="E53" s="17" t="s">
        <v>19</v>
      </c>
      <c r="F53" s="286">
        <v>2</v>
      </c>
      <c r="G53" s="38"/>
      <c r="H53" s="44"/>
    </row>
    <row r="54" s="2" customFormat="1" ht="16.8" customHeight="1">
      <c r="A54" s="38"/>
      <c r="B54" s="44"/>
      <c r="C54" s="285" t="s">
        <v>215</v>
      </c>
      <c r="D54" s="285" t="s">
        <v>162</v>
      </c>
      <c r="E54" s="17" t="s">
        <v>19</v>
      </c>
      <c r="F54" s="286">
        <v>2</v>
      </c>
      <c r="G54" s="38"/>
      <c r="H54" s="44"/>
    </row>
    <row r="55" s="2" customFormat="1" ht="26.4" customHeight="1">
      <c r="A55" s="38"/>
      <c r="B55" s="44"/>
      <c r="C55" s="280" t="s">
        <v>1486</v>
      </c>
      <c r="D55" s="280" t="s">
        <v>81</v>
      </c>
      <c r="E55" s="38"/>
      <c r="F55" s="38"/>
      <c r="G55" s="38"/>
      <c r="H55" s="44"/>
    </row>
    <row r="56" s="2" customFormat="1" ht="16.8" customHeight="1">
      <c r="A56" s="38"/>
      <c r="B56" s="44"/>
      <c r="C56" s="281" t="s">
        <v>694</v>
      </c>
      <c r="D56" s="282" t="s">
        <v>19</v>
      </c>
      <c r="E56" s="283" t="s">
        <v>178</v>
      </c>
      <c r="F56" s="284">
        <v>104.25</v>
      </c>
      <c r="G56" s="38"/>
      <c r="H56" s="44"/>
    </row>
    <row r="57" s="2" customFormat="1" ht="16.8" customHeight="1">
      <c r="A57" s="38"/>
      <c r="B57" s="44"/>
      <c r="C57" s="285" t="s">
        <v>19</v>
      </c>
      <c r="D57" s="285" t="s">
        <v>1333</v>
      </c>
      <c r="E57" s="17" t="s">
        <v>19</v>
      </c>
      <c r="F57" s="286">
        <v>99.450000000000003</v>
      </c>
      <c r="G57" s="38"/>
      <c r="H57" s="44"/>
    </row>
    <row r="58" s="2" customFormat="1" ht="16.8" customHeight="1">
      <c r="A58" s="38"/>
      <c r="B58" s="44"/>
      <c r="C58" s="285" t="s">
        <v>19</v>
      </c>
      <c r="D58" s="285" t="s">
        <v>1334</v>
      </c>
      <c r="E58" s="17" t="s">
        <v>19</v>
      </c>
      <c r="F58" s="286">
        <v>4.7999999999999998</v>
      </c>
      <c r="G58" s="38"/>
      <c r="H58" s="44"/>
    </row>
    <row r="59" s="2" customFormat="1" ht="16.8" customHeight="1">
      <c r="A59" s="38"/>
      <c r="B59" s="44"/>
      <c r="C59" s="285" t="s">
        <v>694</v>
      </c>
      <c r="D59" s="285" t="s">
        <v>162</v>
      </c>
      <c r="E59" s="17" t="s">
        <v>19</v>
      </c>
      <c r="F59" s="286">
        <v>104.25</v>
      </c>
      <c r="G59" s="38"/>
      <c r="H59" s="44"/>
    </row>
    <row r="60" s="2" customFormat="1" ht="16.8" customHeight="1">
      <c r="A60" s="38"/>
      <c r="B60" s="44"/>
      <c r="C60" s="287" t="s">
        <v>1485</v>
      </c>
      <c r="D60" s="38"/>
      <c r="E60" s="38"/>
      <c r="F60" s="38"/>
      <c r="G60" s="38"/>
      <c r="H60" s="44"/>
    </row>
    <row r="61" s="2" customFormat="1" ht="16.8" customHeight="1">
      <c r="A61" s="38"/>
      <c r="B61" s="44"/>
      <c r="C61" s="285" t="s">
        <v>1329</v>
      </c>
      <c r="D61" s="285" t="s">
        <v>1330</v>
      </c>
      <c r="E61" s="17" t="s">
        <v>178</v>
      </c>
      <c r="F61" s="286">
        <v>104.25</v>
      </c>
      <c r="G61" s="38"/>
      <c r="H61" s="44"/>
    </row>
    <row r="62" s="2" customFormat="1" ht="16.8" customHeight="1">
      <c r="A62" s="38"/>
      <c r="B62" s="44"/>
      <c r="C62" s="285" t="s">
        <v>288</v>
      </c>
      <c r="D62" s="285" t="s">
        <v>289</v>
      </c>
      <c r="E62" s="17" t="s">
        <v>111</v>
      </c>
      <c r="F62" s="286">
        <v>40.406999999999996</v>
      </c>
      <c r="G62" s="38"/>
      <c r="H62" s="44"/>
    </row>
    <row r="63" s="2" customFormat="1" ht="16.8" customHeight="1">
      <c r="A63" s="38"/>
      <c r="B63" s="44"/>
      <c r="C63" s="285" t="s">
        <v>293</v>
      </c>
      <c r="D63" s="285" t="s">
        <v>294</v>
      </c>
      <c r="E63" s="17" t="s">
        <v>111</v>
      </c>
      <c r="F63" s="286">
        <v>40.406999999999996</v>
      </c>
      <c r="G63" s="38"/>
      <c r="H63" s="44"/>
    </row>
    <row r="64" s="2" customFormat="1" ht="16.8" customHeight="1">
      <c r="A64" s="38"/>
      <c r="B64" s="44"/>
      <c r="C64" s="285" t="s">
        <v>299</v>
      </c>
      <c r="D64" s="285" t="s">
        <v>300</v>
      </c>
      <c r="E64" s="17" t="s">
        <v>111</v>
      </c>
      <c r="F64" s="286">
        <v>767.73299999999995</v>
      </c>
      <c r="G64" s="38"/>
      <c r="H64" s="44"/>
    </row>
    <row r="65" s="2" customFormat="1" ht="16.8" customHeight="1">
      <c r="A65" s="38"/>
      <c r="B65" s="44"/>
      <c r="C65" s="285" t="s">
        <v>966</v>
      </c>
      <c r="D65" s="285" t="s">
        <v>967</v>
      </c>
      <c r="E65" s="17" t="s">
        <v>111</v>
      </c>
      <c r="F65" s="286">
        <v>13.680999999999999</v>
      </c>
      <c r="G65" s="38"/>
      <c r="H65" s="44"/>
    </row>
    <row r="66" s="2" customFormat="1" ht="16.8" customHeight="1">
      <c r="A66" s="38"/>
      <c r="B66" s="44"/>
      <c r="C66" s="281" t="s">
        <v>696</v>
      </c>
      <c r="D66" s="282" t="s">
        <v>19</v>
      </c>
      <c r="E66" s="283" t="s">
        <v>178</v>
      </c>
      <c r="F66" s="284">
        <v>9.3680000000000003</v>
      </c>
      <c r="G66" s="38"/>
      <c r="H66" s="44"/>
    </row>
    <row r="67" s="2" customFormat="1" ht="16.8" customHeight="1">
      <c r="A67" s="38"/>
      <c r="B67" s="44"/>
      <c r="C67" s="285" t="s">
        <v>19</v>
      </c>
      <c r="D67" s="285" t="s">
        <v>910</v>
      </c>
      <c r="E67" s="17" t="s">
        <v>19</v>
      </c>
      <c r="F67" s="286">
        <v>7.2679999999999998</v>
      </c>
      <c r="G67" s="38"/>
      <c r="H67" s="44"/>
    </row>
    <row r="68" s="2" customFormat="1" ht="16.8" customHeight="1">
      <c r="A68" s="38"/>
      <c r="B68" s="44"/>
      <c r="C68" s="285" t="s">
        <v>19</v>
      </c>
      <c r="D68" s="285" t="s">
        <v>911</v>
      </c>
      <c r="E68" s="17" t="s">
        <v>19</v>
      </c>
      <c r="F68" s="286">
        <v>2.1000000000000001</v>
      </c>
      <c r="G68" s="38"/>
      <c r="H68" s="44"/>
    </row>
    <row r="69" s="2" customFormat="1" ht="16.8" customHeight="1">
      <c r="A69" s="38"/>
      <c r="B69" s="44"/>
      <c r="C69" s="285" t="s">
        <v>696</v>
      </c>
      <c r="D69" s="285" t="s">
        <v>162</v>
      </c>
      <c r="E69" s="17" t="s">
        <v>19</v>
      </c>
      <c r="F69" s="286">
        <v>9.3680000000000003</v>
      </c>
      <c r="G69" s="38"/>
      <c r="H69" s="44"/>
    </row>
    <row r="70" s="2" customFormat="1" ht="16.8" customHeight="1">
      <c r="A70" s="38"/>
      <c r="B70" s="44"/>
      <c r="C70" s="287" t="s">
        <v>1485</v>
      </c>
      <c r="D70" s="38"/>
      <c r="E70" s="38"/>
      <c r="F70" s="38"/>
      <c r="G70" s="38"/>
      <c r="H70" s="44"/>
    </row>
    <row r="71" s="2" customFormat="1" ht="16.8" customHeight="1">
      <c r="A71" s="38"/>
      <c r="B71" s="44"/>
      <c r="C71" s="285" t="s">
        <v>906</v>
      </c>
      <c r="D71" s="285" t="s">
        <v>907</v>
      </c>
      <c r="E71" s="17" t="s">
        <v>178</v>
      </c>
      <c r="F71" s="286">
        <v>9.3680000000000003</v>
      </c>
      <c r="G71" s="38"/>
      <c r="H71" s="44"/>
    </row>
    <row r="72" s="2" customFormat="1" ht="16.8" customHeight="1">
      <c r="A72" s="38"/>
      <c r="B72" s="44"/>
      <c r="C72" s="285" t="s">
        <v>288</v>
      </c>
      <c r="D72" s="285" t="s">
        <v>289</v>
      </c>
      <c r="E72" s="17" t="s">
        <v>111</v>
      </c>
      <c r="F72" s="286">
        <v>40.406999999999996</v>
      </c>
      <c r="G72" s="38"/>
      <c r="H72" s="44"/>
    </row>
    <row r="73" s="2" customFormat="1" ht="16.8" customHeight="1">
      <c r="A73" s="38"/>
      <c r="B73" s="44"/>
      <c r="C73" s="285" t="s">
        <v>293</v>
      </c>
      <c r="D73" s="285" t="s">
        <v>294</v>
      </c>
      <c r="E73" s="17" t="s">
        <v>111</v>
      </c>
      <c r="F73" s="286">
        <v>40.406999999999996</v>
      </c>
      <c r="G73" s="38"/>
      <c r="H73" s="44"/>
    </row>
    <row r="74" s="2" customFormat="1" ht="16.8" customHeight="1">
      <c r="A74" s="38"/>
      <c r="B74" s="44"/>
      <c r="C74" s="285" t="s">
        <v>299</v>
      </c>
      <c r="D74" s="285" t="s">
        <v>300</v>
      </c>
      <c r="E74" s="17" t="s">
        <v>111</v>
      </c>
      <c r="F74" s="286">
        <v>767.73299999999995</v>
      </c>
      <c r="G74" s="38"/>
      <c r="H74" s="44"/>
    </row>
    <row r="75" s="2" customFormat="1" ht="16.8" customHeight="1">
      <c r="A75" s="38"/>
      <c r="B75" s="44"/>
      <c r="C75" s="285" t="s">
        <v>980</v>
      </c>
      <c r="D75" s="285" t="s">
        <v>981</v>
      </c>
      <c r="E75" s="17" t="s">
        <v>111</v>
      </c>
      <c r="F75" s="286">
        <v>8.8829999999999991</v>
      </c>
      <c r="G75" s="38"/>
      <c r="H75" s="44"/>
    </row>
    <row r="76" s="2" customFormat="1" ht="16.8" customHeight="1">
      <c r="A76" s="38"/>
      <c r="B76" s="44"/>
      <c r="C76" s="281" t="s">
        <v>698</v>
      </c>
      <c r="D76" s="282" t="s">
        <v>19</v>
      </c>
      <c r="E76" s="283" t="s">
        <v>178</v>
      </c>
      <c r="F76" s="284">
        <v>108.81999999999999</v>
      </c>
      <c r="G76" s="38"/>
      <c r="H76" s="44"/>
    </row>
    <row r="77" s="2" customFormat="1" ht="16.8" customHeight="1">
      <c r="A77" s="38"/>
      <c r="B77" s="44"/>
      <c r="C77" s="285" t="s">
        <v>19</v>
      </c>
      <c r="D77" s="285" t="s">
        <v>937</v>
      </c>
      <c r="E77" s="17" t="s">
        <v>19</v>
      </c>
      <c r="F77" s="286">
        <v>47.32</v>
      </c>
      <c r="G77" s="38"/>
      <c r="H77" s="44"/>
    </row>
    <row r="78" s="2" customFormat="1" ht="16.8" customHeight="1">
      <c r="A78" s="38"/>
      <c r="B78" s="44"/>
      <c r="C78" s="285" t="s">
        <v>19</v>
      </c>
      <c r="D78" s="285" t="s">
        <v>938</v>
      </c>
      <c r="E78" s="17" t="s">
        <v>19</v>
      </c>
      <c r="F78" s="286">
        <v>61.5</v>
      </c>
      <c r="G78" s="38"/>
      <c r="H78" s="44"/>
    </row>
    <row r="79" s="2" customFormat="1" ht="16.8" customHeight="1">
      <c r="A79" s="38"/>
      <c r="B79" s="44"/>
      <c r="C79" s="285" t="s">
        <v>698</v>
      </c>
      <c r="D79" s="285" t="s">
        <v>162</v>
      </c>
      <c r="E79" s="17" t="s">
        <v>19</v>
      </c>
      <c r="F79" s="286">
        <v>108.81999999999999</v>
      </c>
      <c r="G79" s="38"/>
      <c r="H79" s="44"/>
    </row>
    <row r="80" s="2" customFormat="1" ht="16.8" customHeight="1">
      <c r="A80" s="38"/>
      <c r="B80" s="44"/>
      <c r="C80" s="287" t="s">
        <v>1485</v>
      </c>
      <c r="D80" s="38"/>
      <c r="E80" s="38"/>
      <c r="F80" s="38"/>
      <c r="G80" s="38"/>
      <c r="H80" s="44"/>
    </row>
    <row r="81" s="2" customFormat="1" ht="16.8" customHeight="1">
      <c r="A81" s="38"/>
      <c r="B81" s="44"/>
      <c r="C81" s="285" t="s">
        <v>934</v>
      </c>
      <c r="D81" s="285" t="s">
        <v>935</v>
      </c>
      <c r="E81" s="17" t="s">
        <v>178</v>
      </c>
      <c r="F81" s="286">
        <v>108.81999999999999</v>
      </c>
      <c r="G81" s="38"/>
      <c r="H81" s="44"/>
    </row>
    <row r="82" s="2" customFormat="1" ht="16.8" customHeight="1">
      <c r="A82" s="38"/>
      <c r="B82" s="44"/>
      <c r="C82" s="285" t="s">
        <v>288</v>
      </c>
      <c r="D82" s="285" t="s">
        <v>289</v>
      </c>
      <c r="E82" s="17" t="s">
        <v>111</v>
      </c>
      <c r="F82" s="286">
        <v>40.406999999999996</v>
      </c>
      <c r="G82" s="38"/>
      <c r="H82" s="44"/>
    </row>
    <row r="83" s="2" customFormat="1" ht="16.8" customHeight="1">
      <c r="A83" s="38"/>
      <c r="B83" s="44"/>
      <c r="C83" s="285" t="s">
        <v>293</v>
      </c>
      <c r="D83" s="285" t="s">
        <v>294</v>
      </c>
      <c r="E83" s="17" t="s">
        <v>111</v>
      </c>
      <c r="F83" s="286">
        <v>40.406999999999996</v>
      </c>
      <c r="G83" s="38"/>
      <c r="H83" s="44"/>
    </row>
    <row r="84" s="2" customFormat="1" ht="16.8" customHeight="1">
      <c r="A84" s="38"/>
      <c r="B84" s="44"/>
      <c r="C84" s="285" t="s">
        <v>299</v>
      </c>
      <c r="D84" s="285" t="s">
        <v>300</v>
      </c>
      <c r="E84" s="17" t="s">
        <v>111</v>
      </c>
      <c r="F84" s="286">
        <v>767.73299999999995</v>
      </c>
      <c r="G84" s="38"/>
      <c r="H84" s="44"/>
    </row>
    <row r="85" s="2" customFormat="1" ht="16.8" customHeight="1">
      <c r="A85" s="38"/>
      <c r="B85" s="44"/>
      <c r="C85" s="285" t="s">
        <v>305</v>
      </c>
      <c r="D85" s="285" t="s">
        <v>306</v>
      </c>
      <c r="E85" s="17" t="s">
        <v>111</v>
      </c>
      <c r="F85" s="286">
        <v>6.7939999999999996</v>
      </c>
      <c r="G85" s="38"/>
      <c r="H85" s="44"/>
    </row>
    <row r="86" s="2" customFormat="1" ht="16.8" customHeight="1">
      <c r="A86" s="38"/>
      <c r="B86" s="44"/>
      <c r="C86" s="281" t="s">
        <v>700</v>
      </c>
      <c r="D86" s="282" t="s">
        <v>19</v>
      </c>
      <c r="E86" s="283" t="s">
        <v>106</v>
      </c>
      <c r="F86" s="284">
        <v>1.8140000000000001</v>
      </c>
      <c r="G86" s="38"/>
      <c r="H86" s="44"/>
    </row>
    <row r="87" s="2" customFormat="1" ht="16.8" customHeight="1">
      <c r="A87" s="38"/>
      <c r="B87" s="44"/>
      <c r="C87" s="285" t="s">
        <v>19</v>
      </c>
      <c r="D87" s="285" t="s">
        <v>916</v>
      </c>
      <c r="E87" s="17" t="s">
        <v>19</v>
      </c>
      <c r="F87" s="286">
        <v>1.8140000000000001</v>
      </c>
      <c r="G87" s="38"/>
      <c r="H87" s="44"/>
    </row>
    <row r="88" s="2" customFormat="1" ht="16.8" customHeight="1">
      <c r="A88" s="38"/>
      <c r="B88" s="44"/>
      <c r="C88" s="285" t="s">
        <v>700</v>
      </c>
      <c r="D88" s="285" t="s">
        <v>162</v>
      </c>
      <c r="E88" s="17" t="s">
        <v>19</v>
      </c>
      <c r="F88" s="286">
        <v>1.8140000000000001</v>
      </c>
      <c r="G88" s="38"/>
      <c r="H88" s="44"/>
    </row>
    <row r="89" s="2" customFormat="1" ht="16.8" customHeight="1">
      <c r="A89" s="38"/>
      <c r="B89" s="44"/>
      <c r="C89" s="287" t="s">
        <v>1485</v>
      </c>
      <c r="D89" s="38"/>
      <c r="E89" s="38"/>
      <c r="F89" s="38"/>
      <c r="G89" s="38"/>
      <c r="H89" s="44"/>
    </row>
    <row r="90" s="2" customFormat="1" ht="16.8" customHeight="1">
      <c r="A90" s="38"/>
      <c r="B90" s="44"/>
      <c r="C90" s="285" t="s">
        <v>912</v>
      </c>
      <c r="D90" s="285" t="s">
        <v>913</v>
      </c>
      <c r="E90" s="17" t="s">
        <v>106</v>
      </c>
      <c r="F90" s="286">
        <v>1.8140000000000001</v>
      </c>
      <c r="G90" s="38"/>
      <c r="H90" s="44"/>
    </row>
    <row r="91" s="2" customFormat="1" ht="16.8" customHeight="1">
      <c r="A91" s="38"/>
      <c r="B91" s="44"/>
      <c r="C91" s="285" t="s">
        <v>972</v>
      </c>
      <c r="D91" s="285" t="s">
        <v>973</v>
      </c>
      <c r="E91" s="17" t="s">
        <v>111</v>
      </c>
      <c r="F91" s="286">
        <v>6.1680000000000001</v>
      </c>
      <c r="G91" s="38"/>
      <c r="H91" s="44"/>
    </row>
    <row r="92" s="2" customFormat="1" ht="16.8" customHeight="1">
      <c r="A92" s="38"/>
      <c r="B92" s="44"/>
      <c r="C92" s="281" t="s">
        <v>727</v>
      </c>
      <c r="D92" s="282" t="s">
        <v>19</v>
      </c>
      <c r="E92" s="283" t="s">
        <v>106</v>
      </c>
      <c r="F92" s="284">
        <v>8</v>
      </c>
      <c r="G92" s="38"/>
      <c r="H92" s="44"/>
    </row>
    <row r="93" s="2" customFormat="1" ht="16.8" customHeight="1">
      <c r="A93" s="38"/>
      <c r="B93" s="44"/>
      <c r="C93" s="285" t="s">
        <v>19</v>
      </c>
      <c r="D93" s="285" t="s">
        <v>725</v>
      </c>
      <c r="E93" s="17" t="s">
        <v>19</v>
      </c>
      <c r="F93" s="286">
        <v>3.5840000000000001</v>
      </c>
      <c r="G93" s="38"/>
      <c r="H93" s="44"/>
    </row>
    <row r="94" s="2" customFormat="1" ht="16.8" customHeight="1">
      <c r="A94" s="38"/>
      <c r="B94" s="44"/>
      <c r="C94" s="285" t="s">
        <v>19</v>
      </c>
      <c r="D94" s="285" t="s">
        <v>726</v>
      </c>
      <c r="E94" s="17" t="s">
        <v>19</v>
      </c>
      <c r="F94" s="286">
        <v>4.4160000000000004</v>
      </c>
      <c r="G94" s="38"/>
      <c r="H94" s="44"/>
    </row>
    <row r="95" s="2" customFormat="1" ht="16.8" customHeight="1">
      <c r="A95" s="38"/>
      <c r="B95" s="44"/>
      <c r="C95" s="285" t="s">
        <v>727</v>
      </c>
      <c r="D95" s="285" t="s">
        <v>162</v>
      </c>
      <c r="E95" s="17" t="s">
        <v>19</v>
      </c>
      <c r="F95" s="286">
        <v>8</v>
      </c>
      <c r="G95" s="38"/>
      <c r="H95" s="44"/>
    </row>
    <row r="96" s="2" customFormat="1" ht="16.8" customHeight="1">
      <c r="A96" s="38"/>
      <c r="B96" s="44"/>
      <c r="C96" s="281" t="s">
        <v>734</v>
      </c>
      <c r="D96" s="282" t="s">
        <v>19</v>
      </c>
      <c r="E96" s="283" t="s">
        <v>106</v>
      </c>
      <c r="F96" s="284">
        <v>4.8719999999999999</v>
      </c>
      <c r="G96" s="38"/>
      <c r="H96" s="44"/>
    </row>
    <row r="97" s="2" customFormat="1" ht="16.8" customHeight="1">
      <c r="A97" s="38"/>
      <c r="B97" s="44"/>
      <c r="C97" s="285" t="s">
        <v>19</v>
      </c>
      <c r="D97" s="285" t="s">
        <v>732</v>
      </c>
      <c r="E97" s="17" t="s">
        <v>19</v>
      </c>
      <c r="F97" s="286">
        <v>3.1320000000000001</v>
      </c>
      <c r="G97" s="38"/>
      <c r="H97" s="44"/>
    </row>
    <row r="98" s="2" customFormat="1" ht="16.8" customHeight="1">
      <c r="A98" s="38"/>
      <c r="B98" s="44"/>
      <c r="C98" s="285" t="s">
        <v>19</v>
      </c>
      <c r="D98" s="285" t="s">
        <v>733</v>
      </c>
      <c r="E98" s="17" t="s">
        <v>19</v>
      </c>
      <c r="F98" s="286">
        <v>1.74</v>
      </c>
      <c r="G98" s="38"/>
      <c r="H98" s="44"/>
    </row>
    <row r="99" s="2" customFormat="1" ht="16.8" customHeight="1">
      <c r="A99" s="38"/>
      <c r="B99" s="44"/>
      <c r="C99" s="285" t="s">
        <v>734</v>
      </c>
      <c r="D99" s="285" t="s">
        <v>162</v>
      </c>
      <c r="E99" s="17" t="s">
        <v>19</v>
      </c>
      <c r="F99" s="286">
        <v>4.8719999999999999</v>
      </c>
      <c r="G99" s="38"/>
      <c r="H99" s="44"/>
    </row>
    <row r="100" s="2" customFormat="1" ht="16.8" customHeight="1">
      <c r="A100" s="38"/>
      <c r="B100" s="44"/>
      <c r="C100" s="281" t="s">
        <v>702</v>
      </c>
      <c r="D100" s="282" t="s">
        <v>19</v>
      </c>
      <c r="E100" s="283" t="s">
        <v>106</v>
      </c>
      <c r="F100" s="284">
        <v>6.5250000000000004</v>
      </c>
      <c r="G100" s="38"/>
      <c r="H100" s="44"/>
    </row>
    <row r="101" s="2" customFormat="1" ht="16.8" customHeight="1">
      <c r="A101" s="38"/>
      <c r="B101" s="44"/>
      <c r="C101" s="285" t="s">
        <v>19</v>
      </c>
      <c r="D101" s="285" t="s">
        <v>772</v>
      </c>
      <c r="E101" s="17" t="s">
        <v>19</v>
      </c>
      <c r="F101" s="286">
        <v>6.5250000000000004</v>
      </c>
      <c r="G101" s="38"/>
      <c r="H101" s="44"/>
    </row>
    <row r="102" s="2" customFormat="1" ht="16.8" customHeight="1">
      <c r="A102" s="38"/>
      <c r="B102" s="44"/>
      <c r="C102" s="285" t="s">
        <v>702</v>
      </c>
      <c r="D102" s="285" t="s">
        <v>162</v>
      </c>
      <c r="E102" s="17" t="s">
        <v>19</v>
      </c>
      <c r="F102" s="286">
        <v>6.5250000000000004</v>
      </c>
      <c r="G102" s="38"/>
      <c r="H102" s="44"/>
    </row>
    <row r="103" s="2" customFormat="1" ht="16.8" customHeight="1">
      <c r="A103" s="38"/>
      <c r="B103" s="44"/>
      <c r="C103" s="287" t="s">
        <v>1485</v>
      </c>
      <c r="D103" s="38"/>
      <c r="E103" s="38"/>
      <c r="F103" s="38"/>
      <c r="G103" s="38"/>
      <c r="H103" s="44"/>
    </row>
    <row r="104" s="2" customFormat="1" ht="16.8" customHeight="1">
      <c r="A104" s="38"/>
      <c r="B104" s="44"/>
      <c r="C104" s="285" t="s">
        <v>768</v>
      </c>
      <c r="D104" s="285" t="s">
        <v>769</v>
      </c>
      <c r="E104" s="17" t="s">
        <v>106</v>
      </c>
      <c r="F104" s="286">
        <v>6.5250000000000004</v>
      </c>
      <c r="G104" s="38"/>
      <c r="H104" s="44"/>
    </row>
    <row r="105" s="2" customFormat="1" ht="16.8" customHeight="1">
      <c r="A105" s="38"/>
      <c r="B105" s="44"/>
      <c r="C105" s="285" t="s">
        <v>202</v>
      </c>
      <c r="D105" s="285" t="s">
        <v>203</v>
      </c>
      <c r="E105" s="17" t="s">
        <v>111</v>
      </c>
      <c r="F105" s="286">
        <v>0.42399999999999999</v>
      </c>
      <c r="G105" s="38"/>
      <c r="H105" s="44"/>
    </row>
    <row r="106" s="2" customFormat="1" ht="7.44" customHeight="1">
      <c r="A106" s="38"/>
      <c r="B106" s="166"/>
      <c r="C106" s="167"/>
      <c r="D106" s="167"/>
      <c r="E106" s="167"/>
      <c r="F106" s="167"/>
      <c r="G106" s="167"/>
      <c r="H106" s="44"/>
    </row>
    <row r="107" s="2" customFormat="1">
      <c r="A107" s="38"/>
      <c r="B107" s="38"/>
      <c r="C107" s="38"/>
      <c r="D107" s="38"/>
      <c r="E107" s="38"/>
      <c r="F107" s="38"/>
      <c r="G107" s="38"/>
      <c r="H107" s="38"/>
    </row>
  </sheetData>
  <sheetProtection sheet="1" formatColumns="0" formatRows="0" objects="1" scenarios="1" spinCount="100000" saltValue="Bt5c1HQBMgqOM4vOPNiLRKZeyE+8Xj6HgXKSYlYR/d9aDax2mksb0QNIKKGmsD4rdfsPgj0uMX3jq/cbPGjgnw==" hashValue="MUX8bCqci4OuzAgXLoNDxW0seRwgiU4yrFW78CXYbFeevnZmpt326Ifx4T/hJCQEhy6xX7BtbAWos/Akrkoop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5" customFormat="1" ht="45" customHeight="1">
      <c r="B3" s="292"/>
      <c r="C3" s="293" t="s">
        <v>1487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1488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1489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1490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1491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1492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1493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1494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1495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1496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1497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75</v>
      </c>
      <c r="F18" s="299" t="s">
        <v>1498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1499</v>
      </c>
      <c r="F19" s="299" t="s">
        <v>1500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1501</v>
      </c>
      <c r="F20" s="299" t="s">
        <v>1502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1503</v>
      </c>
      <c r="F21" s="299" t="s">
        <v>1504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1505</v>
      </c>
      <c r="F22" s="299" t="s">
        <v>1506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82</v>
      </c>
      <c r="F23" s="299" t="s">
        <v>1507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1508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1509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1510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1511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1512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1513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1514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1515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1516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134</v>
      </c>
      <c r="F36" s="299"/>
      <c r="G36" s="299" t="s">
        <v>1517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1518</v>
      </c>
      <c r="F37" s="299"/>
      <c r="G37" s="299" t="s">
        <v>1519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50</v>
      </c>
      <c r="F38" s="299"/>
      <c r="G38" s="299" t="s">
        <v>1520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51</v>
      </c>
      <c r="F39" s="299"/>
      <c r="G39" s="299" t="s">
        <v>1521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135</v>
      </c>
      <c r="F40" s="299"/>
      <c r="G40" s="299" t="s">
        <v>1522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136</v>
      </c>
      <c r="F41" s="299"/>
      <c r="G41" s="299" t="s">
        <v>1523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1524</v>
      </c>
      <c r="F42" s="299"/>
      <c r="G42" s="299" t="s">
        <v>1525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1526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1527</v>
      </c>
      <c r="F44" s="299"/>
      <c r="G44" s="299" t="s">
        <v>1528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138</v>
      </c>
      <c r="F45" s="299"/>
      <c r="G45" s="299" t="s">
        <v>1529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1530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1531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1532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1533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1534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1535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1536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1537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1538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1539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1540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1541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1542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1543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1544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1545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1546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1547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1548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1549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1550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1551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1552</v>
      </c>
      <c r="D76" s="317"/>
      <c r="E76" s="317"/>
      <c r="F76" s="317" t="s">
        <v>1553</v>
      </c>
      <c r="G76" s="318"/>
      <c r="H76" s="317" t="s">
        <v>51</v>
      </c>
      <c r="I76" s="317" t="s">
        <v>54</v>
      </c>
      <c r="J76" s="317" t="s">
        <v>1554</v>
      </c>
      <c r="K76" s="316"/>
    </row>
    <row r="77" s="1" customFormat="1" ht="17.25" customHeight="1">
      <c r="B77" s="314"/>
      <c r="C77" s="319" t="s">
        <v>1555</v>
      </c>
      <c r="D77" s="319"/>
      <c r="E77" s="319"/>
      <c r="F77" s="320" t="s">
        <v>1556</v>
      </c>
      <c r="G77" s="321"/>
      <c r="H77" s="319"/>
      <c r="I77" s="319"/>
      <c r="J77" s="319" t="s">
        <v>1557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50</v>
      </c>
      <c r="D79" s="324"/>
      <c r="E79" s="324"/>
      <c r="F79" s="325" t="s">
        <v>1558</v>
      </c>
      <c r="G79" s="326"/>
      <c r="H79" s="302" t="s">
        <v>1559</v>
      </c>
      <c r="I79" s="302" t="s">
        <v>1560</v>
      </c>
      <c r="J79" s="302">
        <v>20</v>
      </c>
      <c r="K79" s="316"/>
    </row>
    <row r="80" s="1" customFormat="1" ht="15" customHeight="1">
      <c r="B80" s="314"/>
      <c r="C80" s="302" t="s">
        <v>1561</v>
      </c>
      <c r="D80" s="302"/>
      <c r="E80" s="302"/>
      <c r="F80" s="325" t="s">
        <v>1558</v>
      </c>
      <c r="G80" s="326"/>
      <c r="H80" s="302" t="s">
        <v>1562</v>
      </c>
      <c r="I80" s="302" t="s">
        <v>1560</v>
      </c>
      <c r="J80" s="302">
        <v>120</v>
      </c>
      <c r="K80" s="316"/>
    </row>
    <row r="81" s="1" customFormat="1" ht="15" customHeight="1">
      <c r="B81" s="327"/>
      <c r="C81" s="302" t="s">
        <v>1563</v>
      </c>
      <c r="D81" s="302"/>
      <c r="E81" s="302"/>
      <c r="F81" s="325" t="s">
        <v>1564</v>
      </c>
      <c r="G81" s="326"/>
      <c r="H81" s="302" t="s">
        <v>1565</v>
      </c>
      <c r="I81" s="302" t="s">
        <v>1560</v>
      </c>
      <c r="J81" s="302">
        <v>50</v>
      </c>
      <c r="K81" s="316"/>
    </row>
    <row r="82" s="1" customFormat="1" ht="15" customHeight="1">
      <c r="B82" s="327"/>
      <c r="C82" s="302" t="s">
        <v>1566</v>
      </c>
      <c r="D82" s="302"/>
      <c r="E82" s="302"/>
      <c r="F82" s="325" t="s">
        <v>1558</v>
      </c>
      <c r="G82" s="326"/>
      <c r="H82" s="302" t="s">
        <v>1567</v>
      </c>
      <c r="I82" s="302" t="s">
        <v>1568</v>
      </c>
      <c r="J82" s="302"/>
      <c r="K82" s="316"/>
    </row>
    <row r="83" s="1" customFormat="1" ht="15" customHeight="1">
      <c r="B83" s="327"/>
      <c r="C83" s="328" t="s">
        <v>1569</v>
      </c>
      <c r="D83" s="328"/>
      <c r="E83" s="328"/>
      <c r="F83" s="329" t="s">
        <v>1564</v>
      </c>
      <c r="G83" s="328"/>
      <c r="H83" s="328" t="s">
        <v>1570</v>
      </c>
      <c r="I83" s="328" t="s">
        <v>1560</v>
      </c>
      <c r="J83" s="328">
        <v>15</v>
      </c>
      <c r="K83" s="316"/>
    </row>
    <row r="84" s="1" customFormat="1" ht="15" customHeight="1">
      <c r="B84" s="327"/>
      <c r="C84" s="328" t="s">
        <v>1571</v>
      </c>
      <c r="D84" s="328"/>
      <c r="E84" s="328"/>
      <c r="F84" s="329" t="s">
        <v>1564</v>
      </c>
      <c r="G84" s="328"/>
      <c r="H84" s="328" t="s">
        <v>1572</v>
      </c>
      <c r="I84" s="328" t="s">
        <v>1560</v>
      </c>
      <c r="J84" s="328">
        <v>15</v>
      </c>
      <c r="K84" s="316"/>
    </row>
    <row r="85" s="1" customFormat="1" ht="15" customHeight="1">
      <c r="B85" s="327"/>
      <c r="C85" s="328" t="s">
        <v>1573</v>
      </c>
      <c r="D85" s="328"/>
      <c r="E85" s="328"/>
      <c r="F85" s="329" t="s">
        <v>1564</v>
      </c>
      <c r="G85" s="328"/>
      <c r="H85" s="328" t="s">
        <v>1574</v>
      </c>
      <c r="I85" s="328" t="s">
        <v>1560</v>
      </c>
      <c r="J85" s="328">
        <v>20</v>
      </c>
      <c r="K85" s="316"/>
    </row>
    <row r="86" s="1" customFormat="1" ht="15" customHeight="1">
      <c r="B86" s="327"/>
      <c r="C86" s="328" t="s">
        <v>1575</v>
      </c>
      <c r="D86" s="328"/>
      <c r="E86" s="328"/>
      <c r="F86" s="329" t="s">
        <v>1564</v>
      </c>
      <c r="G86" s="328"/>
      <c r="H86" s="328" t="s">
        <v>1576</v>
      </c>
      <c r="I86" s="328" t="s">
        <v>1560</v>
      </c>
      <c r="J86" s="328">
        <v>20</v>
      </c>
      <c r="K86" s="316"/>
    </row>
    <row r="87" s="1" customFormat="1" ht="15" customHeight="1">
      <c r="B87" s="327"/>
      <c r="C87" s="302" t="s">
        <v>1577</v>
      </c>
      <c r="D87" s="302"/>
      <c r="E87" s="302"/>
      <c r="F87" s="325" t="s">
        <v>1564</v>
      </c>
      <c r="G87" s="326"/>
      <c r="H87" s="302" t="s">
        <v>1578</v>
      </c>
      <c r="I87" s="302" t="s">
        <v>1560</v>
      </c>
      <c r="J87" s="302">
        <v>50</v>
      </c>
      <c r="K87" s="316"/>
    </row>
    <row r="88" s="1" customFormat="1" ht="15" customHeight="1">
      <c r="B88" s="327"/>
      <c r="C88" s="302" t="s">
        <v>1579</v>
      </c>
      <c r="D88" s="302"/>
      <c r="E88" s="302"/>
      <c r="F88" s="325" t="s">
        <v>1564</v>
      </c>
      <c r="G88" s="326"/>
      <c r="H88" s="302" t="s">
        <v>1580</v>
      </c>
      <c r="I88" s="302" t="s">
        <v>1560</v>
      </c>
      <c r="J88" s="302">
        <v>20</v>
      </c>
      <c r="K88" s="316"/>
    </row>
    <row r="89" s="1" customFormat="1" ht="15" customHeight="1">
      <c r="B89" s="327"/>
      <c r="C89" s="302" t="s">
        <v>1581</v>
      </c>
      <c r="D89" s="302"/>
      <c r="E89" s="302"/>
      <c r="F89" s="325" t="s">
        <v>1564</v>
      </c>
      <c r="G89" s="326"/>
      <c r="H89" s="302" t="s">
        <v>1582</v>
      </c>
      <c r="I89" s="302" t="s">
        <v>1560</v>
      </c>
      <c r="J89" s="302">
        <v>20</v>
      </c>
      <c r="K89" s="316"/>
    </row>
    <row r="90" s="1" customFormat="1" ht="15" customHeight="1">
      <c r="B90" s="327"/>
      <c r="C90" s="302" t="s">
        <v>1583</v>
      </c>
      <c r="D90" s="302"/>
      <c r="E90" s="302"/>
      <c r="F90" s="325" t="s">
        <v>1564</v>
      </c>
      <c r="G90" s="326"/>
      <c r="H90" s="302" t="s">
        <v>1584</v>
      </c>
      <c r="I90" s="302" t="s">
        <v>1560</v>
      </c>
      <c r="J90" s="302">
        <v>50</v>
      </c>
      <c r="K90" s="316"/>
    </row>
    <row r="91" s="1" customFormat="1" ht="15" customHeight="1">
      <c r="B91" s="327"/>
      <c r="C91" s="302" t="s">
        <v>1585</v>
      </c>
      <c r="D91" s="302"/>
      <c r="E91" s="302"/>
      <c r="F91" s="325" t="s">
        <v>1564</v>
      </c>
      <c r="G91" s="326"/>
      <c r="H91" s="302" t="s">
        <v>1585</v>
      </c>
      <c r="I91" s="302" t="s">
        <v>1560</v>
      </c>
      <c r="J91" s="302">
        <v>50</v>
      </c>
      <c r="K91" s="316"/>
    </row>
    <row r="92" s="1" customFormat="1" ht="15" customHeight="1">
      <c r="B92" s="327"/>
      <c r="C92" s="302" t="s">
        <v>1586</v>
      </c>
      <c r="D92" s="302"/>
      <c r="E92" s="302"/>
      <c r="F92" s="325" t="s">
        <v>1564</v>
      </c>
      <c r="G92" s="326"/>
      <c r="H92" s="302" t="s">
        <v>1587</v>
      </c>
      <c r="I92" s="302" t="s">
        <v>1560</v>
      </c>
      <c r="J92" s="302">
        <v>255</v>
      </c>
      <c r="K92" s="316"/>
    </row>
    <row r="93" s="1" customFormat="1" ht="15" customHeight="1">
      <c r="B93" s="327"/>
      <c r="C93" s="302" t="s">
        <v>1588</v>
      </c>
      <c r="D93" s="302"/>
      <c r="E93" s="302"/>
      <c r="F93" s="325" t="s">
        <v>1558</v>
      </c>
      <c r="G93" s="326"/>
      <c r="H93" s="302" t="s">
        <v>1589</v>
      </c>
      <c r="I93" s="302" t="s">
        <v>1590</v>
      </c>
      <c r="J93" s="302"/>
      <c r="K93" s="316"/>
    </row>
    <row r="94" s="1" customFormat="1" ht="15" customHeight="1">
      <c r="B94" s="327"/>
      <c r="C94" s="302" t="s">
        <v>1591</v>
      </c>
      <c r="D94" s="302"/>
      <c r="E94" s="302"/>
      <c r="F94" s="325" t="s">
        <v>1558</v>
      </c>
      <c r="G94" s="326"/>
      <c r="H94" s="302" t="s">
        <v>1592</v>
      </c>
      <c r="I94" s="302" t="s">
        <v>1593</v>
      </c>
      <c r="J94" s="302"/>
      <c r="K94" s="316"/>
    </row>
    <row r="95" s="1" customFormat="1" ht="15" customHeight="1">
      <c r="B95" s="327"/>
      <c r="C95" s="302" t="s">
        <v>1594</v>
      </c>
      <c r="D95" s="302"/>
      <c r="E95" s="302"/>
      <c r="F95" s="325" t="s">
        <v>1558</v>
      </c>
      <c r="G95" s="326"/>
      <c r="H95" s="302" t="s">
        <v>1594</v>
      </c>
      <c r="I95" s="302" t="s">
        <v>1593</v>
      </c>
      <c r="J95" s="302"/>
      <c r="K95" s="316"/>
    </row>
    <row r="96" s="1" customFormat="1" ht="15" customHeight="1">
      <c r="B96" s="327"/>
      <c r="C96" s="302" t="s">
        <v>35</v>
      </c>
      <c r="D96" s="302"/>
      <c r="E96" s="302"/>
      <c r="F96" s="325" t="s">
        <v>1558</v>
      </c>
      <c r="G96" s="326"/>
      <c r="H96" s="302" t="s">
        <v>1595</v>
      </c>
      <c r="I96" s="302" t="s">
        <v>1593</v>
      </c>
      <c r="J96" s="302"/>
      <c r="K96" s="316"/>
    </row>
    <row r="97" s="1" customFormat="1" ht="15" customHeight="1">
      <c r="B97" s="327"/>
      <c r="C97" s="302" t="s">
        <v>45</v>
      </c>
      <c r="D97" s="302"/>
      <c r="E97" s="302"/>
      <c r="F97" s="325" t="s">
        <v>1558</v>
      </c>
      <c r="G97" s="326"/>
      <c r="H97" s="302" t="s">
        <v>1596</v>
      </c>
      <c r="I97" s="302" t="s">
        <v>1593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1597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1552</v>
      </c>
      <c r="D103" s="317"/>
      <c r="E103" s="317"/>
      <c r="F103" s="317" t="s">
        <v>1553</v>
      </c>
      <c r="G103" s="318"/>
      <c r="H103" s="317" t="s">
        <v>51</v>
      </c>
      <c r="I103" s="317" t="s">
        <v>54</v>
      </c>
      <c r="J103" s="317" t="s">
        <v>1554</v>
      </c>
      <c r="K103" s="316"/>
    </row>
    <row r="104" s="1" customFormat="1" ht="17.25" customHeight="1">
      <c r="B104" s="314"/>
      <c r="C104" s="319" t="s">
        <v>1555</v>
      </c>
      <c r="D104" s="319"/>
      <c r="E104" s="319"/>
      <c r="F104" s="320" t="s">
        <v>1556</v>
      </c>
      <c r="G104" s="321"/>
      <c r="H104" s="319"/>
      <c r="I104" s="319"/>
      <c r="J104" s="319" t="s">
        <v>1557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50</v>
      </c>
      <c r="D106" s="324"/>
      <c r="E106" s="324"/>
      <c r="F106" s="325" t="s">
        <v>1558</v>
      </c>
      <c r="G106" s="302"/>
      <c r="H106" s="302" t="s">
        <v>1598</v>
      </c>
      <c r="I106" s="302" t="s">
        <v>1560</v>
      </c>
      <c r="J106" s="302">
        <v>20</v>
      </c>
      <c r="K106" s="316"/>
    </row>
    <row r="107" s="1" customFormat="1" ht="15" customHeight="1">
      <c r="B107" s="314"/>
      <c r="C107" s="302" t="s">
        <v>1561</v>
      </c>
      <c r="D107" s="302"/>
      <c r="E107" s="302"/>
      <c r="F107" s="325" t="s">
        <v>1558</v>
      </c>
      <c r="G107" s="302"/>
      <c r="H107" s="302" t="s">
        <v>1598</v>
      </c>
      <c r="I107" s="302" t="s">
        <v>1560</v>
      </c>
      <c r="J107" s="302">
        <v>120</v>
      </c>
      <c r="K107" s="316"/>
    </row>
    <row r="108" s="1" customFormat="1" ht="15" customHeight="1">
      <c r="B108" s="327"/>
      <c r="C108" s="302" t="s">
        <v>1563</v>
      </c>
      <c r="D108" s="302"/>
      <c r="E108" s="302"/>
      <c r="F108" s="325" t="s">
        <v>1564</v>
      </c>
      <c r="G108" s="302"/>
      <c r="H108" s="302" t="s">
        <v>1598</v>
      </c>
      <c r="I108" s="302" t="s">
        <v>1560</v>
      </c>
      <c r="J108" s="302">
        <v>50</v>
      </c>
      <c r="K108" s="316"/>
    </row>
    <row r="109" s="1" customFormat="1" ht="15" customHeight="1">
      <c r="B109" s="327"/>
      <c r="C109" s="302" t="s">
        <v>1566</v>
      </c>
      <c r="D109" s="302"/>
      <c r="E109" s="302"/>
      <c r="F109" s="325" t="s">
        <v>1558</v>
      </c>
      <c r="G109" s="302"/>
      <c r="H109" s="302" t="s">
        <v>1598</v>
      </c>
      <c r="I109" s="302" t="s">
        <v>1568</v>
      </c>
      <c r="J109" s="302"/>
      <c r="K109" s="316"/>
    </row>
    <row r="110" s="1" customFormat="1" ht="15" customHeight="1">
      <c r="B110" s="327"/>
      <c r="C110" s="302" t="s">
        <v>1577</v>
      </c>
      <c r="D110" s="302"/>
      <c r="E110" s="302"/>
      <c r="F110" s="325" t="s">
        <v>1564</v>
      </c>
      <c r="G110" s="302"/>
      <c r="H110" s="302" t="s">
        <v>1598</v>
      </c>
      <c r="I110" s="302" t="s">
        <v>1560</v>
      </c>
      <c r="J110" s="302">
        <v>50</v>
      </c>
      <c r="K110" s="316"/>
    </row>
    <row r="111" s="1" customFormat="1" ht="15" customHeight="1">
      <c r="B111" s="327"/>
      <c r="C111" s="302" t="s">
        <v>1585</v>
      </c>
      <c r="D111" s="302"/>
      <c r="E111" s="302"/>
      <c r="F111" s="325" t="s">
        <v>1564</v>
      </c>
      <c r="G111" s="302"/>
      <c r="H111" s="302" t="s">
        <v>1598</v>
      </c>
      <c r="I111" s="302" t="s">
        <v>1560</v>
      </c>
      <c r="J111" s="302">
        <v>50</v>
      </c>
      <c r="K111" s="316"/>
    </row>
    <row r="112" s="1" customFormat="1" ht="15" customHeight="1">
      <c r="B112" s="327"/>
      <c r="C112" s="302" t="s">
        <v>1583</v>
      </c>
      <c r="D112" s="302"/>
      <c r="E112" s="302"/>
      <c r="F112" s="325" t="s">
        <v>1564</v>
      </c>
      <c r="G112" s="302"/>
      <c r="H112" s="302" t="s">
        <v>1598</v>
      </c>
      <c r="I112" s="302" t="s">
        <v>1560</v>
      </c>
      <c r="J112" s="302">
        <v>50</v>
      </c>
      <c r="K112" s="316"/>
    </row>
    <row r="113" s="1" customFormat="1" ht="15" customHeight="1">
      <c r="B113" s="327"/>
      <c r="C113" s="302" t="s">
        <v>50</v>
      </c>
      <c r="D113" s="302"/>
      <c r="E113" s="302"/>
      <c r="F113" s="325" t="s">
        <v>1558</v>
      </c>
      <c r="G113" s="302"/>
      <c r="H113" s="302" t="s">
        <v>1599</v>
      </c>
      <c r="I113" s="302" t="s">
        <v>1560</v>
      </c>
      <c r="J113" s="302">
        <v>20</v>
      </c>
      <c r="K113" s="316"/>
    </row>
    <row r="114" s="1" customFormat="1" ht="15" customHeight="1">
      <c r="B114" s="327"/>
      <c r="C114" s="302" t="s">
        <v>1600</v>
      </c>
      <c r="D114" s="302"/>
      <c r="E114" s="302"/>
      <c r="F114" s="325" t="s">
        <v>1558</v>
      </c>
      <c r="G114" s="302"/>
      <c r="H114" s="302" t="s">
        <v>1601</v>
      </c>
      <c r="I114" s="302" t="s">
        <v>1560</v>
      </c>
      <c r="J114" s="302">
        <v>120</v>
      </c>
      <c r="K114" s="316"/>
    </row>
    <row r="115" s="1" customFormat="1" ht="15" customHeight="1">
      <c r="B115" s="327"/>
      <c r="C115" s="302" t="s">
        <v>35</v>
      </c>
      <c r="D115" s="302"/>
      <c r="E115" s="302"/>
      <c r="F115" s="325" t="s">
        <v>1558</v>
      </c>
      <c r="G115" s="302"/>
      <c r="H115" s="302" t="s">
        <v>1602</v>
      </c>
      <c r="I115" s="302" t="s">
        <v>1593</v>
      </c>
      <c r="J115" s="302"/>
      <c r="K115" s="316"/>
    </row>
    <row r="116" s="1" customFormat="1" ht="15" customHeight="1">
      <c r="B116" s="327"/>
      <c r="C116" s="302" t="s">
        <v>45</v>
      </c>
      <c r="D116" s="302"/>
      <c r="E116" s="302"/>
      <c r="F116" s="325" t="s">
        <v>1558</v>
      </c>
      <c r="G116" s="302"/>
      <c r="H116" s="302" t="s">
        <v>1603</v>
      </c>
      <c r="I116" s="302" t="s">
        <v>1593</v>
      </c>
      <c r="J116" s="302"/>
      <c r="K116" s="316"/>
    </row>
    <row r="117" s="1" customFormat="1" ht="15" customHeight="1">
      <c r="B117" s="327"/>
      <c r="C117" s="302" t="s">
        <v>54</v>
      </c>
      <c r="D117" s="302"/>
      <c r="E117" s="302"/>
      <c r="F117" s="325" t="s">
        <v>1558</v>
      </c>
      <c r="G117" s="302"/>
      <c r="H117" s="302" t="s">
        <v>1604</v>
      </c>
      <c r="I117" s="302" t="s">
        <v>1605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1606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1552</v>
      </c>
      <c r="D123" s="317"/>
      <c r="E123" s="317"/>
      <c r="F123" s="317" t="s">
        <v>1553</v>
      </c>
      <c r="G123" s="318"/>
      <c r="H123" s="317" t="s">
        <v>51</v>
      </c>
      <c r="I123" s="317" t="s">
        <v>54</v>
      </c>
      <c r="J123" s="317" t="s">
        <v>1554</v>
      </c>
      <c r="K123" s="346"/>
    </row>
    <row r="124" s="1" customFormat="1" ht="17.25" customHeight="1">
      <c r="B124" s="345"/>
      <c r="C124" s="319" t="s">
        <v>1555</v>
      </c>
      <c r="D124" s="319"/>
      <c r="E124" s="319"/>
      <c r="F124" s="320" t="s">
        <v>1556</v>
      </c>
      <c r="G124" s="321"/>
      <c r="H124" s="319"/>
      <c r="I124" s="319"/>
      <c r="J124" s="319" t="s">
        <v>1557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1561</v>
      </c>
      <c r="D126" s="324"/>
      <c r="E126" s="324"/>
      <c r="F126" s="325" t="s">
        <v>1558</v>
      </c>
      <c r="G126" s="302"/>
      <c r="H126" s="302" t="s">
        <v>1598</v>
      </c>
      <c r="I126" s="302" t="s">
        <v>1560</v>
      </c>
      <c r="J126" s="302">
        <v>120</v>
      </c>
      <c r="K126" s="350"/>
    </row>
    <row r="127" s="1" customFormat="1" ht="15" customHeight="1">
      <c r="B127" s="347"/>
      <c r="C127" s="302" t="s">
        <v>1607</v>
      </c>
      <c r="D127" s="302"/>
      <c r="E127" s="302"/>
      <c r="F127" s="325" t="s">
        <v>1558</v>
      </c>
      <c r="G127" s="302"/>
      <c r="H127" s="302" t="s">
        <v>1608</v>
      </c>
      <c r="I127" s="302" t="s">
        <v>1560</v>
      </c>
      <c r="J127" s="302" t="s">
        <v>1609</v>
      </c>
      <c r="K127" s="350"/>
    </row>
    <row r="128" s="1" customFormat="1" ht="15" customHeight="1">
      <c r="B128" s="347"/>
      <c r="C128" s="302" t="s">
        <v>82</v>
      </c>
      <c r="D128" s="302"/>
      <c r="E128" s="302"/>
      <c r="F128" s="325" t="s">
        <v>1558</v>
      </c>
      <c r="G128" s="302"/>
      <c r="H128" s="302" t="s">
        <v>1610</v>
      </c>
      <c r="I128" s="302" t="s">
        <v>1560</v>
      </c>
      <c r="J128" s="302" t="s">
        <v>1609</v>
      </c>
      <c r="K128" s="350"/>
    </row>
    <row r="129" s="1" customFormat="1" ht="15" customHeight="1">
      <c r="B129" s="347"/>
      <c r="C129" s="302" t="s">
        <v>1569</v>
      </c>
      <c r="D129" s="302"/>
      <c r="E129" s="302"/>
      <c r="F129" s="325" t="s">
        <v>1564</v>
      </c>
      <c r="G129" s="302"/>
      <c r="H129" s="302" t="s">
        <v>1570</v>
      </c>
      <c r="I129" s="302" t="s">
        <v>1560</v>
      </c>
      <c r="J129" s="302">
        <v>15</v>
      </c>
      <c r="K129" s="350"/>
    </row>
    <row r="130" s="1" customFormat="1" ht="15" customHeight="1">
      <c r="B130" s="347"/>
      <c r="C130" s="328" t="s">
        <v>1571</v>
      </c>
      <c r="D130" s="328"/>
      <c r="E130" s="328"/>
      <c r="F130" s="329" t="s">
        <v>1564</v>
      </c>
      <c r="G130" s="328"/>
      <c r="H130" s="328" t="s">
        <v>1572</v>
      </c>
      <c r="I130" s="328" t="s">
        <v>1560</v>
      </c>
      <c r="J130" s="328">
        <v>15</v>
      </c>
      <c r="K130" s="350"/>
    </row>
    <row r="131" s="1" customFormat="1" ht="15" customHeight="1">
      <c r="B131" s="347"/>
      <c r="C131" s="328" t="s">
        <v>1573</v>
      </c>
      <c r="D131" s="328"/>
      <c r="E131" s="328"/>
      <c r="F131" s="329" t="s">
        <v>1564</v>
      </c>
      <c r="G131" s="328"/>
      <c r="H131" s="328" t="s">
        <v>1574</v>
      </c>
      <c r="I131" s="328" t="s">
        <v>1560</v>
      </c>
      <c r="J131" s="328">
        <v>20</v>
      </c>
      <c r="K131" s="350"/>
    </row>
    <row r="132" s="1" customFormat="1" ht="15" customHeight="1">
      <c r="B132" s="347"/>
      <c r="C132" s="328" t="s">
        <v>1575</v>
      </c>
      <c r="D132" s="328"/>
      <c r="E132" s="328"/>
      <c r="F132" s="329" t="s">
        <v>1564</v>
      </c>
      <c r="G132" s="328"/>
      <c r="H132" s="328" t="s">
        <v>1576</v>
      </c>
      <c r="I132" s="328" t="s">
        <v>1560</v>
      </c>
      <c r="J132" s="328">
        <v>20</v>
      </c>
      <c r="K132" s="350"/>
    </row>
    <row r="133" s="1" customFormat="1" ht="15" customHeight="1">
      <c r="B133" s="347"/>
      <c r="C133" s="302" t="s">
        <v>1563</v>
      </c>
      <c r="D133" s="302"/>
      <c r="E133" s="302"/>
      <c r="F133" s="325" t="s">
        <v>1564</v>
      </c>
      <c r="G133" s="302"/>
      <c r="H133" s="302" t="s">
        <v>1598</v>
      </c>
      <c r="I133" s="302" t="s">
        <v>1560</v>
      </c>
      <c r="J133" s="302">
        <v>50</v>
      </c>
      <c r="K133" s="350"/>
    </row>
    <row r="134" s="1" customFormat="1" ht="15" customHeight="1">
      <c r="B134" s="347"/>
      <c r="C134" s="302" t="s">
        <v>1577</v>
      </c>
      <c r="D134" s="302"/>
      <c r="E134" s="302"/>
      <c r="F134" s="325" t="s">
        <v>1564</v>
      </c>
      <c r="G134" s="302"/>
      <c r="H134" s="302" t="s">
        <v>1598</v>
      </c>
      <c r="I134" s="302" t="s">
        <v>1560</v>
      </c>
      <c r="J134" s="302">
        <v>50</v>
      </c>
      <c r="K134" s="350"/>
    </row>
    <row r="135" s="1" customFormat="1" ht="15" customHeight="1">
      <c r="B135" s="347"/>
      <c r="C135" s="302" t="s">
        <v>1583</v>
      </c>
      <c r="D135" s="302"/>
      <c r="E135" s="302"/>
      <c r="F135" s="325" t="s">
        <v>1564</v>
      </c>
      <c r="G135" s="302"/>
      <c r="H135" s="302" t="s">
        <v>1598</v>
      </c>
      <c r="I135" s="302" t="s">
        <v>1560</v>
      </c>
      <c r="J135" s="302">
        <v>50</v>
      </c>
      <c r="K135" s="350"/>
    </row>
    <row r="136" s="1" customFormat="1" ht="15" customHeight="1">
      <c r="B136" s="347"/>
      <c r="C136" s="302" t="s">
        <v>1585</v>
      </c>
      <c r="D136" s="302"/>
      <c r="E136" s="302"/>
      <c r="F136" s="325" t="s">
        <v>1564</v>
      </c>
      <c r="G136" s="302"/>
      <c r="H136" s="302" t="s">
        <v>1598</v>
      </c>
      <c r="I136" s="302" t="s">
        <v>1560</v>
      </c>
      <c r="J136" s="302">
        <v>50</v>
      </c>
      <c r="K136" s="350"/>
    </row>
    <row r="137" s="1" customFormat="1" ht="15" customHeight="1">
      <c r="B137" s="347"/>
      <c r="C137" s="302" t="s">
        <v>1586</v>
      </c>
      <c r="D137" s="302"/>
      <c r="E137" s="302"/>
      <c r="F137" s="325" t="s">
        <v>1564</v>
      </c>
      <c r="G137" s="302"/>
      <c r="H137" s="302" t="s">
        <v>1611</v>
      </c>
      <c r="I137" s="302" t="s">
        <v>1560</v>
      </c>
      <c r="J137" s="302">
        <v>255</v>
      </c>
      <c r="K137" s="350"/>
    </row>
    <row r="138" s="1" customFormat="1" ht="15" customHeight="1">
      <c r="B138" s="347"/>
      <c r="C138" s="302" t="s">
        <v>1588</v>
      </c>
      <c r="D138" s="302"/>
      <c r="E138" s="302"/>
      <c r="F138" s="325" t="s">
        <v>1558</v>
      </c>
      <c r="G138" s="302"/>
      <c r="H138" s="302" t="s">
        <v>1612</v>
      </c>
      <c r="I138" s="302" t="s">
        <v>1590</v>
      </c>
      <c r="J138" s="302"/>
      <c r="K138" s="350"/>
    </row>
    <row r="139" s="1" customFormat="1" ht="15" customHeight="1">
      <c r="B139" s="347"/>
      <c r="C139" s="302" t="s">
        <v>1591</v>
      </c>
      <c r="D139" s="302"/>
      <c r="E139" s="302"/>
      <c r="F139" s="325" t="s">
        <v>1558</v>
      </c>
      <c r="G139" s="302"/>
      <c r="H139" s="302" t="s">
        <v>1613</v>
      </c>
      <c r="I139" s="302" t="s">
        <v>1593</v>
      </c>
      <c r="J139" s="302"/>
      <c r="K139" s="350"/>
    </row>
    <row r="140" s="1" customFormat="1" ht="15" customHeight="1">
      <c r="B140" s="347"/>
      <c r="C140" s="302" t="s">
        <v>1594</v>
      </c>
      <c r="D140" s="302"/>
      <c r="E140" s="302"/>
      <c r="F140" s="325" t="s">
        <v>1558</v>
      </c>
      <c r="G140" s="302"/>
      <c r="H140" s="302" t="s">
        <v>1594</v>
      </c>
      <c r="I140" s="302" t="s">
        <v>1593</v>
      </c>
      <c r="J140" s="302"/>
      <c r="K140" s="350"/>
    </row>
    <row r="141" s="1" customFormat="1" ht="15" customHeight="1">
      <c r="B141" s="347"/>
      <c r="C141" s="302" t="s">
        <v>35</v>
      </c>
      <c r="D141" s="302"/>
      <c r="E141" s="302"/>
      <c r="F141" s="325" t="s">
        <v>1558</v>
      </c>
      <c r="G141" s="302"/>
      <c r="H141" s="302" t="s">
        <v>1614</v>
      </c>
      <c r="I141" s="302" t="s">
        <v>1593</v>
      </c>
      <c r="J141" s="302"/>
      <c r="K141" s="350"/>
    </row>
    <row r="142" s="1" customFormat="1" ht="15" customHeight="1">
      <c r="B142" s="347"/>
      <c r="C142" s="302" t="s">
        <v>1615</v>
      </c>
      <c r="D142" s="302"/>
      <c r="E142" s="302"/>
      <c r="F142" s="325" t="s">
        <v>1558</v>
      </c>
      <c r="G142" s="302"/>
      <c r="H142" s="302" t="s">
        <v>1616</v>
      </c>
      <c r="I142" s="302" t="s">
        <v>1593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1617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1552</v>
      </c>
      <c r="D148" s="317"/>
      <c r="E148" s="317"/>
      <c r="F148" s="317" t="s">
        <v>1553</v>
      </c>
      <c r="G148" s="318"/>
      <c r="H148" s="317" t="s">
        <v>51</v>
      </c>
      <c r="I148" s="317" t="s">
        <v>54</v>
      </c>
      <c r="J148" s="317" t="s">
        <v>1554</v>
      </c>
      <c r="K148" s="316"/>
    </row>
    <row r="149" s="1" customFormat="1" ht="17.25" customHeight="1">
      <c r="B149" s="314"/>
      <c r="C149" s="319" t="s">
        <v>1555</v>
      </c>
      <c r="D149" s="319"/>
      <c r="E149" s="319"/>
      <c r="F149" s="320" t="s">
        <v>1556</v>
      </c>
      <c r="G149" s="321"/>
      <c r="H149" s="319"/>
      <c r="I149" s="319"/>
      <c r="J149" s="319" t="s">
        <v>1557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1561</v>
      </c>
      <c r="D151" s="302"/>
      <c r="E151" s="302"/>
      <c r="F151" s="355" t="s">
        <v>1558</v>
      </c>
      <c r="G151" s="302"/>
      <c r="H151" s="354" t="s">
        <v>1598</v>
      </c>
      <c r="I151" s="354" t="s">
        <v>1560</v>
      </c>
      <c r="J151" s="354">
        <v>120</v>
      </c>
      <c r="K151" s="350"/>
    </row>
    <row r="152" s="1" customFormat="1" ht="15" customHeight="1">
      <c r="B152" s="327"/>
      <c r="C152" s="354" t="s">
        <v>1607</v>
      </c>
      <c r="D152" s="302"/>
      <c r="E152" s="302"/>
      <c r="F152" s="355" t="s">
        <v>1558</v>
      </c>
      <c r="G152" s="302"/>
      <c r="H152" s="354" t="s">
        <v>1618</v>
      </c>
      <c r="I152" s="354" t="s">
        <v>1560</v>
      </c>
      <c r="J152" s="354" t="s">
        <v>1609</v>
      </c>
      <c r="K152" s="350"/>
    </row>
    <row r="153" s="1" customFormat="1" ht="15" customHeight="1">
      <c r="B153" s="327"/>
      <c r="C153" s="354" t="s">
        <v>82</v>
      </c>
      <c r="D153" s="302"/>
      <c r="E153" s="302"/>
      <c r="F153" s="355" t="s">
        <v>1558</v>
      </c>
      <c r="G153" s="302"/>
      <c r="H153" s="354" t="s">
        <v>1619</v>
      </c>
      <c r="I153" s="354" t="s">
        <v>1560</v>
      </c>
      <c r="J153" s="354" t="s">
        <v>1609</v>
      </c>
      <c r="K153" s="350"/>
    </row>
    <row r="154" s="1" customFormat="1" ht="15" customHeight="1">
      <c r="B154" s="327"/>
      <c r="C154" s="354" t="s">
        <v>1563</v>
      </c>
      <c r="D154" s="302"/>
      <c r="E154" s="302"/>
      <c r="F154" s="355" t="s">
        <v>1564</v>
      </c>
      <c r="G154" s="302"/>
      <c r="H154" s="354" t="s">
        <v>1598</v>
      </c>
      <c r="I154" s="354" t="s">
        <v>1560</v>
      </c>
      <c r="J154" s="354">
        <v>50</v>
      </c>
      <c r="K154" s="350"/>
    </row>
    <row r="155" s="1" customFormat="1" ht="15" customHeight="1">
      <c r="B155" s="327"/>
      <c r="C155" s="354" t="s">
        <v>1566</v>
      </c>
      <c r="D155" s="302"/>
      <c r="E155" s="302"/>
      <c r="F155" s="355" t="s">
        <v>1558</v>
      </c>
      <c r="G155" s="302"/>
      <c r="H155" s="354" t="s">
        <v>1598</v>
      </c>
      <c r="I155" s="354" t="s">
        <v>1568</v>
      </c>
      <c r="J155" s="354"/>
      <c r="K155" s="350"/>
    </row>
    <row r="156" s="1" customFormat="1" ht="15" customHeight="1">
      <c r="B156" s="327"/>
      <c r="C156" s="354" t="s">
        <v>1577</v>
      </c>
      <c r="D156" s="302"/>
      <c r="E156" s="302"/>
      <c r="F156" s="355" t="s">
        <v>1564</v>
      </c>
      <c r="G156" s="302"/>
      <c r="H156" s="354" t="s">
        <v>1598</v>
      </c>
      <c r="I156" s="354" t="s">
        <v>1560</v>
      </c>
      <c r="J156" s="354">
        <v>50</v>
      </c>
      <c r="K156" s="350"/>
    </row>
    <row r="157" s="1" customFormat="1" ht="15" customHeight="1">
      <c r="B157" s="327"/>
      <c r="C157" s="354" t="s">
        <v>1585</v>
      </c>
      <c r="D157" s="302"/>
      <c r="E157" s="302"/>
      <c r="F157" s="355" t="s">
        <v>1564</v>
      </c>
      <c r="G157" s="302"/>
      <c r="H157" s="354" t="s">
        <v>1598</v>
      </c>
      <c r="I157" s="354" t="s">
        <v>1560</v>
      </c>
      <c r="J157" s="354">
        <v>50</v>
      </c>
      <c r="K157" s="350"/>
    </row>
    <row r="158" s="1" customFormat="1" ht="15" customHeight="1">
      <c r="B158" s="327"/>
      <c r="C158" s="354" t="s">
        <v>1583</v>
      </c>
      <c r="D158" s="302"/>
      <c r="E158" s="302"/>
      <c r="F158" s="355" t="s">
        <v>1564</v>
      </c>
      <c r="G158" s="302"/>
      <c r="H158" s="354" t="s">
        <v>1598</v>
      </c>
      <c r="I158" s="354" t="s">
        <v>1560</v>
      </c>
      <c r="J158" s="354">
        <v>50</v>
      </c>
      <c r="K158" s="350"/>
    </row>
    <row r="159" s="1" customFormat="1" ht="15" customHeight="1">
      <c r="B159" s="327"/>
      <c r="C159" s="354" t="s">
        <v>118</v>
      </c>
      <c r="D159" s="302"/>
      <c r="E159" s="302"/>
      <c r="F159" s="355" t="s">
        <v>1558</v>
      </c>
      <c r="G159" s="302"/>
      <c r="H159" s="354" t="s">
        <v>1620</v>
      </c>
      <c r="I159" s="354" t="s">
        <v>1560</v>
      </c>
      <c r="J159" s="354" t="s">
        <v>1621</v>
      </c>
      <c r="K159" s="350"/>
    </row>
    <row r="160" s="1" customFormat="1" ht="15" customHeight="1">
      <c r="B160" s="327"/>
      <c r="C160" s="354" t="s">
        <v>1622</v>
      </c>
      <c r="D160" s="302"/>
      <c r="E160" s="302"/>
      <c r="F160" s="355" t="s">
        <v>1558</v>
      </c>
      <c r="G160" s="302"/>
      <c r="H160" s="354" t="s">
        <v>1623</v>
      </c>
      <c r="I160" s="354" t="s">
        <v>1593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1624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1552</v>
      </c>
      <c r="D166" s="317"/>
      <c r="E166" s="317"/>
      <c r="F166" s="317" t="s">
        <v>1553</v>
      </c>
      <c r="G166" s="359"/>
      <c r="H166" s="360" t="s">
        <v>51</v>
      </c>
      <c r="I166" s="360" t="s">
        <v>54</v>
      </c>
      <c r="J166" s="317" t="s">
        <v>1554</v>
      </c>
      <c r="K166" s="294"/>
    </row>
    <row r="167" s="1" customFormat="1" ht="17.25" customHeight="1">
      <c r="B167" s="295"/>
      <c r="C167" s="319" t="s">
        <v>1555</v>
      </c>
      <c r="D167" s="319"/>
      <c r="E167" s="319"/>
      <c r="F167" s="320" t="s">
        <v>1556</v>
      </c>
      <c r="G167" s="361"/>
      <c r="H167" s="362"/>
      <c r="I167" s="362"/>
      <c r="J167" s="319" t="s">
        <v>1557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1561</v>
      </c>
      <c r="D169" s="302"/>
      <c r="E169" s="302"/>
      <c r="F169" s="325" t="s">
        <v>1558</v>
      </c>
      <c r="G169" s="302"/>
      <c r="H169" s="302" t="s">
        <v>1598</v>
      </c>
      <c r="I169" s="302" t="s">
        <v>1560</v>
      </c>
      <c r="J169" s="302">
        <v>120</v>
      </c>
      <c r="K169" s="350"/>
    </row>
    <row r="170" s="1" customFormat="1" ht="15" customHeight="1">
      <c r="B170" s="327"/>
      <c r="C170" s="302" t="s">
        <v>1607</v>
      </c>
      <c r="D170" s="302"/>
      <c r="E170" s="302"/>
      <c r="F170" s="325" t="s">
        <v>1558</v>
      </c>
      <c r="G170" s="302"/>
      <c r="H170" s="302" t="s">
        <v>1608</v>
      </c>
      <c r="I170" s="302" t="s">
        <v>1560</v>
      </c>
      <c r="J170" s="302" t="s">
        <v>1609</v>
      </c>
      <c r="K170" s="350"/>
    </row>
    <row r="171" s="1" customFormat="1" ht="15" customHeight="1">
      <c r="B171" s="327"/>
      <c r="C171" s="302" t="s">
        <v>82</v>
      </c>
      <c r="D171" s="302"/>
      <c r="E171" s="302"/>
      <c r="F171" s="325" t="s">
        <v>1558</v>
      </c>
      <c r="G171" s="302"/>
      <c r="H171" s="302" t="s">
        <v>1625</v>
      </c>
      <c r="I171" s="302" t="s">
        <v>1560</v>
      </c>
      <c r="J171" s="302" t="s">
        <v>1609</v>
      </c>
      <c r="K171" s="350"/>
    </row>
    <row r="172" s="1" customFormat="1" ht="15" customHeight="1">
      <c r="B172" s="327"/>
      <c r="C172" s="302" t="s">
        <v>1563</v>
      </c>
      <c r="D172" s="302"/>
      <c r="E172" s="302"/>
      <c r="F172" s="325" t="s">
        <v>1564</v>
      </c>
      <c r="G172" s="302"/>
      <c r="H172" s="302" t="s">
        <v>1625</v>
      </c>
      <c r="I172" s="302" t="s">
        <v>1560</v>
      </c>
      <c r="J172" s="302">
        <v>50</v>
      </c>
      <c r="K172" s="350"/>
    </row>
    <row r="173" s="1" customFormat="1" ht="15" customHeight="1">
      <c r="B173" s="327"/>
      <c r="C173" s="302" t="s">
        <v>1566</v>
      </c>
      <c r="D173" s="302"/>
      <c r="E173" s="302"/>
      <c r="F173" s="325" t="s">
        <v>1558</v>
      </c>
      <c r="G173" s="302"/>
      <c r="H173" s="302" t="s">
        <v>1625</v>
      </c>
      <c r="I173" s="302" t="s">
        <v>1568</v>
      </c>
      <c r="J173" s="302"/>
      <c r="K173" s="350"/>
    </row>
    <row r="174" s="1" customFormat="1" ht="15" customHeight="1">
      <c r="B174" s="327"/>
      <c r="C174" s="302" t="s">
        <v>1577</v>
      </c>
      <c r="D174" s="302"/>
      <c r="E174" s="302"/>
      <c r="F174" s="325" t="s">
        <v>1564</v>
      </c>
      <c r="G174" s="302"/>
      <c r="H174" s="302" t="s">
        <v>1625</v>
      </c>
      <c r="I174" s="302" t="s">
        <v>1560</v>
      </c>
      <c r="J174" s="302">
        <v>50</v>
      </c>
      <c r="K174" s="350"/>
    </row>
    <row r="175" s="1" customFormat="1" ht="15" customHeight="1">
      <c r="B175" s="327"/>
      <c r="C175" s="302" t="s">
        <v>1585</v>
      </c>
      <c r="D175" s="302"/>
      <c r="E175" s="302"/>
      <c r="F175" s="325" t="s">
        <v>1564</v>
      </c>
      <c r="G175" s="302"/>
      <c r="H175" s="302" t="s">
        <v>1625</v>
      </c>
      <c r="I175" s="302" t="s">
        <v>1560</v>
      </c>
      <c r="J175" s="302">
        <v>50</v>
      </c>
      <c r="K175" s="350"/>
    </row>
    <row r="176" s="1" customFormat="1" ht="15" customHeight="1">
      <c r="B176" s="327"/>
      <c r="C176" s="302" t="s">
        <v>1583</v>
      </c>
      <c r="D176" s="302"/>
      <c r="E176" s="302"/>
      <c r="F176" s="325" t="s">
        <v>1564</v>
      </c>
      <c r="G176" s="302"/>
      <c r="H176" s="302" t="s">
        <v>1625</v>
      </c>
      <c r="I176" s="302" t="s">
        <v>1560</v>
      </c>
      <c r="J176" s="302">
        <v>50</v>
      </c>
      <c r="K176" s="350"/>
    </row>
    <row r="177" s="1" customFormat="1" ht="15" customHeight="1">
      <c r="B177" s="327"/>
      <c r="C177" s="302" t="s">
        <v>134</v>
      </c>
      <c r="D177" s="302"/>
      <c r="E177" s="302"/>
      <c r="F177" s="325" t="s">
        <v>1558</v>
      </c>
      <c r="G177" s="302"/>
      <c r="H177" s="302" t="s">
        <v>1626</v>
      </c>
      <c r="I177" s="302" t="s">
        <v>1627</v>
      </c>
      <c r="J177" s="302"/>
      <c r="K177" s="350"/>
    </row>
    <row r="178" s="1" customFormat="1" ht="15" customHeight="1">
      <c r="B178" s="327"/>
      <c r="C178" s="302" t="s">
        <v>54</v>
      </c>
      <c r="D178" s="302"/>
      <c r="E178" s="302"/>
      <c r="F178" s="325" t="s">
        <v>1558</v>
      </c>
      <c r="G178" s="302"/>
      <c r="H178" s="302" t="s">
        <v>1628</v>
      </c>
      <c r="I178" s="302" t="s">
        <v>1629</v>
      </c>
      <c r="J178" s="302">
        <v>1</v>
      </c>
      <c r="K178" s="350"/>
    </row>
    <row r="179" s="1" customFormat="1" ht="15" customHeight="1">
      <c r="B179" s="327"/>
      <c r="C179" s="302" t="s">
        <v>50</v>
      </c>
      <c r="D179" s="302"/>
      <c r="E179" s="302"/>
      <c r="F179" s="325" t="s">
        <v>1558</v>
      </c>
      <c r="G179" s="302"/>
      <c r="H179" s="302" t="s">
        <v>1630</v>
      </c>
      <c r="I179" s="302" t="s">
        <v>1560</v>
      </c>
      <c r="J179" s="302">
        <v>20</v>
      </c>
      <c r="K179" s="350"/>
    </row>
    <row r="180" s="1" customFormat="1" ht="15" customHeight="1">
      <c r="B180" s="327"/>
      <c r="C180" s="302" t="s">
        <v>51</v>
      </c>
      <c r="D180" s="302"/>
      <c r="E180" s="302"/>
      <c r="F180" s="325" t="s">
        <v>1558</v>
      </c>
      <c r="G180" s="302"/>
      <c r="H180" s="302" t="s">
        <v>1631</v>
      </c>
      <c r="I180" s="302" t="s">
        <v>1560</v>
      </c>
      <c r="J180" s="302">
        <v>255</v>
      </c>
      <c r="K180" s="350"/>
    </row>
    <row r="181" s="1" customFormat="1" ht="15" customHeight="1">
      <c r="B181" s="327"/>
      <c r="C181" s="302" t="s">
        <v>135</v>
      </c>
      <c r="D181" s="302"/>
      <c r="E181" s="302"/>
      <c r="F181" s="325" t="s">
        <v>1558</v>
      </c>
      <c r="G181" s="302"/>
      <c r="H181" s="302" t="s">
        <v>1522</v>
      </c>
      <c r="I181" s="302" t="s">
        <v>1560</v>
      </c>
      <c r="J181" s="302">
        <v>10</v>
      </c>
      <c r="K181" s="350"/>
    </row>
    <row r="182" s="1" customFormat="1" ht="15" customHeight="1">
      <c r="B182" s="327"/>
      <c r="C182" s="302" t="s">
        <v>136</v>
      </c>
      <c r="D182" s="302"/>
      <c r="E182" s="302"/>
      <c r="F182" s="325" t="s">
        <v>1558</v>
      </c>
      <c r="G182" s="302"/>
      <c r="H182" s="302" t="s">
        <v>1632</v>
      </c>
      <c r="I182" s="302" t="s">
        <v>1593</v>
      </c>
      <c r="J182" s="302"/>
      <c r="K182" s="350"/>
    </row>
    <row r="183" s="1" customFormat="1" ht="15" customHeight="1">
      <c r="B183" s="327"/>
      <c r="C183" s="302" t="s">
        <v>1633</v>
      </c>
      <c r="D183" s="302"/>
      <c r="E183" s="302"/>
      <c r="F183" s="325" t="s">
        <v>1558</v>
      </c>
      <c r="G183" s="302"/>
      <c r="H183" s="302" t="s">
        <v>1634</v>
      </c>
      <c r="I183" s="302" t="s">
        <v>1593</v>
      </c>
      <c r="J183" s="302"/>
      <c r="K183" s="350"/>
    </row>
    <row r="184" s="1" customFormat="1" ht="15" customHeight="1">
      <c r="B184" s="327"/>
      <c r="C184" s="302" t="s">
        <v>1622</v>
      </c>
      <c r="D184" s="302"/>
      <c r="E184" s="302"/>
      <c r="F184" s="325" t="s">
        <v>1558</v>
      </c>
      <c r="G184" s="302"/>
      <c r="H184" s="302" t="s">
        <v>1635</v>
      </c>
      <c r="I184" s="302" t="s">
        <v>1593</v>
      </c>
      <c r="J184" s="302"/>
      <c r="K184" s="350"/>
    </row>
    <row r="185" s="1" customFormat="1" ht="15" customHeight="1">
      <c r="B185" s="327"/>
      <c r="C185" s="302" t="s">
        <v>138</v>
      </c>
      <c r="D185" s="302"/>
      <c r="E185" s="302"/>
      <c r="F185" s="325" t="s">
        <v>1564</v>
      </c>
      <c r="G185" s="302"/>
      <c r="H185" s="302" t="s">
        <v>1636</v>
      </c>
      <c r="I185" s="302" t="s">
        <v>1560</v>
      </c>
      <c r="J185" s="302">
        <v>50</v>
      </c>
      <c r="K185" s="350"/>
    </row>
    <row r="186" s="1" customFormat="1" ht="15" customHeight="1">
      <c r="B186" s="327"/>
      <c r="C186" s="302" t="s">
        <v>1637</v>
      </c>
      <c r="D186" s="302"/>
      <c r="E186" s="302"/>
      <c r="F186" s="325" t="s">
        <v>1564</v>
      </c>
      <c r="G186" s="302"/>
      <c r="H186" s="302" t="s">
        <v>1638</v>
      </c>
      <c r="I186" s="302" t="s">
        <v>1639</v>
      </c>
      <c r="J186" s="302"/>
      <c r="K186" s="350"/>
    </row>
    <row r="187" s="1" customFormat="1" ht="15" customHeight="1">
      <c r="B187" s="327"/>
      <c r="C187" s="302" t="s">
        <v>1640</v>
      </c>
      <c r="D187" s="302"/>
      <c r="E187" s="302"/>
      <c r="F187" s="325" t="s">
        <v>1564</v>
      </c>
      <c r="G187" s="302"/>
      <c r="H187" s="302" t="s">
        <v>1641</v>
      </c>
      <c r="I187" s="302" t="s">
        <v>1639</v>
      </c>
      <c r="J187" s="302"/>
      <c r="K187" s="350"/>
    </row>
    <row r="188" s="1" customFormat="1" ht="15" customHeight="1">
      <c r="B188" s="327"/>
      <c r="C188" s="302" t="s">
        <v>1642</v>
      </c>
      <c r="D188" s="302"/>
      <c r="E188" s="302"/>
      <c r="F188" s="325" t="s">
        <v>1564</v>
      </c>
      <c r="G188" s="302"/>
      <c r="H188" s="302" t="s">
        <v>1643</v>
      </c>
      <c r="I188" s="302" t="s">
        <v>1639</v>
      </c>
      <c r="J188" s="302"/>
      <c r="K188" s="350"/>
    </row>
    <row r="189" s="1" customFormat="1" ht="15" customHeight="1">
      <c r="B189" s="327"/>
      <c r="C189" s="363" t="s">
        <v>1644</v>
      </c>
      <c r="D189" s="302"/>
      <c r="E189" s="302"/>
      <c r="F189" s="325" t="s">
        <v>1564</v>
      </c>
      <c r="G189" s="302"/>
      <c r="H189" s="302" t="s">
        <v>1645</v>
      </c>
      <c r="I189" s="302" t="s">
        <v>1646</v>
      </c>
      <c r="J189" s="364" t="s">
        <v>1647</v>
      </c>
      <c r="K189" s="350"/>
    </row>
    <row r="190" s="1" customFormat="1" ht="15" customHeight="1">
      <c r="B190" s="327"/>
      <c r="C190" s="363" t="s">
        <v>39</v>
      </c>
      <c r="D190" s="302"/>
      <c r="E190" s="302"/>
      <c r="F190" s="325" t="s">
        <v>1558</v>
      </c>
      <c r="G190" s="302"/>
      <c r="H190" s="299" t="s">
        <v>1648</v>
      </c>
      <c r="I190" s="302" t="s">
        <v>1649</v>
      </c>
      <c r="J190" s="302"/>
      <c r="K190" s="350"/>
    </row>
    <row r="191" s="1" customFormat="1" ht="15" customHeight="1">
      <c r="B191" s="327"/>
      <c r="C191" s="363" t="s">
        <v>1650</v>
      </c>
      <c r="D191" s="302"/>
      <c r="E191" s="302"/>
      <c r="F191" s="325" t="s">
        <v>1558</v>
      </c>
      <c r="G191" s="302"/>
      <c r="H191" s="302" t="s">
        <v>1651</v>
      </c>
      <c r="I191" s="302" t="s">
        <v>1593</v>
      </c>
      <c r="J191" s="302"/>
      <c r="K191" s="350"/>
    </row>
    <row r="192" s="1" customFormat="1" ht="15" customHeight="1">
      <c r="B192" s="327"/>
      <c r="C192" s="363" t="s">
        <v>1652</v>
      </c>
      <c r="D192" s="302"/>
      <c r="E192" s="302"/>
      <c r="F192" s="325" t="s">
        <v>1558</v>
      </c>
      <c r="G192" s="302"/>
      <c r="H192" s="302" t="s">
        <v>1653</v>
      </c>
      <c r="I192" s="302" t="s">
        <v>1593</v>
      </c>
      <c r="J192" s="302"/>
      <c r="K192" s="350"/>
    </row>
    <row r="193" s="1" customFormat="1" ht="15" customHeight="1">
      <c r="B193" s="327"/>
      <c r="C193" s="363" t="s">
        <v>1654</v>
      </c>
      <c r="D193" s="302"/>
      <c r="E193" s="302"/>
      <c r="F193" s="325" t="s">
        <v>1564</v>
      </c>
      <c r="G193" s="302"/>
      <c r="H193" s="302" t="s">
        <v>1655</v>
      </c>
      <c r="I193" s="302" t="s">
        <v>1593</v>
      </c>
      <c r="J193" s="302"/>
      <c r="K193" s="350"/>
    </row>
    <row r="194" s="1" customFormat="1" ht="15" customHeight="1">
      <c r="B194" s="356"/>
      <c r="C194" s="365"/>
      <c r="D194" s="336"/>
      <c r="E194" s="336"/>
      <c r="F194" s="336"/>
      <c r="G194" s="336"/>
      <c r="H194" s="336"/>
      <c r="I194" s="336"/>
      <c r="J194" s="336"/>
      <c r="K194" s="357"/>
    </row>
    <row r="195" s="1" customFormat="1" ht="18.75" customHeight="1">
      <c r="B195" s="338"/>
      <c r="C195" s="348"/>
      <c r="D195" s="348"/>
      <c r="E195" s="348"/>
      <c r="F195" s="358"/>
      <c r="G195" s="348"/>
      <c r="H195" s="348"/>
      <c r="I195" s="348"/>
      <c r="J195" s="348"/>
      <c r="K195" s="338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s="1" customFormat="1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s="1" customFormat="1" ht="21">
      <c r="B199" s="292"/>
      <c r="C199" s="293" t="s">
        <v>1656</v>
      </c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5.5" customHeight="1">
      <c r="B200" s="292"/>
      <c r="C200" s="366" t="s">
        <v>1657</v>
      </c>
      <c r="D200" s="366"/>
      <c r="E200" s="366"/>
      <c r="F200" s="366" t="s">
        <v>1658</v>
      </c>
      <c r="G200" s="367"/>
      <c r="H200" s="366" t="s">
        <v>1659</v>
      </c>
      <c r="I200" s="366"/>
      <c r="J200" s="366"/>
      <c r="K200" s="294"/>
    </row>
    <row r="201" s="1" customFormat="1" ht="5.25" customHeight="1">
      <c r="B201" s="327"/>
      <c r="C201" s="322"/>
      <c r="D201" s="322"/>
      <c r="E201" s="322"/>
      <c r="F201" s="322"/>
      <c r="G201" s="348"/>
      <c r="H201" s="322"/>
      <c r="I201" s="322"/>
      <c r="J201" s="322"/>
      <c r="K201" s="350"/>
    </row>
    <row r="202" s="1" customFormat="1" ht="15" customHeight="1">
      <c r="B202" s="327"/>
      <c r="C202" s="302" t="s">
        <v>1649</v>
      </c>
      <c r="D202" s="302"/>
      <c r="E202" s="302"/>
      <c r="F202" s="325" t="s">
        <v>40</v>
      </c>
      <c r="G202" s="302"/>
      <c r="H202" s="302" t="s">
        <v>1660</v>
      </c>
      <c r="I202" s="302"/>
      <c r="J202" s="302"/>
      <c r="K202" s="350"/>
    </row>
    <row r="203" s="1" customFormat="1" ht="15" customHeight="1">
      <c r="B203" s="327"/>
      <c r="C203" s="302"/>
      <c r="D203" s="302"/>
      <c r="E203" s="302"/>
      <c r="F203" s="325" t="s">
        <v>41</v>
      </c>
      <c r="G203" s="302"/>
      <c r="H203" s="302" t="s">
        <v>1661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44</v>
      </c>
      <c r="G204" s="302"/>
      <c r="H204" s="302" t="s">
        <v>1662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42</v>
      </c>
      <c r="G205" s="302"/>
      <c r="H205" s="302" t="s">
        <v>1663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43</v>
      </c>
      <c r="G206" s="302"/>
      <c r="H206" s="302" t="s">
        <v>1664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/>
      <c r="G207" s="302"/>
      <c r="H207" s="302"/>
      <c r="I207" s="302"/>
      <c r="J207" s="302"/>
      <c r="K207" s="350"/>
    </row>
    <row r="208" s="1" customFormat="1" ht="15" customHeight="1">
      <c r="B208" s="327"/>
      <c r="C208" s="302" t="s">
        <v>1605</v>
      </c>
      <c r="D208" s="302"/>
      <c r="E208" s="302"/>
      <c r="F208" s="325" t="s">
        <v>75</v>
      </c>
      <c r="G208" s="302"/>
      <c r="H208" s="302" t="s">
        <v>1665</v>
      </c>
      <c r="I208" s="302"/>
      <c r="J208" s="302"/>
      <c r="K208" s="350"/>
    </row>
    <row r="209" s="1" customFormat="1" ht="15" customHeight="1">
      <c r="B209" s="327"/>
      <c r="C209" s="302"/>
      <c r="D209" s="302"/>
      <c r="E209" s="302"/>
      <c r="F209" s="325" t="s">
        <v>1501</v>
      </c>
      <c r="G209" s="302"/>
      <c r="H209" s="302" t="s">
        <v>1502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1499</v>
      </c>
      <c r="G210" s="302"/>
      <c r="H210" s="302" t="s">
        <v>1666</v>
      </c>
      <c r="I210" s="302"/>
      <c r="J210" s="302"/>
      <c r="K210" s="350"/>
    </row>
    <row r="211" s="1" customFormat="1" ht="15" customHeight="1">
      <c r="B211" s="368"/>
      <c r="C211" s="302"/>
      <c r="D211" s="302"/>
      <c r="E211" s="302"/>
      <c r="F211" s="325" t="s">
        <v>1503</v>
      </c>
      <c r="G211" s="363"/>
      <c r="H211" s="354" t="s">
        <v>1504</v>
      </c>
      <c r="I211" s="354"/>
      <c r="J211" s="354"/>
      <c r="K211" s="369"/>
    </row>
    <row r="212" s="1" customFormat="1" ht="15" customHeight="1">
      <c r="B212" s="368"/>
      <c r="C212" s="302"/>
      <c r="D212" s="302"/>
      <c r="E212" s="302"/>
      <c r="F212" s="325" t="s">
        <v>1505</v>
      </c>
      <c r="G212" s="363"/>
      <c r="H212" s="354" t="s">
        <v>1433</v>
      </c>
      <c r="I212" s="354"/>
      <c r="J212" s="354"/>
      <c r="K212" s="369"/>
    </row>
    <row r="213" s="1" customFormat="1" ht="15" customHeight="1">
      <c r="B213" s="368"/>
      <c r="C213" s="302"/>
      <c r="D213" s="302"/>
      <c r="E213" s="302"/>
      <c r="F213" s="325"/>
      <c r="G213" s="363"/>
      <c r="H213" s="354"/>
      <c r="I213" s="354"/>
      <c r="J213" s="354"/>
      <c r="K213" s="369"/>
    </row>
    <row r="214" s="1" customFormat="1" ht="15" customHeight="1">
      <c r="B214" s="368"/>
      <c r="C214" s="302" t="s">
        <v>1629</v>
      </c>
      <c r="D214" s="302"/>
      <c r="E214" s="302"/>
      <c r="F214" s="325">
        <v>1</v>
      </c>
      <c r="G214" s="363"/>
      <c r="H214" s="354" t="s">
        <v>1667</v>
      </c>
      <c r="I214" s="354"/>
      <c r="J214" s="354"/>
      <c r="K214" s="369"/>
    </row>
    <row r="215" s="1" customFormat="1" ht="15" customHeight="1">
      <c r="B215" s="368"/>
      <c r="C215" s="302"/>
      <c r="D215" s="302"/>
      <c r="E215" s="302"/>
      <c r="F215" s="325">
        <v>2</v>
      </c>
      <c r="G215" s="363"/>
      <c r="H215" s="354" t="s">
        <v>1668</v>
      </c>
      <c r="I215" s="354"/>
      <c r="J215" s="354"/>
      <c r="K215" s="369"/>
    </row>
    <row r="216" s="1" customFormat="1" ht="15" customHeight="1">
      <c r="B216" s="368"/>
      <c r="C216" s="302"/>
      <c r="D216" s="302"/>
      <c r="E216" s="302"/>
      <c r="F216" s="325">
        <v>3</v>
      </c>
      <c r="G216" s="363"/>
      <c r="H216" s="354" t="s">
        <v>1669</v>
      </c>
      <c r="I216" s="354"/>
      <c r="J216" s="354"/>
      <c r="K216" s="369"/>
    </row>
    <row r="217" s="1" customFormat="1" ht="15" customHeight="1">
      <c r="B217" s="368"/>
      <c r="C217" s="302"/>
      <c r="D217" s="302"/>
      <c r="E217" s="302"/>
      <c r="F217" s="325">
        <v>4</v>
      </c>
      <c r="G217" s="363"/>
      <c r="H217" s="354" t="s">
        <v>1670</v>
      </c>
      <c r="I217" s="354"/>
      <c r="J217" s="354"/>
      <c r="K217" s="369"/>
    </row>
    <row r="218" s="1" customFormat="1" ht="12.75" customHeight="1">
      <c r="B218" s="370"/>
      <c r="C218" s="371"/>
      <c r="D218" s="371"/>
      <c r="E218" s="371"/>
      <c r="F218" s="371"/>
      <c r="G218" s="371"/>
      <c r="H218" s="371"/>
      <c r="I218" s="371"/>
      <c r="J218" s="371"/>
      <c r="K218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Vénos</dc:creator>
  <cp:lastModifiedBy>Martin Vénos</cp:lastModifiedBy>
  <dcterms:created xsi:type="dcterms:W3CDTF">2022-06-13T07:27:25Z</dcterms:created>
  <dcterms:modified xsi:type="dcterms:W3CDTF">2022-06-13T07:27:35Z</dcterms:modified>
</cp:coreProperties>
</file>