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0" sheetId="2" r:id="rId2"/>
    <sheet name="SO 101" sheetId="3" r:id="rId3"/>
    <sheet name="SO 251" sheetId="4" r:id="rId4"/>
  </sheets>
  <definedNames/>
  <calcPr fullCalcOnLoad="1"/>
</workbook>
</file>

<file path=xl/sharedStrings.xml><?xml version="1.0" encoding="utf-8"?>
<sst xmlns="http://schemas.openxmlformats.org/spreadsheetml/2006/main" count="1114" uniqueCount="375">
  <si>
    <t>Firma: 4roads s.r.o.</t>
  </si>
  <si>
    <t>Rekapitulace ceny</t>
  </si>
  <si>
    <t>Stavba: 125801 - III/1025 Čisovice-Bojov, úprava odvodnění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</si>
  <si>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</si>
  <si>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</si>
  <si>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</si>
  <si>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</si>
  <si>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</si>
  <si>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</si>
  <si>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</si>
  <si>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</si>
  <si>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</si>
  <si>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</si>
  <si>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</si>
  <si>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</si>
  <si>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125801</t>
  </si>
  <si>
    <t>III/1025 Čisovice-Bojov, úprava odvodnění</t>
  </si>
  <si>
    <t>O</t>
  </si>
  <si>
    <t>Rozpočet:</t>
  </si>
  <si>
    <t>0,00</t>
  </si>
  <si>
    <t>15,00</t>
  </si>
  <si>
    <t>21,00</t>
  </si>
  <si>
    <t>3</t>
  </si>
  <si>
    <t>2</t>
  </si>
  <si>
    <t>SO 000</t>
  </si>
  <si>
    <t>VON Vedlejší a ostatní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</si>
  <si>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</si>
  <si>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</si>
  <si>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</si>
  <si>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</si>
  <si>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</si>
  <si>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</si>
  <si>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</si>
  <si>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</si>
  <si>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</si>
  <si>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</si>
  <si>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</si>
  <si>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</si>
  <si>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</si>
  <si>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</si>
  <si>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</si>
  <si>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</si>
  <si>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</si>
  <si>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</si>
  <si>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</si>
  <si>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</si>
  <si>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02710</t>
  </si>
  <si>
    <t/>
  </si>
  <si>
    <t>POMOC PRÁCE ZŘÍZ NEBO ZAJIŠŤ OBJÍŽĎKY A PŘÍSTUP CESTY</t>
  </si>
  <si>
    <t>KPL</t>
  </si>
  <si>
    <t>PP</t>
  </si>
  <si>
    <t>oprava objízdných tras preliminářová položka se souhlasem investora</t>
  </si>
  <si>
    <t>VV</t>
  </si>
  <si>
    <t>02720</t>
  </si>
  <si>
    <t>POMOC PRÁCE ZŘÍZ NEBO ZAJIŠŤ REGULACI A OCHRANU DOPRAVY</t>
  </si>
  <si>
    <t>zahrnuje kompletní dopravně-inženýrská opatření po celou dobu stavby dle projektové dokumentace a platné legislativy</t>
  </si>
  <si>
    <t>02821</t>
  </si>
  <si>
    <t>PRŮZKUMNÉ PRÁCE ARCHEOLOGICKÉ NA POVRCHU</t>
  </si>
  <si>
    <t>archeologický průzkum dle stanoviska (částka bude upřesněna dle skutečného rozsahu prací a délky trvání)</t>
  </si>
  <si>
    <t>02911</t>
  </si>
  <si>
    <t>OSTATNÍ POŽADAVKY - GEODETICKÉ ZAMĚŘENÍ</t>
  </si>
  <si>
    <t>Ostatní požadavky - zeměměřičská měření (zaměření skutečného provedení stavby)</t>
  </si>
  <si>
    <t>029412</t>
  </si>
  <si>
    <t>OSTATNÍ POŽADAVKY - VYPRACOVÁNÍ MOSTNÍHO LISTU</t>
  </si>
  <si>
    <t>KUS</t>
  </si>
  <si>
    <t>evidenční list propustku</t>
  </si>
  <si>
    <t>02944</t>
  </si>
  <si>
    <t>OSTAT POŽADAVKY - DOKUMENTACE SKUTEČ PROVEDENÍ V DIGIT FORMĚ</t>
  </si>
  <si>
    <t>ostatní požadavky - vypracování dokumentace (skutečné provedení 4 vyhotovení)</t>
  </si>
  <si>
    <t>7</t>
  </si>
  <si>
    <t>02953</t>
  </si>
  <si>
    <t>OSTATNÍ POŽADAVKY - HLAVNÍ MOSTNÍ PROHLÍDKA</t>
  </si>
  <si>
    <t>úkony dle ČSN 73 6221- provedení hlavní mostní prohlídky oprávněnou fyzickou nebo právnickou osobou</t>
  </si>
  <si>
    <t>8</t>
  </si>
  <si>
    <t>02990</t>
  </si>
  <si>
    <t>A</t>
  </si>
  <si>
    <t>OSTATNÍ POŽADAVKY - INFORMAČNÍ TABULE</t>
  </si>
  <si>
    <t>informační tabule</t>
  </si>
  <si>
    <t>B</t>
  </si>
  <si>
    <t>pamětní deska</t>
  </si>
  <si>
    <t>SO 101</t>
  </si>
  <si>
    <t>Silnice III/1025 a úprava odvodnění</t>
  </si>
  <si>
    <t>014102</t>
  </si>
  <si>
    <t>POPLATKY ZA SKLÁDKU</t>
  </si>
  <si>
    <t>T</t>
  </si>
  <si>
    <t>zemina a kamení, kód odpadu 17 05 04</t>
  </si>
  <si>
    <t>11130 SEJMUTÍ DRNU ... 3800*0,1*2,0=760,000 [A] 
12373 ODKOPÁVKY ... (125-57)*2,0=136,000 [B] 
13273 HL. RÝH ... 83*2,0=166,000 [C] 
13173 HL. JAM ... 36*2,0=72,000 [D] 
12920 ČIŠTĚNÍ KRAJNIC ... 36*2,0=72,000 [E] 
12473 ČIŠTĚNÍ KORYTA ... 7,5*2,0=15,000 [F] 
Celkem: A+B+C+D+E+F=1 221,000 [G]</t>
  </si>
  <si>
    <t>014112</t>
  </si>
  <si>
    <t>POPLATKY ZA SKLÁDKU TYP S-IO (INERTNÍ ODPAD)</t>
  </si>
  <si>
    <t>beton, kód odpadu 17 01 01</t>
  </si>
  <si>
    <t>11325 BOURÁNÍ BETON. ŽLABU ... 4,0*2,3=9,200 [A] 
96615 BETON. PODKL PROPUSTKU ... 4,0*2,3=9,200 [B] 
96616 BETON. ČELA PROPUSTKU ... 5,0*2,5=12,500 [C] 
969257 BOURÁNÍ TRUB DN 500 PROPUSTKU ... (16+1)*0,55=9,350 [D]  
Celkem: A+B+C+D=40,250 [E]</t>
  </si>
  <si>
    <t>014122</t>
  </si>
  <si>
    <t>POPLATKY ZA SKLÁDKU TYP S-OO (OSTATNÍ ODPAD)</t>
  </si>
  <si>
    <t>stavební suť</t>
  </si>
  <si>
    <t>97612 KAMENNÉ SLOUPKY ...  (1,4*0,25*0,25)*23*2,6=5,233 [A] 
96614 ZDĚNNÁ HORSKÁ VPUSŤ ... 3,0*1,8=5,400 [B] 
Celkem: A+B=10,633 [C]</t>
  </si>
  <si>
    <t>014201</t>
  </si>
  <si>
    <t>POPLATKY ZA ZEMNÍK - ZEMINA</t>
  </si>
  <si>
    <t>M3</t>
  </si>
  <si>
    <t>nákup zeminy v kvalitě ornice, vč. naložení a dopravy na stavbu</t>
  </si>
  <si>
    <t>plocha 318 m2 *  tl. 0,15 m</t>
  </si>
  <si>
    <t>Zemní práce</t>
  </si>
  <si>
    <t>11120</t>
  </si>
  <si>
    <t>ODSTRANĚNÍ KŘOVIN</t>
  </si>
  <si>
    <t>M2</t>
  </si>
  <si>
    <t>včetně likvidace</t>
  </si>
  <si>
    <t>bude čerpáno dle skutečně zjištěného stavu se souhlasem TDS</t>
  </si>
  <si>
    <t>11130</t>
  </si>
  <si>
    <t>SEJMUTÍ DRNU</t>
  </si>
  <si>
    <t>sejmutí drnu tl. 0,1 m vč. odvozu a uložení na skládku, poplatek za skládku v pol. č. 014102</t>
  </si>
  <si>
    <t>odměřeno digitálně</t>
  </si>
  <si>
    <t>11325</t>
  </si>
  <si>
    <t>ODSTRANĚNÍ PŘÍKOPŮ A RIGOLŮ Z MONOLIT BETONU</t>
  </si>
  <si>
    <t>odstranění monolitického betonového žlabu proměnné šířky</t>
  </si>
  <si>
    <t>zaměřeno v místě stavby</t>
  </si>
  <si>
    <t>113765</t>
  </si>
  <si>
    <t>FRÉZOVÁNÍ DRÁŽKY PRŮŘEZU DO 600MM2 V ASFALTOVÉ VOZOVCE</t>
  </si>
  <si>
    <t>M</t>
  </si>
  <si>
    <t>pracovní spáry</t>
  </si>
  <si>
    <t>12373</t>
  </si>
  <si>
    <t>ODKOP PRO SPOD STAVBU SILNIC A ŽELEZNIC TŘ. I</t>
  </si>
  <si>
    <t>výkop nepažený</t>
  </si>
  <si>
    <t>12473</t>
  </si>
  <si>
    <t>VYKOPÁVKY PRO KORYTA VODOTEČÍ TŘ. I</t>
  </si>
  <si>
    <t>pročištění koryta mezi propustkem a potokem přes 0,5m3/m</t>
  </si>
  <si>
    <t>15 m * 0,5m3/m</t>
  </si>
  <si>
    <t>11</t>
  </si>
  <si>
    <t>12920</t>
  </si>
  <si>
    <t>ČIŠTĚNÍ KRAJNIC OD NÁNOSU</t>
  </si>
  <si>
    <t>čištění krajnic od nánosů tl. 0,1 m, včetně odvozu na skládku</t>
  </si>
  <si>
    <t>12</t>
  </si>
  <si>
    <t>129945</t>
  </si>
  <si>
    <t>ČIŠTĚNÍ POTRUBÍ DN DO 300MM</t>
  </si>
  <si>
    <t>pročištění potrubí DN300 včetně odvozu, uložení a poplatku za skládku</t>
  </si>
  <si>
    <t>13</t>
  </si>
  <si>
    <t>13173</t>
  </si>
  <si>
    <t>HLOUBENÍ JAM ZAPAŽ I NEPAŽ TŘ. I</t>
  </si>
  <si>
    <t>výkop pažený jáma</t>
  </si>
  <si>
    <t>14</t>
  </si>
  <si>
    <t>13273</t>
  </si>
  <si>
    <t>HLOUBENÍ RÝH ŠÍŘ DO 2M PAŽ I NEPAŽ TŘ. I</t>
  </si>
  <si>
    <t>výkop pažený rýha</t>
  </si>
  <si>
    <t>15</t>
  </si>
  <si>
    <t>17180</t>
  </si>
  <si>
    <t>ULOŽENÍ SYPANINY DO NÁSYPŮ Z NAKUPOVANÝCH MATERIÁLŮ</t>
  </si>
  <si>
    <t>nová AZ z vhodného materiálu (propustek a kraje)</t>
  </si>
  <si>
    <t>16</t>
  </si>
  <si>
    <t>násyp z vhodného mat. do násypu se zhutněním - nákup</t>
  </si>
  <si>
    <t>17</t>
  </si>
  <si>
    <t>17380</t>
  </si>
  <si>
    <t>ZEMNÍ KRAJNICE A DOSYPÁVKY Z NAKUPOVANÝCH MATERIÁLŮ</t>
  </si>
  <si>
    <t>dosyp krajnice (zemina podmínečně vhodná, 100% PS)</t>
  </si>
  <si>
    <t>18</t>
  </si>
  <si>
    <t>17411</t>
  </si>
  <si>
    <t>ZÁSYP JAM A RÝH ZEMINOU SE ZHUTNĚNÍM</t>
  </si>
  <si>
    <t>zpětný zásyp zeminou z výkopu (hutnění po vrstvách max. 0,3m, 95% PS)</t>
  </si>
  <si>
    <t>19</t>
  </si>
  <si>
    <t>17581</t>
  </si>
  <si>
    <t>OBSYP POTRUBÍ A OBJEKTŮ Z NAKUPOVANÝCH MATERIÁLŮ</t>
  </si>
  <si>
    <t>podsyp a obsyp z štěrkopísku fr. 0-8 (hutnění po vrstvách max. 0,15m, 95% PS)</t>
  </si>
  <si>
    <t>20</t>
  </si>
  <si>
    <t>18215</t>
  </si>
  <si>
    <t>ÚPRAVA POVRCHŮ SROVNÁNÍM ÚZEMÍ V TL DO 0,50M</t>
  </si>
  <si>
    <t>terénní úpravy a svahování kolem vtoku a čela propustku</t>
  </si>
  <si>
    <t>21</t>
  </si>
  <si>
    <t>18230</t>
  </si>
  <si>
    <t>ROZPROSTŘENÍ ORNICE V ROVINĚ</t>
  </si>
  <si>
    <t>ohumusovaní tl. 150 mm</t>
  </si>
  <si>
    <t>22</t>
  </si>
  <si>
    <t>18241</t>
  </si>
  <si>
    <t>ZALOŽENÍ TRÁVNÍKU RUČNÍM VÝSEVEM</t>
  </si>
  <si>
    <t>osetí</t>
  </si>
  <si>
    <t>23</t>
  </si>
  <si>
    <t>18481</t>
  </si>
  <si>
    <t>OCHRANA STROMŮ BEDNĚNÍM</t>
  </si>
  <si>
    <t>ochrana stromů bedněním</t>
  </si>
  <si>
    <t>Svislé konstrukce</t>
  </si>
  <si>
    <t>24</t>
  </si>
  <si>
    <t>327212</t>
  </si>
  <si>
    <t>ZDI OPĚRNÉ, ZÁRUBNÍ, NÁBŘEŽNÍ Z LOMOVÉHO KAMENE NA MC</t>
  </si>
  <si>
    <t>zazdění výtoku propustku v opěrné zdi kamenem na MC</t>
  </si>
  <si>
    <t>25</t>
  </si>
  <si>
    <t>386385</t>
  </si>
  <si>
    <t>KOMPLETNÍ KONSTRUKCE JÍMEK ZE ŽELEZOBETONU C30/37 VČETNĚ VÝZTUŽE</t>
  </si>
  <si>
    <t>železobetonový vtokový objekt z C30/37 XF3</t>
  </si>
  <si>
    <t>Vodorovné konstrukce</t>
  </si>
  <si>
    <t>26</t>
  </si>
  <si>
    <t>451112</t>
  </si>
  <si>
    <t>PODKL A VÝPLŇ VRSTVY Z DÍLCŮ BETON DO C12/15</t>
  </si>
  <si>
    <t>podkladní beton 12/15 X0 tl. 0,10 m</t>
  </si>
  <si>
    <t>27</t>
  </si>
  <si>
    <t>451324</t>
  </si>
  <si>
    <t>PODKL A VÝPLŇ VRSTVY ZE ŽELEZOBET DO C25/30</t>
  </si>
  <si>
    <t>betonové lože tl. 0,15 m a betonový pás proti podemletí 0,4 x 0,6 m z betonu C25/30-XF3</t>
  </si>
  <si>
    <t>28</t>
  </si>
  <si>
    <t>45169</t>
  </si>
  <si>
    <t>PODKL A VÝPLŇ VRSTVY ZE STABILIZOVANÉHO POPÍLKU</t>
  </si>
  <si>
    <t>výplň potrubí popílkocementem včetně zaslepení</t>
  </si>
  <si>
    <t>29</t>
  </si>
  <si>
    <t>465512</t>
  </si>
  <si>
    <t>DLAŽBY Z LOMOVÉHO KAMENE NA MC</t>
  </si>
  <si>
    <t>odláždění z lomového kamene tl. 150 mm s vyspárováním MC25 XF4 do betonového lože tl. 100 mm C25/30 XF3</t>
  </si>
  <si>
    <t>34 m * 0,25 =8,500 [A]</t>
  </si>
  <si>
    <t>Komunikace</t>
  </si>
  <si>
    <t>30</t>
  </si>
  <si>
    <t>56330</t>
  </si>
  <si>
    <t>VOZOVKOVÉ VRSTVY ZE ŠTĚRKODRTI</t>
  </si>
  <si>
    <t>štěrkodrť Šda 0/32 Ge tl. 0,15 m (v místě propustku)</t>
  </si>
  <si>
    <t>31</t>
  </si>
  <si>
    <t>56360</t>
  </si>
  <si>
    <t>VOZOVKOVÉ VRSTVY Z RECYKLOVANÉHO MATERIÁLU</t>
  </si>
  <si>
    <t>nezpevněné sjezdy dosypání R-materiálu tl. 0,15 m</t>
  </si>
  <si>
    <t>32</t>
  </si>
  <si>
    <t>567544</t>
  </si>
  <si>
    <t>VRST PRO OBNOVU A OPR RECYK ZA STUD CEM A ASF EM TL DO 200MM</t>
  </si>
  <si>
    <t>rozfrézování konstrukce vozovky na hloubku 0,20m, urovnání/reprofilování a provedení recyklace za studena na místě v tl. 0,20 m se zhutněním, včetně předrcení v mobilním drtiči</t>
  </si>
  <si>
    <t>33</t>
  </si>
  <si>
    <t>56960</t>
  </si>
  <si>
    <t>ZPEVNĚNÍ KRAJNIC Z RECYKLOVANÉHO MATERIÁLU</t>
  </si>
  <si>
    <t>nezpevněné krajnice R-mat  tl. 0,15 m</t>
  </si>
  <si>
    <t>34</t>
  </si>
  <si>
    <t>572214</t>
  </si>
  <si>
    <t>SPOJOVACÍ POSTŘIK Z MODIFIK EMULZE DO 0,5KG/M2</t>
  </si>
  <si>
    <t>spojovací postřik modifikovaný PS-CP 0,35 kg/m2</t>
  </si>
  <si>
    <t>dle ACO 11</t>
  </si>
  <si>
    <t>35</t>
  </si>
  <si>
    <t>zpevněné sjezdy spojovací postřik modifikovaný PS-CP 0,35 kg/m2</t>
  </si>
  <si>
    <t>36</t>
  </si>
  <si>
    <t>572224</t>
  </si>
  <si>
    <t>SPOJOVACÍ POSTŘIK Z MODIFIK EMULZE DO 1,0KG/M2</t>
  </si>
  <si>
    <t>spojovací postřik modifikovaný PS-CP 0,60 kg/m2</t>
  </si>
  <si>
    <t>dle ACL 16+</t>
  </si>
  <si>
    <t>37</t>
  </si>
  <si>
    <t>574A33</t>
  </si>
  <si>
    <t>ASFALTOVÝ BETON PRO OBRUSNÉ VRSTVY ACO 11 TL. 40MM</t>
  </si>
  <si>
    <t>asfaltový beton pro obrusnou vrstvu ACO 11 70/100 tl. 40 mm</t>
  </si>
  <si>
    <t>38</t>
  </si>
  <si>
    <t>zpevněné sjezdy - asfaltový beton pro obrusnou vrstvu ACO 11 70/100 40 mm (se souhlasem TDS)</t>
  </si>
  <si>
    <t>39</t>
  </si>
  <si>
    <t>574C46</t>
  </si>
  <si>
    <t>ASFALTOVÝ BETON PRO LOŽNÍ VRSTVY ACL 16+, 16S TL. 50MM</t>
  </si>
  <si>
    <t>asfaltový beton pro ložní vrstvu ACL 16+ 70/100 tl. 50 mm</t>
  </si>
  <si>
    <t>Přidružená stavební výroba</t>
  </si>
  <si>
    <t>40</t>
  </si>
  <si>
    <t>711311</t>
  </si>
  <si>
    <t>IZOLACE PODZEMNÍCH OBJEKTŮ PROTI ZEMNÍ VLHKOSTI ASFALTOVÝMI NÁTĚRY</t>
  </si>
  <si>
    <t>nátěr 1xNPe + 2x Na</t>
  </si>
  <si>
    <t>3*82=246,000 [A]</t>
  </si>
  <si>
    <t>Potrubí</t>
  </si>
  <si>
    <t>41</t>
  </si>
  <si>
    <t>89722</t>
  </si>
  <si>
    <t>VPUSŤ KANALIZAČNÍ HORSKÁ KOMPLETNÍ Z BETON DÍLCŮ</t>
  </si>
  <si>
    <t>nová horská prefabrikovaná vpust z dílců včetně mříže, hl. 2,8 m</t>
  </si>
  <si>
    <t>42</t>
  </si>
  <si>
    <t>89923</t>
  </si>
  <si>
    <t>VÝŠKOVÁ ÚPRAVA KRYCÍCH HRNCŮ</t>
  </si>
  <si>
    <t>výšková úprava hrnců</t>
  </si>
  <si>
    <t>43</t>
  </si>
  <si>
    <t>899524</t>
  </si>
  <si>
    <t>OBETONOVÁNÍ POTRUBÍ Z PROSTÉHO BETONU DO C25/30</t>
  </si>
  <si>
    <t>obetonování C25/30 tl. 0,10 m</t>
  </si>
  <si>
    <t>Ostatní konstrukce a práce</t>
  </si>
  <si>
    <t>44</t>
  </si>
  <si>
    <t>9112B1</t>
  </si>
  <si>
    <t>ZÁBRADLÍ MOSTNÍ SE SVISLOU VÝPLNÍ - DODÁVKA A MONTÁŽ</t>
  </si>
  <si>
    <t>mostní zábradlí výšky 1,1 m</t>
  </si>
  <si>
    <t>45</t>
  </si>
  <si>
    <t>9113B1</t>
  </si>
  <si>
    <t>SVODIDLO OCEL SILNIČ JEDNOSTR, ÚROVEŇ ZADRŽ H1 -DODÁVKA A MONTÁŽ</t>
  </si>
  <si>
    <t>ocelová svodidla, stupeň zadržení H1 (včetně náběhů 2 x 4m náběh)</t>
  </si>
  <si>
    <t>46</t>
  </si>
  <si>
    <t>915111</t>
  </si>
  <si>
    <t>VODOROVNÉ DOPRAVNÍ ZNAČENÍ BARVOU HLADKÉ - DODÁVKA A POKLÁDKA</t>
  </si>
  <si>
    <t>VDZ - nástřik</t>
  </si>
  <si>
    <t>V4 (0,125) ... 42 m2 
V2b (1,5/1,5/0,25) ... 3 m2</t>
  </si>
  <si>
    <t>47</t>
  </si>
  <si>
    <t>915221</t>
  </si>
  <si>
    <t>VODOR DOPRAV ZNAČ PLASTEM STRUKTURÁLNÍ NEHLUČNÉ - DOD A POKLÁDKA</t>
  </si>
  <si>
    <t>VDZ - plast nehlučný</t>
  </si>
  <si>
    <t>48</t>
  </si>
  <si>
    <t>917224</t>
  </si>
  <si>
    <t>SILNIČNÍ A CHODNÍKOVÉ OBRUBY Z BETONOVÝCH OBRUBNÍKŮ ŠÍŘ 150MM</t>
  </si>
  <si>
    <t>silniční betonová obruba 250x150x1000 do C20/25N XF3 v tl. min. 0,10 m</t>
  </si>
  <si>
    <t>49</t>
  </si>
  <si>
    <t>silniční betonová obruba nájezdová 150x150x1000 do C20/25N XF3 v tl. min. 0,10 m</t>
  </si>
  <si>
    <t>50</t>
  </si>
  <si>
    <t>C</t>
  </si>
  <si>
    <t>silniční betonová obruba přechodová  pravá 150-250x150x1000 do C20/25N XF3 v tl. min. 0,10 m</t>
  </si>
  <si>
    <t>51</t>
  </si>
  <si>
    <t>918346</t>
  </si>
  <si>
    <t>PROPUSTY Z TRUB DN 400MM</t>
  </si>
  <si>
    <t>osazení nové plastové trouby DN 400 SN 12</t>
  </si>
  <si>
    <t>52</t>
  </si>
  <si>
    <t>91836</t>
  </si>
  <si>
    <t>PROPUSTY Z TRUB DN 800MM</t>
  </si>
  <si>
    <t>osazení nové betonové trouby DN 800 včetně zešikmení</t>
  </si>
  <si>
    <t>53</t>
  </si>
  <si>
    <t>931325</t>
  </si>
  <si>
    <t>TĚSNĚNÍ DILATAČ SPAR ASF ZÁLIVKOU MODIFIK PRŮŘ DO 600MM2</t>
  </si>
  <si>
    <t>vč. natření penetračním adhezním nátěrem a vyplnění zálivkou N2 za horka</t>
  </si>
  <si>
    <t>viz. pol. 113765</t>
  </si>
  <si>
    <t>54</t>
  </si>
  <si>
    <t>935822</t>
  </si>
  <si>
    <t>ŽLABY A RIGOLY DLÁŽDĚNÉ Z KOSTEK VELKÝCH DO BETONU TL 100MM</t>
  </si>
  <si>
    <t>žlab z žulové dlažby 100/100 do betonového lože C25/30 XF3 tl. 0,10 m, vyspárování cementovou maltou MC25 XF4</t>
  </si>
  <si>
    <t>55</t>
  </si>
  <si>
    <t>96614</t>
  </si>
  <si>
    <t>BOURÁNÍ KONSTRUKCÍ Z CIHEL A TVÁRNIC</t>
  </si>
  <si>
    <t>odstranění stávajícící zděnné horské vpusti</t>
  </si>
  <si>
    <t>56</t>
  </si>
  <si>
    <t>96615</t>
  </si>
  <si>
    <t>BOURÁNÍ KONSTRUKCÍ Z PROSTÉHO BETONU</t>
  </si>
  <si>
    <t>odstranění podkladních betonů propustku</t>
  </si>
  <si>
    <t>57</t>
  </si>
  <si>
    <t>96616</t>
  </si>
  <si>
    <t>BOURÁNÍ KONSTRUKCÍ ZE ŽELEZOBETONU</t>
  </si>
  <si>
    <t>odstranění stávajících betonových čel</t>
  </si>
  <si>
    <t>58</t>
  </si>
  <si>
    <t>969257</t>
  </si>
  <si>
    <t>VYBOURÁNÍ POTRUBÍ DN DO 500MM KANALIZAČ</t>
  </si>
  <si>
    <t>odstranění stávající trouby DN 500</t>
  </si>
  <si>
    <t>59</t>
  </si>
  <si>
    <t>odbourání konců stávající trouby DN500</t>
  </si>
  <si>
    <t>60</t>
  </si>
  <si>
    <t>97612</t>
  </si>
  <si>
    <t>VYBOURÁNÍ DROBNÝCH PŘEDMĚTŮ KAMENNÝCH</t>
  </si>
  <si>
    <t>Odstranění kamenných sloupků podél komunikace (rozměr 1,4x0,25x0,25 m)</t>
  </si>
  <si>
    <t>61</t>
  </si>
  <si>
    <t>97617</t>
  </si>
  <si>
    <t>VYBOURÁNÍ DROBNÝCH PŘEDMĚTŮ KOVOVÝCH</t>
  </si>
  <si>
    <t>odstranění železných L profilů mezi kamennými sloupky (cca 10x10 cm, tl. 5 mm) včetně likvidace</t>
  </si>
  <si>
    <t>SO 251</t>
  </si>
  <si>
    <t>Sanace opěrné zdi</t>
  </si>
  <si>
    <t>96613 KAMENNÁ ZEĎ PRO NOVOU ŘÍMSU ... 12,600*2,6=32,760 [A]</t>
  </si>
  <si>
    <t>96616 PARAPET DESKA ... 4,200*2,5=10,500 [A]</t>
  </si>
  <si>
    <t>31717</t>
  </si>
  <si>
    <t>KOVOVÉ KONSTRUKCE PRO KOTVENÍ ŘÍMSY</t>
  </si>
  <si>
    <t>KG</t>
  </si>
  <si>
    <t>vlepená chemnická kotva prum 16, dl. 0,5 m á 0,5 m</t>
  </si>
  <si>
    <t>21 KS =21,000 [A] 
8 kg/kotvu =8,000 [B] 
A*B =168,000 [C]</t>
  </si>
  <si>
    <t>317325</t>
  </si>
  <si>
    <t>ŘÍMSY ZE ŽELEZOBETONU DO C30/37</t>
  </si>
  <si>
    <t>beton C 30/37 XD3, XF4</t>
  </si>
  <si>
    <t>31736</t>
  </si>
  <si>
    <t>VÝZTUŽ ŘÍMS Z OCELI</t>
  </si>
  <si>
    <t>výztuž - dle VL 4 - 402.31</t>
  </si>
  <si>
    <t>hmotnost výztuže: 0,12 t/m3</t>
  </si>
  <si>
    <t>327215</t>
  </si>
  <si>
    <t>PŘEZDĚNÍ ZDÍ Z KAMENNÉHO ZDIVA</t>
  </si>
  <si>
    <t>Přezdění (výška 0,5 m šířka 0,5 m (odhad)) 
oprava kamenné zdi - doplnění chybějících kamenů</t>
  </si>
  <si>
    <t>451383</t>
  </si>
  <si>
    <t>PODKL VRSTVY ZE ŽELEZOBET DO C16/20 VČET VÝZTUŽE</t>
  </si>
  <si>
    <t>dobetonávka s KARI sítí C30/37 XD3, XF4</t>
  </si>
  <si>
    <t>Úpravy povrchů, podlahy, výplně otvorů</t>
  </si>
  <si>
    <t>62592</t>
  </si>
  <si>
    <t>ÚPRAVA POVRCHU BETONOVÝCH PLOCH A KONSTRUKCÍ - STRIÁŽ</t>
  </si>
  <si>
    <t>striáž</t>
  </si>
  <si>
    <t>62745</t>
  </si>
  <si>
    <t>SPÁROVÁNÍ STARÉHO ZDIVA CEMENTOVOU MALTOU</t>
  </si>
  <si>
    <t>sanace - hloubkové přespárování</t>
  </si>
  <si>
    <t>78383</t>
  </si>
  <si>
    <t>NÁTĚRY BETON KONSTR TYP S4 (OS-C)</t>
  </si>
  <si>
    <t>ochranný nátěr typ S4 dle TKP 31</t>
  </si>
  <si>
    <t>9112A1</t>
  </si>
  <si>
    <t>ZÁBRADLÍ MOSTNÍ S VODOR MADLY - DODÁVKA A MONTÁŽ</t>
  </si>
  <si>
    <t>kompozitní zábradlí bez ochranné funkce</t>
  </si>
  <si>
    <t>931182</t>
  </si>
  <si>
    <t>VÝPLŇ DILATAČNÍCH SPAR Z POLYSTYRENU TL 20MM</t>
  </si>
  <si>
    <t>dilatační spára tl. 20 mm z polystyrenu - á 6 m včetně tmelu  - dle VL 4 - 402.21</t>
  </si>
  <si>
    <t>93841</t>
  </si>
  <si>
    <t>OČIŠTĚNÍ ZDIVA UMYTÍM VODOU</t>
  </si>
  <si>
    <t>sanace - očištění tlakovou vodou</t>
  </si>
  <si>
    <t>96613</t>
  </si>
  <si>
    <t>BOURÁNÍ KONSTRUKCÍ Z KAMENE NA MC</t>
  </si>
  <si>
    <t>ubourání kamenné zdi pro novou římsu</t>
  </si>
  <si>
    <t>stávající parapetní deska z betonu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</si>
</sst>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SUM(C10:C12)</f>
      </c>
      <c r="D6" s="1"/>
      <c r="E6" s="1"/>
    </row>
    <row r="7" spans="1:5" ht="12.75" customHeight="1">
      <c r="A7" s="1"/>
      <c r="B7" s="4" t="s">
        <v>5</v>
      </c>
      <c r="C7" s="7">
        <f>SUM(E10:E12)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'SO 000'!I3</f>
      </c>
      <c r="D10" s="21">
        <f>'SO 000'!O2</f>
      </c>
      <c r="E10" s="21">
        <f>C10+D10</f>
      </c>
    </row>
    <row r="11" spans="1:5" ht="12.75" customHeight="1">
      <c r="A11" s="20" t="s">
        <v>80</v>
      </c>
      <c r="B11" s="20" t="s">
        <v>81</v>
      </c>
      <c r="C11" s="21">
        <f>'SO 101'!I3</f>
      </c>
      <c r="D11" s="21">
        <f>'SO 101'!O2</f>
      </c>
      <c r="E11" s="21">
        <f>C11+D11</f>
      </c>
    </row>
    <row r="12" spans="1:5" ht="12.75" customHeight="1">
      <c r="A12" s="20" t="s">
        <v>330</v>
      </c>
      <c r="B12" s="20" t="s">
        <v>331</v>
      </c>
      <c r="C12" s="21">
        <f>'SO 251'!I3</f>
      </c>
      <c r="D12" s="21">
        <f>'SO 251'!O2</f>
      </c>
      <c r="E12" s="21">
        <f>C12+D12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39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0+I9+I12+I15+I18+I21+I24+I27+I30+I33</f>
      </c>
      <c r="R8">
        <f>0+O9+O12+O15+O18+O21+O24+O27+O30+O33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150000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51</v>
      </c>
    </row>
    <row r="11" spans="1:5" ht="12.75">
      <c r="A11" s="38" t="s">
        <v>52</v>
      </c>
      <c r="E11" s="37" t="s">
        <v>47</v>
      </c>
    </row>
    <row r="12" spans="1:16" ht="12.75">
      <c r="A12" s="25" t="s">
        <v>45</v>
      </c>
      <c r="B12" s="29" t="s">
        <v>23</v>
      </c>
      <c r="C12" s="29" t="s">
        <v>53</v>
      </c>
      <c r="D12" s="25" t="s">
        <v>47</v>
      </c>
      <c r="E12" s="30" t="s">
        <v>54</v>
      </c>
      <c r="F12" s="31" t="s">
        <v>49</v>
      </c>
      <c r="G12" s="32">
        <v>1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25.5">
      <c r="A13" s="34" t="s">
        <v>50</v>
      </c>
      <c r="E13" s="35" t="s">
        <v>55</v>
      </c>
    </row>
    <row r="14" spans="1:5" ht="12.75">
      <c r="A14" s="38" t="s">
        <v>52</v>
      </c>
      <c r="E14" s="37" t="s">
        <v>47</v>
      </c>
    </row>
    <row r="15" spans="1:16" ht="12.75">
      <c r="A15" s="25" t="s">
        <v>45</v>
      </c>
      <c r="B15" s="29" t="s">
        <v>22</v>
      </c>
      <c r="C15" s="29" t="s">
        <v>56</v>
      </c>
      <c r="D15" s="25" t="s">
        <v>47</v>
      </c>
      <c r="E15" s="30" t="s">
        <v>57</v>
      </c>
      <c r="F15" s="31" t="s">
        <v>49</v>
      </c>
      <c r="G15" s="32">
        <v>1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25.5">
      <c r="A16" s="34" t="s">
        <v>50</v>
      </c>
      <c r="E16" s="35" t="s">
        <v>58</v>
      </c>
    </row>
    <row r="17" spans="1:5" ht="12.75">
      <c r="A17" s="38" t="s">
        <v>52</v>
      </c>
      <c r="E17" s="37" t="s">
        <v>47</v>
      </c>
    </row>
    <row r="18" spans="1:16" ht="12.75">
      <c r="A18" s="25" t="s">
        <v>45</v>
      </c>
      <c r="B18" s="29" t="s">
        <v>33</v>
      </c>
      <c r="C18" s="29" t="s">
        <v>59</v>
      </c>
      <c r="D18" s="25" t="s">
        <v>47</v>
      </c>
      <c r="E18" s="30" t="s">
        <v>60</v>
      </c>
      <c r="F18" s="31" t="s">
        <v>49</v>
      </c>
      <c r="G18" s="32">
        <v>1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61</v>
      </c>
    </row>
    <row r="20" spans="1:5" ht="12.75">
      <c r="A20" s="38" t="s">
        <v>52</v>
      </c>
      <c r="E20" s="37" t="s">
        <v>47</v>
      </c>
    </row>
    <row r="21" spans="1:16" ht="12.75">
      <c r="A21" s="25" t="s">
        <v>45</v>
      </c>
      <c r="B21" s="29" t="s">
        <v>35</v>
      </c>
      <c r="C21" s="29" t="s">
        <v>62</v>
      </c>
      <c r="D21" s="25" t="s">
        <v>47</v>
      </c>
      <c r="E21" s="30" t="s">
        <v>63</v>
      </c>
      <c r="F21" s="31" t="s">
        <v>64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65</v>
      </c>
    </row>
    <row r="23" spans="1:5" ht="12.75">
      <c r="A23" s="38" t="s">
        <v>52</v>
      </c>
      <c r="E23" s="37" t="s">
        <v>47</v>
      </c>
    </row>
    <row r="24" spans="1:16" ht="12.75">
      <c r="A24" s="25" t="s">
        <v>45</v>
      </c>
      <c r="B24" s="29" t="s">
        <v>37</v>
      </c>
      <c r="C24" s="29" t="s">
        <v>66</v>
      </c>
      <c r="D24" s="25" t="s">
        <v>47</v>
      </c>
      <c r="E24" s="30" t="s">
        <v>67</v>
      </c>
      <c r="F24" s="31" t="s">
        <v>49</v>
      </c>
      <c r="G24" s="32">
        <v>1</v>
      </c>
      <c r="H24" s="33">
        <v>0</v>
      </c>
      <c r="I24" s="33">
        <f>ROUND(ROUND(H24,2)*ROUND(G24,3),2)</f>
      </c>
      <c r="O24">
        <f>(I24*21)/100</f>
      </c>
      <c r="P24" t="s">
        <v>23</v>
      </c>
    </row>
    <row r="25" spans="1:5" ht="12.75">
      <c r="A25" s="34" t="s">
        <v>50</v>
      </c>
      <c r="E25" s="35" t="s">
        <v>68</v>
      </c>
    </row>
    <row r="26" spans="1:5" ht="12.75">
      <c r="A26" s="38" t="s">
        <v>52</v>
      </c>
      <c r="E26" s="37" t="s">
        <v>47</v>
      </c>
    </row>
    <row r="27" spans="1:16" ht="12.75">
      <c r="A27" s="25" t="s">
        <v>45</v>
      </c>
      <c r="B27" s="29" t="s">
        <v>69</v>
      </c>
      <c r="C27" s="29" t="s">
        <v>70</v>
      </c>
      <c r="D27" s="25" t="s">
        <v>47</v>
      </c>
      <c r="E27" s="30" t="s">
        <v>71</v>
      </c>
      <c r="F27" s="31" t="s">
        <v>64</v>
      </c>
      <c r="G27" s="32">
        <v>1</v>
      </c>
      <c r="H27" s="33">
        <v>0</v>
      </c>
      <c r="I27" s="33">
        <f>ROUND(ROUND(H27,2)*ROUND(G27,3),2)</f>
      </c>
      <c r="O27">
        <f>(I27*21)/100</f>
      </c>
      <c r="P27" t="s">
        <v>23</v>
      </c>
    </row>
    <row r="28" spans="1:5" ht="25.5">
      <c r="A28" s="34" t="s">
        <v>50</v>
      </c>
      <c r="E28" s="35" t="s">
        <v>72</v>
      </c>
    </row>
    <row r="29" spans="1:5" ht="12.75">
      <c r="A29" s="38" t="s">
        <v>52</v>
      </c>
      <c r="E29" s="37" t="s">
        <v>47</v>
      </c>
    </row>
    <row r="30" spans="1:16" ht="12.75">
      <c r="A30" s="25" t="s">
        <v>45</v>
      </c>
      <c r="B30" s="29" t="s">
        <v>73</v>
      </c>
      <c r="C30" s="29" t="s">
        <v>74</v>
      </c>
      <c r="D30" s="25" t="s">
        <v>75</v>
      </c>
      <c r="E30" s="30" t="s">
        <v>76</v>
      </c>
      <c r="F30" s="31" t="s">
        <v>49</v>
      </c>
      <c r="G30" s="32">
        <v>1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12.75">
      <c r="A31" s="34" t="s">
        <v>50</v>
      </c>
      <c r="E31" s="35" t="s">
        <v>77</v>
      </c>
    </row>
    <row r="32" spans="1:5" ht="12.75">
      <c r="A32" s="38" t="s">
        <v>52</v>
      </c>
      <c r="E32" s="37" t="s">
        <v>47</v>
      </c>
    </row>
    <row r="33" spans="1:16" ht="12.75">
      <c r="A33" s="25" t="s">
        <v>45</v>
      </c>
      <c r="B33" s="29" t="s">
        <v>40</v>
      </c>
      <c r="C33" s="29" t="s">
        <v>74</v>
      </c>
      <c r="D33" s="25" t="s">
        <v>78</v>
      </c>
      <c r="E33" s="30" t="s">
        <v>76</v>
      </c>
      <c r="F33" s="31" t="s">
        <v>49</v>
      </c>
      <c r="G33" s="32">
        <v>1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>
      <c r="A34" s="34" t="s">
        <v>50</v>
      </c>
      <c r="E34" s="35" t="s">
        <v>79</v>
      </c>
    </row>
    <row r="35" spans="1:5" ht="12.75">
      <c r="A35" s="36" t="s">
        <v>52</v>
      </c>
      <c r="E35" s="37" t="s">
        <v>47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0+O8+O21+O79+O86+O99+O130+O134+O144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80</v>
      </c>
      <c r="I3" s="39">
        <f>0+I8+I21+I79+I86+I99+I130+I134+I144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80</v>
      </c>
      <c r="D4" s="6"/>
      <c r="E4" s="18" t="s">
        <v>81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0+I9+I12+I15+I18</f>
      </c>
      <c r="R8">
        <f>0+O9+O12+O15+O18</f>
      </c>
    </row>
    <row r="9" spans="1:16" ht="12.75">
      <c r="A9" s="25" t="s">
        <v>45</v>
      </c>
      <c r="B9" s="29" t="s">
        <v>29</v>
      </c>
      <c r="C9" s="29" t="s">
        <v>82</v>
      </c>
      <c r="D9" s="25" t="s">
        <v>47</v>
      </c>
      <c r="E9" s="30" t="s">
        <v>83</v>
      </c>
      <c r="F9" s="31" t="s">
        <v>84</v>
      </c>
      <c r="G9" s="32">
        <v>1221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85</v>
      </c>
    </row>
    <row r="11" spans="1:5" ht="89.25">
      <c r="A11" s="38" t="s">
        <v>52</v>
      </c>
      <c r="E11" s="37" t="s">
        <v>86</v>
      </c>
    </row>
    <row r="12" spans="1:16" ht="12.75">
      <c r="A12" s="25" t="s">
        <v>45</v>
      </c>
      <c r="B12" s="29" t="s">
        <v>23</v>
      </c>
      <c r="C12" s="29" t="s">
        <v>87</v>
      </c>
      <c r="D12" s="25" t="s">
        <v>47</v>
      </c>
      <c r="E12" s="30" t="s">
        <v>88</v>
      </c>
      <c r="F12" s="31" t="s">
        <v>84</v>
      </c>
      <c r="G12" s="32">
        <v>40.25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89</v>
      </c>
    </row>
    <row r="14" spans="1:5" ht="63.75">
      <c r="A14" s="38" t="s">
        <v>52</v>
      </c>
      <c r="E14" s="37" t="s">
        <v>90</v>
      </c>
    </row>
    <row r="15" spans="1:16" ht="12.75">
      <c r="A15" s="25" t="s">
        <v>45</v>
      </c>
      <c r="B15" s="29" t="s">
        <v>22</v>
      </c>
      <c r="C15" s="29" t="s">
        <v>91</v>
      </c>
      <c r="D15" s="25" t="s">
        <v>47</v>
      </c>
      <c r="E15" s="30" t="s">
        <v>92</v>
      </c>
      <c r="F15" s="31" t="s">
        <v>84</v>
      </c>
      <c r="G15" s="32">
        <v>10.633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12.75">
      <c r="A16" s="34" t="s">
        <v>50</v>
      </c>
      <c r="E16" s="35" t="s">
        <v>93</v>
      </c>
    </row>
    <row r="17" spans="1:5" ht="38.25">
      <c r="A17" s="38" t="s">
        <v>52</v>
      </c>
      <c r="E17" s="37" t="s">
        <v>94</v>
      </c>
    </row>
    <row r="18" spans="1:16" ht="12.75">
      <c r="A18" s="25" t="s">
        <v>45</v>
      </c>
      <c r="B18" s="29" t="s">
        <v>33</v>
      </c>
      <c r="C18" s="29" t="s">
        <v>95</v>
      </c>
      <c r="D18" s="25" t="s">
        <v>47</v>
      </c>
      <c r="E18" s="30" t="s">
        <v>96</v>
      </c>
      <c r="F18" s="31" t="s">
        <v>97</v>
      </c>
      <c r="G18" s="32">
        <v>47.7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98</v>
      </c>
    </row>
    <row r="20" spans="1:5" ht="12.75">
      <c r="A20" s="36" t="s">
        <v>52</v>
      </c>
      <c r="E20" s="37" t="s">
        <v>99</v>
      </c>
    </row>
    <row r="21" spans="1:18" ht="12.75" customHeight="1">
      <c r="A21" s="6" t="s">
        <v>43</v>
      </c>
      <c r="B21" s="6"/>
      <c r="C21" s="41" t="s">
        <v>29</v>
      </c>
      <c r="D21" s="6"/>
      <c r="E21" s="27" t="s">
        <v>100</v>
      </c>
      <c r="F21" s="6"/>
      <c r="G21" s="6"/>
      <c r="H21" s="6"/>
      <c r="I21" s="42">
        <f>0+Q21</f>
      </c>
      <c r="O21">
        <f>0+R21</f>
      </c>
      <c r="Q21">
        <f>0+I22+I25+I28+I31+I34+I37+I40+I43+I46+I49+I52+I55+I58+I61+I64+I67+I70+I73+I76</f>
      </c>
      <c r="R21">
        <f>0+O22+O25+O28+O31+O34+O37+O40+O43+O46+O49+O52+O55+O58+O61+O64+O67+O70+O73+O76</f>
      </c>
    </row>
    <row r="22" spans="1:16" ht="12.75">
      <c r="A22" s="25" t="s">
        <v>45</v>
      </c>
      <c r="B22" s="29" t="s">
        <v>35</v>
      </c>
      <c r="C22" s="29" t="s">
        <v>101</v>
      </c>
      <c r="D22" s="25" t="s">
        <v>47</v>
      </c>
      <c r="E22" s="30" t="s">
        <v>102</v>
      </c>
      <c r="F22" s="31" t="s">
        <v>103</v>
      </c>
      <c r="G22" s="32">
        <v>90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104</v>
      </c>
    </row>
    <row r="24" spans="1:5" ht="12.75">
      <c r="A24" s="38" t="s">
        <v>52</v>
      </c>
      <c r="E24" s="37" t="s">
        <v>105</v>
      </c>
    </row>
    <row r="25" spans="1:16" ht="12.75">
      <c r="A25" s="25" t="s">
        <v>45</v>
      </c>
      <c r="B25" s="29" t="s">
        <v>37</v>
      </c>
      <c r="C25" s="29" t="s">
        <v>106</v>
      </c>
      <c r="D25" s="25" t="s">
        <v>47</v>
      </c>
      <c r="E25" s="30" t="s">
        <v>107</v>
      </c>
      <c r="F25" s="31" t="s">
        <v>103</v>
      </c>
      <c r="G25" s="32">
        <v>3800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25.5">
      <c r="A26" s="34" t="s">
        <v>50</v>
      </c>
      <c r="E26" s="35" t="s">
        <v>108</v>
      </c>
    </row>
    <row r="27" spans="1:5" ht="12.75">
      <c r="A27" s="38" t="s">
        <v>52</v>
      </c>
      <c r="E27" s="37" t="s">
        <v>109</v>
      </c>
    </row>
    <row r="28" spans="1:16" ht="12.75">
      <c r="A28" s="25" t="s">
        <v>45</v>
      </c>
      <c r="B28" s="29" t="s">
        <v>69</v>
      </c>
      <c r="C28" s="29" t="s">
        <v>110</v>
      </c>
      <c r="D28" s="25" t="s">
        <v>47</v>
      </c>
      <c r="E28" s="30" t="s">
        <v>111</v>
      </c>
      <c r="F28" s="31" t="s">
        <v>97</v>
      </c>
      <c r="G28" s="32">
        <v>4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12.75">
      <c r="A29" s="34" t="s">
        <v>50</v>
      </c>
      <c r="E29" s="35" t="s">
        <v>112</v>
      </c>
    </row>
    <row r="30" spans="1:5" ht="12.75">
      <c r="A30" s="38" t="s">
        <v>52</v>
      </c>
      <c r="E30" s="37" t="s">
        <v>113</v>
      </c>
    </row>
    <row r="31" spans="1:16" ht="12.75">
      <c r="A31" s="25" t="s">
        <v>45</v>
      </c>
      <c r="B31" s="29" t="s">
        <v>73</v>
      </c>
      <c r="C31" s="29" t="s">
        <v>114</v>
      </c>
      <c r="D31" s="25" t="s">
        <v>47</v>
      </c>
      <c r="E31" s="30" t="s">
        <v>115</v>
      </c>
      <c r="F31" s="31" t="s">
        <v>116</v>
      </c>
      <c r="G31" s="32">
        <v>13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117</v>
      </c>
    </row>
    <row r="33" spans="1:5" ht="12.75">
      <c r="A33" s="38" t="s">
        <v>52</v>
      </c>
      <c r="E33" s="37" t="s">
        <v>109</v>
      </c>
    </row>
    <row r="34" spans="1:16" ht="12.75">
      <c r="A34" s="25" t="s">
        <v>45</v>
      </c>
      <c r="B34" s="29" t="s">
        <v>40</v>
      </c>
      <c r="C34" s="29" t="s">
        <v>118</v>
      </c>
      <c r="D34" s="25" t="s">
        <v>47</v>
      </c>
      <c r="E34" s="30" t="s">
        <v>119</v>
      </c>
      <c r="F34" s="31" t="s">
        <v>97</v>
      </c>
      <c r="G34" s="32">
        <v>125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120</v>
      </c>
    </row>
    <row r="36" spans="1:5" ht="12.75">
      <c r="A36" s="38" t="s">
        <v>52</v>
      </c>
      <c r="E36" s="37" t="s">
        <v>109</v>
      </c>
    </row>
    <row r="37" spans="1:16" ht="12.75">
      <c r="A37" s="25" t="s">
        <v>45</v>
      </c>
      <c r="B37" s="29" t="s">
        <v>42</v>
      </c>
      <c r="C37" s="29" t="s">
        <v>121</v>
      </c>
      <c r="D37" s="25" t="s">
        <v>47</v>
      </c>
      <c r="E37" s="30" t="s">
        <v>122</v>
      </c>
      <c r="F37" s="31" t="s">
        <v>97</v>
      </c>
      <c r="G37" s="32">
        <v>7.5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>
      <c r="A38" s="34" t="s">
        <v>50</v>
      </c>
      <c r="E38" s="35" t="s">
        <v>123</v>
      </c>
    </row>
    <row r="39" spans="1:5" ht="12.75">
      <c r="A39" s="38" t="s">
        <v>52</v>
      </c>
      <c r="E39" s="37" t="s">
        <v>124</v>
      </c>
    </row>
    <row r="40" spans="1:16" ht="12.75">
      <c r="A40" s="25" t="s">
        <v>45</v>
      </c>
      <c r="B40" s="29" t="s">
        <v>125</v>
      </c>
      <c r="C40" s="29" t="s">
        <v>126</v>
      </c>
      <c r="D40" s="25" t="s">
        <v>47</v>
      </c>
      <c r="E40" s="30" t="s">
        <v>127</v>
      </c>
      <c r="F40" s="31" t="s">
        <v>97</v>
      </c>
      <c r="G40" s="32">
        <v>36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12.75">
      <c r="A41" s="34" t="s">
        <v>50</v>
      </c>
      <c r="E41" s="35" t="s">
        <v>128</v>
      </c>
    </row>
    <row r="42" spans="1:5" ht="12.75">
      <c r="A42" s="38" t="s">
        <v>52</v>
      </c>
      <c r="E42" s="37" t="s">
        <v>109</v>
      </c>
    </row>
    <row r="43" spans="1:16" ht="12.75">
      <c r="A43" s="25" t="s">
        <v>45</v>
      </c>
      <c r="B43" s="29" t="s">
        <v>129</v>
      </c>
      <c r="C43" s="29" t="s">
        <v>130</v>
      </c>
      <c r="D43" s="25" t="s">
        <v>47</v>
      </c>
      <c r="E43" s="30" t="s">
        <v>131</v>
      </c>
      <c r="F43" s="31" t="s">
        <v>116</v>
      </c>
      <c r="G43" s="32">
        <v>14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12.75">
      <c r="A44" s="34" t="s">
        <v>50</v>
      </c>
      <c r="E44" s="35" t="s">
        <v>132</v>
      </c>
    </row>
    <row r="45" spans="1:5" ht="12.75">
      <c r="A45" s="38" t="s">
        <v>52</v>
      </c>
      <c r="E45" s="37" t="s">
        <v>105</v>
      </c>
    </row>
    <row r="46" spans="1:16" ht="12.75">
      <c r="A46" s="25" t="s">
        <v>45</v>
      </c>
      <c r="B46" s="29" t="s">
        <v>133</v>
      </c>
      <c r="C46" s="29" t="s">
        <v>134</v>
      </c>
      <c r="D46" s="25" t="s">
        <v>47</v>
      </c>
      <c r="E46" s="30" t="s">
        <v>135</v>
      </c>
      <c r="F46" s="31" t="s">
        <v>97</v>
      </c>
      <c r="G46" s="32">
        <v>36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12.75">
      <c r="A47" s="34" t="s">
        <v>50</v>
      </c>
      <c r="E47" s="35" t="s">
        <v>136</v>
      </c>
    </row>
    <row r="48" spans="1:5" ht="12.75">
      <c r="A48" s="38" t="s">
        <v>52</v>
      </c>
      <c r="E48" s="37" t="s">
        <v>109</v>
      </c>
    </row>
    <row r="49" spans="1:16" ht="12.75">
      <c r="A49" s="25" t="s">
        <v>45</v>
      </c>
      <c r="B49" s="29" t="s">
        <v>137</v>
      </c>
      <c r="C49" s="29" t="s">
        <v>138</v>
      </c>
      <c r="D49" s="25" t="s">
        <v>47</v>
      </c>
      <c r="E49" s="30" t="s">
        <v>139</v>
      </c>
      <c r="F49" s="31" t="s">
        <v>97</v>
      </c>
      <c r="G49" s="32">
        <v>83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>
      <c r="A50" s="34" t="s">
        <v>50</v>
      </c>
      <c r="E50" s="35" t="s">
        <v>140</v>
      </c>
    </row>
    <row r="51" spans="1:5" ht="12.75">
      <c r="A51" s="38" t="s">
        <v>52</v>
      </c>
      <c r="E51" s="37" t="s">
        <v>109</v>
      </c>
    </row>
    <row r="52" spans="1:16" ht="12.75">
      <c r="A52" s="25" t="s">
        <v>45</v>
      </c>
      <c r="B52" s="29" t="s">
        <v>141</v>
      </c>
      <c r="C52" s="29" t="s">
        <v>142</v>
      </c>
      <c r="D52" s="25" t="s">
        <v>75</v>
      </c>
      <c r="E52" s="30" t="s">
        <v>143</v>
      </c>
      <c r="F52" s="31" t="s">
        <v>97</v>
      </c>
      <c r="G52" s="32">
        <v>39</v>
      </c>
      <c r="H52" s="33">
        <v>0</v>
      </c>
      <c r="I52" s="33">
        <f>ROUND(ROUND(H52,2)*ROUND(G52,3),2)</f>
      </c>
      <c r="O52">
        <f>(I52*21)/100</f>
      </c>
      <c r="P52" t="s">
        <v>23</v>
      </c>
    </row>
    <row r="53" spans="1:5" ht="12.75">
      <c r="A53" s="34" t="s">
        <v>50</v>
      </c>
      <c r="E53" s="35" t="s">
        <v>144</v>
      </c>
    </row>
    <row r="54" spans="1:5" ht="12.75">
      <c r="A54" s="38" t="s">
        <v>52</v>
      </c>
      <c r="E54" s="37" t="s">
        <v>109</v>
      </c>
    </row>
    <row r="55" spans="1:16" ht="12.75">
      <c r="A55" s="25" t="s">
        <v>45</v>
      </c>
      <c r="B55" s="29" t="s">
        <v>145</v>
      </c>
      <c r="C55" s="29" t="s">
        <v>142</v>
      </c>
      <c r="D55" s="25" t="s">
        <v>78</v>
      </c>
      <c r="E55" s="30" t="s">
        <v>143</v>
      </c>
      <c r="F55" s="31" t="s">
        <v>97</v>
      </c>
      <c r="G55" s="32">
        <v>62</v>
      </c>
      <c r="H55" s="33">
        <v>0</v>
      </c>
      <c r="I55" s="33">
        <f>ROUND(ROUND(H55,2)*ROUND(G55,3),2)</f>
      </c>
      <c r="O55">
        <f>(I55*21)/100</f>
      </c>
      <c r="P55" t="s">
        <v>23</v>
      </c>
    </row>
    <row r="56" spans="1:5" ht="12.75">
      <c r="A56" s="34" t="s">
        <v>50</v>
      </c>
      <c r="E56" s="35" t="s">
        <v>146</v>
      </c>
    </row>
    <row r="57" spans="1:5" ht="12.75">
      <c r="A57" s="38" t="s">
        <v>52</v>
      </c>
      <c r="E57" s="37" t="s">
        <v>109</v>
      </c>
    </row>
    <row r="58" spans="1:16" ht="12.75">
      <c r="A58" s="25" t="s">
        <v>45</v>
      </c>
      <c r="B58" s="29" t="s">
        <v>147</v>
      </c>
      <c r="C58" s="29" t="s">
        <v>148</v>
      </c>
      <c r="D58" s="25" t="s">
        <v>47</v>
      </c>
      <c r="E58" s="30" t="s">
        <v>149</v>
      </c>
      <c r="F58" s="31" t="s">
        <v>97</v>
      </c>
      <c r="G58" s="32">
        <v>16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12.75">
      <c r="A59" s="34" t="s">
        <v>50</v>
      </c>
      <c r="E59" s="35" t="s">
        <v>150</v>
      </c>
    </row>
    <row r="60" spans="1:5" ht="12.75">
      <c r="A60" s="38" t="s">
        <v>52</v>
      </c>
      <c r="E60" s="37" t="s">
        <v>109</v>
      </c>
    </row>
    <row r="61" spans="1:16" ht="12.75">
      <c r="A61" s="25" t="s">
        <v>45</v>
      </c>
      <c r="B61" s="29" t="s">
        <v>151</v>
      </c>
      <c r="C61" s="29" t="s">
        <v>152</v>
      </c>
      <c r="D61" s="25" t="s">
        <v>47</v>
      </c>
      <c r="E61" s="30" t="s">
        <v>153</v>
      </c>
      <c r="F61" s="31" t="s">
        <v>97</v>
      </c>
      <c r="G61" s="32">
        <v>57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12.75">
      <c r="A62" s="34" t="s">
        <v>50</v>
      </c>
      <c r="E62" s="35" t="s">
        <v>154</v>
      </c>
    </row>
    <row r="63" spans="1:5" ht="12.75">
      <c r="A63" s="38" t="s">
        <v>52</v>
      </c>
      <c r="E63" s="37" t="s">
        <v>109</v>
      </c>
    </row>
    <row r="64" spans="1:16" ht="12.75">
      <c r="A64" s="25" t="s">
        <v>45</v>
      </c>
      <c r="B64" s="29" t="s">
        <v>155</v>
      </c>
      <c r="C64" s="29" t="s">
        <v>156</v>
      </c>
      <c r="D64" s="25" t="s">
        <v>47</v>
      </c>
      <c r="E64" s="30" t="s">
        <v>157</v>
      </c>
      <c r="F64" s="31" t="s">
        <v>97</v>
      </c>
      <c r="G64" s="32">
        <v>28</v>
      </c>
      <c r="H64" s="33">
        <v>0</v>
      </c>
      <c r="I64" s="33">
        <f>ROUND(ROUND(H64,2)*ROUND(G64,3),2)</f>
      </c>
      <c r="O64">
        <f>(I64*21)/100</f>
      </c>
      <c r="P64" t="s">
        <v>23</v>
      </c>
    </row>
    <row r="65" spans="1:5" ht="12.75">
      <c r="A65" s="34" t="s">
        <v>50</v>
      </c>
      <c r="E65" s="35" t="s">
        <v>158</v>
      </c>
    </row>
    <row r="66" spans="1:5" ht="12.75">
      <c r="A66" s="38" t="s">
        <v>52</v>
      </c>
      <c r="E66" s="37" t="s">
        <v>109</v>
      </c>
    </row>
    <row r="67" spans="1:16" ht="12.75">
      <c r="A67" s="25" t="s">
        <v>45</v>
      </c>
      <c r="B67" s="29" t="s">
        <v>159</v>
      </c>
      <c r="C67" s="29" t="s">
        <v>160</v>
      </c>
      <c r="D67" s="25" t="s">
        <v>47</v>
      </c>
      <c r="E67" s="30" t="s">
        <v>161</v>
      </c>
      <c r="F67" s="31" t="s">
        <v>103</v>
      </c>
      <c r="G67" s="32">
        <v>34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12.75">
      <c r="A68" s="34" t="s">
        <v>50</v>
      </c>
      <c r="E68" s="35" t="s">
        <v>162</v>
      </c>
    </row>
    <row r="69" spans="1:5" ht="12.75">
      <c r="A69" s="38" t="s">
        <v>52</v>
      </c>
      <c r="E69" s="37" t="s">
        <v>109</v>
      </c>
    </row>
    <row r="70" spans="1:16" ht="12.75">
      <c r="A70" s="25" t="s">
        <v>45</v>
      </c>
      <c r="B70" s="29" t="s">
        <v>163</v>
      </c>
      <c r="C70" s="29" t="s">
        <v>164</v>
      </c>
      <c r="D70" s="25" t="s">
        <v>47</v>
      </c>
      <c r="E70" s="30" t="s">
        <v>165</v>
      </c>
      <c r="F70" s="31" t="s">
        <v>97</v>
      </c>
      <c r="G70" s="32">
        <v>47.7</v>
      </c>
      <c r="H70" s="33">
        <v>0</v>
      </c>
      <c r="I70" s="33">
        <f>ROUND(ROUND(H70,2)*ROUND(G70,3),2)</f>
      </c>
      <c r="O70">
        <f>(I70*21)/100</f>
      </c>
      <c r="P70" t="s">
        <v>23</v>
      </c>
    </row>
    <row r="71" spans="1:5" ht="12.75">
      <c r="A71" s="34" t="s">
        <v>50</v>
      </c>
      <c r="E71" s="35" t="s">
        <v>166</v>
      </c>
    </row>
    <row r="72" spans="1:5" ht="12.75">
      <c r="A72" s="38" t="s">
        <v>52</v>
      </c>
      <c r="E72" s="37" t="s">
        <v>99</v>
      </c>
    </row>
    <row r="73" spans="1:16" ht="12.75">
      <c r="A73" s="25" t="s">
        <v>45</v>
      </c>
      <c r="B73" s="29" t="s">
        <v>167</v>
      </c>
      <c r="C73" s="29" t="s">
        <v>168</v>
      </c>
      <c r="D73" s="25" t="s">
        <v>47</v>
      </c>
      <c r="E73" s="30" t="s">
        <v>169</v>
      </c>
      <c r="F73" s="31" t="s">
        <v>103</v>
      </c>
      <c r="G73" s="32">
        <v>318</v>
      </c>
      <c r="H73" s="33">
        <v>0</v>
      </c>
      <c r="I73" s="33">
        <f>ROUND(ROUND(H73,2)*ROUND(G73,3),2)</f>
      </c>
      <c r="O73">
        <f>(I73*21)/100</f>
      </c>
      <c r="P73" t="s">
        <v>23</v>
      </c>
    </row>
    <row r="74" spans="1:5" ht="12.75">
      <c r="A74" s="34" t="s">
        <v>50</v>
      </c>
      <c r="E74" s="35" t="s">
        <v>170</v>
      </c>
    </row>
    <row r="75" spans="1:5" ht="12.75">
      <c r="A75" s="38" t="s">
        <v>52</v>
      </c>
      <c r="E75" s="37" t="s">
        <v>109</v>
      </c>
    </row>
    <row r="76" spans="1:16" ht="12.75">
      <c r="A76" s="25" t="s">
        <v>45</v>
      </c>
      <c r="B76" s="29" t="s">
        <v>171</v>
      </c>
      <c r="C76" s="29" t="s">
        <v>172</v>
      </c>
      <c r="D76" s="25" t="s">
        <v>47</v>
      </c>
      <c r="E76" s="30" t="s">
        <v>173</v>
      </c>
      <c r="F76" s="31" t="s">
        <v>103</v>
      </c>
      <c r="G76" s="32">
        <v>7</v>
      </c>
      <c r="H76" s="33">
        <v>0</v>
      </c>
      <c r="I76" s="33">
        <f>ROUND(ROUND(H76,2)*ROUND(G76,3),2)</f>
      </c>
      <c r="O76">
        <f>(I76*21)/100</f>
      </c>
      <c r="P76" t="s">
        <v>23</v>
      </c>
    </row>
    <row r="77" spans="1:5" ht="12.75">
      <c r="A77" s="34" t="s">
        <v>50</v>
      </c>
      <c r="E77" s="35" t="s">
        <v>174</v>
      </c>
    </row>
    <row r="78" spans="1:5" ht="12.75">
      <c r="A78" s="36" t="s">
        <v>52</v>
      </c>
      <c r="E78" s="37" t="s">
        <v>105</v>
      </c>
    </row>
    <row r="79" spans="1:18" ht="12.75" customHeight="1">
      <c r="A79" s="6" t="s">
        <v>43</v>
      </c>
      <c r="B79" s="6"/>
      <c r="C79" s="41" t="s">
        <v>22</v>
      </c>
      <c r="D79" s="6"/>
      <c r="E79" s="27" t="s">
        <v>175</v>
      </c>
      <c r="F79" s="6"/>
      <c r="G79" s="6"/>
      <c r="H79" s="6"/>
      <c r="I79" s="42">
        <f>0+Q79</f>
      </c>
      <c r="O79">
        <f>0+R79</f>
      </c>
      <c r="Q79">
        <f>0+I80+I83</f>
      </c>
      <c r="R79">
        <f>0+O80+O83</f>
      </c>
    </row>
    <row r="80" spans="1:16" ht="12.75">
      <c r="A80" s="25" t="s">
        <v>45</v>
      </c>
      <c r="B80" s="29" t="s">
        <v>176</v>
      </c>
      <c r="C80" s="29" t="s">
        <v>177</v>
      </c>
      <c r="D80" s="25" t="s">
        <v>47</v>
      </c>
      <c r="E80" s="30" t="s">
        <v>178</v>
      </c>
      <c r="F80" s="31" t="s">
        <v>97</v>
      </c>
      <c r="G80" s="32">
        <v>1</v>
      </c>
      <c r="H80" s="33">
        <v>0</v>
      </c>
      <c r="I80" s="33">
        <f>ROUND(ROUND(H80,2)*ROUND(G80,3),2)</f>
      </c>
      <c r="O80">
        <f>(I80*21)/100</f>
      </c>
      <c r="P80" t="s">
        <v>23</v>
      </c>
    </row>
    <row r="81" spans="1:5" ht="12.75">
      <c r="A81" s="34" t="s">
        <v>50</v>
      </c>
      <c r="E81" s="35" t="s">
        <v>179</v>
      </c>
    </row>
    <row r="82" spans="1:5" ht="12.75">
      <c r="A82" s="38" t="s">
        <v>52</v>
      </c>
      <c r="E82" s="37" t="s">
        <v>109</v>
      </c>
    </row>
    <row r="83" spans="1:16" ht="25.5">
      <c r="A83" s="25" t="s">
        <v>45</v>
      </c>
      <c r="B83" s="29" t="s">
        <v>180</v>
      </c>
      <c r="C83" s="29" t="s">
        <v>181</v>
      </c>
      <c r="D83" s="25" t="s">
        <v>47</v>
      </c>
      <c r="E83" s="30" t="s">
        <v>182</v>
      </c>
      <c r="F83" s="31" t="s">
        <v>97</v>
      </c>
      <c r="G83" s="32">
        <v>10</v>
      </c>
      <c r="H83" s="33">
        <v>0</v>
      </c>
      <c r="I83" s="33">
        <f>ROUND(ROUND(H83,2)*ROUND(G83,3),2)</f>
      </c>
      <c r="O83">
        <f>(I83*21)/100</f>
      </c>
      <c r="P83" t="s">
        <v>23</v>
      </c>
    </row>
    <row r="84" spans="1:5" ht="12.75">
      <c r="A84" s="34" t="s">
        <v>50</v>
      </c>
      <c r="E84" s="35" t="s">
        <v>183</v>
      </c>
    </row>
    <row r="85" spans="1:5" ht="12.75">
      <c r="A85" s="36" t="s">
        <v>52</v>
      </c>
      <c r="E85" s="37" t="s">
        <v>109</v>
      </c>
    </row>
    <row r="86" spans="1:18" ht="12.75" customHeight="1">
      <c r="A86" s="6" t="s">
        <v>43</v>
      </c>
      <c r="B86" s="6"/>
      <c r="C86" s="41" t="s">
        <v>33</v>
      </c>
      <c r="D86" s="6"/>
      <c r="E86" s="27" t="s">
        <v>184</v>
      </c>
      <c r="F86" s="6"/>
      <c r="G86" s="6"/>
      <c r="H86" s="6"/>
      <c r="I86" s="42">
        <f>0+Q86</f>
      </c>
      <c r="O86">
        <f>0+R86</f>
      </c>
      <c r="Q86">
        <f>0+I87+I90+I93+I96</f>
      </c>
      <c r="R86">
        <f>0+O87+O90+O93+O96</f>
      </c>
    </row>
    <row r="87" spans="1:16" ht="12.75">
      <c r="A87" s="25" t="s">
        <v>45</v>
      </c>
      <c r="B87" s="29" t="s">
        <v>185</v>
      </c>
      <c r="C87" s="29" t="s">
        <v>186</v>
      </c>
      <c r="D87" s="25" t="s">
        <v>47</v>
      </c>
      <c r="E87" s="30" t="s">
        <v>187</v>
      </c>
      <c r="F87" s="31" t="s">
        <v>97</v>
      </c>
      <c r="G87" s="32">
        <v>3.3</v>
      </c>
      <c r="H87" s="33">
        <v>0</v>
      </c>
      <c r="I87" s="33">
        <f>ROUND(ROUND(H87,2)*ROUND(G87,3),2)</f>
      </c>
      <c r="O87">
        <f>(I87*21)/100</f>
      </c>
      <c r="P87" t="s">
        <v>23</v>
      </c>
    </row>
    <row r="88" spans="1:5" ht="12.75">
      <c r="A88" s="34" t="s">
        <v>50</v>
      </c>
      <c r="E88" s="35" t="s">
        <v>188</v>
      </c>
    </row>
    <row r="89" spans="1:5" ht="12.75">
      <c r="A89" s="38" t="s">
        <v>52</v>
      </c>
      <c r="E89" s="37" t="s">
        <v>109</v>
      </c>
    </row>
    <row r="90" spans="1:16" ht="12.75">
      <c r="A90" s="25" t="s">
        <v>45</v>
      </c>
      <c r="B90" s="29" t="s">
        <v>189</v>
      </c>
      <c r="C90" s="29" t="s">
        <v>190</v>
      </c>
      <c r="D90" s="25" t="s">
        <v>47</v>
      </c>
      <c r="E90" s="30" t="s">
        <v>191</v>
      </c>
      <c r="F90" s="31" t="s">
        <v>97</v>
      </c>
      <c r="G90" s="32">
        <v>2.6</v>
      </c>
      <c r="H90" s="33">
        <v>0</v>
      </c>
      <c r="I90" s="33">
        <f>ROUND(ROUND(H90,2)*ROUND(G90,3),2)</f>
      </c>
      <c r="O90">
        <f>(I90*21)/100</f>
      </c>
      <c r="P90" t="s">
        <v>23</v>
      </c>
    </row>
    <row r="91" spans="1:5" ht="25.5">
      <c r="A91" s="34" t="s">
        <v>50</v>
      </c>
      <c r="E91" s="35" t="s">
        <v>192</v>
      </c>
    </row>
    <row r="92" spans="1:5" ht="12.75">
      <c r="A92" s="38" t="s">
        <v>52</v>
      </c>
      <c r="E92" s="37" t="s">
        <v>109</v>
      </c>
    </row>
    <row r="93" spans="1:16" ht="12.75">
      <c r="A93" s="25" t="s">
        <v>45</v>
      </c>
      <c r="B93" s="29" t="s">
        <v>193</v>
      </c>
      <c r="C93" s="29" t="s">
        <v>194</v>
      </c>
      <c r="D93" s="25" t="s">
        <v>47</v>
      </c>
      <c r="E93" s="30" t="s">
        <v>195</v>
      </c>
      <c r="F93" s="31" t="s">
        <v>97</v>
      </c>
      <c r="G93" s="32">
        <v>2.2</v>
      </c>
      <c r="H93" s="33">
        <v>0</v>
      </c>
      <c r="I93" s="33">
        <f>ROUND(ROUND(H93,2)*ROUND(G93,3),2)</f>
      </c>
      <c r="O93">
        <f>(I93*21)/100</f>
      </c>
      <c r="P93" t="s">
        <v>23</v>
      </c>
    </row>
    <row r="94" spans="1:5" ht="12.75">
      <c r="A94" s="34" t="s">
        <v>50</v>
      </c>
      <c r="E94" s="35" t="s">
        <v>196</v>
      </c>
    </row>
    <row r="95" spans="1:5" ht="12.75">
      <c r="A95" s="38" t="s">
        <v>52</v>
      </c>
      <c r="E95" s="37" t="s">
        <v>105</v>
      </c>
    </row>
    <row r="96" spans="1:16" ht="12.75">
      <c r="A96" s="25" t="s">
        <v>45</v>
      </c>
      <c r="B96" s="29" t="s">
        <v>197</v>
      </c>
      <c r="C96" s="29" t="s">
        <v>198</v>
      </c>
      <c r="D96" s="25" t="s">
        <v>47</v>
      </c>
      <c r="E96" s="30" t="s">
        <v>199</v>
      </c>
      <c r="F96" s="31" t="s">
        <v>97</v>
      </c>
      <c r="G96" s="32">
        <v>8.5</v>
      </c>
      <c r="H96" s="33">
        <v>0</v>
      </c>
      <c r="I96" s="33">
        <f>ROUND(ROUND(H96,2)*ROUND(G96,3),2)</f>
      </c>
      <c r="O96">
        <f>(I96*21)/100</f>
      </c>
      <c r="P96" t="s">
        <v>23</v>
      </c>
    </row>
    <row r="97" spans="1:5" ht="25.5">
      <c r="A97" s="34" t="s">
        <v>50</v>
      </c>
      <c r="E97" s="35" t="s">
        <v>200</v>
      </c>
    </row>
    <row r="98" spans="1:5" ht="12.75">
      <c r="A98" s="36" t="s">
        <v>52</v>
      </c>
      <c r="E98" s="37" t="s">
        <v>201</v>
      </c>
    </row>
    <row r="99" spans="1:18" ht="12.75" customHeight="1">
      <c r="A99" s="6" t="s">
        <v>43</v>
      </c>
      <c r="B99" s="6"/>
      <c r="C99" s="41" t="s">
        <v>35</v>
      </c>
      <c r="D99" s="6"/>
      <c r="E99" s="27" t="s">
        <v>202</v>
      </c>
      <c r="F99" s="6"/>
      <c r="G99" s="6"/>
      <c r="H99" s="6"/>
      <c r="I99" s="42">
        <f>0+Q99</f>
      </c>
      <c r="O99">
        <f>0+R99</f>
      </c>
      <c r="Q99">
        <f>0+I100+I103+I106+I109+I112+I115+I118+I121+I124+I127</f>
      </c>
      <c r="R99">
        <f>0+O100+O103+O106+O109+O112+O115+O118+O121+O124+O127</f>
      </c>
    </row>
    <row r="100" spans="1:16" ht="12.75">
      <c r="A100" s="25" t="s">
        <v>45</v>
      </c>
      <c r="B100" s="29" t="s">
        <v>203</v>
      </c>
      <c r="C100" s="29" t="s">
        <v>204</v>
      </c>
      <c r="D100" s="25" t="s">
        <v>47</v>
      </c>
      <c r="E100" s="30" t="s">
        <v>205</v>
      </c>
      <c r="F100" s="31" t="s">
        <v>97</v>
      </c>
      <c r="G100" s="32">
        <v>17</v>
      </c>
      <c r="H100" s="33">
        <v>0</v>
      </c>
      <c r="I100" s="33">
        <f>ROUND(ROUND(H100,2)*ROUND(G100,3),2)</f>
      </c>
      <c r="O100">
        <f>(I100*21)/100</f>
      </c>
      <c r="P100" t="s">
        <v>23</v>
      </c>
    </row>
    <row r="101" spans="1:5" ht="12.75">
      <c r="A101" s="34" t="s">
        <v>50</v>
      </c>
      <c r="E101" s="35" t="s">
        <v>206</v>
      </c>
    </row>
    <row r="102" spans="1:5" ht="12.75">
      <c r="A102" s="38" t="s">
        <v>52</v>
      </c>
      <c r="E102" s="37" t="s">
        <v>109</v>
      </c>
    </row>
    <row r="103" spans="1:16" ht="12.75">
      <c r="A103" s="25" t="s">
        <v>45</v>
      </c>
      <c r="B103" s="29" t="s">
        <v>207</v>
      </c>
      <c r="C103" s="29" t="s">
        <v>208</v>
      </c>
      <c r="D103" s="25" t="s">
        <v>47</v>
      </c>
      <c r="E103" s="30" t="s">
        <v>209</v>
      </c>
      <c r="F103" s="31" t="s">
        <v>97</v>
      </c>
      <c r="G103" s="32">
        <v>5</v>
      </c>
      <c r="H103" s="33">
        <v>0</v>
      </c>
      <c r="I103" s="33">
        <f>ROUND(ROUND(H103,2)*ROUND(G103,3),2)</f>
      </c>
      <c r="O103">
        <f>(I103*21)/100</f>
      </c>
      <c r="P103" t="s">
        <v>23</v>
      </c>
    </row>
    <row r="104" spans="1:5" ht="12.75">
      <c r="A104" s="34" t="s">
        <v>50</v>
      </c>
      <c r="E104" s="35" t="s">
        <v>210</v>
      </c>
    </row>
    <row r="105" spans="1:5" ht="12.75">
      <c r="A105" s="38" t="s">
        <v>52</v>
      </c>
      <c r="E105" s="37" t="s">
        <v>105</v>
      </c>
    </row>
    <row r="106" spans="1:16" ht="12.75">
      <c r="A106" s="25" t="s">
        <v>45</v>
      </c>
      <c r="B106" s="29" t="s">
        <v>211</v>
      </c>
      <c r="C106" s="29" t="s">
        <v>212</v>
      </c>
      <c r="D106" s="25" t="s">
        <v>47</v>
      </c>
      <c r="E106" s="30" t="s">
        <v>213</v>
      </c>
      <c r="F106" s="31" t="s">
        <v>103</v>
      </c>
      <c r="G106" s="32">
        <v>977</v>
      </c>
      <c r="H106" s="33">
        <v>0</v>
      </c>
      <c r="I106" s="33">
        <f>ROUND(ROUND(H106,2)*ROUND(G106,3),2)</f>
      </c>
      <c r="O106">
        <f>(I106*21)/100</f>
      </c>
      <c r="P106" t="s">
        <v>23</v>
      </c>
    </row>
    <row r="107" spans="1:5" ht="38.25">
      <c r="A107" s="34" t="s">
        <v>50</v>
      </c>
      <c r="E107" s="35" t="s">
        <v>214</v>
      </c>
    </row>
    <row r="108" spans="1:5" ht="12.75">
      <c r="A108" s="38" t="s">
        <v>52</v>
      </c>
      <c r="E108" s="37" t="s">
        <v>109</v>
      </c>
    </row>
    <row r="109" spans="1:16" ht="12.75">
      <c r="A109" s="25" t="s">
        <v>45</v>
      </c>
      <c r="B109" s="29" t="s">
        <v>215</v>
      </c>
      <c r="C109" s="29" t="s">
        <v>216</v>
      </c>
      <c r="D109" s="25" t="s">
        <v>47</v>
      </c>
      <c r="E109" s="30" t="s">
        <v>217</v>
      </c>
      <c r="F109" s="31" t="s">
        <v>97</v>
      </c>
      <c r="G109" s="32">
        <v>31</v>
      </c>
      <c r="H109" s="33">
        <v>0</v>
      </c>
      <c r="I109" s="33">
        <f>ROUND(ROUND(H109,2)*ROUND(G109,3),2)</f>
      </c>
      <c r="O109">
        <f>(I109*21)/100</f>
      </c>
      <c r="P109" t="s">
        <v>23</v>
      </c>
    </row>
    <row r="110" spans="1:5" ht="12.75">
      <c r="A110" s="34" t="s">
        <v>50</v>
      </c>
      <c r="E110" s="35" t="s">
        <v>218</v>
      </c>
    </row>
    <row r="111" spans="1:5" ht="12.75">
      <c r="A111" s="38" t="s">
        <v>52</v>
      </c>
      <c r="E111" s="37" t="s">
        <v>109</v>
      </c>
    </row>
    <row r="112" spans="1:16" ht="12.75">
      <c r="A112" s="25" t="s">
        <v>45</v>
      </c>
      <c r="B112" s="29" t="s">
        <v>219</v>
      </c>
      <c r="C112" s="29" t="s">
        <v>220</v>
      </c>
      <c r="D112" s="25" t="s">
        <v>75</v>
      </c>
      <c r="E112" s="30" t="s">
        <v>221</v>
      </c>
      <c r="F112" s="31" t="s">
        <v>103</v>
      </c>
      <c r="G112" s="32">
        <v>968</v>
      </c>
      <c r="H112" s="33">
        <v>0</v>
      </c>
      <c r="I112" s="33">
        <f>ROUND(ROUND(H112,2)*ROUND(G112,3),2)</f>
      </c>
      <c r="O112">
        <f>(I112*21)/100</f>
      </c>
      <c r="P112" t="s">
        <v>23</v>
      </c>
    </row>
    <row r="113" spans="1:5" ht="12.75">
      <c r="A113" s="34" t="s">
        <v>50</v>
      </c>
      <c r="E113" s="35" t="s">
        <v>222</v>
      </c>
    </row>
    <row r="114" spans="1:5" ht="12.75">
      <c r="A114" s="38" t="s">
        <v>52</v>
      </c>
      <c r="E114" s="37" t="s">
        <v>223</v>
      </c>
    </row>
    <row r="115" spans="1:16" ht="12.75">
      <c r="A115" s="25" t="s">
        <v>45</v>
      </c>
      <c r="B115" s="29" t="s">
        <v>224</v>
      </c>
      <c r="C115" s="29" t="s">
        <v>220</v>
      </c>
      <c r="D115" s="25" t="s">
        <v>78</v>
      </c>
      <c r="E115" s="30" t="s">
        <v>221</v>
      </c>
      <c r="F115" s="31" t="s">
        <v>103</v>
      </c>
      <c r="G115" s="32">
        <v>11</v>
      </c>
      <c r="H115" s="33">
        <v>0</v>
      </c>
      <c r="I115" s="33">
        <f>ROUND(ROUND(H115,2)*ROUND(G115,3),2)</f>
      </c>
      <c r="O115">
        <f>(I115*21)/100</f>
      </c>
      <c r="P115" t="s">
        <v>23</v>
      </c>
    </row>
    <row r="116" spans="1:5" ht="12.75">
      <c r="A116" s="34" t="s">
        <v>50</v>
      </c>
      <c r="E116" s="35" t="s">
        <v>225</v>
      </c>
    </row>
    <row r="117" spans="1:5" ht="12.75">
      <c r="A117" s="38" t="s">
        <v>52</v>
      </c>
      <c r="E117" s="37" t="s">
        <v>105</v>
      </c>
    </row>
    <row r="118" spans="1:16" ht="12.75">
      <c r="A118" s="25" t="s">
        <v>45</v>
      </c>
      <c r="B118" s="29" t="s">
        <v>226</v>
      </c>
      <c r="C118" s="29" t="s">
        <v>227</v>
      </c>
      <c r="D118" s="25" t="s">
        <v>47</v>
      </c>
      <c r="E118" s="30" t="s">
        <v>228</v>
      </c>
      <c r="F118" s="31" t="s">
        <v>103</v>
      </c>
      <c r="G118" s="32">
        <v>978</v>
      </c>
      <c r="H118" s="33">
        <v>0</v>
      </c>
      <c r="I118" s="33">
        <f>ROUND(ROUND(H118,2)*ROUND(G118,3),2)</f>
      </c>
      <c r="O118">
        <f>(I118*21)/100</f>
      </c>
      <c r="P118" t="s">
        <v>23</v>
      </c>
    </row>
    <row r="119" spans="1:5" ht="12.75">
      <c r="A119" s="34" t="s">
        <v>50</v>
      </c>
      <c r="E119" s="35" t="s">
        <v>229</v>
      </c>
    </row>
    <row r="120" spans="1:5" ht="12.75">
      <c r="A120" s="38" t="s">
        <v>52</v>
      </c>
      <c r="E120" s="37" t="s">
        <v>230</v>
      </c>
    </row>
    <row r="121" spans="1:16" ht="12.75">
      <c r="A121" s="25" t="s">
        <v>45</v>
      </c>
      <c r="B121" s="29" t="s">
        <v>231</v>
      </c>
      <c r="C121" s="29" t="s">
        <v>232</v>
      </c>
      <c r="D121" s="25" t="s">
        <v>75</v>
      </c>
      <c r="E121" s="30" t="s">
        <v>233</v>
      </c>
      <c r="F121" s="31" t="s">
        <v>103</v>
      </c>
      <c r="G121" s="32">
        <v>968</v>
      </c>
      <c r="H121" s="33">
        <v>0</v>
      </c>
      <c r="I121" s="33">
        <f>ROUND(ROUND(H121,2)*ROUND(G121,3),2)</f>
      </c>
      <c r="O121">
        <f>(I121*21)/100</f>
      </c>
      <c r="P121" t="s">
        <v>23</v>
      </c>
    </row>
    <row r="122" spans="1:5" ht="12.75">
      <c r="A122" s="34" t="s">
        <v>50</v>
      </c>
      <c r="E122" s="35" t="s">
        <v>234</v>
      </c>
    </row>
    <row r="123" spans="1:5" ht="12.75">
      <c r="A123" s="38" t="s">
        <v>52</v>
      </c>
      <c r="E123" s="37" t="s">
        <v>109</v>
      </c>
    </row>
    <row r="124" spans="1:16" ht="12.75">
      <c r="A124" s="25" t="s">
        <v>45</v>
      </c>
      <c r="B124" s="29" t="s">
        <v>235</v>
      </c>
      <c r="C124" s="29" t="s">
        <v>232</v>
      </c>
      <c r="D124" s="25" t="s">
        <v>78</v>
      </c>
      <c r="E124" s="30" t="s">
        <v>233</v>
      </c>
      <c r="F124" s="31" t="s">
        <v>103</v>
      </c>
      <c r="G124" s="32">
        <v>11</v>
      </c>
      <c r="H124" s="33">
        <v>0</v>
      </c>
      <c r="I124" s="33">
        <f>ROUND(ROUND(H124,2)*ROUND(G124,3),2)</f>
      </c>
      <c r="O124">
        <f>(I124*21)/100</f>
      </c>
      <c r="P124" t="s">
        <v>23</v>
      </c>
    </row>
    <row r="125" spans="1:5" ht="25.5">
      <c r="A125" s="34" t="s">
        <v>50</v>
      </c>
      <c r="E125" s="35" t="s">
        <v>236</v>
      </c>
    </row>
    <row r="126" spans="1:5" ht="12.75">
      <c r="A126" s="38" t="s">
        <v>52</v>
      </c>
      <c r="E126" s="37" t="s">
        <v>105</v>
      </c>
    </row>
    <row r="127" spans="1:16" ht="12.75">
      <c r="A127" s="25" t="s">
        <v>45</v>
      </c>
      <c r="B127" s="29" t="s">
        <v>237</v>
      </c>
      <c r="C127" s="29" t="s">
        <v>238</v>
      </c>
      <c r="D127" s="25" t="s">
        <v>47</v>
      </c>
      <c r="E127" s="30" t="s">
        <v>239</v>
      </c>
      <c r="F127" s="31" t="s">
        <v>103</v>
      </c>
      <c r="G127" s="32">
        <v>978</v>
      </c>
      <c r="H127" s="33">
        <v>0</v>
      </c>
      <c r="I127" s="33">
        <f>ROUND(ROUND(H127,2)*ROUND(G127,3),2)</f>
      </c>
      <c r="O127">
        <f>(I127*21)/100</f>
      </c>
      <c r="P127" t="s">
        <v>23</v>
      </c>
    </row>
    <row r="128" spans="1:5" ht="12.75">
      <c r="A128" s="34" t="s">
        <v>50</v>
      </c>
      <c r="E128" s="35" t="s">
        <v>240</v>
      </c>
    </row>
    <row r="129" spans="1:5" ht="12.75">
      <c r="A129" s="36" t="s">
        <v>52</v>
      </c>
      <c r="E129" s="37" t="s">
        <v>109</v>
      </c>
    </row>
    <row r="130" spans="1:18" ht="12.75" customHeight="1">
      <c r="A130" s="6" t="s">
        <v>43</v>
      </c>
      <c r="B130" s="6"/>
      <c r="C130" s="41" t="s">
        <v>69</v>
      </c>
      <c r="D130" s="6"/>
      <c r="E130" s="27" t="s">
        <v>241</v>
      </c>
      <c r="F130" s="6"/>
      <c r="G130" s="6"/>
      <c r="H130" s="6"/>
      <c r="I130" s="42">
        <f>0+Q130</f>
      </c>
      <c r="O130">
        <f>0+R130</f>
      </c>
      <c r="Q130">
        <f>0+I131</f>
      </c>
      <c r="R130">
        <f>0+O131</f>
      </c>
    </row>
    <row r="131" spans="1:16" ht="25.5">
      <c r="A131" s="25" t="s">
        <v>45</v>
      </c>
      <c r="B131" s="29" t="s">
        <v>242</v>
      </c>
      <c r="C131" s="29" t="s">
        <v>243</v>
      </c>
      <c r="D131" s="25" t="s">
        <v>47</v>
      </c>
      <c r="E131" s="30" t="s">
        <v>244</v>
      </c>
      <c r="F131" s="31" t="s">
        <v>103</v>
      </c>
      <c r="G131" s="32">
        <v>246</v>
      </c>
      <c r="H131" s="33">
        <v>0</v>
      </c>
      <c r="I131" s="33">
        <f>ROUND(ROUND(H131,2)*ROUND(G131,3),2)</f>
      </c>
      <c r="O131">
        <f>(I131*21)/100</f>
      </c>
      <c r="P131" t="s">
        <v>23</v>
      </c>
    </row>
    <row r="132" spans="1:5" ht="12.75">
      <c r="A132" s="34" t="s">
        <v>50</v>
      </c>
      <c r="E132" s="35" t="s">
        <v>245</v>
      </c>
    </row>
    <row r="133" spans="1:5" ht="12.75">
      <c r="A133" s="36" t="s">
        <v>52</v>
      </c>
      <c r="E133" s="37" t="s">
        <v>246</v>
      </c>
    </row>
    <row r="134" spans="1:18" ht="12.75" customHeight="1">
      <c r="A134" s="6" t="s">
        <v>43</v>
      </c>
      <c r="B134" s="6"/>
      <c r="C134" s="41" t="s">
        <v>73</v>
      </c>
      <c r="D134" s="6"/>
      <c r="E134" s="27" t="s">
        <v>247</v>
      </c>
      <c r="F134" s="6"/>
      <c r="G134" s="6"/>
      <c r="H134" s="6"/>
      <c r="I134" s="42">
        <f>0+Q134</f>
      </c>
      <c r="O134">
        <f>0+R134</f>
      </c>
      <c r="Q134">
        <f>0+I135+I138+I141</f>
      </c>
      <c r="R134">
        <f>0+O135+O138+O141</f>
      </c>
    </row>
    <row r="135" spans="1:16" ht="12.75">
      <c r="A135" s="25" t="s">
        <v>45</v>
      </c>
      <c r="B135" s="29" t="s">
        <v>248</v>
      </c>
      <c r="C135" s="29" t="s">
        <v>249</v>
      </c>
      <c r="D135" s="25" t="s">
        <v>47</v>
      </c>
      <c r="E135" s="30" t="s">
        <v>250</v>
      </c>
      <c r="F135" s="31" t="s">
        <v>64</v>
      </c>
      <c r="G135" s="32">
        <v>1</v>
      </c>
      <c r="H135" s="33">
        <v>0</v>
      </c>
      <c r="I135" s="33">
        <f>ROUND(ROUND(H135,2)*ROUND(G135,3),2)</f>
      </c>
      <c r="O135">
        <f>(I135*21)/100</f>
      </c>
      <c r="P135" t="s">
        <v>23</v>
      </c>
    </row>
    <row r="136" spans="1:5" ht="12.75">
      <c r="A136" s="34" t="s">
        <v>50</v>
      </c>
      <c r="E136" s="35" t="s">
        <v>251</v>
      </c>
    </row>
    <row r="137" spans="1:5" ht="12.75">
      <c r="A137" s="38" t="s">
        <v>52</v>
      </c>
      <c r="E137" s="37" t="s">
        <v>47</v>
      </c>
    </row>
    <row r="138" spans="1:16" ht="12.75">
      <c r="A138" s="25" t="s">
        <v>45</v>
      </c>
      <c r="B138" s="29" t="s">
        <v>252</v>
      </c>
      <c r="C138" s="29" t="s">
        <v>253</v>
      </c>
      <c r="D138" s="25" t="s">
        <v>47</v>
      </c>
      <c r="E138" s="30" t="s">
        <v>254</v>
      </c>
      <c r="F138" s="31" t="s">
        <v>64</v>
      </c>
      <c r="G138" s="32">
        <v>2</v>
      </c>
      <c r="H138" s="33">
        <v>0</v>
      </c>
      <c r="I138" s="33">
        <f>ROUND(ROUND(H138,2)*ROUND(G138,3),2)</f>
      </c>
      <c r="O138">
        <f>(I138*21)/100</f>
      </c>
      <c r="P138" t="s">
        <v>23</v>
      </c>
    </row>
    <row r="139" spans="1:5" ht="12.75">
      <c r="A139" s="34" t="s">
        <v>50</v>
      </c>
      <c r="E139" s="35" t="s">
        <v>255</v>
      </c>
    </row>
    <row r="140" spans="1:5" ht="12.75">
      <c r="A140" s="38" t="s">
        <v>52</v>
      </c>
      <c r="E140" s="37" t="s">
        <v>105</v>
      </c>
    </row>
    <row r="141" spans="1:16" ht="12.75">
      <c r="A141" s="25" t="s">
        <v>45</v>
      </c>
      <c r="B141" s="29" t="s">
        <v>256</v>
      </c>
      <c r="C141" s="29" t="s">
        <v>257</v>
      </c>
      <c r="D141" s="25" t="s">
        <v>47</v>
      </c>
      <c r="E141" s="30" t="s">
        <v>258</v>
      </c>
      <c r="F141" s="31" t="s">
        <v>97</v>
      </c>
      <c r="G141" s="32">
        <v>3</v>
      </c>
      <c r="H141" s="33">
        <v>0</v>
      </c>
      <c r="I141" s="33">
        <f>ROUND(ROUND(H141,2)*ROUND(G141,3),2)</f>
      </c>
      <c r="O141">
        <f>(I141*21)/100</f>
      </c>
      <c r="P141" t="s">
        <v>23</v>
      </c>
    </row>
    <row r="142" spans="1:5" ht="12.75">
      <c r="A142" s="34" t="s">
        <v>50</v>
      </c>
      <c r="E142" s="35" t="s">
        <v>259</v>
      </c>
    </row>
    <row r="143" spans="1:5" ht="12.75">
      <c r="A143" s="36" t="s">
        <v>52</v>
      </c>
      <c r="E143" s="37" t="s">
        <v>109</v>
      </c>
    </row>
    <row r="144" spans="1:18" ht="12.75" customHeight="1">
      <c r="A144" s="6" t="s">
        <v>43</v>
      </c>
      <c r="B144" s="6"/>
      <c r="C144" s="41" t="s">
        <v>40</v>
      </c>
      <c r="D144" s="6"/>
      <c r="E144" s="27" t="s">
        <v>260</v>
      </c>
      <c r="F144" s="6"/>
      <c r="G144" s="6"/>
      <c r="H144" s="6"/>
      <c r="I144" s="42">
        <f>0+Q144</f>
      </c>
      <c r="O144">
        <f>0+R144</f>
      </c>
      <c r="Q144">
        <f>0+I145+I148+I151+I154+I157+I160+I163+I166+I169+I172+I175+I178+I181+I184+I187+I190+I193+I196</f>
      </c>
      <c r="R144">
        <f>0+O145+O148+O151+O154+O157+O160+O163+O166+O169+O172+O175+O178+O181+O184+O187+O190+O193+O196</f>
      </c>
    </row>
    <row r="145" spans="1:16" ht="12.75">
      <c r="A145" s="25" t="s">
        <v>45</v>
      </c>
      <c r="B145" s="29" t="s">
        <v>261</v>
      </c>
      <c r="C145" s="29" t="s">
        <v>262</v>
      </c>
      <c r="D145" s="25" t="s">
        <v>47</v>
      </c>
      <c r="E145" s="30" t="s">
        <v>263</v>
      </c>
      <c r="F145" s="31" t="s">
        <v>116</v>
      </c>
      <c r="G145" s="32">
        <v>5</v>
      </c>
      <c r="H145" s="33">
        <v>0</v>
      </c>
      <c r="I145" s="33">
        <f>ROUND(ROUND(H145,2)*ROUND(G145,3),2)</f>
      </c>
      <c r="O145">
        <f>(I145*21)/100</f>
      </c>
      <c r="P145" t="s">
        <v>23</v>
      </c>
    </row>
    <row r="146" spans="1:5" ht="12.75">
      <c r="A146" s="34" t="s">
        <v>50</v>
      </c>
      <c r="E146" s="35" t="s">
        <v>264</v>
      </c>
    </row>
    <row r="147" spans="1:5" ht="12.75">
      <c r="A147" s="38" t="s">
        <v>52</v>
      </c>
      <c r="E147" s="37" t="s">
        <v>109</v>
      </c>
    </row>
    <row r="148" spans="1:16" ht="25.5">
      <c r="A148" s="25" t="s">
        <v>45</v>
      </c>
      <c r="B148" s="29" t="s">
        <v>265</v>
      </c>
      <c r="C148" s="29" t="s">
        <v>266</v>
      </c>
      <c r="D148" s="25" t="s">
        <v>47</v>
      </c>
      <c r="E148" s="30" t="s">
        <v>267</v>
      </c>
      <c r="F148" s="31" t="s">
        <v>116</v>
      </c>
      <c r="G148" s="32">
        <v>74</v>
      </c>
      <c r="H148" s="33">
        <v>0</v>
      </c>
      <c r="I148" s="33">
        <f>ROUND(ROUND(H148,2)*ROUND(G148,3),2)</f>
      </c>
      <c r="O148">
        <f>(I148*21)/100</f>
      </c>
      <c r="P148" t="s">
        <v>23</v>
      </c>
    </row>
    <row r="149" spans="1:5" ht="12.75">
      <c r="A149" s="34" t="s">
        <v>50</v>
      </c>
      <c r="E149" s="35" t="s">
        <v>268</v>
      </c>
    </row>
    <row r="150" spans="1:5" ht="12.75">
      <c r="A150" s="38" t="s">
        <v>52</v>
      </c>
      <c r="E150" s="37" t="s">
        <v>109</v>
      </c>
    </row>
    <row r="151" spans="1:16" ht="25.5">
      <c r="A151" s="25" t="s">
        <v>45</v>
      </c>
      <c r="B151" s="29" t="s">
        <v>269</v>
      </c>
      <c r="C151" s="29" t="s">
        <v>270</v>
      </c>
      <c r="D151" s="25" t="s">
        <v>47</v>
      </c>
      <c r="E151" s="30" t="s">
        <v>271</v>
      </c>
      <c r="F151" s="31" t="s">
        <v>103</v>
      </c>
      <c r="G151" s="32">
        <v>45</v>
      </c>
      <c r="H151" s="33">
        <v>0</v>
      </c>
      <c r="I151" s="33">
        <f>ROUND(ROUND(H151,2)*ROUND(G151,3),2)</f>
      </c>
      <c r="O151">
        <f>(I151*21)/100</f>
      </c>
      <c r="P151" t="s">
        <v>23</v>
      </c>
    </row>
    <row r="152" spans="1:5" ht="12.75">
      <c r="A152" s="34" t="s">
        <v>50</v>
      </c>
      <c r="E152" s="35" t="s">
        <v>272</v>
      </c>
    </row>
    <row r="153" spans="1:5" ht="25.5">
      <c r="A153" s="38" t="s">
        <v>52</v>
      </c>
      <c r="E153" s="37" t="s">
        <v>273</v>
      </c>
    </row>
    <row r="154" spans="1:16" ht="25.5">
      <c r="A154" s="25" t="s">
        <v>45</v>
      </c>
      <c r="B154" s="29" t="s">
        <v>274</v>
      </c>
      <c r="C154" s="29" t="s">
        <v>275</v>
      </c>
      <c r="D154" s="25" t="s">
        <v>47</v>
      </c>
      <c r="E154" s="30" t="s">
        <v>276</v>
      </c>
      <c r="F154" s="31" t="s">
        <v>103</v>
      </c>
      <c r="G154" s="32">
        <v>45</v>
      </c>
      <c r="H154" s="33">
        <v>0</v>
      </c>
      <c r="I154" s="33">
        <f>ROUND(ROUND(H154,2)*ROUND(G154,3),2)</f>
      </c>
      <c r="O154">
        <f>(I154*21)/100</f>
      </c>
      <c r="P154" t="s">
        <v>23</v>
      </c>
    </row>
    <row r="155" spans="1:5" ht="12.75">
      <c r="A155" s="34" t="s">
        <v>50</v>
      </c>
      <c r="E155" s="35" t="s">
        <v>277</v>
      </c>
    </row>
    <row r="156" spans="1:5" ht="25.5">
      <c r="A156" s="38" t="s">
        <v>52</v>
      </c>
      <c r="E156" s="37" t="s">
        <v>273</v>
      </c>
    </row>
    <row r="157" spans="1:16" ht="12.75">
      <c r="A157" s="25" t="s">
        <v>45</v>
      </c>
      <c r="B157" s="29" t="s">
        <v>278</v>
      </c>
      <c r="C157" s="29" t="s">
        <v>279</v>
      </c>
      <c r="D157" s="25" t="s">
        <v>75</v>
      </c>
      <c r="E157" s="30" t="s">
        <v>280</v>
      </c>
      <c r="F157" s="31" t="s">
        <v>116</v>
      </c>
      <c r="G157" s="32">
        <v>15</v>
      </c>
      <c r="H157" s="33">
        <v>0</v>
      </c>
      <c r="I157" s="33">
        <f>ROUND(ROUND(H157,2)*ROUND(G157,3),2)</f>
      </c>
      <c r="O157">
        <f>(I157*21)/100</f>
      </c>
      <c r="P157" t="s">
        <v>23</v>
      </c>
    </row>
    <row r="158" spans="1:5" ht="12.75">
      <c r="A158" s="34" t="s">
        <v>50</v>
      </c>
      <c r="E158" s="35" t="s">
        <v>281</v>
      </c>
    </row>
    <row r="159" spans="1:5" ht="12.75">
      <c r="A159" s="38" t="s">
        <v>52</v>
      </c>
      <c r="E159" s="37" t="s">
        <v>109</v>
      </c>
    </row>
    <row r="160" spans="1:16" ht="12.75">
      <c r="A160" s="25" t="s">
        <v>45</v>
      </c>
      <c r="B160" s="29" t="s">
        <v>282</v>
      </c>
      <c r="C160" s="29" t="s">
        <v>279</v>
      </c>
      <c r="D160" s="25" t="s">
        <v>78</v>
      </c>
      <c r="E160" s="30" t="s">
        <v>280</v>
      </c>
      <c r="F160" s="31" t="s">
        <v>116</v>
      </c>
      <c r="G160" s="32">
        <v>9</v>
      </c>
      <c r="H160" s="33">
        <v>0</v>
      </c>
      <c r="I160" s="33">
        <f>ROUND(ROUND(H160,2)*ROUND(G160,3),2)</f>
      </c>
      <c r="O160">
        <f>(I160*21)/100</f>
      </c>
      <c r="P160" t="s">
        <v>23</v>
      </c>
    </row>
    <row r="161" spans="1:5" ht="12.75">
      <c r="A161" s="34" t="s">
        <v>50</v>
      </c>
      <c r="E161" s="35" t="s">
        <v>283</v>
      </c>
    </row>
    <row r="162" spans="1:5" ht="12.75">
      <c r="A162" s="38" t="s">
        <v>52</v>
      </c>
      <c r="E162" s="37" t="s">
        <v>109</v>
      </c>
    </row>
    <row r="163" spans="1:16" ht="12.75">
      <c r="A163" s="25" t="s">
        <v>45</v>
      </c>
      <c r="B163" s="29" t="s">
        <v>284</v>
      </c>
      <c r="C163" s="29" t="s">
        <v>279</v>
      </c>
      <c r="D163" s="25" t="s">
        <v>285</v>
      </c>
      <c r="E163" s="30" t="s">
        <v>280</v>
      </c>
      <c r="F163" s="31" t="s">
        <v>116</v>
      </c>
      <c r="G163" s="32">
        <v>1</v>
      </c>
      <c r="H163" s="33">
        <v>0</v>
      </c>
      <c r="I163" s="33">
        <f>ROUND(ROUND(H163,2)*ROUND(G163,3),2)</f>
      </c>
      <c r="O163">
        <f>(I163*21)/100</f>
      </c>
      <c r="P163" t="s">
        <v>23</v>
      </c>
    </row>
    <row r="164" spans="1:5" ht="25.5">
      <c r="A164" s="34" t="s">
        <v>50</v>
      </c>
      <c r="E164" s="35" t="s">
        <v>286</v>
      </c>
    </row>
    <row r="165" spans="1:5" ht="12.75">
      <c r="A165" s="38" t="s">
        <v>52</v>
      </c>
      <c r="E165" s="37" t="s">
        <v>109</v>
      </c>
    </row>
    <row r="166" spans="1:16" ht="12.75">
      <c r="A166" s="25" t="s">
        <v>45</v>
      </c>
      <c r="B166" s="29" t="s">
        <v>287</v>
      </c>
      <c r="C166" s="29" t="s">
        <v>288</v>
      </c>
      <c r="D166" s="25" t="s">
        <v>47</v>
      </c>
      <c r="E166" s="30" t="s">
        <v>289</v>
      </c>
      <c r="F166" s="31" t="s">
        <v>116</v>
      </c>
      <c r="G166" s="32">
        <v>27</v>
      </c>
      <c r="H166" s="33">
        <v>0</v>
      </c>
      <c r="I166" s="33">
        <f>ROUND(ROUND(H166,2)*ROUND(G166,3),2)</f>
      </c>
      <c r="O166">
        <f>(I166*21)/100</f>
      </c>
      <c r="P166" t="s">
        <v>23</v>
      </c>
    </row>
    <row r="167" spans="1:5" ht="12.75">
      <c r="A167" s="34" t="s">
        <v>50</v>
      </c>
      <c r="E167" s="35" t="s">
        <v>290</v>
      </c>
    </row>
    <row r="168" spans="1:5" ht="12.75">
      <c r="A168" s="38" t="s">
        <v>52</v>
      </c>
      <c r="E168" s="37" t="s">
        <v>109</v>
      </c>
    </row>
    <row r="169" spans="1:16" ht="12.75">
      <c r="A169" s="25" t="s">
        <v>45</v>
      </c>
      <c r="B169" s="29" t="s">
        <v>291</v>
      </c>
      <c r="C169" s="29" t="s">
        <v>292</v>
      </c>
      <c r="D169" s="25" t="s">
        <v>47</v>
      </c>
      <c r="E169" s="30" t="s">
        <v>293</v>
      </c>
      <c r="F169" s="31" t="s">
        <v>116</v>
      </c>
      <c r="G169" s="32">
        <v>16</v>
      </c>
      <c r="H169" s="33">
        <v>0</v>
      </c>
      <c r="I169" s="33">
        <f>ROUND(ROUND(H169,2)*ROUND(G169,3),2)</f>
      </c>
      <c r="O169">
        <f>(I169*21)/100</f>
      </c>
      <c r="P169" t="s">
        <v>23</v>
      </c>
    </row>
    <row r="170" spans="1:5" ht="12.75">
      <c r="A170" s="34" t="s">
        <v>50</v>
      </c>
      <c r="E170" s="35" t="s">
        <v>294</v>
      </c>
    </row>
    <row r="171" spans="1:5" ht="12.75">
      <c r="A171" s="38" t="s">
        <v>52</v>
      </c>
      <c r="E171" s="37" t="s">
        <v>109</v>
      </c>
    </row>
    <row r="172" spans="1:16" ht="12.75">
      <c r="A172" s="25" t="s">
        <v>45</v>
      </c>
      <c r="B172" s="29" t="s">
        <v>295</v>
      </c>
      <c r="C172" s="29" t="s">
        <v>296</v>
      </c>
      <c r="D172" s="25" t="s">
        <v>47</v>
      </c>
      <c r="E172" s="30" t="s">
        <v>297</v>
      </c>
      <c r="F172" s="31" t="s">
        <v>116</v>
      </c>
      <c r="G172" s="32">
        <v>13</v>
      </c>
      <c r="H172" s="33">
        <v>0</v>
      </c>
      <c r="I172" s="33">
        <f>ROUND(ROUND(H172,2)*ROUND(G172,3),2)</f>
      </c>
      <c r="O172">
        <f>(I172*21)/100</f>
      </c>
      <c r="P172" t="s">
        <v>23</v>
      </c>
    </row>
    <row r="173" spans="1:5" ht="12.75">
      <c r="A173" s="34" t="s">
        <v>50</v>
      </c>
      <c r="E173" s="35" t="s">
        <v>298</v>
      </c>
    </row>
    <row r="174" spans="1:5" ht="12.75">
      <c r="A174" s="38" t="s">
        <v>52</v>
      </c>
      <c r="E174" s="37" t="s">
        <v>299</v>
      </c>
    </row>
    <row r="175" spans="1:16" ht="12.75">
      <c r="A175" s="25" t="s">
        <v>45</v>
      </c>
      <c r="B175" s="29" t="s">
        <v>300</v>
      </c>
      <c r="C175" s="29" t="s">
        <v>301</v>
      </c>
      <c r="D175" s="25" t="s">
        <v>47</v>
      </c>
      <c r="E175" s="30" t="s">
        <v>302</v>
      </c>
      <c r="F175" s="31" t="s">
        <v>103</v>
      </c>
      <c r="G175" s="32">
        <v>72</v>
      </c>
      <c r="H175" s="33">
        <v>0</v>
      </c>
      <c r="I175" s="33">
        <f>ROUND(ROUND(H175,2)*ROUND(G175,3),2)</f>
      </c>
      <c r="O175">
        <f>(I175*21)/100</f>
      </c>
      <c r="P175" t="s">
        <v>23</v>
      </c>
    </row>
    <row r="176" spans="1:5" ht="25.5">
      <c r="A176" s="34" t="s">
        <v>50</v>
      </c>
      <c r="E176" s="35" t="s">
        <v>303</v>
      </c>
    </row>
    <row r="177" spans="1:5" ht="12.75">
      <c r="A177" s="38" t="s">
        <v>52</v>
      </c>
      <c r="E177" s="37" t="s">
        <v>105</v>
      </c>
    </row>
    <row r="178" spans="1:16" ht="12.75">
      <c r="A178" s="25" t="s">
        <v>45</v>
      </c>
      <c r="B178" s="29" t="s">
        <v>304</v>
      </c>
      <c r="C178" s="29" t="s">
        <v>305</v>
      </c>
      <c r="D178" s="25" t="s">
        <v>47</v>
      </c>
      <c r="E178" s="30" t="s">
        <v>306</v>
      </c>
      <c r="F178" s="31" t="s">
        <v>97</v>
      </c>
      <c r="G178" s="32">
        <v>3</v>
      </c>
      <c r="H178" s="33">
        <v>0</v>
      </c>
      <c r="I178" s="33">
        <f>ROUND(ROUND(H178,2)*ROUND(G178,3),2)</f>
      </c>
      <c r="O178">
        <f>(I178*21)/100</f>
      </c>
      <c r="P178" t="s">
        <v>23</v>
      </c>
    </row>
    <row r="179" spans="1:5" ht="12.75">
      <c r="A179" s="34" t="s">
        <v>50</v>
      </c>
      <c r="E179" s="35" t="s">
        <v>307</v>
      </c>
    </row>
    <row r="180" spans="1:5" ht="12.75">
      <c r="A180" s="38" t="s">
        <v>52</v>
      </c>
      <c r="E180" s="37" t="s">
        <v>113</v>
      </c>
    </row>
    <row r="181" spans="1:16" ht="12.75">
      <c r="A181" s="25" t="s">
        <v>45</v>
      </c>
      <c r="B181" s="29" t="s">
        <v>308</v>
      </c>
      <c r="C181" s="29" t="s">
        <v>309</v>
      </c>
      <c r="D181" s="25" t="s">
        <v>47</v>
      </c>
      <c r="E181" s="30" t="s">
        <v>310</v>
      </c>
      <c r="F181" s="31" t="s">
        <v>97</v>
      </c>
      <c r="G181" s="32">
        <v>4</v>
      </c>
      <c r="H181" s="33">
        <v>0</v>
      </c>
      <c r="I181" s="33">
        <f>ROUND(ROUND(H181,2)*ROUND(G181,3),2)</f>
      </c>
      <c r="O181">
        <f>(I181*21)/100</f>
      </c>
      <c r="P181" t="s">
        <v>23</v>
      </c>
    </row>
    <row r="182" spans="1:5" ht="12.75">
      <c r="A182" s="34" t="s">
        <v>50</v>
      </c>
      <c r="E182" s="35" t="s">
        <v>311</v>
      </c>
    </row>
    <row r="183" spans="1:5" ht="12.75">
      <c r="A183" s="38" t="s">
        <v>52</v>
      </c>
      <c r="E183" s="37" t="s">
        <v>113</v>
      </c>
    </row>
    <row r="184" spans="1:16" ht="12.75">
      <c r="A184" s="25" t="s">
        <v>45</v>
      </c>
      <c r="B184" s="29" t="s">
        <v>312</v>
      </c>
      <c r="C184" s="29" t="s">
        <v>313</v>
      </c>
      <c r="D184" s="25" t="s">
        <v>47</v>
      </c>
      <c r="E184" s="30" t="s">
        <v>314</v>
      </c>
      <c r="F184" s="31" t="s">
        <v>97</v>
      </c>
      <c r="G184" s="32">
        <v>5</v>
      </c>
      <c r="H184" s="33">
        <v>0</v>
      </c>
      <c r="I184" s="33">
        <f>ROUND(ROUND(H184,2)*ROUND(G184,3),2)</f>
      </c>
      <c r="O184">
        <f>(I184*21)/100</f>
      </c>
      <c r="P184" t="s">
        <v>23</v>
      </c>
    </row>
    <row r="185" spans="1:5" ht="12.75">
      <c r="A185" s="34" t="s">
        <v>50</v>
      </c>
      <c r="E185" s="35" t="s">
        <v>315</v>
      </c>
    </row>
    <row r="186" spans="1:5" ht="12.75">
      <c r="A186" s="38" t="s">
        <v>52</v>
      </c>
      <c r="E186" s="37" t="s">
        <v>113</v>
      </c>
    </row>
    <row r="187" spans="1:16" ht="12.75">
      <c r="A187" s="25" t="s">
        <v>45</v>
      </c>
      <c r="B187" s="29" t="s">
        <v>316</v>
      </c>
      <c r="C187" s="29" t="s">
        <v>317</v>
      </c>
      <c r="D187" s="25" t="s">
        <v>75</v>
      </c>
      <c r="E187" s="30" t="s">
        <v>318</v>
      </c>
      <c r="F187" s="31" t="s">
        <v>116</v>
      </c>
      <c r="G187" s="32">
        <v>16</v>
      </c>
      <c r="H187" s="33">
        <v>0</v>
      </c>
      <c r="I187" s="33">
        <f>ROUND(ROUND(H187,2)*ROUND(G187,3),2)</f>
      </c>
      <c r="O187">
        <f>(I187*21)/100</f>
      </c>
      <c r="P187" t="s">
        <v>23</v>
      </c>
    </row>
    <row r="188" spans="1:5" ht="12.75">
      <c r="A188" s="34" t="s">
        <v>50</v>
      </c>
      <c r="E188" s="35" t="s">
        <v>319</v>
      </c>
    </row>
    <row r="189" spans="1:5" ht="12.75">
      <c r="A189" s="38" t="s">
        <v>52</v>
      </c>
      <c r="E189" s="37" t="s">
        <v>113</v>
      </c>
    </row>
    <row r="190" spans="1:16" ht="12.75">
      <c r="A190" s="25" t="s">
        <v>45</v>
      </c>
      <c r="B190" s="29" t="s">
        <v>320</v>
      </c>
      <c r="C190" s="29" t="s">
        <v>317</v>
      </c>
      <c r="D190" s="25" t="s">
        <v>78</v>
      </c>
      <c r="E190" s="30" t="s">
        <v>318</v>
      </c>
      <c r="F190" s="31" t="s">
        <v>116</v>
      </c>
      <c r="G190" s="32">
        <v>1</v>
      </c>
      <c r="H190" s="33">
        <v>0</v>
      </c>
      <c r="I190" s="33">
        <f>ROUND(ROUND(H190,2)*ROUND(G190,3),2)</f>
      </c>
      <c r="O190">
        <f>(I190*21)/100</f>
      </c>
      <c r="P190" t="s">
        <v>23</v>
      </c>
    </row>
    <row r="191" spans="1:5" ht="12.75">
      <c r="A191" s="34" t="s">
        <v>50</v>
      </c>
      <c r="E191" s="35" t="s">
        <v>321</v>
      </c>
    </row>
    <row r="192" spans="1:5" ht="12.75">
      <c r="A192" s="38" t="s">
        <v>52</v>
      </c>
      <c r="E192" s="37" t="s">
        <v>113</v>
      </c>
    </row>
    <row r="193" spans="1:16" ht="12.75">
      <c r="A193" s="25" t="s">
        <v>45</v>
      </c>
      <c r="B193" s="29" t="s">
        <v>322</v>
      </c>
      <c r="C193" s="29" t="s">
        <v>323</v>
      </c>
      <c r="D193" s="25" t="s">
        <v>47</v>
      </c>
      <c r="E193" s="30" t="s">
        <v>324</v>
      </c>
      <c r="F193" s="31" t="s">
        <v>64</v>
      </c>
      <c r="G193" s="32">
        <v>23</v>
      </c>
      <c r="H193" s="33">
        <v>0</v>
      </c>
      <c r="I193" s="33">
        <f>ROUND(ROUND(H193,2)*ROUND(G193,3),2)</f>
      </c>
      <c r="O193">
        <f>(I193*21)/100</f>
      </c>
      <c r="P193" t="s">
        <v>23</v>
      </c>
    </row>
    <row r="194" spans="1:5" ht="12.75">
      <c r="A194" s="34" t="s">
        <v>50</v>
      </c>
      <c r="E194" s="35" t="s">
        <v>325</v>
      </c>
    </row>
    <row r="195" spans="1:5" ht="12.75">
      <c r="A195" s="38" t="s">
        <v>52</v>
      </c>
      <c r="E195" s="37" t="s">
        <v>113</v>
      </c>
    </row>
    <row r="196" spans="1:16" ht="12.75">
      <c r="A196" s="25" t="s">
        <v>45</v>
      </c>
      <c r="B196" s="29" t="s">
        <v>326</v>
      </c>
      <c r="C196" s="29" t="s">
        <v>327</v>
      </c>
      <c r="D196" s="25" t="s">
        <v>47</v>
      </c>
      <c r="E196" s="30" t="s">
        <v>328</v>
      </c>
      <c r="F196" s="31" t="s">
        <v>116</v>
      </c>
      <c r="G196" s="32">
        <v>7</v>
      </c>
      <c r="H196" s="33">
        <v>0</v>
      </c>
      <c r="I196" s="33">
        <f>ROUND(ROUND(H196,2)*ROUND(G196,3),2)</f>
      </c>
      <c r="O196">
        <f>(I196*21)/100</f>
      </c>
      <c r="P196" t="s">
        <v>23</v>
      </c>
    </row>
    <row r="197" spans="1:5" ht="25.5">
      <c r="A197" s="34" t="s">
        <v>50</v>
      </c>
      <c r="E197" s="35" t="s">
        <v>329</v>
      </c>
    </row>
    <row r="198" spans="1:5" ht="12.75">
      <c r="A198" s="36" t="s">
        <v>52</v>
      </c>
      <c r="E198" s="37" t="s">
        <v>113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0+O8+O15+O28+O32+O39+O43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330</v>
      </c>
      <c r="I3" s="39">
        <f>0+I8+I15+I28+I32+I39+I43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330</v>
      </c>
      <c r="D4" s="6"/>
      <c r="E4" s="18" t="s">
        <v>331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</f>
      </c>
      <c r="R8">
        <f>0+O9+O12</f>
      </c>
    </row>
    <row r="9" spans="1:16" ht="12.75">
      <c r="A9" s="25" t="s">
        <v>45</v>
      </c>
      <c r="B9" s="29" t="s">
        <v>29</v>
      </c>
      <c r="C9" s="29" t="s">
        <v>82</v>
      </c>
      <c r="D9" s="25" t="s">
        <v>47</v>
      </c>
      <c r="E9" s="30" t="s">
        <v>83</v>
      </c>
      <c r="F9" s="31" t="s">
        <v>84</v>
      </c>
      <c r="G9" s="32">
        <v>32.76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85</v>
      </c>
    </row>
    <row r="11" spans="1:5" ht="12.75">
      <c r="A11" s="38" t="s">
        <v>52</v>
      </c>
      <c r="E11" s="37" t="s">
        <v>332</v>
      </c>
    </row>
    <row r="12" spans="1:16" ht="12.75">
      <c r="A12" s="25" t="s">
        <v>45</v>
      </c>
      <c r="B12" s="29" t="s">
        <v>23</v>
      </c>
      <c r="C12" s="29" t="s">
        <v>87</v>
      </c>
      <c r="D12" s="25" t="s">
        <v>47</v>
      </c>
      <c r="E12" s="30" t="s">
        <v>88</v>
      </c>
      <c r="F12" s="31" t="s">
        <v>84</v>
      </c>
      <c r="G12" s="32">
        <v>10.5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89</v>
      </c>
    </row>
    <row r="14" spans="1:5" ht="12.75">
      <c r="A14" s="36" t="s">
        <v>52</v>
      </c>
      <c r="E14" s="37" t="s">
        <v>333</v>
      </c>
    </row>
    <row r="15" spans="1:18" ht="12.75" customHeight="1">
      <c r="A15" s="6" t="s">
        <v>43</v>
      </c>
      <c r="B15" s="6"/>
      <c r="C15" s="41" t="s">
        <v>22</v>
      </c>
      <c r="D15" s="6"/>
      <c r="E15" s="27" t="s">
        <v>175</v>
      </c>
      <c r="F15" s="6"/>
      <c r="G15" s="6"/>
      <c r="H15" s="6"/>
      <c r="I15" s="42">
        <f>0+Q15</f>
      </c>
      <c r="O15">
        <f>0+R15</f>
      </c>
      <c r="Q15">
        <f>0+I16+I19+I22+I25</f>
      </c>
      <c r="R15">
        <f>0+O16+O19+O22+O25</f>
      </c>
    </row>
    <row r="16" spans="1:16" ht="12.75">
      <c r="A16" s="25" t="s">
        <v>45</v>
      </c>
      <c r="B16" s="29" t="s">
        <v>22</v>
      </c>
      <c r="C16" s="29" t="s">
        <v>334</v>
      </c>
      <c r="D16" s="25" t="s">
        <v>47</v>
      </c>
      <c r="E16" s="30" t="s">
        <v>335</v>
      </c>
      <c r="F16" s="31" t="s">
        <v>336</v>
      </c>
      <c r="G16" s="32">
        <v>168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12.75">
      <c r="A17" s="34" t="s">
        <v>50</v>
      </c>
      <c r="E17" s="35" t="s">
        <v>337</v>
      </c>
    </row>
    <row r="18" spans="1:5" ht="38.25">
      <c r="A18" s="38" t="s">
        <v>52</v>
      </c>
      <c r="E18" s="37" t="s">
        <v>338</v>
      </c>
    </row>
    <row r="19" spans="1:16" ht="12.75">
      <c r="A19" s="25" t="s">
        <v>45</v>
      </c>
      <c r="B19" s="29" t="s">
        <v>33</v>
      </c>
      <c r="C19" s="29" t="s">
        <v>339</v>
      </c>
      <c r="D19" s="25" t="s">
        <v>47</v>
      </c>
      <c r="E19" s="30" t="s">
        <v>340</v>
      </c>
      <c r="F19" s="31" t="s">
        <v>97</v>
      </c>
      <c r="G19" s="32">
        <v>8.32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341</v>
      </c>
    </row>
    <row r="21" spans="1:5" ht="12.75">
      <c r="A21" s="38" t="s">
        <v>52</v>
      </c>
      <c r="E21" s="37" t="s">
        <v>109</v>
      </c>
    </row>
    <row r="22" spans="1:16" ht="12.75">
      <c r="A22" s="25" t="s">
        <v>45</v>
      </c>
      <c r="B22" s="29" t="s">
        <v>35</v>
      </c>
      <c r="C22" s="29" t="s">
        <v>342</v>
      </c>
      <c r="D22" s="25" t="s">
        <v>47</v>
      </c>
      <c r="E22" s="30" t="s">
        <v>343</v>
      </c>
      <c r="F22" s="31" t="s">
        <v>84</v>
      </c>
      <c r="G22" s="32">
        <v>0.998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344</v>
      </c>
    </row>
    <row r="24" spans="1:5" ht="12.75">
      <c r="A24" s="38" t="s">
        <v>52</v>
      </c>
      <c r="E24" s="37" t="s">
        <v>345</v>
      </c>
    </row>
    <row r="25" spans="1:16" ht="12.75">
      <c r="A25" s="25" t="s">
        <v>45</v>
      </c>
      <c r="B25" s="29" t="s">
        <v>37</v>
      </c>
      <c r="C25" s="29" t="s">
        <v>346</v>
      </c>
      <c r="D25" s="25" t="s">
        <v>47</v>
      </c>
      <c r="E25" s="30" t="s">
        <v>347</v>
      </c>
      <c r="F25" s="31" t="s">
        <v>97</v>
      </c>
      <c r="G25" s="32">
        <v>10.5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25.5">
      <c r="A26" s="34" t="s">
        <v>50</v>
      </c>
      <c r="E26" s="35" t="s">
        <v>348</v>
      </c>
    </row>
    <row r="27" spans="1:5" ht="12.75">
      <c r="A27" s="36" t="s">
        <v>52</v>
      </c>
      <c r="E27" s="37" t="s">
        <v>105</v>
      </c>
    </row>
    <row r="28" spans="1:18" ht="12.75" customHeight="1">
      <c r="A28" s="6" t="s">
        <v>43</v>
      </c>
      <c r="B28" s="6"/>
      <c r="C28" s="41" t="s">
        <v>33</v>
      </c>
      <c r="D28" s="6"/>
      <c r="E28" s="27" t="s">
        <v>184</v>
      </c>
      <c r="F28" s="6"/>
      <c r="G28" s="6"/>
      <c r="H28" s="6"/>
      <c r="I28" s="42">
        <f>0+Q28</f>
      </c>
      <c r="O28">
        <f>0+R28</f>
      </c>
      <c r="Q28">
        <f>0+I29</f>
      </c>
      <c r="R28">
        <f>0+O29</f>
      </c>
    </row>
    <row r="29" spans="1:16" ht="12.75">
      <c r="A29" s="25" t="s">
        <v>45</v>
      </c>
      <c r="B29" s="29" t="s">
        <v>69</v>
      </c>
      <c r="C29" s="29" t="s">
        <v>349</v>
      </c>
      <c r="D29" s="25" t="s">
        <v>47</v>
      </c>
      <c r="E29" s="30" t="s">
        <v>350</v>
      </c>
      <c r="F29" s="31" t="s">
        <v>97</v>
      </c>
      <c r="G29" s="32">
        <v>1.05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12.75">
      <c r="A30" s="34" t="s">
        <v>50</v>
      </c>
      <c r="E30" s="35" t="s">
        <v>351</v>
      </c>
    </row>
    <row r="31" spans="1:5" ht="12.75">
      <c r="A31" s="36" t="s">
        <v>52</v>
      </c>
      <c r="E31" s="37" t="s">
        <v>109</v>
      </c>
    </row>
    <row r="32" spans="1:18" ht="12.75" customHeight="1">
      <c r="A32" s="6" t="s">
        <v>43</v>
      </c>
      <c r="B32" s="6"/>
      <c r="C32" s="41" t="s">
        <v>37</v>
      </c>
      <c r="D32" s="6"/>
      <c r="E32" s="27" t="s">
        <v>352</v>
      </c>
      <c r="F32" s="6"/>
      <c r="G32" s="6"/>
      <c r="H32" s="6"/>
      <c r="I32" s="42">
        <f>0+Q32</f>
      </c>
      <c r="O32">
        <f>0+R32</f>
      </c>
      <c r="Q32">
        <f>0+I33+I36</f>
      </c>
      <c r="R32">
        <f>0+O33+O36</f>
      </c>
    </row>
    <row r="33" spans="1:16" ht="12.75">
      <c r="A33" s="25" t="s">
        <v>45</v>
      </c>
      <c r="B33" s="29" t="s">
        <v>73</v>
      </c>
      <c r="C33" s="29" t="s">
        <v>353</v>
      </c>
      <c r="D33" s="25" t="s">
        <v>47</v>
      </c>
      <c r="E33" s="30" t="s">
        <v>354</v>
      </c>
      <c r="F33" s="31" t="s">
        <v>103</v>
      </c>
      <c r="G33" s="32">
        <v>25.2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>
      <c r="A34" s="34" t="s">
        <v>50</v>
      </c>
      <c r="E34" s="35" t="s">
        <v>355</v>
      </c>
    </row>
    <row r="35" spans="1:5" ht="12.75">
      <c r="A35" s="38" t="s">
        <v>52</v>
      </c>
      <c r="E35" s="37" t="s">
        <v>109</v>
      </c>
    </row>
    <row r="36" spans="1:16" ht="12.75">
      <c r="A36" s="25" t="s">
        <v>45</v>
      </c>
      <c r="B36" s="29" t="s">
        <v>40</v>
      </c>
      <c r="C36" s="29" t="s">
        <v>356</v>
      </c>
      <c r="D36" s="25" t="s">
        <v>47</v>
      </c>
      <c r="E36" s="30" t="s">
        <v>357</v>
      </c>
      <c r="F36" s="31" t="s">
        <v>103</v>
      </c>
      <c r="G36" s="32">
        <v>84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12.75">
      <c r="A37" s="34" t="s">
        <v>50</v>
      </c>
      <c r="E37" s="35" t="s">
        <v>358</v>
      </c>
    </row>
    <row r="38" spans="1:5" ht="12.75">
      <c r="A38" s="36" t="s">
        <v>52</v>
      </c>
      <c r="E38" s="37" t="s">
        <v>105</v>
      </c>
    </row>
    <row r="39" spans="1:18" ht="12.75" customHeight="1">
      <c r="A39" s="6" t="s">
        <v>43</v>
      </c>
      <c r="B39" s="6"/>
      <c r="C39" s="41" t="s">
        <v>69</v>
      </c>
      <c r="D39" s="6"/>
      <c r="E39" s="27" t="s">
        <v>241</v>
      </c>
      <c r="F39" s="6"/>
      <c r="G39" s="6"/>
      <c r="H39" s="6"/>
      <c r="I39" s="42">
        <f>0+Q39</f>
      </c>
      <c r="O39">
        <f>0+R39</f>
      </c>
      <c r="Q39">
        <f>0+I40</f>
      </c>
      <c r="R39">
        <f>0+O40</f>
      </c>
    </row>
    <row r="40" spans="1:16" ht="12.75">
      <c r="A40" s="25" t="s">
        <v>45</v>
      </c>
      <c r="B40" s="29" t="s">
        <v>42</v>
      </c>
      <c r="C40" s="29" t="s">
        <v>359</v>
      </c>
      <c r="D40" s="25" t="s">
        <v>47</v>
      </c>
      <c r="E40" s="30" t="s">
        <v>360</v>
      </c>
      <c r="F40" s="31" t="s">
        <v>103</v>
      </c>
      <c r="G40" s="32">
        <v>21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12.75">
      <c r="A41" s="34" t="s">
        <v>50</v>
      </c>
      <c r="E41" s="35" t="s">
        <v>361</v>
      </c>
    </row>
    <row r="42" spans="1:5" ht="12.75">
      <c r="A42" s="36" t="s">
        <v>52</v>
      </c>
      <c r="E42" s="37" t="s">
        <v>109</v>
      </c>
    </row>
    <row r="43" spans="1:18" ht="12.75" customHeight="1">
      <c r="A43" s="6" t="s">
        <v>43</v>
      </c>
      <c r="B43" s="6"/>
      <c r="C43" s="41" t="s">
        <v>40</v>
      </c>
      <c r="D43" s="6"/>
      <c r="E43" s="27" t="s">
        <v>260</v>
      </c>
      <c r="F43" s="6"/>
      <c r="G43" s="6"/>
      <c r="H43" s="6"/>
      <c r="I43" s="42">
        <f>0+Q43</f>
      </c>
      <c r="O43">
        <f>0+R43</f>
      </c>
      <c r="Q43">
        <f>0+I44+I47+I50+I53+I56</f>
      </c>
      <c r="R43">
        <f>0+O44+O47+O50+O53+O56</f>
      </c>
    </row>
    <row r="44" spans="1:16" ht="12.75">
      <c r="A44" s="25" t="s">
        <v>45</v>
      </c>
      <c r="B44" s="29" t="s">
        <v>125</v>
      </c>
      <c r="C44" s="29" t="s">
        <v>362</v>
      </c>
      <c r="D44" s="25" t="s">
        <v>47</v>
      </c>
      <c r="E44" s="30" t="s">
        <v>363</v>
      </c>
      <c r="F44" s="31" t="s">
        <v>116</v>
      </c>
      <c r="G44" s="32">
        <v>42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364</v>
      </c>
    </row>
    <row r="46" spans="1:5" ht="12.75">
      <c r="A46" s="38" t="s">
        <v>52</v>
      </c>
      <c r="E46" s="37" t="s">
        <v>109</v>
      </c>
    </row>
    <row r="47" spans="1:16" ht="12.75">
      <c r="A47" s="25" t="s">
        <v>45</v>
      </c>
      <c r="B47" s="29" t="s">
        <v>129</v>
      </c>
      <c r="C47" s="29" t="s">
        <v>365</v>
      </c>
      <c r="D47" s="25" t="s">
        <v>47</v>
      </c>
      <c r="E47" s="30" t="s">
        <v>366</v>
      </c>
      <c r="F47" s="31" t="s">
        <v>103</v>
      </c>
      <c r="G47" s="32">
        <v>1.26</v>
      </c>
      <c r="H47" s="33">
        <v>0</v>
      </c>
      <c r="I47" s="33">
        <f>ROUND(ROUND(H47,2)*ROUND(G47,3),2)</f>
      </c>
      <c r="O47">
        <f>(I47*21)/100</f>
      </c>
      <c r="P47" t="s">
        <v>23</v>
      </c>
    </row>
    <row r="48" spans="1:5" ht="12.75">
      <c r="A48" s="34" t="s">
        <v>50</v>
      </c>
      <c r="E48" s="35" t="s">
        <v>367</v>
      </c>
    </row>
    <row r="49" spans="1:5" ht="12.75">
      <c r="A49" s="38" t="s">
        <v>52</v>
      </c>
      <c r="E49" s="37" t="s">
        <v>109</v>
      </c>
    </row>
    <row r="50" spans="1:16" ht="12.75">
      <c r="A50" s="25" t="s">
        <v>45</v>
      </c>
      <c r="B50" s="29" t="s">
        <v>133</v>
      </c>
      <c r="C50" s="29" t="s">
        <v>368</v>
      </c>
      <c r="D50" s="25" t="s">
        <v>47</v>
      </c>
      <c r="E50" s="30" t="s">
        <v>369</v>
      </c>
      <c r="F50" s="31" t="s">
        <v>103</v>
      </c>
      <c r="G50" s="32">
        <v>84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12.75">
      <c r="A51" s="34" t="s">
        <v>50</v>
      </c>
      <c r="E51" s="35" t="s">
        <v>370</v>
      </c>
    </row>
    <row r="52" spans="1:5" ht="12.75">
      <c r="A52" s="38" t="s">
        <v>52</v>
      </c>
      <c r="E52" s="37" t="s">
        <v>105</v>
      </c>
    </row>
    <row r="53" spans="1:16" ht="12.75">
      <c r="A53" s="25" t="s">
        <v>45</v>
      </c>
      <c r="B53" s="29" t="s">
        <v>137</v>
      </c>
      <c r="C53" s="29" t="s">
        <v>371</v>
      </c>
      <c r="D53" s="25" t="s">
        <v>47</v>
      </c>
      <c r="E53" s="30" t="s">
        <v>372</v>
      </c>
      <c r="F53" s="31" t="s">
        <v>97</v>
      </c>
      <c r="G53" s="32">
        <v>12.6</v>
      </c>
      <c r="H53" s="33">
        <v>0</v>
      </c>
      <c r="I53" s="33">
        <f>ROUND(ROUND(H53,2)*ROUND(G53,3),2)</f>
      </c>
      <c r="O53">
        <f>(I53*21)/100</f>
      </c>
      <c r="P53" t="s">
        <v>23</v>
      </c>
    </row>
    <row r="54" spans="1:5" ht="12.75">
      <c r="A54" s="34" t="s">
        <v>50</v>
      </c>
      <c r="E54" s="35" t="s">
        <v>373</v>
      </c>
    </row>
    <row r="55" spans="1:5" ht="12.75">
      <c r="A55" s="38" t="s">
        <v>52</v>
      </c>
      <c r="E55" s="37" t="s">
        <v>109</v>
      </c>
    </row>
    <row r="56" spans="1:16" ht="12.75">
      <c r="A56" s="25" t="s">
        <v>45</v>
      </c>
      <c r="B56" s="29" t="s">
        <v>141</v>
      </c>
      <c r="C56" s="29" t="s">
        <v>313</v>
      </c>
      <c r="D56" s="25" t="s">
        <v>47</v>
      </c>
      <c r="E56" s="30" t="s">
        <v>314</v>
      </c>
      <c r="F56" s="31" t="s">
        <v>97</v>
      </c>
      <c r="G56" s="32">
        <v>4.2</v>
      </c>
      <c r="H56" s="33">
        <v>0</v>
      </c>
      <c r="I56" s="33">
        <f>ROUND(ROUND(H56,2)*ROUND(G56,3),2)</f>
      </c>
      <c r="O56">
        <f>(I56*21)/100</f>
      </c>
      <c r="P56" t="s">
        <v>23</v>
      </c>
    </row>
    <row r="57" spans="1:5" ht="12.75">
      <c r="A57" s="34" t="s">
        <v>50</v>
      </c>
      <c r="E57" s="35" t="s">
        <v>374</v>
      </c>
    </row>
    <row r="58" spans="1:5" ht="12.75">
      <c r="A58" s="36" t="s">
        <v>52</v>
      </c>
      <c r="E58" s="37" t="s">
        <v>109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