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rozpoctar.4roads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101" sheetId="3" r:id="rId3"/>
    <sheet name="SO 251" sheetId="4" r:id="rId4"/>
  </sheets>
  <definedNames/>
  <calcPr/>
  <webPublishing/>
</workbook>
</file>

<file path=xl/sharedStrings.xml><?xml version="1.0" encoding="utf-8"?>
<sst xmlns="http://schemas.openxmlformats.org/spreadsheetml/2006/main" count="1114" uniqueCount="375">
  <si>
    <t>Firma: 4roads s.r.o.</t>
  </si>
  <si>
    <t>Rekapitulace ceny</t>
  </si>
  <si>
    <t>Stavba: 125801 - III/1025 Čisovice-Bojov, úprava odvodnění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</si>
  <si>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</si>
  <si>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</si>
  <si>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</si>
  <si>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</si>
  <si>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</si>
  <si>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</si>
  <si>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</si>
  <si>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</si>
  <si>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</si>
  <si>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</si>
  <si>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</si>
  <si>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</si>
  <si>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125801</t>
  </si>
  <si>
    <t>III/1025 Čisovice-Bojov, úprava odvodnění</t>
  </si>
  <si>
    <t>O</t>
  </si>
  <si>
    <t>Rozpočet:</t>
  </si>
  <si>
    <t>0,00</t>
  </si>
  <si>
    <t>15,00</t>
  </si>
  <si>
    <t>21,00</t>
  </si>
  <si>
    <t>3</t>
  </si>
  <si>
    <t>2</t>
  </si>
  <si>
    <t>SO 000</t>
  </si>
  <si>
    <t>VON 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</si>
  <si>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</si>
  <si>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</si>
  <si>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</si>
  <si>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</si>
  <si>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</si>
  <si>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</si>
  <si>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</si>
  <si>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</si>
  <si>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</si>
  <si>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</si>
  <si>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</si>
  <si>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</si>
  <si>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</si>
  <si>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</si>
  <si>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</si>
  <si>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</si>
  <si>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</si>
  <si>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</si>
  <si>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</si>
  <si>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</si>
  <si>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</si>
  <si>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</si>
  <si>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</si>
  <si>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</si>
  <si>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</si>
  <si>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oprava objízdných tras preliminářová položka se souhlasem investora</t>
  </si>
  <si>
    <t>VV</t>
  </si>
  <si>
    <t>02720</t>
  </si>
  <si>
    <t>POMOC PRÁCE ZŘÍZ NEBO ZAJIŠŤ REGULACI A OCHRANU DOPRAVY</t>
  </si>
  <si>
    <t>zahrnuje kompletní dopravně-inženýrská opatření po celou dobu stavby dle projektové dokumentace a platné legislativy</t>
  </si>
  <si>
    <t>02821</t>
  </si>
  <si>
    <t>PRŮZKUMNÉ PRÁCE ARCHEOLOGICKÉ NA POVRCHU</t>
  </si>
  <si>
    <t>archeologický průzkum dle stanoviska (částka bude upřesněna dle skutečného rozsahu prací a délky trvání)</t>
  </si>
  <si>
    <t>02911</t>
  </si>
  <si>
    <t>OSTATNÍ POŽADAVKY - GEODETICKÉ ZAMĚŘENÍ</t>
  </si>
  <si>
    <t>Ostatní požadavky - zeměměřičská měření (zaměření skutečného provedení stavby)</t>
  </si>
  <si>
    <t>029412</t>
  </si>
  <si>
    <t>OSTATNÍ POŽADAVKY - VYPRACOVÁNÍ MOSTNÍHO LISTU</t>
  </si>
  <si>
    <t>KUS</t>
  </si>
  <si>
    <t>evidenční list propustku</t>
  </si>
  <si>
    <t>02944</t>
  </si>
  <si>
    <t>OSTAT POŽADAVKY - DOKUMENTACE SKUTEČ PROVEDENÍ V DIGIT FORMĚ</t>
  </si>
  <si>
    <t>ostatní požadavky - vypracování dokumentace (skutečné provedení 4 vyhotovení)</t>
  </si>
  <si>
    <t>7</t>
  </si>
  <si>
    <t>02953</t>
  </si>
  <si>
    <t>OSTATNÍ POŽADAVKY - HLAVNÍ MOSTNÍ PROHLÍDKA</t>
  </si>
  <si>
    <t>úkony dle ČSN 73 6221- provedení hlavní mostní prohlídky oprávněnou fyzickou nebo právnickou osobou</t>
  </si>
  <si>
    <t>8</t>
  </si>
  <si>
    <t>02990</t>
  </si>
  <si>
    <t>A</t>
  </si>
  <si>
    <t>OSTATNÍ POŽADAVKY - INFORMAČNÍ TABULE</t>
  </si>
  <si>
    <t>informační tabule</t>
  </si>
  <si>
    <t>B</t>
  </si>
  <si>
    <t>pamětní deska</t>
  </si>
  <si>
    <t>SO 101</t>
  </si>
  <si>
    <t>Silnice III/1025 a úprava odvodnění</t>
  </si>
  <si>
    <t>014102</t>
  </si>
  <si>
    <t>POPLATKY ZA SKLÁDKU</t>
  </si>
  <si>
    <t>T</t>
  </si>
  <si>
    <t>zemina a kamení, kód odpadu 17 05 04</t>
  </si>
  <si>
    <t>11130 SEJMUTÍ DRNU ... 3800*0,1*2,0=760,000 [A] 
12373 ODKOPÁVKY ... (125-57)*2,0=136,000 [B] 
13273 HL. RÝH ... 83*2,0=166,000 [C] 
13173 HL. JAM ... 36*2,0=72,000 [D] 
12920 ČIŠTĚNÍ KRAJNIC ... 36*2,0=72,000 [E] 
12473 ČIŠTĚNÍ KORYTA ... 7,5*2,0=15,000 [F] 
Celkem: A+B+C+D+E+F=1 221,000 [G]</t>
  </si>
  <si>
    <t>014112</t>
  </si>
  <si>
    <t>POPLATKY ZA SKLÁDKU TYP S-IO (INERTNÍ ODPAD)</t>
  </si>
  <si>
    <t>beton, kód odpadu 17 01 01</t>
  </si>
  <si>
    <t>11325 BOURÁNÍ BETON. ŽLABU ... 4,0*2,3=9,200 [A] 
96615 BETON. PODKL PROPUSTKU ... 4,0*2,3=9,200 [B] 
96616 BETON. ČELA PROPUSTKU ... 5,0*2,5=12,500 [C] 
969257 BOURÁNÍ TRUB DN 500 PROPUSTKU ... (16+1)*0,55=9,350 [D]  
Celkem: A+B+C+D=40,250 [E]</t>
  </si>
  <si>
    <t>014122</t>
  </si>
  <si>
    <t>POPLATKY ZA SKLÁDKU TYP S-OO (OSTATNÍ ODPAD)</t>
  </si>
  <si>
    <t>stavební suť</t>
  </si>
  <si>
    <t>97612 KAMENNÉ SLOUPKY ...  (1,4*0,25*0,25)*23*2,6=5,233 [A] 
96614 ZDĚNNÁ HORSKÁ VPUSŤ ... 3,0*1,8=5,400 [B] 
Celkem: A+B=10,633 [C]</t>
  </si>
  <si>
    <t>014201</t>
  </si>
  <si>
    <t>POPLATKY ZA ZEMNÍK - ZEMINA</t>
  </si>
  <si>
    <t>M3</t>
  </si>
  <si>
    <t>nákup zeminy v kvalitě ornice, vč. naložení a dopravy na stavbu</t>
  </si>
  <si>
    <t>plocha 318 m2 *  tl. 0,15 m</t>
  </si>
  <si>
    <t>Zemní práce</t>
  </si>
  <si>
    <t>11120</t>
  </si>
  <si>
    <t>ODSTRANĚNÍ KŘOVIN</t>
  </si>
  <si>
    <t>M2</t>
  </si>
  <si>
    <t>včetně likvidace</t>
  </si>
  <si>
    <t>bude čerpáno dle skutečně zjištěného stavu se souhlasem TDS</t>
  </si>
  <si>
    <t>11130</t>
  </si>
  <si>
    <t>SEJMUTÍ DRNU</t>
  </si>
  <si>
    <t>sejmutí drnu tl. 0,1 m vč. odvozu a uložení na skládku, poplatek za skládku v pol. č. 014102</t>
  </si>
  <si>
    <t>odměřeno digitálně</t>
  </si>
  <si>
    <t>11325</t>
  </si>
  <si>
    <t>ODSTRANĚNÍ PŘÍKOPŮ A RIGOLŮ Z MONOLIT BETONU</t>
  </si>
  <si>
    <t>odstranění monolitického betonového žlabu proměnné šířky</t>
  </si>
  <si>
    <t>zaměřeno v místě stavby</t>
  </si>
  <si>
    <t>113765</t>
  </si>
  <si>
    <t>FRÉZOVÁNÍ DRÁŽKY PRŮŘEZU DO 600MM2 V ASFALTOVÉ VOZOVCE</t>
  </si>
  <si>
    <t>M</t>
  </si>
  <si>
    <t>pracovní spáry</t>
  </si>
  <si>
    <t>12373</t>
  </si>
  <si>
    <t>ODKOP PRO SPOD STAVBU SILNIC A ŽELEZNIC TŘ. I</t>
  </si>
  <si>
    <t>výkop nepažený</t>
  </si>
  <si>
    <t>12473</t>
  </si>
  <si>
    <t>VYKOPÁVKY PRO KORYTA VODOTEČÍ TŘ. I</t>
  </si>
  <si>
    <t>pročištění koryta mezi propustkem a potokem přes 0,5m3/m</t>
  </si>
  <si>
    <t>15 m * 0,5m3/m</t>
  </si>
  <si>
    <t>11</t>
  </si>
  <si>
    <t>12920</t>
  </si>
  <si>
    <t>ČIŠTĚNÍ KRAJNIC OD NÁNOSU</t>
  </si>
  <si>
    <t>čištění krajnic od nánosů tl. 0,1 m, včetně odvozu na skládku</t>
  </si>
  <si>
    <t>12</t>
  </si>
  <si>
    <t>129945</t>
  </si>
  <si>
    <t>ČIŠTĚNÍ POTRUBÍ DN DO 300MM</t>
  </si>
  <si>
    <t>pročištění potrubí DN300 včetně odvozu, uložení a poplatku za skládku</t>
  </si>
  <si>
    <t>13</t>
  </si>
  <si>
    <t>13173</t>
  </si>
  <si>
    <t>HLOUBENÍ JAM ZAPAŽ I NEPAŽ TŘ. I</t>
  </si>
  <si>
    <t>výkop pažený jáma</t>
  </si>
  <si>
    <t>14</t>
  </si>
  <si>
    <t>13273</t>
  </si>
  <si>
    <t>HLOUBENÍ RÝH ŠÍŘ DO 2M PAŽ I NEPAŽ TŘ. I</t>
  </si>
  <si>
    <t>výkop pažený rýha</t>
  </si>
  <si>
    <t>15</t>
  </si>
  <si>
    <t>17180</t>
  </si>
  <si>
    <t>ULOŽENÍ SYPANINY DO NÁSYPŮ Z NAKUPOVANÝCH MATERIÁLŮ</t>
  </si>
  <si>
    <t>nová AZ z vhodného materiálu (propustek a kraje)</t>
  </si>
  <si>
    <t>16</t>
  </si>
  <si>
    <t>násyp z vhodného mat. do násypu se zhutněním - nákup</t>
  </si>
  <si>
    <t>17</t>
  </si>
  <si>
    <t>17380</t>
  </si>
  <si>
    <t>ZEMNÍ KRAJNICE A DOSYPÁVKY Z NAKUPOVANÝCH MATERIÁLŮ</t>
  </si>
  <si>
    <t>dosyp krajnice (zemina podmínečně vhodná, 100% PS)</t>
  </si>
  <si>
    <t>18</t>
  </si>
  <si>
    <t>17411</t>
  </si>
  <si>
    <t>ZÁSYP JAM A RÝH ZEMINOU SE ZHUTNĚNÍM</t>
  </si>
  <si>
    <t>zpětný zásyp zeminou z výkopu (hutnění po vrstvách max. 0,3m, 95% PS)</t>
  </si>
  <si>
    <t>19</t>
  </si>
  <si>
    <t>17581</t>
  </si>
  <si>
    <t>OBSYP POTRUBÍ A OBJEKTŮ Z NAKUPOVANÝCH MATERIÁLŮ</t>
  </si>
  <si>
    <t>podsyp a obsyp z štěrkopísku fr. 0-8 (hutnění po vrstvách max. 0,15m, 95% PS)</t>
  </si>
  <si>
    <t>20</t>
  </si>
  <si>
    <t>18215</t>
  </si>
  <si>
    <t>ÚPRAVA POVRCHŮ SROVNÁNÍM ÚZEMÍ V TL DO 0,50M</t>
  </si>
  <si>
    <t>terénní úpravy a svahování kolem vtoku a čela propustku</t>
  </si>
  <si>
    <t>21</t>
  </si>
  <si>
    <t>18230</t>
  </si>
  <si>
    <t>ROZPROSTŘENÍ ORNICE V ROVINĚ</t>
  </si>
  <si>
    <t>ohumusovaní tl. 150 mm</t>
  </si>
  <si>
    <t>22</t>
  </si>
  <si>
    <t>18241</t>
  </si>
  <si>
    <t>ZALOŽENÍ TRÁVNÍKU RUČNÍM VÝSEVEM</t>
  </si>
  <si>
    <t>osetí</t>
  </si>
  <si>
    <t>23</t>
  </si>
  <si>
    <t>18481</t>
  </si>
  <si>
    <t>OCHRANA STROMŮ BEDNĚNÍM</t>
  </si>
  <si>
    <t>ochrana stromů bedněním</t>
  </si>
  <si>
    <t>Svislé konstrukce</t>
  </si>
  <si>
    <t>24</t>
  </si>
  <si>
    <t>327212</t>
  </si>
  <si>
    <t>ZDI OPĚRNÉ, ZÁRUBNÍ, NÁBŘEŽNÍ Z LOMOVÉHO KAMENE NA MC</t>
  </si>
  <si>
    <t>zazdění výtoku propustku v opěrné zdi kamenem na MC</t>
  </si>
  <si>
    <t>25</t>
  </si>
  <si>
    <t>386385</t>
  </si>
  <si>
    <t>KOMPLETNÍ KONSTRUKCE JÍMEK ZE ŽELEZOBETONU C30/37 VČETNĚ VÝZTUŽE</t>
  </si>
  <si>
    <t>železobetonový vtokový objekt z C30/37 XF3</t>
  </si>
  <si>
    <t>Vodorovné konstrukce</t>
  </si>
  <si>
    <t>26</t>
  </si>
  <si>
    <t>451112</t>
  </si>
  <si>
    <t>PODKL A VÝPLŇ VRSTVY Z DÍLCŮ BETON DO C12/15</t>
  </si>
  <si>
    <t>podkladní beton 12/15 X0 tl. 0,10 m</t>
  </si>
  <si>
    <t>27</t>
  </si>
  <si>
    <t>451324</t>
  </si>
  <si>
    <t>PODKL A VÝPLŇ VRSTVY ZE ŽELEZOBET DO C25/30</t>
  </si>
  <si>
    <t>betonové lože tl. 0,15 m a betonový pás proti podemletí 0,4 x 0,6 m z betonu C25/30-XF3</t>
  </si>
  <si>
    <t>28</t>
  </si>
  <si>
    <t>45169</t>
  </si>
  <si>
    <t>PODKL A VÝPLŇ VRSTVY ZE STABILIZOVANÉHO POPÍLKU</t>
  </si>
  <si>
    <t>výplň potrubí popílkocementem včetně zaslepení</t>
  </si>
  <si>
    <t>29</t>
  </si>
  <si>
    <t>465512</t>
  </si>
  <si>
    <t>DLAŽBY Z LOMOVÉHO KAMENE NA MC</t>
  </si>
  <si>
    <t>odláždění z lomového kamene tl. 150 mm s vyspárováním MC25 XF4 do betonového lože tl. 100 mm C25/30 XF3</t>
  </si>
  <si>
    <t>34 m * 0,25 =8,500 [A]</t>
  </si>
  <si>
    <t>Komunikace</t>
  </si>
  <si>
    <t>30</t>
  </si>
  <si>
    <t>56330</t>
  </si>
  <si>
    <t>VOZOVKOVÉ VRSTVY ZE ŠTĚRKODRTI</t>
  </si>
  <si>
    <t>štěrkodrť Šda 0/32 Ge tl. 0,15 m (v místě propustku)</t>
  </si>
  <si>
    <t>31</t>
  </si>
  <si>
    <t>56360</t>
  </si>
  <si>
    <t>VOZOVKOVÉ VRSTVY Z RECYKLOVANÉHO MATERIÁLU</t>
  </si>
  <si>
    <t>nezpevněné sjezdy dosypání R-materiálu tl. 0,15 m</t>
  </si>
  <si>
    <t>32</t>
  </si>
  <si>
    <t>567544</t>
  </si>
  <si>
    <t>VRST PRO OBNOVU A OPR RECYK ZA STUD CEM A ASF EM TL DO 200MM</t>
  </si>
  <si>
    <t>rozfrézování konstrukce vozovky na hloubku 0,20m, urovnání/reprofilování a provedení recyklace za studena na místě v tl. 0,20 m se zhutněním, včetně předrcení v mobilním drtiči</t>
  </si>
  <si>
    <t>33</t>
  </si>
  <si>
    <t>56960</t>
  </si>
  <si>
    <t>ZPEVNĚNÍ KRAJNIC Z RECYKLOVANÉHO MATERIÁLU</t>
  </si>
  <si>
    <t>nezpevněné krajnice R-mat  tl. 0,15 m</t>
  </si>
  <si>
    <t>34</t>
  </si>
  <si>
    <t>572214</t>
  </si>
  <si>
    <t>SPOJOVACÍ POSTŘIK Z MODIFIK EMULZE DO 0,5KG/M2</t>
  </si>
  <si>
    <t>spojovací postřik modifikovaný PS-CP 0,35 kg/m2</t>
  </si>
  <si>
    <t>dle ACO 11</t>
  </si>
  <si>
    <t>35</t>
  </si>
  <si>
    <t>zpevněné sjezdy spojovací postřik modifikovaný PS-CP 0,35 kg/m2</t>
  </si>
  <si>
    <t>36</t>
  </si>
  <si>
    <t>572224</t>
  </si>
  <si>
    <t>SPOJOVACÍ POSTŘIK Z MODIFIK EMULZE DO 1,0KG/M2</t>
  </si>
  <si>
    <t>spojovací postřik modifikovaný PS-CP 0,60 kg/m2</t>
  </si>
  <si>
    <t>dle ACL 16+</t>
  </si>
  <si>
    <t>37</t>
  </si>
  <si>
    <t>574A33</t>
  </si>
  <si>
    <t>ASFALTOVÝ BETON PRO OBRUSNÉ VRSTVY ACO 11 TL. 40MM</t>
  </si>
  <si>
    <t>asfaltový beton pro obrusnou vrstvu ACO 11 70/100 tl. 40 mm</t>
  </si>
  <si>
    <t>38</t>
  </si>
  <si>
    <t>zpevněné sjezdy - asfaltový beton pro obrusnou vrstvu ACO 11 70/100 40 mm (se souhlasem TDS)</t>
  </si>
  <si>
    <t>39</t>
  </si>
  <si>
    <t>574C46</t>
  </si>
  <si>
    <t>ASFALTOVÝ BETON PRO LOŽNÍ VRSTVY ACL 16+, 16S TL. 50MM</t>
  </si>
  <si>
    <t>asfaltový beton pro ložní vrstvu ACL 16+ 70/100 tl. 50 mm</t>
  </si>
  <si>
    <t>Přidružená stavební výroba</t>
  </si>
  <si>
    <t>40</t>
  </si>
  <si>
    <t>711311</t>
  </si>
  <si>
    <t>IZOLACE PODZEMNÍCH OBJEKTŮ PROTI ZEMNÍ VLHKOSTI ASFALTOVÝMI NÁTĚRY</t>
  </si>
  <si>
    <t>nátěr 1xNPe + 2x Na</t>
  </si>
  <si>
    <t>3*82=246,000 [A]</t>
  </si>
  <si>
    <t>Potrubí</t>
  </si>
  <si>
    <t>41</t>
  </si>
  <si>
    <t>89722</t>
  </si>
  <si>
    <t>VPUSŤ KANALIZAČNÍ HORSKÁ KOMPLETNÍ Z BETON DÍLCŮ</t>
  </si>
  <si>
    <t>nová horská prefabrikovaná vpust z dílců včetně mříže, hl. 2,8 m</t>
  </si>
  <si>
    <t>42</t>
  </si>
  <si>
    <t>89923</t>
  </si>
  <si>
    <t>VÝŠKOVÁ ÚPRAVA KRYCÍCH HRNCŮ</t>
  </si>
  <si>
    <t>výšková úprava hrnců</t>
  </si>
  <si>
    <t>43</t>
  </si>
  <si>
    <t>899524</t>
  </si>
  <si>
    <t>OBETONOVÁNÍ POTRUBÍ Z PROSTÉHO BETONU DO C25/30</t>
  </si>
  <si>
    <t>obetonování C25/30 tl. 0,10 m</t>
  </si>
  <si>
    <t>Ostatní konstrukce a práce</t>
  </si>
  <si>
    <t>44</t>
  </si>
  <si>
    <t>9112B1</t>
  </si>
  <si>
    <t>ZÁBRADLÍ MOSTNÍ SE SVISLOU VÝPLNÍ - DODÁVKA A MONTÁŽ</t>
  </si>
  <si>
    <t>mostní zábradlí výšky 1,1 m</t>
  </si>
  <si>
    <t>45</t>
  </si>
  <si>
    <t>9113B1</t>
  </si>
  <si>
    <t>SVODIDLO OCEL SILNIČ JEDNOSTR, ÚROVEŇ ZADRŽ H1 -DODÁVKA A MONTÁŽ</t>
  </si>
  <si>
    <t>ocelová svodidla, stupeň zadržení H1 (včetně náběhů 2 x 4m náběh)</t>
  </si>
  <si>
    <t>46</t>
  </si>
  <si>
    <t>915111</t>
  </si>
  <si>
    <t>VODOROVNÉ DOPRAVNÍ ZNAČENÍ BARVOU HLADKÉ - DODÁVKA A POKLÁDKA</t>
  </si>
  <si>
    <t>VDZ - nástřik</t>
  </si>
  <si>
    <t>V4 (0,125) ... 42 m2 
V2b (1,5/1,5/0,25) ... 3 m2</t>
  </si>
  <si>
    <t>47</t>
  </si>
  <si>
    <t>915221</t>
  </si>
  <si>
    <t>VODOR DOPRAV ZNAČ PLASTEM STRUKTURÁLNÍ NEHLUČNÉ - DOD A POKLÁDKA</t>
  </si>
  <si>
    <t>VDZ - plast nehlučný</t>
  </si>
  <si>
    <t>48</t>
  </si>
  <si>
    <t>917224</t>
  </si>
  <si>
    <t>SILNIČNÍ A CHODNÍKOVÉ OBRUBY Z BETONOVÝCH OBRUBNÍKŮ ŠÍŘ 150MM</t>
  </si>
  <si>
    <t>silniční betonová obruba 250x150x1000 do C20/25N XF3 v tl. min. 0,10 m</t>
  </si>
  <si>
    <t>49</t>
  </si>
  <si>
    <t>silniční betonová obruba nájezdová 150x150x1000 do C20/25N XF3 v tl. min. 0,10 m</t>
  </si>
  <si>
    <t>50</t>
  </si>
  <si>
    <t>C</t>
  </si>
  <si>
    <t>silniční betonová obruba přechodová  pravá 150-250x150x1000 do C20/25N XF3 v tl. min. 0,10 m</t>
  </si>
  <si>
    <t>51</t>
  </si>
  <si>
    <t>918346</t>
  </si>
  <si>
    <t>PROPUSTY Z TRUB DN 400MM</t>
  </si>
  <si>
    <t>osazení nové plastové trouby DN 400 SN 12</t>
  </si>
  <si>
    <t>52</t>
  </si>
  <si>
    <t>91836</t>
  </si>
  <si>
    <t>PROPUSTY Z TRUB DN 800MM</t>
  </si>
  <si>
    <t>osazení nové betonové trouby DN 800 včetně zešikmení</t>
  </si>
  <si>
    <t>53</t>
  </si>
  <si>
    <t>931325</t>
  </si>
  <si>
    <t>TĚSNĚNÍ DILATAČ SPAR ASF ZÁLIVKOU MODIFIK PRŮŘ DO 600MM2</t>
  </si>
  <si>
    <t>vč. natření penetračním adhezním nátěrem a vyplnění zálivkou N2 za horka</t>
  </si>
  <si>
    <t>viz. pol. 113765</t>
  </si>
  <si>
    <t>54</t>
  </si>
  <si>
    <t>935822</t>
  </si>
  <si>
    <t>ŽLABY A RIGOLY DLÁŽDĚNÉ Z KOSTEK VELKÝCH DO BETONU TL 100MM</t>
  </si>
  <si>
    <t>žlab z žulové dlažby 100/100 do betonového lože C25/30 XF3 tl. 0,10 m, vyspárování cementovou maltou MC25 XF4</t>
  </si>
  <si>
    <t>55</t>
  </si>
  <si>
    <t>96614</t>
  </si>
  <si>
    <t>BOURÁNÍ KONSTRUKCÍ Z CIHEL A TVÁRNIC</t>
  </si>
  <si>
    <t>odstranění stávajícící zděnné horské vpusti</t>
  </si>
  <si>
    <t>56</t>
  </si>
  <si>
    <t>96615</t>
  </si>
  <si>
    <t>BOURÁNÍ KONSTRUKCÍ Z PROSTÉHO BETONU</t>
  </si>
  <si>
    <t>odstranění podkladních betonů propustku</t>
  </si>
  <si>
    <t>57</t>
  </si>
  <si>
    <t>96616</t>
  </si>
  <si>
    <t>BOURÁNÍ KONSTRUKCÍ ZE ŽELEZOBETONU</t>
  </si>
  <si>
    <t>odstranění stávajících betonových čel</t>
  </si>
  <si>
    <t>58</t>
  </si>
  <si>
    <t>969257</t>
  </si>
  <si>
    <t>VYBOURÁNÍ POTRUBÍ DN DO 500MM KANALIZAČ</t>
  </si>
  <si>
    <t>odstranění stávající trouby DN 500</t>
  </si>
  <si>
    <t>59</t>
  </si>
  <si>
    <t>odbourání konců stávající trouby DN500</t>
  </si>
  <si>
    <t>60</t>
  </si>
  <si>
    <t>97612</t>
  </si>
  <si>
    <t>VYBOURÁNÍ DROBNÝCH PŘEDMĚTŮ KAMENNÝCH</t>
  </si>
  <si>
    <t>Odstranění kamenných sloupků podél komunikace (rozměr 1,4x0,25x0,25 m)</t>
  </si>
  <si>
    <t>61</t>
  </si>
  <si>
    <t>97617</t>
  </si>
  <si>
    <t>VYBOURÁNÍ DROBNÝCH PŘEDMĚTŮ KOVOVÝCH</t>
  </si>
  <si>
    <t>odstranění železných L profilů mezi kamennými sloupky (cca 10x10 cm, tl. 5 mm) včetně likvidace</t>
  </si>
  <si>
    <t>SO 251</t>
  </si>
  <si>
    <t>Sanace opěrné zdi</t>
  </si>
  <si>
    <t>96613 KAMENNÁ ZEĎ PRO NOVOU ŘÍMSU ... 12,600*2,6=32,760 [A]</t>
  </si>
  <si>
    <t>96616 PARAPET DESKA ... 4,200*2,5=10,500 [A]</t>
  </si>
  <si>
    <t>31717</t>
  </si>
  <si>
    <t>KOVOVÉ KONSTRUKCE PRO KOTVENÍ ŘÍMSY</t>
  </si>
  <si>
    <t>KG</t>
  </si>
  <si>
    <t>vlepená chemnická kotva prum 16, dl. 0,5 m á 0,5 m</t>
  </si>
  <si>
    <t>21 KS =21,000 [A] 
8 kg/kotvu =8,000 [B] 
A*B =168,000 [C]</t>
  </si>
  <si>
    <t>317325</t>
  </si>
  <si>
    <t>ŘÍMSY ZE ŽELEZOBETONU DO C30/37</t>
  </si>
  <si>
    <t>beton C 30/37 XD3, XF4</t>
  </si>
  <si>
    <t>31736</t>
  </si>
  <si>
    <t>VÝZTUŽ ŘÍMS Z OCELI</t>
  </si>
  <si>
    <t>výztuž - dle VL 4 - 402.31</t>
  </si>
  <si>
    <t>hmotnost výztuže: 0,12 t/m3</t>
  </si>
  <si>
    <t>327215</t>
  </si>
  <si>
    <t>PŘEZDĚNÍ ZDÍ Z KAMENNÉHO ZDIVA</t>
  </si>
  <si>
    <t>Přezdění (výška 0,5 m šířka 0,5 m (odhad)) 
oprava kamenné zdi - doplnění chybějících kamenů</t>
  </si>
  <si>
    <t>451383</t>
  </si>
  <si>
    <t>PODKL VRSTVY ZE ŽELEZOBET DO C16/20 VČET VÝZTUŽE</t>
  </si>
  <si>
    <t>dobetonávka s KARI sítí C30/37 XD3, XF4</t>
  </si>
  <si>
    <t>Úpravy povrchů, podlahy, výplně otvorů</t>
  </si>
  <si>
    <t>62592</t>
  </si>
  <si>
    <t>ÚPRAVA POVRCHU BETONOVÝCH PLOCH A KONSTRUKCÍ - STRIÁŽ</t>
  </si>
  <si>
    <t>striáž</t>
  </si>
  <si>
    <t>62745</t>
  </si>
  <si>
    <t>SPÁROVÁNÍ STARÉHO ZDIVA CEMENTOVOU MALTOU</t>
  </si>
  <si>
    <t>sanace - hloubkové přespárování</t>
  </si>
  <si>
    <t>78383</t>
  </si>
  <si>
    <t>NÁTĚRY BETON KONSTR TYP S4 (OS-C)</t>
  </si>
  <si>
    <t>ochranný nátěr typ S4 dle TKP 31</t>
  </si>
  <si>
    <t>9112A1</t>
  </si>
  <si>
    <t>ZÁBRADLÍ MOSTNÍ S VODOR MADLY - DODÁVKA A MONTÁŽ</t>
  </si>
  <si>
    <t>kompozitní zábradlí bez ochranné funkce</t>
  </si>
  <si>
    <t>931182</t>
  </si>
  <si>
    <t>VÝPLŇ DILATAČNÍCH SPAR Z POLYSTYRENU TL 20MM</t>
  </si>
  <si>
    <t>dilatační spára tl. 20 mm z polystyrenu - á 6 m včetně tmelu  - dle VL 4 - 402.21</t>
  </si>
  <si>
    <t>93841</t>
  </si>
  <si>
    <t>OČIŠTĚNÍ ZDIVA UMYTÍM VODOU</t>
  </si>
  <si>
    <t>sanace - očištění tlakovou vodou</t>
  </si>
  <si>
    <t>96613</t>
  </si>
  <si>
    <t>BOURÁNÍ KONSTRUKCÍ Z KAMENE NA MC</t>
  </si>
  <si>
    <t>ubourání kamenné zdi pro novou římsu</t>
  </si>
  <si>
    <t>stávající parapetní deska z betonu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</si>
</sst>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80</v>
      </c>
      <c s="20" t="s">
        <v>81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330</v>
      </c>
      <c s="20" t="s">
        <v>331</v>
      </c>
      <c s="21">
        <f>'SO 251'!I3</f>
      </c>
      <c s="21">
        <f>'SO 251'!O2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</f>
      </c>
      <c>
        <f>0+O9+O12+O15+O18+O21+O24+O27+O30+O33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150000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2.75">
      <c r="A11" s="38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53</v>
      </c>
      <c s="25" t="s">
        <v>47</v>
      </c>
      <c s="30" t="s">
        <v>54</v>
      </c>
      <c s="31" t="s">
        <v>49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25.5">
      <c r="A13" s="34" t="s">
        <v>50</v>
      </c>
      <c r="E13" s="35" t="s">
        <v>55</v>
      </c>
    </row>
    <row r="14" spans="1:5" ht="12.75">
      <c r="A14" s="38" t="s">
        <v>52</v>
      </c>
      <c r="E14" s="37" t="s">
        <v>47</v>
      </c>
    </row>
    <row r="15" spans="1:16" ht="12.75">
      <c r="A15" s="25" t="s">
        <v>45</v>
      </c>
      <c s="29" t="s">
        <v>22</v>
      </c>
      <c s="29" t="s">
        <v>56</v>
      </c>
      <c s="25" t="s">
        <v>47</v>
      </c>
      <c s="30" t="s">
        <v>57</v>
      </c>
      <c s="31" t="s">
        <v>49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58</v>
      </c>
    </row>
    <row r="17" spans="1:5" ht="12.75">
      <c r="A17" s="38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59</v>
      </c>
      <c s="25" t="s">
        <v>47</v>
      </c>
      <c s="30" t="s">
        <v>60</v>
      </c>
      <c s="31" t="s">
        <v>49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61</v>
      </c>
    </row>
    <row r="20" spans="1:5" ht="12.75">
      <c r="A20" s="38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62</v>
      </c>
      <c s="25" t="s">
        <v>47</v>
      </c>
      <c s="30" t="s">
        <v>63</v>
      </c>
      <c s="31" t="s">
        <v>64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65</v>
      </c>
    </row>
    <row r="23" spans="1:5" ht="12.75">
      <c r="A23" s="38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66</v>
      </c>
      <c s="25" t="s">
        <v>47</v>
      </c>
      <c s="30" t="s">
        <v>67</v>
      </c>
      <c s="31" t="s">
        <v>49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68</v>
      </c>
    </row>
    <row r="26" spans="1:5" ht="12.75">
      <c r="A26" s="38" t="s">
        <v>52</v>
      </c>
      <c r="E26" s="37" t="s">
        <v>47</v>
      </c>
    </row>
    <row r="27" spans="1:16" ht="12.75">
      <c r="A27" s="25" t="s">
        <v>45</v>
      </c>
      <c s="29" t="s">
        <v>69</v>
      </c>
      <c s="29" t="s">
        <v>70</v>
      </c>
      <c s="25" t="s">
        <v>47</v>
      </c>
      <c s="30" t="s">
        <v>71</v>
      </c>
      <c s="31" t="s">
        <v>64</v>
      </c>
      <c s="32">
        <v>1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25.5">
      <c r="A28" s="34" t="s">
        <v>50</v>
      </c>
      <c r="E28" s="35" t="s">
        <v>72</v>
      </c>
    </row>
    <row r="29" spans="1:5" ht="12.75">
      <c r="A29" s="38" t="s">
        <v>52</v>
      </c>
      <c r="E29" s="37" t="s">
        <v>47</v>
      </c>
    </row>
    <row r="30" spans="1:16" ht="12.75">
      <c r="A30" s="25" t="s">
        <v>45</v>
      </c>
      <c s="29" t="s">
        <v>73</v>
      </c>
      <c s="29" t="s">
        <v>74</v>
      </c>
      <c s="25" t="s">
        <v>75</v>
      </c>
      <c s="30" t="s">
        <v>76</v>
      </c>
      <c s="31" t="s">
        <v>49</v>
      </c>
      <c s="32">
        <v>1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77</v>
      </c>
    </row>
    <row r="32" spans="1:5" ht="12.75">
      <c r="A32" s="38" t="s">
        <v>52</v>
      </c>
      <c r="E32" s="37" t="s">
        <v>47</v>
      </c>
    </row>
    <row r="33" spans="1:16" ht="12.75">
      <c r="A33" s="25" t="s">
        <v>45</v>
      </c>
      <c s="29" t="s">
        <v>40</v>
      </c>
      <c s="29" t="s">
        <v>74</v>
      </c>
      <c s="25" t="s">
        <v>78</v>
      </c>
      <c s="30" t="s">
        <v>76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79</v>
      </c>
    </row>
    <row r="35" spans="1:5" ht="12.75">
      <c r="A35" s="36" t="s">
        <v>52</v>
      </c>
      <c r="E35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0+O8+O21+O79+O86+O99+O130+O134+O144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</v>
      </c>
      <c s="39">
        <f>0+I8+I21+I79+I86+I99+I130+I134+I144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80</v>
      </c>
      <c s="6"/>
      <c s="18" t="s">
        <v>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45</v>
      </c>
      <c s="29" t="s">
        <v>29</v>
      </c>
      <c s="29" t="s">
        <v>82</v>
      </c>
      <c s="25" t="s">
        <v>47</v>
      </c>
      <c s="30" t="s">
        <v>83</v>
      </c>
      <c s="31" t="s">
        <v>84</v>
      </c>
      <c s="32">
        <v>1221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85</v>
      </c>
    </row>
    <row r="11" spans="1:5" ht="89.25">
      <c r="A11" s="38" t="s">
        <v>52</v>
      </c>
      <c r="E11" s="37" t="s">
        <v>86</v>
      </c>
    </row>
    <row r="12" spans="1:16" ht="12.75">
      <c r="A12" s="25" t="s">
        <v>45</v>
      </c>
      <c s="29" t="s">
        <v>23</v>
      </c>
      <c s="29" t="s">
        <v>87</v>
      </c>
      <c s="25" t="s">
        <v>47</v>
      </c>
      <c s="30" t="s">
        <v>88</v>
      </c>
      <c s="31" t="s">
        <v>84</v>
      </c>
      <c s="32">
        <v>40.25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89</v>
      </c>
    </row>
    <row r="14" spans="1:5" ht="63.75">
      <c r="A14" s="38" t="s">
        <v>52</v>
      </c>
      <c r="E14" s="37" t="s">
        <v>90</v>
      </c>
    </row>
    <row r="15" spans="1:16" ht="12.75">
      <c r="A15" s="25" t="s">
        <v>45</v>
      </c>
      <c s="29" t="s">
        <v>22</v>
      </c>
      <c s="29" t="s">
        <v>91</v>
      </c>
      <c s="25" t="s">
        <v>47</v>
      </c>
      <c s="30" t="s">
        <v>92</v>
      </c>
      <c s="31" t="s">
        <v>84</v>
      </c>
      <c s="32">
        <v>10.633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93</v>
      </c>
    </row>
    <row r="17" spans="1:5" ht="38.25">
      <c r="A17" s="38" t="s">
        <v>52</v>
      </c>
      <c r="E17" s="37" t="s">
        <v>94</v>
      </c>
    </row>
    <row r="18" spans="1:16" ht="12.75">
      <c r="A18" s="25" t="s">
        <v>45</v>
      </c>
      <c s="29" t="s">
        <v>33</v>
      </c>
      <c s="29" t="s">
        <v>95</v>
      </c>
      <c s="25" t="s">
        <v>47</v>
      </c>
      <c s="30" t="s">
        <v>96</v>
      </c>
      <c s="31" t="s">
        <v>97</v>
      </c>
      <c s="32">
        <v>47.7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98</v>
      </c>
    </row>
    <row r="20" spans="1:5" ht="12.75">
      <c r="A20" s="36" t="s">
        <v>52</v>
      </c>
      <c r="E20" s="37" t="s">
        <v>99</v>
      </c>
    </row>
    <row r="21" spans="1:18" ht="12.75" customHeight="1">
      <c r="A21" s="6" t="s">
        <v>43</v>
      </c>
      <c s="6"/>
      <c s="41" t="s">
        <v>29</v>
      </c>
      <c s="6"/>
      <c s="27" t="s">
        <v>100</v>
      </c>
      <c s="6"/>
      <c s="6"/>
      <c s="6"/>
      <c s="42">
        <f>0+Q21</f>
      </c>
      <c r="O21">
        <f>0+R21</f>
      </c>
      <c r="Q21">
        <f>0+I22+I25+I28+I31+I34+I37+I40+I43+I46+I49+I52+I55+I58+I61+I64+I67+I70+I73+I76</f>
      </c>
      <c>
        <f>0+O22+O25+O28+O31+O34+O37+O40+O43+O46+O49+O52+O55+O58+O61+O64+O67+O70+O73+O76</f>
      </c>
    </row>
    <row r="22" spans="1:16" ht="12.75">
      <c r="A22" s="25" t="s">
        <v>45</v>
      </c>
      <c s="29" t="s">
        <v>35</v>
      </c>
      <c s="29" t="s">
        <v>101</v>
      </c>
      <c s="25" t="s">
        <v>47</v>
      </c>
      <c s="30" t="s">
        <v>102</v>
      </c>
      <c s="31" t="s">
        <v>103</v>
      </c>
      <c s="32">
        <v>90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104</v>
      </c>
    </row>
    <row r="24" spans="1:5" ht="12.75">
      <c r="A24" s="38" t="s">
        <v>52</v>
      </c>
      <c r="E24" s="37" t="s">
        <v>105</v>
      </c>
    </row>
    <row r="25" spans="1:16" ht="12.75">
      <c r="A25" s="25" t="s">
        <v>45</v>
      </c>
      <c s="29" t="s">
        <v>37</v>
      </c>
      <c s="29" t="s">
        <v>106</v>
      </c>
      <c s="25" t="s">
        <v>47</v>
      </c>
      <c s="30" t="s">
        <v>107</v>
      </c>
      <c s="31" t="s">
        <v>103</v>
      </c>
      <c s="32">
        <v>3800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108</v>
      </c>
    </row>
    <row r="27" spans="1:5" ht="12.75">
      <c r="A27" s="38" t="s">
        <v>52</v>
      </c>
      <c r="E27" s="37" t="s">
        <v>109</v>
      </c>
    </row>
    <row r="28" spans="1:16" ht="12.75">
      <c r="A28" s="25" t="s">
        <v>45</v>
      </c>
      <c s="29" t="s">
        <v>69</v>
      </c>
      <c s="29" t="s">
        <v>110</v>
      </c>
      <c s="25" t="s">
        <v>47</v>
      </c>
      <c s="30" t="s">
        <v>111</v>
      </c>
      <c s="31" t="s">
        <v>97</v>
      </c>
      <c s="32">
        <v>4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112</v>
      </c>
    </row>
    <row r="30" spans="1:5" ht="12.75">
      <c r="A30" s="38" t="s">
        <v>52</v>
      </c>
      <c r="E30" s="37" t="s">
        <v>113</v>
      </c>
    </row>
    <row r="31" spans="1:16" ht="12.75">
      <c r="A31" s="25" t="s">
        <v>45</v>
      </c>
      <c s="29" t="s">
        <v>73</v>
      </c>
      <c s="29" t="s">
        <v>114</v>
      </c>
      <c s="25" t="s">
        <v>47</v>
      </c>
      <c s="30" t="s">
        <v>115</v>
      </c>
      <c s="31" t="s">
        <v>116</v>
      </c>
      <c s="32">
        <v>13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117</v>
      </c>
    </row>
    <row r="33" spans="1:5" ht="12.75">
      <c r="A33" s="38" t="s">
        <v>52</v>
      </c>
      <c r="E33" s="37" t="s">
        <v>109</v>
      </c>
    </row>
    <row r="34" spans="1:16" ht="12.75">
      <c r="A34" s="25" t="s">
        <v>45</v>
      </c>
      <c s="29" t="s">
        <v>40</v>
      </c>
      <c s="29" t="s">
        <v>118</v>
      </c>
      <c s="25" t="s">
        <v>47</v>
      </c>
      <c s="30" t="s">
        <v>119</v>
      </c>
      <c s="31" t="s">
        <v>97</v>
      </c>
      <c s="32">
        <v>125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120</v>
      </c>
    </row>
    <row r="36" spans="1:5" ht="12.75">
      <c r="A36" s="38" t="s">
        <v>52</v>
      </c>
      <c r="E36" s="37" t="s">
        <v>109</v>
      </c>
    </row>
    <row r="37" spans="1:16" ht="12.75">
      <c r="A37" s="25" t="s">
        <v>45</v>
      </c>
      <c s="29" t="s">
        <v>42</v>
      </c>
      <c s="29" t="s">
        <v>121</v>
      </c>
      <c s="25" t="s">
        <v>47</v>
      </c>
      <c s="30" t="s">
        <v>122</v>
      </c>
      <c s="31" t="s">
        <v>97</v>
      </c>
      <c s="32">
        <v>7.5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123</v>
      </c>
    </row>
    <row r="39" spans="1:5" ht="12.75">
      <c r="A39" s="38" t="s">
        <v>52</v>
      </c>
      <c r="E39" s="37" t="s">
        <v>124</v>
      </c>
    </row>
    <row r="40" spans="1:16" ht="12.75">
      <c r="A40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97</v>
      </c>
      <c s="32">
        <v>36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128</v>
      </c>
    </row>
    <row r="42" spans="1:5" ht="12.75">
      <c r="A42" s="38" t="s">
        <v>52</v>
      </c>
      <c r="E42" s="37" t="s">
        <v>109</v>
      </c>
    </row>
    <row r="43" spans="1:16" ht="12.75">
      <c r="A43" s="25" t="s">
        <v>45</v>
      </c>
      <c s="29" t="s">
        <v>129</v>
      </c>
      <c s="29" t="s">
        <v>130</v>
      </c>
      <c s="25" t="s">
        <v>47</v>
      </c>
      <c s="30" t="s">
        <v>131</v>
      </c>
      <c s="31" t="s">
        <v>116</v>
      </c>
      <c s="32">
        <v>14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132</v>
      </c>
    </row>
    <row r="45" spans="1:5" ht="12.75">
      <c r="A45" s="38" t="s">
        <v>52</v>
      </c>
      <c r="E45" s="37" t="s">
        <v>105</v>
      </c>
    </row>
    <row r="46" spans="1:16" ht="12.75">
      <c r="A46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97</v>
      </c>
      <c s="32">
        <v>36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136</v>
      </c>
    </row>
    <row r="48" spans="1:5" ht="12.75">
      <c r="A48" s="38" t="s">
        <v>52</v>
      </c>
      <c r="E48" s="37" t="s">
        <v>109</v>
      </c>
    </row>
    <row r="49" spans="1:16" ht="12.75">
      <c r="A49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97</v>
      </c>
      <c s="32">
        <v>83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140</v>
      </c>
    </row>
    <row r="51" spans="1:5" ht="12.75">
      <c r="A51" s="38" t="s">
        <v>52</v>
      </c>
      <c r="E51" s="37" t="s">
        <v>109</v>
      </c>
    </row>
    <row r="52" spans="1:16" ht="12.75">
      <c r="A52" s="25" t="s">
        <v>45</v>
      </c>
      <c s="29" t="s">
        <v>141</v>
      </c>
      <c s="29" t="s">
        <v>142</v>
      </c>
      <c s="25" t="s">
        <v>75</v>
      </c>
      <c s="30" t="s">
        <v>143</v>
      </c>
      <c s="31" t="s">
        <v>97</v>
      </c>
      <c s="32">
        <v>39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144</v>
      </c>
    </row>
    <row r="54" spans="1:5" ht="12.75">
      <c r="A54" s="38" t="s">
        <v>52</v>
      </c>
      <c r="E54" s="37" t="s">
        <v>109</v>
      </c>
    </row>
    <row r="55" spans="1:16" ht="12.75">
      <c r="A55" s="25" t="s">
        <v>45</v>
      </c>
      <c s="29" t="s">
        <v>145</v>
      </c>
      <c s="29" t="s">
        <v>142</v>
      </c>
      <c s="25" t="s">
        <v>78</v>
      </c>
      <c s="30" t="s">
        <v>143</v>
      </c>
      <c s="31" t="s">
        <v>97</v>
      </c>
      <c s="32">
        <v>62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146</v>
      </c>
    </row>
    <row r="57" spans="1:5" ht="12.75">
      <c r="A57" s="38" t="s">
        <v>52</v>
      </c>
      <c r="E57" s="37" t="s">
        <v>109</v>
      </c>
    </row>
    <row r="58" spans="1:16" ht="12.75">
      <c r="A58" s="25" t="s">
        <v>45</v>
      </c>
      <c s="29" t="s">
        <v>147</v>
      </c>
      <c s="29" t="s">
        <v>148</v>
      </c>
      <c s="25" t="s">
        <v>47</v>
      </c>
      <c s="30" t="s">
        <v>149</v>
      </c>
      <c s="31" t="s">
        <v>97</v>
      </c>
      <c s="32">
        <v>16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150</v>
      </c>
    </row>
    <row r="60" spans="1:5" ht="12.75">
      <c r="A60" s="38" t="s">
        <v>52</v>
      </c>
      <c r="E60" s="37" t="s">
        <v>109</v>
      </c>
    </row>
    <row r="61" spans="1:16" ht="12.75">
      <c r="A61" s="25" t="s">
        <v>45</v>
      </c>
      <c s="29" t="s">
        <v>151</v>
      </c>
      <c s="29" t="s">
        <v>152</v>
      </c>
      <c s="25" t="s">
        <v>47</v>
      </c>
      <c s="30" t="s">
        <v>153</v>
      </c>
      <c s="31" t="s">
        <v>97</v>
      </c>
      <c s="32">
        <v>57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154</v>
      </c>
    </row>
    <row r="63" spans="1:5" ht="12.75">
      <c r="A63" s="38" t="s">
        <v>52</v>
      </c>
      <c r="E63" s="37" t="s">
        <v>109</v>
      </c>
    </row>
    <row r="64" spans="1:16" ht="12.75">
      <c r="A64" s="25" t="s">
        <v>45</v>
      </c>
      <c s="29" t="s">
        <v>155</v>
      </c>
      <c s="29" t="s">
        <v>156</v>
      </c>
      <c s="25" t="s">
        <v>47</v>
      </c>
      <c s="30" t="s">
        <v>157</v>
      </c>
      <c s="31" t="s">
        <v>97</v>
      </c>
      <c s="32">
        <v>28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158</v>
      </c>
    </row>
    <row r="66" spans="1:5" ht="12.75">
      <c r="A66" s="38" t="s">
        <v>52</v>
      </c>
      <c r="E66" s="37" t="s">
        <v>109</v>
      </c>
    </row>
    <row r="67" spans="1:16" ht="12.75">
      <c r="A67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103</v>
      </c>
      <c s="32">
        <v>34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162</v>
      </c>
    </row>
    <row r="69" spans="1:5" ht="12.75">
      <c r="A69" s="38" t="s">
        <v>52</v>
      </c>
      <c r="E69" s="37" t="s">
        <v>109</v>
      </c>
    </row>
    <row r="70" spans="1:16" ht="12.75">
      <c r="A70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97</v>
      </c>
      <c s="32">
        <v>47.7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166</v>
      </c>
    </row>
    <row r="72" spans="1:5" ht="12.75">
      <c r="A72" s="38" t="s">
        <v>52</v>
      </c>
      <c r="E72" s="37" t="s">
        <v>99</v>
      </c>
    </row>
    <row r="73" spans="1:16" ht="12.75">
      <c r="A73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103</v>
      </c>
      <c s="32">
        <v>318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170</v>
      </c>
    </row>
    <row r="75" spans="1:5" ht="12.75">
      <c r="A75" s="38" t="s">
        <v>52</v>
      </c>
      <c r="E75" s="37" t="s">
        <v>109</v>
      </c>
    </row>
    <row r="76" spans="1:16" ht="12.75">
      <c r="A76" s="25" t="s">
        <v>45</v>
      </c>
      <c s="29" t="s">
        <v>171</v>
      </c>
      <c s="29" t="s">
        <v>172</v>
      </c>
      <c s="25" t="s">
        <v>47</v>
      </c>
      <c s="30" t="s">
        <v>173</v>
      </c>
      <c s="31" t="s">
        <v>103</v>
      </c>
      <c s="32">
        <v>7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174</v>
      </c>
    </row>
    <row r="78" spans="1:5" ht="12.75">
      <c r="A78" s="36" t="s">
        <v>52</v>
      </c>
      <c r="E78" s="37" t="s">
        <v>105</v>
      </c>
    </row>
    <row r="79" spans="1:18" ht="12.75" customHeight="1">
      <c r="A79" s="6" t="s">
        <v>43</v>
      </c>
      <c s="6"/>
      <c s="41" t="s">
        <v>22</v>
      </c>
      <c s="6"/>
      <c s="27" t="s">
        <v>175</v>
      </c>
      <c s="6"/>
      <c s="6"/>
      <c s="6"/>
      <c s="42">
        <f>0+Q79</f>
      </c>
      <c r="O79">
        <f>0+R79</f>
      </c>
      <c r="Q79">
        <f>0+I80+I83</f>
      </c>
      <c>
        <f>0+O80+O83</f>
      </c>
    </row>
    <row r="80" spans="1:16" ht="12.75">
      <c r="A80" s="25" t="s">
        <v>45</v>
      </c>
      <c s="29" t="s">
        <v>176</v>
      </c>
      <c s="29" t="s">
        <v>177</v>
      </c>
      <c s="25" t="s">
        <v>47</v>
      </c>
      <c s="30" t="s">
        <v>178</v>
      </c>
      <c s="31" t="s">
        <v>97</v>
      </c>
      <c s="32">
        <v>1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12.75">
      <c r="A81" s="34" t="s">
        <v>50</v>
      </c>
      <c r="E81" s="35" t="s">
        <v>179</v>
      </c>
    </row>
    <row r="82" spans="1:5" ht="12.75">
      <c r="A82" s="38" t="s">
        <v>52</v>
      </c>
      <c r="E82" s="37" t="s">
        <v>109</v>
      </c>
    </row>
    <row r="83" spans="1:16" ht="25.5">
      <c r="A83" s="25" t="s">
        <v>45</v>
      </c>
      <c s="29" t="s">
        <v>180</v>
      </c>
      <c s="29" t="s">
        <v>181</v>
      </c>
      <c s="25" t="s">
        <v>47</v>
      </c>
      <c s="30" t="s">
        <v>182</v>
      </c>
      <c s="31" t="s">
        <v>97</v>
      </c>
      <c s="32">
        <v>10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183</v>
      </c>
    </row>
    <row r="85" spans="1:5" ht="12.75">
      <c r="A85" s="36" t="s">
        <v>52</v>
      </c>
      <c r="E85" s="37" t="s">
        <v>109</v>
      </c>
    </row>
    <row r="86" spans="1:18" ht="12.75" customHeight="1">
      <c r="A86" s="6" t="s">
        <v>43</v>
      </c>
      <c s="6"/>
      <c s="41" t="s">
        <v>33</v>
      </c>
      <c s="6"/>
      <c s="27" t="s">
        <v>184</v>
      </c>
      <c s="6"/>
      <c s="6"/>
      <c s="6"/>
      <c s="42">
        <f>0+Q86</f>
      </c>
      <c r="O86">
        <f>0+R86</f>
      </c>
      <c r="Q86">
        <f>0+I87+I90+I93+I96</f>
      </c>
      <c>
        <f>0+O87+O90+O93+O96</f>
      </c>
    </row>
    <row r="87" spans="1:16" ht="12.75">
      <c r="A87" s="25" t="s">
        <v>45</v>
      </c>
      <c s="29" t="s">
        <v>185</v>
      </c>
      <c s="29" t="s">
        <v>186</v>
      </c>
      <c s="25" t="s">
        <v>47</v>
      </c>
      <c s="30" t="s">
        <v>187</v>
      </c>
      <c s="31" t="s">
        <v>97</v>
      </c>
      <c s="32">
        <v>3.3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188</v>
      </c>
    </row>
    <row r="89" spans="1:5" ht="12.75">
      <c r="A89" s="38" t="s">
        <v>52</v>
      </c>
      <c r="E89" s="37" t="s">
        <v>109</v>
      </c>
    </row>
    <row r="90" spans="1:16" ht="12.75">
      <c r="A90" s="25" t="s">
        <v>45</v>
      </c>
      <c s="29" t="s">
        <v>189</v>
      </c>
      <c s="29" t="s">
        <v>190</v>
      </c>
      <c s="25" t="s">
        <v>47</v>
      </c>
      <c s="30" t="s">
        <v>191</v>
      </c>
      <c s="31" t="s">
        <v>97</v>
      </c>
      <c s="32">
        <v>2.6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25.5">
      <c r="A91" s="34" t="s">
        <v>50</v>
      </c>
      <c r="E91" s="35" t="s">
        <v>192</v>
      </c>
    </row>
    <row r="92" spans="1:5" ht="12.75">
      <c r="A92" s="38" t="s">
        <v>52</v>
      </c>
      <c r="E92" s="37" t="s">
        <v>109</v>
      </c>
    </row>
    <row r="93" spans="1:16" ht="12.75">
      <c r="A93" s="25" t="s">
        <v>45</v>
      </c>
      <c s="29" t="s">
        <v>193</v>
      </c>
      <c s="29" t="s">
        <v>194</v>
      </c>
      <c s="25" t="s">
        <v>47</v>
      </c>
      <c s="30" t="s">
        <v>195</v>
      </c>
      <c s="31" t="s">
        <v>97</v>
      </c>
      <c s="32">
        <v>2.2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12.75">
      <c r="A94" s="34" t="s">
        <v>50</v>
      </c>
      <c r="E94" s="35" t="s">
        <v>196</v>
      </c>
    </row>
    <row r="95" spans="1:5" ht="12.75">
      <c r="A95" s="38" t="s">
        <v>52</v>
      </c>
      <c r="E95" s="37" t="s">
        <v>105</v>
      </c>
    </row>
    <row r="96" spans="1:16" ht="12.75">
      <c r="A96" s="25" t="s">
        <v>45</v>
      </c>
      <c s="29" t="s">
        <v>197</v>
      </c>
      <c s="29" t="s">
        <v>198</v>
      </c>
      <c s="25" t="s">
        <v>47</v>
      </c>
      <c s="30" t="s">
        <v>199</v>
      </c>
      <c s="31" t="s">
        <v>97</v>
      </c>
      <c s="32">
        <v>8.5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25.5">
      <c r="A97" s="34" t="s">
        <v>50</v>
      </c>
      <c r="E97" s="35" t="s">
        <v>200</v>
      </c>
    </row>
    <row r="98" spans="1:5" ht="12.75">
      <c r="A98" s="36" t="s">
        <v>52</v>
      </c>
      <c r="E98" s="37" t="s">
        <v>201</v>
      </c>
    </row>
    <row r="99" spans="1:18" ht="12.75" customHeight="1">
      <c r="A99" s="6" t="s">
        <v>43</v>
      </c>
      <c s="6"/>
      <c s="41" t="s">
        <v>35</v>
      </c>
      <c s="6"/>
      <c s="27" t="s">
        <v>202</v>
      </c>
      <c s="6"/>
      <c s="6"/>
      <c s="6"/>
      <c s="42">
        <f>0+Q99</f>
      </c>
      <c r="O99">
        <f>0+R99</f>
      </c>
      <c r="Q99">
        <f>0+I100+I103+I106+I109+I112+I115+I118+I121+I124+I127</f>
      </c>
      <c>
        <f>0+O100+O103+O106+O109+O112+O115+O118+O121+O124+O127</f>
      </c>
    </row>
    <row r="100" spans="1:16" ht="12.75">
      <c r="A100" s="25" t="s">
        <v>45</v>
      </c>
      <c s="29" t="s">
        <v>203</v>
      </c>
      <c s="29" t="s">
        <v>204</v>
      </c>
      <c s="25" t="s">
        <v>47</v>
      </c>
      <c s="30" t="s">
        <v>205</v>
      </c>
      <c s="31" t="s">
        <v>97</v>
      </c>
      <c s="32">
        <v>17</v>
      </c>
      <c s="33">
        <v>0</v>
      </c>
      <c s="33">
        <f>ROUND(ROUND(H100,2)*ROUND(G100,3),2)</f>
      </c>
      <c r="O100">
        <f>(I100*21)/100</f>
      </c>
      <c t="s">
        <v>23</v>
      </c>
    </row>
    <row r="101" spans="1:5" ht="12.75">
      <c r="A101" s="34" t="s">
        <v>50</v>
      </c>
      <c r="E101" s="35" t="s">
        <v>206</v>
      </c>
    </row>
    <row r="102" spans="1:5" ht="12.75">
      <c r="A102" s="38" t="s">
        <v>52</v>
      </c>
      <c r="E102" s="37" t="s">
        <v>109</v>
      </c>
    </row>
    <row r="103" spans="1:16" ht="12.75">
      <c r="A103" s="25" t="s">
        <v>45</v>
      </c>
      <c s="29" t="s">
        <v>207</v>
      </c>
      <c s="29" t="s">
        <v>208</v>
      </c>
      <c s="25" t="s">
        <v>47</v>
      </c>
      <c s="30" t="s">
        <v>209</v>
      </c>
      <c s="31" t="s">
        <v>97</v>
      </c>
      <c s="32">
        <v>5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210</v>
      </c>
    </row>
    <row r="105" spans="1:5" ht="12.75">
      <c r="A105" s="38" t="s">
        <v>52</v>
      </c>
      <c r="E105" s="37" t="s">
        <v>105</v>
      </c>
    </row>
    <row r="106" spans="1:16" ht="12.75">
      <c r="A106" s="25" t="s">
        <v>45</v>
      </c>
      <c s="29" t="s">
        <v>211</v>
      </c>
      <c s="29" t="s">
        <v>212</v>
      </c>
      <c s="25" t="s">
        <v>47</v>
      </c>
      <c s="30" t="s">
        <v>213</v>
      </c>
      <c s="31" t="s">
        <v>103</v>
      </c>
      <c s="32">
        <v>977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38.25">
      <c r="A107" s="34" t="s">
        <v>50</v>
      </c>
      <c r="E107" s="35" t="s">
        <v>214</v>
      </c>
    </row>
    <row r="108" spans="1:5" ht="12.75">
      <c r="A108" s="38" t="s">
        <v>52</v>
      </c>
      <c r="E108" s="37" t="s">
        <v>109</v>
      </c>
    </row>
    <row r="109" spans="1:16" ht="12.75">
      <c r="A109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97</v>
      </c>
      <c s="32">
        <v>31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12.75">
      <c r="A110" s="34" t="s">
        <v>50</v>
      </c>
      <c r="E110" s="35" t="s">
        <v>218</v>
      </c>
    </row>
    <row r="111" spans="1:5" ht="12.75">
      <c r="A111" s="38" t="s">
        <v>52</v>
      </c>
      <c r="E111" s="37" t="s">
        <v>109</v>
      </c>
    </row>
    <row r="112" spans="1:16" ht="12.75">
      <c r="A112" s="25" t="s">
        <v>45</v>
      </c>
      <c s="29" t="s">
        <v>219</v>
      </c>
      <c s="29" t="s">
        <v>220</v>
      </c>
      <c s="25" t="s">
        <v>75</v>
      </c>
      <c s="30" t="s">
        <v>221</v>
      </c>
      <c s="31" t="s">
        <v>103</v>
      </c>
      <c s="32">
        <v>968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12.75">
      <c r="A113" s="34" t="s">
        <v>50</v>
      </c>
      <c r="E113" s="35" t="s">
        <v>222</v>
      </c>
    </row>
    <row r="114" spans="1:5" ht="12.75">
      <c r="A114" s="38" t="s">
        <v>52</v>
      </c>
      <c r="E114" s="37" t="s">
        <v>223</v>
      </c>
    </row>
    <row r="115" spans="1:16" ht="12.75">
      <c r="A115" s="25" t="s">
        <v>45</v>
      </c>
      <c s="29" t="s">
        <v>224</v>
      </c>
      <c s="29" t="s">
        <v>220</v>
      </c>
      <c s="25" t="s">
        <v>78</v>
      </c>
      <c s="30" t="s">
        <v>221</v>
      </c>
      <c s="31" t="s">
        <v>103</v>
      </c>
      <c s="32">
        <v>11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225</v>
      </c>
    </row>
    <row r="117" spans="1:5" ht="12.75">
      <c r="A117" s="38" t="s">
        <v>52</v>
      </c>
      <c r="E117" s="37" t="s">
        <v>105</v>
      </c>
    </row>
    <row r="118" spans="1:16" ht="12.75">
      <c r="A118" s="25" t="s">
        <v>45</v>
      </c>
      <c s="29" t="s">
        <v>226</v>
      </c>
      <c s="29" t="s">
        <v>227</v>
      </c>
      <c s="25" t="s">
        <v>47</v>
      </c>
      <c s="30" t="s">
        <v>228</v>
      </c>
      <c s="31" t="s">
        <v>103</v>
      </c>
      <c s="32">
        <v>978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229</v>
      </c>
    </row>
    <row r="120" spans="1:5" ht="12.75">
      <c r="A120" s="38" t="s">
        <v>52</v>
      </c>
      <c r="E120" s="37" t="s">
        <v>230</v>
      </c>
    </row>
    <row r="121" spans="1:16" ht="12.75">
      <c r="A121" s="25" t="s">
        <v>45</v>
      </c>
      <c s="29" t="s">
        <v>231</v>
      </c>
      <c s="29" t="s">
        <v>232</v>
      </c>
      <c s="25" t="s">
        <v>75</v>
      </c>
      <c s="30" t="s">
        <v>233</v>
      </c>
      <c s="31" t="s">
        <v>103</v>
      </c>
      <c s="32">
        <v>968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234</v>
      </c>
    </row>
    <row r="123" spans="1:5" ht="12.75">
      <c r="A123" s="38" t="s">
        <v>52</v>
      </c>
      <c r="E123" s="37" t="s">
        <v>109</v>
      </c>
    </row>
    <row r="124" spans="1:16" ht="12.75">
      <c r="A124" s="25" t="s">
        <v>45</v>
      </c>
      <c s="29" t="s">
        <v>235</v>
      </c>
      <c s="29" t="s">
        <v>232</v>
      </c>
      <c s="25" t="s">
        <v>78</v>
      </c>
      <c s="30" t="s">
        <v>233</v>
      </c>
      <c s="31" t="s">
        <v>103</v>
      </c>
      <c s="32">
        <v>11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25.5">
      <c r="A125" s="34" t="s">
        <v>50</v>
      </c>
      <c r="E125" s="35" t="s">
        <v>236</v>
      </c>
    </row>
    <row r="126" spans="1:5" ht="12.75">
      <c r="A126" s="38" t="s">
        <v>52</v>
      </c>
      <c r="E126" s="37" t="s">
        <v>105</v>
      </c>
    </row>
    <row r="127" spans="1:16" ht="12.75">
      <c r="A127" s="25" t="s">
        <v>45</v>
      </c>
      <c s="29" t="s">
        <v>237</v>
      </c>
      <c s="29" t="s">
        <v>238</v>
      </c>
      <c s="25" t="s">
        <v>47</v>
      </c>
      <c s="30" t="s">
        <v>239</v>
      </c>
      <c s="31" t="s">
        <v>103</v>
      </c>
      <c s="32">
        <v>978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240</v>
      </c>
    </row>
    <row r="129" spans="1:5" ht="12.75">
      <c r="A129" s="36" t="s">
        <v>52</v>
      </c>
      <c r="E129" s="37" t="s">
        <v>109</v>
      </c>
    </row>
    <row r="130" spans="1:18" ht="12.75" customHeight="1">
      <c r="A130" s="6" t="s">
        <v>43</v>
      </c>
      <c s="6"/>
      <c s="41" t="s">
        <v>69</v>
      </c>
      <c s="6"/>
      <c s="27" t="s">
        <v>241</v>
      </c>
      <c s="6"/>
      <c s="6"/>
      <c s="6"/>
      <c s="42">
        <f>0+Q130</f>
      </c>
      <c r="O130">
        <f>0+R130</f>
      </c>
      <c r="Q130">
        <f>0+I131</f>
      </c>
      <c>
        <f>0+O131</f>
      </c>
    </row>
    <row r="131" spans="1:16" ht="25.5">
      <c r="A131" s="25" t="s">
        <v>45</v>
      </c>
      <c s="29" t="s">
        <v>242</v>
      </c>
      <c s="29" t="s">
        <v>243</v>
      </c>
      <c s="25" t="s">
        <v>47</v>
      </c>
      <c s="30" t="s">
        <v>244</v>
      </c>
      <c s="31" t="s">
        <v>103</v>
      </c>
      <c s="32">
        <v>246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245</v>
      </c>
    </row>
    <row r="133" spans="1:5" ht="12.75">
      <c r="A133" s="36" t="s">
        <v>52</v>
      </c>
      <c r="E133" s="37" t="s">
        <v>246</v>
      </c>
    </row>
    <row r="134" spans="1:18" ht="12.75" customHeight="1">
      <c r="A134" s="6" t="s">
        <v>43</v>
      </c>
      <c s="6"/>
      <c s="41" t="s">
        <v>73</v>
      </c>
      <c s="6"/>
      <c s="27" t="s">
        <v>247</v>
      </c>
      <c s="6"/>
      <c s="6"/>
      <c s="6"/>
      <c s="42">
        <f>0+Q134</f>
      </c>
      <c r="O134">
        <f>0+R134</f>
      </c>
      <c r="Q134">
        <f>0+I135+I138+I141</f>
      </c>
      <c>
        <f>0+O135+O138+O141</f>
      </c>
    </row>
    <row r="135" spans="1:16" ht="12.75">
      <c r="A135" s="25" t="s">
        <v>45</v>
      </c>
      <c s="29" t="s">
        <v>248</v>
      </c>
      <c s="29" t="s">
        <v>249</v>
      </c>
      <c s="25" t="s">
        <v>47</v>
      </c>
      <c s="30" t="s">
        <v>250</v>
      </c>
      <c s="31" t="s">
        <v>64</v>
      </c>
      <c s="32">
        <v>1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251</v>
      </c>
    </row>
    <row r="137" spans="1:5" ht="12.75">
      <c r="A137" s="38" t="s">
        <v>52</v>
      </c>
      <c r="E137" s="37" t="s">
        <v>47</v>
      </c>
    </row>
    <row r="138" spans="1:16" ht="12.75">
      <c r="A138" s="25" t="s">
        <v>45</v>
      </c>
      <c s="29" t="s">
        <v>252</v>
      </c>
      <c s="29" t="s">
        <v>253</v>
      </c>
      <c s="25" t="s">
        <v>47</v>
      </c>
      <c s="30" t="s">
        <v>254</v>
      </c>
      <c s="31" t="s">
        <v>64</v>
      </c>
      <c s="32">
        <v>2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12.75">
      <c r="A139" s="34" t="s">
        <v>50</v>
      </c>
      <c r="E139" s="35" t="s">
        <v>255</v>
      </c>
    </row>
    <row r="140" spans="1:5" ht="12.75">
      <c r="A140" s="38" t="s">
        <v>52</v>
      </c>
      <c r="E140" s="37" t="s">
        <v>105</v>
      </c>
    </row>
    <row r="141" spans="1:16" ht="12.75">
      <c r="A141" s="25" t="s">
        <v>45</v>
      </c>
      <c s="29" t="s">
        <v>256</v>
      </c>
      <c s="29" t="s">
        <v>257</v>
      </c>
      <c s="25" t="s">
        <v>47</v>
      </c>
      <c s="30" t="s">
        <v>258</v>
      </c>
      <c s="31" t="s">
        <v>97</v>
      </c>
      <c s="32">
        <v>3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259</v>
      </c>
    </row>
    <row r="143" spans="1:5" ht="12.75">
      <c r="A143" s="36" t="s">
        <v>52</v>
      </c>
      <c r="E143" s="37" t="s">
        <v>109</v>
      </c>
    </row>
    <row r="144" spans="1:18" ht="12.75" customHeight="1">
      <c r="A144" s="6" t="s">
        <v>43</v>
      </c>
      <c s="6"/>
      <c s="41" t="s">
        <v>40</v>
      </c>
      <c s="6"/>
      <c s="27" t="s">
        <v>260</v>
      </c>
      <c s="6"/>
      <c s="6"/>
      <c s="6"/>
      <c s="42">
        <f>0+Q144</f>
      </c>
      <c r="O144">
        <f>0+R144</f>
      </c>
      <c r="Q144">
        <f>0+I145+I148+I151+I154+I157+I160+I163+I166+I169+I172+I175+I178+I181+I184+I187+I190+I193+I196</f>
      </c>
      <c>
        <f>0+O145+O148+O151+O154+O157+O160+O163+O166+O169+O172+O175+O178+O181+O184+O187+O190+O193+O196</f>
      </c>
    </row>
    <row r="145" spans="1:16" ht="12.75">
      <c r="A145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116</v>
      </c>
      <c s="32">
        <v>5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264</v>
      </c>
    </row>
    <row r="147" spans="1:5" ht="12.75">
      <c r="A147" s="38" t="s">
        <v>52</v>
      </c>
      <c r="E147" s="37" t="s">
        <v>109</v>
      </c>
    </row>
    <row r="148" spans="1:16" ht="25.5">
      <c r="A148" s="25" t="s">
        <v>45</v>
      </c>
      <c s="29" t="s">
        <v>265</v>
      </c>
      <c s="29" t="s">
        <v>266</v>
      </c>
      <c s="25" t="s">
        <v>47</v>
      </c>
      <c s="30" t="s">
        <v>267</v>
      </c>
      <c s="31" t="s">
        <v>116</v>
      </c>
      <c s="32">
        <v>74</v>
      </c>
      <c s="33">
        <v>0</v>
      </c>
      <c s="33">
        <f>ROUND(ROUND(H148,2)*ROUND(G148,3),2)</f>
      </c>
      <c r="O148">
        <f>(I148*21)/100</f>
      </c>
      <c t="s">
        <v>23</v>
      </c>
    </row>
    <row r="149" spans="1:5" ht="12.75">
      <c r="A149" s="34" t="s">
        <v>50</v>
      </c>
      <c r="E149" s="35" t="s">
        <v>268</v>
      </c>
    </row>
    <row r="150" spans="1:5" ht="12.75">
      <c r="A150" s="38" t="s">
        <v>52</v>
      </c>
      <c r="E150" s="37" t="s">
        <v>109</v>
      </c>
    </row>
    <row r="151" spans="1:16" ht="25.5">
      <c r="A151" s="25" t="s">
        <v>45</v>
      </c>
      <c s="29" t="s">
        <v>269</v>
      </c>
      <c s="29" t="s">
        <v>270</v>
      </c>
      <c s="25" t="s">
        <v>47</v>
      </c>
      <c s="30" t="s">
        <v>271</v>
      </c>
      <c s="31" t="s">
        <v>103</v>
      </c>
      <c s="32">
        <v>45</v>
      </c>
      <c s="33">
        <v>0</v>
      </c>
      <c s="33">
        <f>ROUND(ROUND(H151,2)*ROUND(G151,3),2)</f>
      </c>
      <c r="O151">
        <f>(I151*21)/100</f>
      </c>
      <c t="s">
        <v>23</v>
      </c>
    </row>
    <row r="152" spans="1:5" ht="12.75">
      <c r="A152" s="34" t="s">
        <v>50</v>
      </c>
      <c r="E152" s="35" t="s">
        <v>272</v>
      </c>
    </row>
    <row r="153" spans="1:5" ht="25.5">
      <c r="A153" s="38" t="s">
        <v>52</v>
      </c>
      <c r="E153" s="37" t="s">
        <v>273</v>
      </c>
    </row>
    <row r="154" spans="1:16" ht="25.5">
      <c r="A154" s="25" t="s">
        <v>45</v>
      </c>
      <c s="29" t="s">
        <v>274</v>
      </c>
      <c s="29" t="s">
        <v>275</v>
      </c>
      <c s="25" t="s">
        <v>47</v>
      </c>
      <c s="30" t="s">
        <v>276</v>
      </c>
      <c s="31" t="s">
        <v>103</v>
      </c>
      <c s="32">
        <v>45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277</v>
      </c>
    </row>
    <row r="156" spans="1:5" ht="25.5">
      <c r="A156" s="38" t="s">
        <v>52</v>
      </c>
      <c r="E156" s="37" t="s">
        <v>273</v>
      </c>
    </row>
    <row r="157" spans="1:16" ht="12.75">
      <c r="A157" s="25" t="s">
        <v>45</v>
      </c>
      <c s="29" t="s">
        <v>278</v>
      </c>
      <c s="29" t="s">
        <v>279</v>
      </c>
      <c s="25" t="s">
        <v>75</v>
      </c>
      <c s="30" t="s">
        <v>280</v>
      </c>
      <c s="31" t="s">
        <v>116</v>
      </c>
      <c s="32">
        <v>15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281</v>
      </c>
    </row>
    <row r="159" spans="1:5" ht="12.75">
      <c r="A159" s="38" t="s">
        <v>52</v>
      </c>
      <c r="E159" s="37" t="s">
        <v>109</v>
      </c>
    </row>
    <row r="160" spans="1:16" ht="12.75">
      <c r="A160" s="25" t="s">
        <v>45</v>
      </c>
      <c s="29" t="s">
        <v>282</v>
      </c>
      <c s="29" t="s">
        <v>279</v>
      </c>
      <c s="25" t="s">
        <v>78</v>
      </c>
      <c s="30" t="s">
        <v>280</v>
      </c>
      <c s="31" t="s">
        <v>116</v>
      </c>
      <c s="32">
        <v>9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12.75">
      <c r="A161" s="34" t="s">
        <v>50</v>
      </c>
      <c r="E161" s="35" t="s">
        <v>283</v>
      </c>
    </row>
    <row r="162" spans="1:5" ht="12.75">
      <c r="A162" s="38" t="s">
        <v>52</v>
      </c>
      <c r="E162" s="37" t="s">
        <v>109</v>
      </c>
    </row>
    <row r="163" spans="1:16" ht="12.75">
      <c r="A163" s="25" t="s">
        <v>45</v>
      </c>
      <c s="29" t="s">
        <v>284</v>
      </c>
      <c s="29" t="s">
        <v>279</v>
      </c>
      <c s="25" t="s">
        <v>285</v>
      </c>
      <c s="30" t="s">
        <v>280</v>
      </c>
      <c s="31" t="s">
        <v>116</v>
      </c>
      <c s="32">
        <v>1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25.5">
      <c r="A164" s="34" t="s">
        <v>50</v>
      </c>
      <c r="E164" s="35" t="s">
        <v>286</v>
      </c>
    </row>
    <row r="165" spans="1:5" ht="12.75">
      <c r="A165" s="38" t="s">
        <v>52</v>
      </c>
      <c r="E165" s="37" t="s">
        <v>109</v>
      </c>
    </row>
    <row r="166" spans="1:16" ht="12.75">
      <c r="A166" s="25" t="s">
        <v>45</v>
      </c>
      <c s="29" t="s">
        <v>287</v>
      </c>
      <c s="29" t="s">
        <v>288</v>
      </c>
      <c s="25" t="s">
        <v>47</v>
      </c>
      <c s="30" t="s">
        <v>289</v>
      </c>
      <c s="31" t="s">
        <v>116</v>
      </c>
      <c s="32">
        <v>27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12.75">
      <c r="A167" s="34" t="s">
        <v>50</v>
      </c>
      <c r="E167" s="35" t="s">
        <v>290</v>
      </c>
    </row>
    <row r="168" spans="1:5" ht="12.75">
      <c r="A168" s="38" t="s">
        <v>52</v>
      </c>
      <c r="E168" s="37" t="s">
        <v>109</v>
      </c>
    </row>
    <row r="169" spans="1:16" ht="12.75">
      <c r="A169" s="25" t="s">
        <v>45</v>
      </c>
      <c s="29" t="s">
        <v>291</v>
      </c>
      <c s="29" t="s">
        <v>292</v>
      </c>
      <c s="25" t="s">
        <v>47</v>
      </c>
      <c s="30" t="s">
        <v>293</v>
      </c>
      <c s="31" t="s">
        <v>116</v>
      </c>
      <c s="32">
        <v>16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294</v>
      </c>
    </row>
    <row r="171" spans="1:5" ht="12.75">
      <c r="A171" s="38" t="s">
        <v>52</v>
      </c>
      <c r="E171" s="37" t="s">
        <v>109</v>
      </c>
    </row>
    <row r="172" spans="1:16" ht="12.75">
      <c r="A172" s="25" t="s">
        <v>45</v>
      </c>
      <c s="29" t="s">
        <v>295</v>
      </c>
      <c s="29" t="s">
        <v>296</v>
      </c>
      <c s="25" t="s">
        <v>47</v>
      </c>
      <c s="30" t="s">
        <v>297</v>
      </c>
      <c s="31" t="s">
        <v>116</v>
      </c>
      <c s="32">
        <v>13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298</v>
      </c>
    </row>
    <row r="174" spans="1:5" ht="12.75">
      <c r="A174" s="38" t="s">
        <v>52</v>
      </c>
      <c r="E174" s="37" t="s">
        <v>299</v>
      </c>
    </row>
    <row r="175" spans="1:16" ht="12.75">
      <c r="A175" s="25" t="s">
        <v>45</v>
      </c>
      <c s="29" t="s">
        <v>300</v>
      </c>
      <c s="29" t="s">
        <v>301</v>
      </c>
      <c s="25" t="s">
        <v>47</v>
      </c>
      <c s="30" t="s">
        <v>302</v>
      </c>
      <c s="31" t="s">
        <v>103</v>
      </c>
      <c s="32">
        <v>72</v>
      </c>
      <c s="33">
        <v>0</v>
      </c>
      <c s="33">
        <f>ROUND(ROUND(H175,2)*ROUND(G175,3),2)</f>
      </c>
      <c r="O175">
        <f>(I175*21)/100</f>
      </c>
      <c t="s">
        <v>23</v>
      </c>
    </row>
    <row r="176" spans="1:5" ht="25.5">
      <c r="A176" s="34" t="s">
        <v>50</v>
      </c>
      <c r="E176" s="35" t="s">
        <v>303</v>
      </c>
    </row>
    <row r="177" spans="1:5" ht="12.75">
      <c r="A177" s="38" t="s">
        <v>52</v>
      </c>
      <c r="E177" s="37" t="s">
        <v>105</v>
      </c>
    </row>
    <row r="178" spans="1:16" ht="12.75">
      <c r="A178" s="25" t="s">
        <v>45</v>
      </c>
      <c s="29" t="s">
        <v>304</v>
      </c>
      <c s="29" t="s">
        <v>305</v>
      </c>
      <c s="25" t="s">
        <v>47</v>
      </c>
      <c s="30" t="s">
        <v>306</v>
      </c>
      <c s="31" t="s">
        <v>97</v>
      </c>
      <c s="32">
        <v>3</v>
      </c>
      <c s="33">
        <v>0</v>
      </c>
      <c s="33">
        <f>ROUND(ROUND(H178,2)*ROUND(G178,3),2)</f>
      </c>
      <c r="O178">
        <f>(I178*21)/100</f>
      </c>
      <c t="s">
        <v>23</v>
      </c>
    </row>
    <row r="179" spans="1:5" ht="12.75">
      <c r="A179" s="34" t="s">
        <v>50</v>
      </c>
      <c r="E179" s="35" t="s">
        <v>307</v>
      </c>
    </row>
    <row r="180" spans="1:5" ht="12.75">
      <c r="A180" s="38" t="s">
        <v>52</v>
      </c>
      <c r="E180" s="37" t="s">
        <v>113</v>
      </c>
    </row>
    <row r="181" spans="1:16" ht="12.75">
      <c r="A181" s="25" t="s">
        <v>45</v>
      </c>
      <c s="29" t="s">
        <v>308</v>
      </c>
      <c s="29" t="s">
        <v>309</v>
      </c>
      <c s="25" t="s">
        <v>47</v>
      </c>
      <c s="30" t="s">
        <v>310</v>
      </c>
      <c s="31" t="s">
        <v>97</v>
      </c>
      <c s="32">
        <v>4</v>
      </c>
      <c s="33">
        <v>0</v>
      </c>
      <c s="33">
        <f>ROUND(ROUND(H181,2)*ROUND(G181,3),2)</f>
      </c>
      <c r="O181">
        <f>(I181*21)/100</f>
      </c>
      <c t="s">
        <v>23</v>
      </c>
    </row>
    <row r="182" spans="1:5" ht="12.75">
      <c r="A182" s="34" t="s">
        <v>50</v>
      </c>
      <c r="E182" s="35" t="s">
        <v>311</v>
      </c>
    </row>
    <row r="183" spans="1:5" ht="12.75">
      <c r="A183" s="38" t="s">
        <v>52</v>
      </c>
      <c r="E183" s="37" t="s">
        <v>113</v>
      </c>
    </row>
    <row r="184" spans="1:16" ht="12.75">
      <c r="A184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97</v>
      </c>
      <c s="32">
        <v>5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12.75">
      <c r="A185" s="34" t="s">
        <v>50</v>
      </c>
      <c r="E185" s="35" t="s">
        <v>315</v>
      </c>
    </row>
    <row r="186" spans="1:5" ht="12.75">
      <c r="A186" s="38" t="s">
        <v>52</v>
      </c>
      <c r="E186" s="37" t="s">
        <v>113</v>
      </c>
    </row>
    <row r="187" spans="1:16" ht="12.75">
      <c r="A187" s="25" t="s">
        <v>45</v>
      </c>
      <c s="29" t="s">
        <v>316</v>
      </c>
      <c s="29" t="s">
        <v>317</v>
      </c>
      <c s="25" t="s">
        <v>75</v>
      </c>
      <c s="30" t="s">
        <v>318</v>
      </c>
      <c s="31" t="s">
        <v>116</v>
      </c>
      <c s="32">
        <v>16</v>
      </c>
      <c s="33">
        <v>0</v>
      </c>
      <c s="33">
        <f>ROUND(ROUND(H187,2)*ROUND(G187,3),2)</f>
      </c>
      <c r="O187">
        <f>(I187*21)/100</f>
      </c>
      <c t="s">
        <v>23</v>
      </c>
    </row>
    <row r="188" spans="1:5" ht="12.75">
      <c r="A188" s="34" t="s">
        <v>50</v>
      </c>
      <c r="E188" s="35" t="s">
        <v>319</v>
      </c>
    </row>
    <row r="189" spans="1:5" ht="12.75">
      <c r="A189" s="38" t="s">
        <v>52</v>
      </c>
      <c r="E189" s="37" t="s">
        <v>113</v>
      </c>
    </row>
    <row r="190" spans="1:16" ht="12.75">
      <c r="A190" s="25" t="s">
        <v>45</v>
      </c>
      <c s="29" t="s">
        <v>320</v>
      </c>
      <c s="29" t="s">
        <v>317</v>
      </c>
      <c s="25" t="s">
        <v>78</v>
      </c>
      <c s="30" t="s">
        <v>318</v>
      </c>
      <c s="31" t="s">
        <v>116</v>
      </c>
      <c s="32">
        <v>1</v>
      </c>
      <c s="33">
        <v>0</v>
      </c>
      <c s="33">
        <f>ROUND(ROUND(H190,2)*ROUND(G190,3),2)</f>
      </c>
      <c r="O190">
        <f>(I190*21)/100</f>
      </c>
      <c t="s">
        <v>23</v>
      </c>
    </row>
    <row r="191" spans="1:5" ht="12.75">
      <c r="A191" s="34" t="s">
        <v>50</v>
      </c>
      <c r="E191" s="35" t="s">
        <v>321</v>
      </c>
    </row>
    <row r="192" spans="1:5" ht="12.75">
      <c r="A192" s="38" t="s">
        <v>52</v>
      </c>
      <c r="E192" s="37" t="s">
        <v>113</v>
      </c>
    </row>
    <row r="193" spans="1:16" ht="12.75">
      <c r="A193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64</v>
      </c>
      <c s="32">
        <v>23</v>
      </c>
      <c s="33">
        <v>0</v>
      </c>
      <c s="33">
        <f>ROUND(ROUND(H193,2)*ROUND(G193,3),2)</f>
      </c>
      <c r="O193">
        <f>(I193*21)/100</f>
      </c>
      <c t="s">
        <v>23</v>
      </c>
    </row>
    <row r="194" spans="1:5" ht="12.75">
      <c r="A194" s="34" t="s">
        <v>50</v>
      </c>
      <c r="E194" s="35" t="s">
        <v>325</v>
      </c>
    </row>
    <row r="195" spans="1:5" ht="12.75">
      <c r="A195" s="38" t="s">
        <v>52</v>
      </c>
      <c r="E195" s="37" t="s">
        <v>113</v>
      </c>
    </row>
    <row r="196" spans="1:16" ht="12.75">
      <c r="A196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116</v>
      </c>
      <c s="32">
        <v>7</v>
      </c>
      <c s="33">
        <v>0</v>
      </c>
      <c s="33">
        <f>ROUND(ROUND(H196,2)*ROUND(G196,3),2)</f>
      </c>
      <c r="O196">
        <f>(I196*21)/100</f>
      </c>
      <c t="s">
        <v>23</v>
      </c>
    </row>
    <row r="197" spans="1:5" ht="25.5">
      <c r="A197" s="34" t="s">
        <v>50</v>
      </c>
      <c r="E197" s="35" t="s">
        <v>329</v>
      </c>
    </row>
    <row r="198" spans="1:5" ht="12.75">
      <c r="A198" s="36" t="s">
        <v>52</v>
      </c>
      <c r="E198" s="37" t="s">
        <v>113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0+O8+O15+O28+O32+O39+O43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330</v>
      </c>
      <c s="39">
        <f>0+I8+I15+I28+I32+I39+I43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330</v>
      </c>
      <c s="6"/>
      <c s="18" t="s">
        <v>331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82</v>
      </c>
      <c s="25" t="s">
        <v>47</v>
      </c>
      <c s="30" t="s">
        <v>83</v>
      </c>
      <c s="31" t="s">
        <v>84</v>
      </c>
      <c s="32">
        <v>32.76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85</v>
      </c>
    </row>
    <row r="11" spans="1:5" ht="12.75">
      <c r="A11" s="38" t="s">
        <v>52</v>
      </c>
      <c r="E11" s="37" t="s">
        <v>332</v>
      </c>
    </row>
    <row r="12" spans="1:16" ht="12.75">
      <c r="A12" s="25" t="s">
        <v>45</v>
      </c>
      <c s="29" t="s">
        <v>23</v>
      </c>
      <c s="29" t="s">
        <v>87</v>
      </c>
      <c s="25" t="s">
        <v>47</v>
      </c>
      <c s="30" t="s">
        <v>88</v>
      </c>
      <c s="31" t="s">
        <v>84</v>
      </c>
      <c s="32">
        <v>10.5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89</v>
      </c>
    </row>
    <row r="14" spans="1:5" ht="12.75">
      <c r="A14" s="36" t="s">
        <v>52</v>
      </c>
      <c r="E14" s="37" t="s">
        <v>333</v>
      </c>
    </row>
    <row r="15" spans="1:18" ht="12.75" customHeight="1">
      <c r="A15" s="6" t="s">
        <v>43</v>
      </c>
      <c s="6"/>
      <c s="41" t="s">
        <v>22</v>
      </c>
      <c s="6"/>
      <c s="27" t="s">
        <v>175</v>
      </c>
      <c s="6"/>
      <c s="6"/>
      <c s="6"/>
      <c s="42">
        <f>0+Q15</f>
      </c>
      <c r="O15">
        <f>0+R15</f>
      </c>
      <c r="Q15">
        <f>0+I16+I19+I22+I25</f>
      </c>
      <c>
        <f>0+O16+O19+O22+O25</f>
      </c>
    </row>
    <row r="16" spans="1:16" ht="12.75">
      <c r="A16" s="25" t="s">
        <v>45</v>
      </c>
      <c s="29" t="s">
        <v>22</v>
      </c>
      <c s="29" t="s">
        <v>334</v>
      </c>
      <c s="25" t="s">
        <v>47</v>
      </c>
      <c s="30" t="s">
        <v>335</v>
      </c>
      <c s="31" t="s">
        <v>336</v>
      </c>
      <c s="32">
        <v>168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12.75">
      <c r="A17" s="34" t="s">
        <v>50</v>
      </c>
      <c r="E17" s="35" t="s">
        <v>337</v>
      </c>
    </row>
    <row r="18" spans="1:5" ht="38.25">
      <c r="A18" s="38" t="s">
        <v>52</v>
      </c>
      <c r="E18" s="37" t="s">
        <v>338</v>
      </c>
    </row>
    <row r="19" spans="1:16" ht="12.75">
      <c r="A19" s="25" t="s">
        <v>45</v>
      </c>
      <c s="29" t="s">
        <v>33</v>
      </c>
      <c s="29" t="s">
        <v>339</v>
      </c>
      <c s="25" t="s">
        <v>47</v>
      </c>
      <c s="30" t="s">
        <v>340</v>
      </c>
      <c s="31" t="s">
        <v>97</v>
      </c>
      <c s="32">
        <v>8.32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341</v>
      </c>
    </row>
    <row r="21" spans="1:5" ht="12.75">
      <c r="A21" s="38" t="s">
        <v>52</v>
      </c>
      <c r="E21" s="37" t="s">
        <v>109</v>
      </c>
    </row>
    <row r="22" spans="1:16" ht="12.75">
      <c r="A22" s="25" t="s">
        <v>45</v>
      </c>
      <c s="29" t="s">
        <v>35</v>
      </c>
      <c s="29" t="s">
        <v>342</v>
      </c>
      <c s="25" t="s">
        <v>47</v>
      </c>
      <c s="30" t="s">
        <v>343</v>
      </c>
      <c s="31" t="s">
        <v>84</v>
      </c>
      <c s="32">
        <v>0.998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344</v>
      </c>
    </row>
    <row r="24" spans="1:5" ht="12.75">
      <c r="A24" s="38" t="s">
        <v>52</v>
      </c>
      <c r="E24" s="37" t="s">
        <v>345</v>
      </c>
    </row>
    <row r="25" spans="1:16" ht="12.75">
      <c r="A25" s="25" t="s">
        <v>45</v>
      </c>
      <c s="29" t="s">
        <v>37</v>
      </c>
      <c s="29" t="s">
        <v>346</v>
      </c>
      <c s="25" t="s">
        <v>47</v>
      </c>
      <c s="30" t="s">
        <v>347</v>
      </c>
      <c s="31" t="s">
        <v>97</v>
      </c>
      <c s="32">
        <v>10.5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348</v>
      </c>
    </row>
    <row r="27" spans="1:5" ht="12.75">
      <c r="A27" s="36" t="s">
        <v>52</v>
      </c>
      <c r="E27" s="37" t="s">
        <v>105</v>
      </c>
    </row>
    <row r="28" spans="1:18" ht="12.75" customHeight="1">
      <c r="A28" s="6" t="s">
        <v>43</v>
      </c>
      <c s="6"/>
      <c s="41" t="s">
        <v>33</v>
      </c>
      <c s="6"/>
      <c s="27" t="s">
        <v>184</v>
      </c>
      <c s="6"/>
      <c s="6"/>
      <c s="6"/>
      <c s="42">
        <f>0+Q28</f>
      </c>
      <c r="O28">
        <f>0+R28</f>
      </c>
      <c r="Q28">
        <f>0+I29</f>
      </c>
      <c>
        <f>0+O29</f>
      </c>
    </row>
    <row r="29" spans="1:16" ht="12.75">
      <c r="A29" s="25" t="s">
        <v>45</v>
      </c>
      <c s="29" t="s">
        <v>69</v>
      </c>
      <c s="29" t="s">
        <v>349</v>
      </c>
      <c s="25" t="s">
        <v>47</v>
      </c>
      <c s="30" t="s">
        <v>350</v>
      </c>
      <c s="31" t="s">
        <v>97</v>
      </c>
      <c s="32">
        <v>1.05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351</v>
      </c>
    </row>
    <row r="31" spans="1:5" ht="12.75">
      <c r="A31" s="36" t="s">
        <v>52</v>
      </c>
      <c r="E31" s="37" t="s">
        <v>109</v>
      </c>
    </row>
    <row r="32" spans="1:18" ht="12.75" customHeight="1">
      <c r="A32" s="6" t="s">
        <v>43</v>
      </c>
      <c s="6"/>
      <c s="41" t="s">
        <v>37</v>
      </c>
      <c s="6"/>
      <c s="27" t="s">
        <v>352</v>
      </c>
      <c s="6"/>
      <c s="6"/>
      <c s="6"/>
      <c s="42">
        <f>0+Q32</f>
      </c>
      <c r="O32">
        <f>0+R32</f>
      </c>
      <c r="Q32">
        <f>0+I33+I36</f>
      </c>
      <c>
        <f>0+O33+O36</f>
      </c>
    </row>
    <row r="33" spans="1:16" ht="12.75">
      <c r="A33" s="25" t="s">
        <v>45</v>
      </c>
      <c s="29" t="s">
        <v>73</v>
      </c>
      <c s="29" t="s">
        <v>353</v>
      </c>
      <c s="25" t="s">
        <v>47</v>
      </c>
      <c s="30" t="s">
        <v>354</v>
      </c>
      <c s="31" t="s">
        <v>103</v>
      </c>
      <c s="32">
        <v>25.2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355</v>
      </c>
    </row>
    <row r="35" spans="1:5" ht="12.75">
      <c r="A35" s="38" t="s">
        <v>52</v>
      </c>
      <c r="E35" s="37" t="s">
        <v>109</v>
      </c>
    </row>
    <row r="36" spans="1:16" ht="12.75">
      <c r="A36" s="25" t="s">
        <v>45</v>
      </c>
      <c s="29" t="s">
        <v>40</v>
      </c>
      <c s="29" t="s">
        <v>356</v>
      </c>
      <c s="25" t="s">
        <v>47</v>
      </c>
      <c s="30" t="s">
        <v>357</v>
      </c>
      <c s="31" t="s">
        <v>103</v>
      </c>
      <c s="32">
        <v>84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358</v>
      </c>
    </row>
    <row r="38" spans="1:5" ht="12.75">
      <c r="A38" s="36" t="s">
        <v>52</v>
      </c>
      <c r="E38" s="37" t="s">
        <v>105</v>
      </c>
    </row>
    <row r="39" spans="1:18" ht="12.75" customHeight="1">
      <c r="A39" s="6" t="s">
        <v>43</v>
      </c>
      <c s="6"/>
      <c s="41" t="s">
        <v>69</v>
      </c>
      <c s="6"/>
      <c s="27" t="s">
        <v>241</v>
      </c>
      <c s="6"/>
      <c s="6"/>
      <c s="6"/>
      <c s="42">
        <f>0+Q39</f>
      </c>
      <c r="O39">
        <f>0+R39</f>
      </c>
      <c r="Q39">
        <f>0+I40</f>
      </c>
      <c>
        <f>0+O40</f>
      </c>
    </row>
    <row r="40" spans="1:16" ht="12.75">
      <c r="A40" s="25" t="s">
        <v>45</v>
      </c>
      <c s="29" t="s">
        <v>42</v>
      </c>
      <c s="29" t="s">
        <v>359</v>
      </c>
      <c s="25" t="s">
        <v>47</v>
      </c>
      <c s="30" t="s">
        <v>360</v>
      </c>
      <c s="31" t="s">
        <v>103</v>
      </c>
      <c s="32">
        <v>21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361</v>
      </c>
    </row>
    <row r="42" spans="1:5" ht="12.75">
      <c r="A42" s="36" t="s">
        <v>52</v>
      </c>
      <c r="E42" s="37" t="s">
        <v>109</v>
      </c>
    </row>
    <row r="43" spans="1:18" ht="12.75" customHeight="1">
      <c r="A43" s="6" t="s">
        <v>43</v>
      </c>
      <c s="6"/>
      <c s="41" t="s">
        <v>40</v>
      </c>
      <c s="6"/>
      <c s="27" t="s">
        <v>260</v>
      </c>
      <c s="6"/>
      <c s="6"/>
      <c s="6"/>
      <c s="42">
        <f>0+Q43</f>
      </c>
      <c r="O43">
        <f>0+R43</f>
      </c>
      <c r="Q43">
        <f>0+I44+I47+I50+I53+I56</f>
      </c>
      <c>
        <f>0+O44+O47+O50+O53+O56</f>
      </c>
    </row>
    <row r="44" spans="1:16" ht="12.75">
      <c r="A44" s="25" t="s">
        <v>45</v>
      </c>
      <c s="29" t="s">
        <v>125</v>
      </c>
      <c s="29" t="s">
        <v>362</v>
      </c>
      <c s="25" t="s">
        <v>47</v>
      </c>
      <c s="30" t="s">
        <v>363</v>
      </c>
      <c s="31" t="s">
        <v>116</v>
      </c>
      <c s="32">
        <v>42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364</v>
      </c>
    </row>
    <row r="46" spans="1:5" ht="12.75">
      <c r="A46" s="38" t="s">
        <v>52</v>
      </c>
      <c r="E46" s="37" t="s">
        <v>109</v>
      </c>
    </row>
    <row r="47" spans="1:16" ht="12.75">
      <c r="A47" s="25" t="s">
        <v>45</v>
      </c>
      <c s="29" t="s">
        <v>129</v>
      </c>
      <c s="29" t="s">
        <v>365</v>
      </c>
      <c s="25" t="s">
        <v>47</v>
      </c>
      <c s="30" t="s">
        <v>366</v>
      </c>
      <c s="31" t="s">
        <v>103</v>
      </c>
      <c s="32">
        <v>1.26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367</v>
      </c>
    </row>
    <row r="49" spans="1:5" ht="12.75">
      <c r="A49" s="38" t="s">
        <v>52</v>
      </c>
      <c r="E49" s="37" t="s">
        <v>109</v>
      </c>
    </row>
    <row r="50" spans="1:16" ht="12.75">
      <c r="A50" s="25" t="s">
        <v>45</v>
      </c>
      <c s="29" t="s">
        <v>133</v>
      </c>
      <c s="29" t="s">
        <v>368</v>
      </c>
      <c s="25" t="s">
        <v>47</v>
      </c>
      <c s="30" t="s">
        <v>369</v>
      </c>
      <c s="31" t="s">
        <v>103</v>
      </c>
      <c s="32">
        <v>84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370</v>
      </c>
    </row>
    <row r="52" spans="1:5" ht="12.75">
      <c r="A52" s="38" t="s">
        <v>52</v>
      </c>
      <c r="E52" s="37" t="s">
        <v>105</v>
      </c>
    </row>
    <row r="53" spans="1:16" ht="12.75">
      <c r="A53" s="25" t="s">
        <v>45</v>
      </c>
      <c s="29" t="s">
        <v>137</v>
      </c>
      <c s="29" t="s">
        <v>371</v>
      </c>
      <c s="25" t="s">
        <v>47</v>
      </c>
      <c s="30" t="s">
        <v>372</v>
      </c>
      <c s="31" t="s">
        <v>97</v>
      </c>
      <c s="32">
        <v>12.6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373</v>
      </c>
    </row>
    <row r="55" spans="1:5" ht="12.75">
      <c r="A55" s="38" t="s">
        <v>52</v>
      </c>
      <c r="E55" s="37" t="s">
        <v>109</v>
      </c>
    </row>
    <row r="56" spans="1:16" ht="12.75">
      <c r="A56" s="25" t="s">
        <v>45</v>
      </c>
      <c s="29" t="s">
        <v>141</v>
      </c>
      <c s="29" t="s">
        <v>313</v>
      </c>
      <c s="25" t="s">
        <v>47</v>
      </c>
      <c s="30" t="s">
        <v>314</v>
      </c>
      <c s="31" t="s">
        <v>97</v>
      </c>
      <c s="32">
        <v>4.2</v>
      </c>
      <c s="33">
        <v>0</v>
      </c>
      <c s="33">
        <f>ROUND(ROUND(H56,2)*ROUND(G56,3),2)</f>
      </c>
      <c r="O56">
        <f>(I56*21)/100</f>
      </c>
      <c t="s">
        <v>23</v>
      </c>
    </row>
    <row r="57" spans="1:5" ht="12.75">
      <c r="A57" s="34" t="s">
        <v>50</v>
      </c>
      <c r="E57" s="35" t="s">
        <v>374</v>
      </c>
    </row>
    <row r="58" spans="1:5" ht="12.75">
      <c r="A58" s="36" t="s">
        <v>52</v>
      </c>
      <c r="E58" s="37" t="s">
        <v>109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