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1"/>
  </bookViews>
  <sheets>
    <sheet name="Rekapitulace" sheetId="1" r:id="rId1"/>
    <sheet name="101" sheetId="2" r:id="rId2"/>
  </sheets>
  <definedNames/>
  <calcPr fullCalcOnLoad="1"/>
</workbook>
</file>

<file path=xl/sharedStrings.xml><?xml version="1.0" encoding="utf-8"?>
<sst xmlns="http://schemas.openxmlformats.org/spreadsheetml/2006/main" count="538" uniqueCount="220">
  <si>
    <t>Firma: AVSProjekt s.r.o.</t>
  </si>
  <si>
    <t>Soupis objektů s DPH</t>
  </si>
  <si>
    <t>Stavba: 2021002 - Dolín</t>
  </si>
  <si>
    <t>Varianta: ZŘ - Základní řešení</t>
  </si>
  <si>
    <t>Odbytová cena:</t>
  </si>
  <si>
    <t>OC+DPH:</t>
  </si>
  <si>
    <t>Objekt</t>
  </si>
  <si>
    <t>Popis</t>
  </si>
  <si>
    <t>OC</t>
  </si>
  <si>
    <t>DPH</t>
  </si>
  <si>
    <t>OC+DPH</t>
  </si>
  <si>
    <t>ASPE10</t>
  </si>
  <si>
    <t>S</t>
  </si>
  <si>
    <t>Příloha k formuláři pro ocenění nabídky</t>
  </si>
  <si>
    <t>Stavba:</t>
  </si>
  <si>
    <t>2021002</t>
  </si>
  <si>
    <t>Dolín</t>
  </si>
  <si>
    <t>O</t>
  </si>
  <si>
    <t>Rozpočet:</t>
  </si>
  <si>
    <t>0,00</t>
  </si>
  <si>
    <t>15,00</t>
  </si>
  <si>
    <t>21,00</t>
  </si>
  <si>
    <t>2</t>
  </si>
  <si>
    <t>3</t>
  </si>
  <si>
    <t>101</t>
  </si>
  <si>
    <t/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</si>
  <si>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</si>
  <si>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</si>
  <si>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</si>
  <si>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</si>
  <si>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</si>
  <si>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</si>
  <si>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</si>
  <si>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</si>
  <si>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</si>
  <si>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</si>
  <si>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</si>
  <si>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</si>
  <si>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Cena</t>
  </si>
  <si>
    <t>Jednotková</t>
  </si>
  <si>
    <t>9</t>
  </si>
  <si>
    <t>Celkem</t>
  </si>
  <si>
    <t>10</t>
  </si>
  <si>
    <t>SD</t>
  </si>
  <si>
    <t>Všeobecné konstrukce a práce</t>
  </si>
  <si>
    <t>P</t>
  </si>
  <si>
    <t>015111</t>
  </si>
  <si>
    <t>POPLATKY ZA LIKVIDACŮ ODPADŮ NEKONTAMINOVANÝCH - 17 05 04  VYTĚŽENÉ
ZEMINY A HORNINY -  I. TŘÍDA TĚŽITELNOSTI</t>
  </si>
  <si>
    <t>T</t>
  </si>
  <si>
    <t>PP</t>
  </si>
  <si>
    <t>VV</t>
  </si>
  <si>
    <t>1,8*160*1,8=518,40 [A]</t>
  </si>
  <si>
    <t>TS</t>
  </si>
  <si>
    <t>1. Položka obsahuje:  
– veškeré poplatky provozovateli skládky, recyklační linky nebo jiného zařízení na zpracování nebo likvidaci odpadů související s převzetím, uložením, zpracováním nebo likvidací odpadu  
2. Položka neobsahuje:  
– náklady spojené s dopravou odpadu z místa stavby na místo převzetí provozovatelem skládky, recyklační linky nebo jiného zařízení na zpracování nebo likvidaci odpadů  
3. Způsob měření:  
Tunou se rozumí hmotnost odpadu vytříděného v souladu se zákonem č. 185/2001 Sb., o nakládání s odpady, v platném znění.</t>
  </si>
  <si>
    <t>015140</t>
  </si>
  <si>
    <t>POPLATKY ZA LIKVIDACŮ ODPADŮ NEKONTAMINOVANÝCH - 17 01 01 BETON Z DEMOLIC OBJEKTŮ, ZÁKLADŮ TV</t>
  </si>
  <si>
    <t>Vybouraný žlab  
Tvárnice  
160*(0,6+0,6)*0,08*2,4=36,86 [A] 
Podklad z betonu  
160*(0,6+0,6)*0,1*2,4=46,08 [B]  
Část podsypu  
160*(0,6+0,6)*0,05*1,6=15,36 [D] 
Celkem: A+B+D=98,30 [E]</t>
  </si>
  <si>
    <t>1. Položka obsahuje:   
 – veškeré poplatky provozovateli skládky, recyklační linky nebo jiného zařízení na zpracování nebo likvidaci odpadů související s převzetím, uložením, zpracováním nebo likvidací odpadu   
2. Položka neobsahuje:   
 – náklady spojené s dopravou odpadu z místa stavby na místo převzetí provozovatelem skládky, recyklační linky nebo jiného zařízení na zpracování nebo likvidaci odpadů   
3. Způsob měření:   
Tunou se rozumí hmotnost odpadu vytříděného v souladu se zákonem č. 185/2001 Sb., o nakládání s odpady, v platném znění.</t>
  </si>
  <si>
    <t>015160</t>
  </si>
  <si>
    <t>POPLATKY ZA LIKVIDACŮ ODPADŮ NEKONTAMINOVANÝCH - 02 01 03 SMÝCENÉ STROMY A KEŘE</t>
  </si>
  <si>
    <t>Odborný odhad, čerpání po odsouhlasení investorem a TDI</t>
  </si>
  <si>
    <t>Odhad 20kg/m2  
560*0,02=11,20 [A]</t>
  </si>
  <si>
    <t>015340</t>
  </si>
  <si>
    <t>POPLATKY ZA LIKVIDACŮ ODPADŮ NEKONTAMINOVANÝCH - 02 01 03 PAŘEZY</t>
  </si>
  <si>
    <t>Odhad hmotnosti 20ks stromů - bude čerpáno po odsouhlasení dozorem stavby  
20*0,02=0,40 [A]</t>
  </si>
  <si>
    <t>02720</t>
  </si>
  <si>
    <t>POMOC PRÁCE ZŘÍZ NEBO ZAJIŠŤ REGULACI A OCHRANU DOPRAVY</t>
  </si>
  <si>
    <t>KPL</t>
  </si>
  <si>
    <t>Dopravně inženýrské optření po dobu stavby</t>
  </si>
  <si>
    <t>zahrnuje veškeré náklady spojené s objednatelem požadovanými zařízeními</t>
  </si>
  <si>
    <t>029113</t>
  </si>
  <si>
    <t>OSTATNÍ POŽADAVKY - GEODETICKÉ ZAMĚŘENÍ - CELKY</t>
  </si>
  <si>
    <t>KUS</t>
  </si>
  <si>
    <t>zahrnuje veškeré náklady spojené s objednatelem požadovanými pracemi</t>
  </si>
  <si>
    <t>7</t>
  </si>
  <si>
    <t>02944</t>
  </si>
  <si>
    <t>OSTAT POŽADAVKY - DOKUMENTACE SKUTEČ PROVEDENÍ V DIGIT FORMĚ</t>
  </si>
  <si>
    <t>8</t>
  </si>
  <si>
    <t>029611</t>
  </si>
  <si>
    <t>OSTATNÍ POŽADAVKY - ODBORNÝ DOZOR</t>
  </si>
  <si>
    <t>HOD</t>
  </si>
  <si>
    <t>Odhad - Doba trvání stavby 2 měsíce, výkon občasného dozoru 2-3 krat týdně v trvání 5 hod včetně dopravy= 8 týdnů * 2,5=8,00*2,5= 20 návštěv   
8*2,5*5=100,00 [A]</t>
  </si>
  <si>
    <t>zahrnuje veškeré náklady spojené s objednatelem požadovaným dozorem</t>
  </si>
  <si>
    <t>03100</t>
  </si>
  <si>
    <t>ZAŘÍZENÍ STAVENIŠTĚ - ZŘÍZENÍ, PROVOZ, DEMONTÁŽ</t>
  </si>
  <si>
    <t>zahrnuje objednatelem povolené náklady na pořízení (event. pronájem), provozování, udržování a likvidaci zhotovitelova zařízení</t>
  </si>
  <si>
    <t>041</t>
  </si>
  <si>
    <t>OSTATNÍ POŽADAVKY - REVIZNÍ ZPRÁVY A ZKOUŠKY</t>
  </si>
  <si>
    <t>Zatěžovací zkoušky zhutnění  zemin při zásypu propustků v silnici, kontrolní zkoušky použitých materiálů, zejména betonu a asfaltových směsí</t>
  </si>
  <si>
    <t>Položka bude čerpána po odsouhlasení dozorem stavby</t>
  </si>
  <si>
    <t>Zemní práce</t>
  </si>
  <si>
    <t>11</t>
  </si>
  <si>
    <t>11090</t>
  </si>
  <si>
    <t>VŠEOBECNÉ VYKLIZENÍ OSTATNÍCH PLOCH</t>
  </si>
  <si>
    <t>M2</t>
  </si>
  <si>
    <t>160*2=320,00 [A]</t>
  </si>
  <si>
    <t>zahrnuje odstranění všech překážek pro uskutečnění stavby</t>
  </si>
  <si>
    <t>12</t>
  </si>
  <si>
    <t>11110</t>
  </si>
  <si>
    <t>ODSTRANĚNÍ TRAVIN</t>
  </si>
  <si>
    <t>160*4=640,00 [A]</t>
  </si>
  <si>
    <t>odstranění travin bez ohledu na způsob provedení   
přemístění travin s uložením na hromady</t>
  </si>
  <si>
    <t>13</t>
  </si>
  <si>
    <t>111208</t>
  </si>
  <si>
    <t>ODSTRANĚNÍ KŘOVIN S ODVOZEM DO 20KM</t>
  </si>
  <si>
    <t>100*1=100,00 [A]</t>
  </si>
  <si>
    <t>odstranění křovin a stromů do průměru 100 mm   
doprava dřevin na předepsanou vzdálenost   
spálení na hromadách nebo štěpkování</t>
  </si>
  <si>
    <t>14</t>
  </si>
  <si>
    <t>11201</t>
  </si>
  <si>
    <t>KÁCENÍ STROMŮ D KMENE DO 0,5M S ODSTRANĚNÍM PAŘEZŮ</t>
  </si>
  <si>
    <t>Čerpání této položky bude po odsouhlsení dozorem stavby</t>
  </si>
  <si>
    <t>Kácení stromů se měří v [ks] poražených stromů (průměr stromů se měří ve výšce 1,3m nad terénem) a zahrnuje zejména:   
- poražení stromu a osekání větví   
- spálení větví na hromadách nebo štěpkování   
- dopravu a uložení kmenů, případné další práce s nimi dle pokynů zadávací dokumentace   
Odstranění pařezů se měří v [ks] vytrhaných nebo vykopaných pařezů a zahrnuje zejména:   
- vytrhání nebo vykopání pařezů   
- veškeré zemní práce spojené s odstraněním pařezů   
- dopravu a uložení pařezů, případně další práce s nimi dle pokynů zadávací dokumentace   
- zásyp jam po pařezech</t>
  </si>
  <si>
    <t>15</t>
  </si>
  <si>
    <t>11328</t>
  </si>
  <si>
    <t>ODSTRANĚNÍ PŘÍKOPŮ, ŽLABŮ A RIGOLŮ Z PŘÍKOPOVÝCH TVÁRNIC</t>
  </si>
  <si>
    <t>Příkop z dvojice tvárnic</t>
  </si>
  <si>
    <t>Položka zahrnuje odstranění tvárnic včetně podkladu, veškerou manipulaci s vybouranou sutí a s vybouranými hmotami,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</si>
  <si>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16</t>
  </si>
  <si>
    <t>11328B</t>
  </si>
  <si>
    <t>ODSTRANĚNÍ PŘÍKOPŮ, ŽLABŮ A RIGOLŮ Z PŘÍKOPOVÝCH TVÁRNIC - DOPRAVA</t>
  </si>
  <si>
    <t>tkm</t>
  </si>
  <si>
    <t>Tvárnice  
160*(0,6+0,6)*0,08*2,4*20=737,28 [A] 
Podklad z betopnu  
160*(0,6+0,6)*0,1*2,4*20=921,60 [B]  
Část podsypu  
160*(0,6+0,6)*0,05*1,6*20=307,20 [D] 
Celkem: A+B+D=1 966,08 [E]</t>
  </si>
  <si>
    <t>Položka zahrnuje samostatnou dopravu suti a vybouraných hmot. Množství se určí jako součin hmotnosti [t] a požadované vzdálenosti [km].</t>
  </si>
  <si>
    <t>17</t>
  </si>
  <si>
    <t>113728</t>
  </si>
  <si>
    <t>FRÉZOVÁNÍ ZPEVNĚNÝCH PLOCH ASFALTOVÝCH, ODVOZ DO 20KM</t>
  </si>
  <si>
    <t>M3</t>
  </si>
  <si>
    <t>160*2,5*0,2=80,00 [A]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</si>
  <si>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 
jednotkové ceny bourání – tento fakt musí být uveden v doplňujícím textu k položce).</t>
  </si>
  <si>
    <t>18</t>
  </si>
  <si>
    <t>113765</t>
  </si>
  <si>
    <t>FRÉZOVÁNÍ DRÁŽKY PRŮŘEZU DO 600MM2 V ASFALTOVÉ VOZOVCE</t>
  </si>
  <si>
    <t>M</t>
  </si>
  <si>
    <t>160+2,5+2,5=165,00 [A]</t>
  </si>
  <si>
    <t>Položka zahrnuje veškerou manipulaci s vybouranou sutí a s vybouranými hmotami vč. uložení na skládku.</t>
  </si>
  <si>
    <t>19</t>
  </si>
  <si>
    <t>123738</t>
  </si>
  <si>
    <t>ODKOP PRO SPOD STAVBU SILNIC A ŽELEZNIC TŘ. I, ODVOZ DO 20KM</t>
  </si>
  <si>
    <t>Dokopávky tělesa násypu do požadovaného  profilu po odtranění stávající žlabovky</t>
  </si>
  <si>
    <t>1,8*160=288,00 [A]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</si>
  <si>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 
pol. 1151,2)  
- potřebné snížení hladiny podzemní vody  
- těžení a rozpojování jednotlivých balvanů  
- vytahování a nošení výkopku  
- svahování a přesvah. svahů do konečného tvaru, výměna hornin v podloží a v pláni  
znehodnocené klimatickými vlivy  
- ruční vykopávky, odstranění kořenů a napadávek  
- pažení, vzepření a rozepření vč. přepažování (vyjma štětových stěn)  
- úpravu, ochranu a očištění dna, základové spáry, stěn a svahů  
- zhutnění podloží, případně i svahů vč. svahování  
- zřízení stupňů v podloží a lavic na svazích, není-li pro tyto práce zřízena samostatná položka  
- udržování výkopiště a jeho ochrana proti vodě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položce č.0141**</t>
  </si>
  <si>
    <t>20</t>
  </si>
  <si>
    <t>17581</t>
  </si>
  <si>
    <t>OBSYP POTRUBÍ A OBJEKTŮ Z NAKUPOVANÝCH MATERIÁLŮ</t>
  </si>
  <si>
    <t>Doplnění tělesa vozovky a doplnění okolí příkopu štěrkodrtí se zhutněním 
Čerpání dle skutečně provedených pracípo odsouhlasení TDI a investora</t>
  </si>
  <si>
    <t>2,21*160=353,60 [A]</t>
  </si>
  <si>
    <t>položka zahrnuje:  
- kompletní provedení zemní konstrukce včetně nákupu a dopravy materiálu dle zadávací  
dokumentace  
- úprava  ukládaného  materiálu  vlhčením,  tříděním,  promícháním  nebo  vysoušením,  příp. jiné úpravy za účelem zlepšení jeho  mech. vlastností  
- hutnění i různé míry hutnění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a výplň jam a prohlubní v podloží  
- úprava, očištění, ochrana a zhutnění podloží  
- svahování, hutnění a uzavírání povrchů svahů  
- zřízení lavic na svazích  
- udržování úložiště a jeho ochrana proti vodě  
- odvedení nebo obvedení vody v okolí úložiště a v úložišti  
- veškeré  pomocné konstrukce umožňující provedení  zemní konstrukce  (příjezdy,  sjezdy, nájezdy, lešení, podpěrné konstrukce, přemostění, zpevněné plochy, zakrytí a pod.)  
- zemina vytlačená potrubím o DN do 180mm se od kubatury obsypů neodečítá</t>
  </si>
  <si>
    <t>Vodorovné konstrukce</t>
  </si>
  <si>
    <t>21</t>
  </si>
  <si>
    <t>45152</t>
  </si>
  <si>
    <t>PODKLADNÍ A VÝPLŇOVÉ VRSTVY Z KAMENIVA DRCENÉHO</t>
  </si>
  <si>
    <t>Podsyp 
160*0,6+1,95*160=408,00 [A]</t>
  </si>
  <si>
    <t>položka zahrnuje dodávku předepsaného kameniva, mimostaveništní a vnitrostaveništní dopravu a jeho uložení   
není-li v zadávací dokumentaci uvedeno jinak, jedná se o nakupovaný materiál</t>
  </si>
  <si>
    <t>Komunikace</t>
  </si>
  <si>
    <t>22</t>
  </si>
  <si>
    <t>56110</t>
  </si>
  <si>
    <t>PODKLADNÍ BETON</t>
  </si>
  <si>
    <t>Beton C25/30 XF3 pod příkopovýb žlab  v proměnné tl  v množství 1,9m2/bm 
Čerpání dle skutečně provedených prací po odsouhklasení TDI a investora</t>
  </si>
  <si>
    <t>1,9*160=304,00 [A]</t>
  </si>
  <si>
    <t>- dodání směsi v požadované kvalitě  
- očištění podkladu  
- uložení směsi dle předepsaného technologického předpisu a zhutnění vrstvy v předepsané tloušťce  
- zřízení vrstvy bez rozlišení šířky, pokládání vrstvy po etapách, včetně pracovních spar a spojů  
- úpravu napojení, ukončení  
- úpravu dilatačních spar včetně předepsané výztuže  
- nezahrnuje postřiky, nátěry  
- nezahrnuje úpravu povrchu krytu</t>
  </si>
  <si>
    <t>23</t>
  </si>
  <si>
    <t>56324</t>
  </si>
  <si>
    <t>VOZOVKOVÉ VRSTVY Z VIBROVANÉHO ŠTĚRKU TL. DO 200MM</t>
  </si>
  <si>
    <t>0,6*160=96,00 [A]</t>
  </si>
  <si>
    <t>- dodání kameniva předepsané kvality a zrnitosti  
- rozprostření a zhutnění vrstvy v předepsané tloušťce  
- zřízení vrstvy bez rozlišení šířky, pokládání vrstvy po etapách  
- nezahrnuje postřiky, nátěry</t>
  </si>
  <si>
    <t>24</t>
  </si>
  <si>
    <t>56333</t>
  </si>
  <si>
    <t>VOZOVKOVÉ VRSTVY ZE ŠTĚRKODRTI TL. DO 150MM</t>
  </si>
  <si>
    <t>Po odfrézování asfaltových vrstev bude  TDI a investorem stav spodních podkladních vrste vvyhodnocen a bude rozhodnuto o  doplnění vrtsvy štěrkodrti</t>
  </si>
  <si>
    <t>160*2,5=400,00 [A]</t>
  </si>
  <si>
    <t>25</t>
  </si>
  <si>
    <t>56963</t>
  </si>
  <si>
    <t>ZPEVNĚNÍ KRAJNIC Z RECYKLOVANÉHO MATERIÁLU TL DO 150MM</t>
  </si>
  <si>
    <t>Krajnice 
160*0,75=120,00 [A] 
Hospodářský sjezd 
6*5=30,00 [B] 
Celkem: A+B=150,00 [C]</t>
  </si>
  <si>
    <t>- dodání recyklátu v požadované kvalitě  
- očištění podkladu  
- uložení recyklátu dle předepsaného technologického předpisu, zhutnění vrstvy v předepsané tloušťce  
- zřízení vrstvy bez rozlišení šířky, pokládání vrstvy po etapách, včetně pracovních spar a spojů  
- úpravu napojení, ukončení  
- nezahrnuje postřiky, nátěry</t>
  </si>
  <si>
    <t>26</t>
  </si>
  <si>
    <t>572143</t>
  </si>
  <si>
    <t>INFILTRAČNÍ POSTŘIK Z EMULZE DO 2,0KG/M2</t>
  </si>
  <si>
    <t>- dodání všech předepsaných materiálů pro postřiky v předepsaném množství  
- provedení dle předepsaného technologického předpisu  
- zřízení vrstvy bez rozlišení šířky, pokládání vrstvy po etapách  
- úpravu napojení, ukončení</t>
  </si>
  <si>
    <t>27</t>
  </si>
  <si>
    <t>572223</t>
  </si>
  <si>
    <t>SPOJOVACÍ POSTŘIK Z EMULZE DO 1,0KG/M2</t>
  </si>
  <si>
    <t>160*2,5*2=800,00 [A]</t>
  </si>
  <si>
    <t>28</t>
  </si>
  <si>
    <t>574A45</t>
  </si>
  <si>
    <t>ASFALTOVÝ BETON PRO OBRUSNÉ VRSTVY ACO 16 TL. 50MM</t>
  </si>
  <si>
    <t>- dodání směsi v požadované kvalitě  
- očištění podkladu  
- uložení směsi dle předepsaného technologického předpisu, zhutnění vrstvy v předepsané tloušťce  
- zřízení vrstvy bez rozlišení šířky, pokládání vrstvy po etapách, včetně pracovních spar a spojů  
- úpravu napojení, ukončení podél obrubníků, dilatačních zařízení, odvodňovacích proužků, odvodňovačů, vpustí, šachet a pod.  
- nezahrnuje postřiky, nátěry  
- nezahrnuje těsnění podél obrubníků, dilatačních zařízení, odvodňovacích proužků, odvodňovačů, vpustí, šachet a pod.</t>
  </si>
  <si>
    <t>29</t>
  </si>
  <si>
    <t>574C65</t>
  </si>
  <si>
    <t>ASFALTOVÝ BETON PRO LOŽNÍ VRSTVY ACL 16 TL. 70MM</t>
  </si>
  <si>
    <t>30</t>
  </si>
  <si>
    <t>574E78</t>
  </si>
  <si>
    <t>ASFALTOVÝ BETON PRO PODKLADNÍ VRSTVY ACP 22+, 22S TL. 80MM</t>
  </si>
  <si>
    <t>31</t>
  </si>
  <si>
    <t>58910</t>
  </si>
  <si>
    <t>VÝPLŇ SPAR ASFALTEM</t>
  </si>
  <si>
    <t>položka zahrnuje:  
- dodávku předepsaného materiálu  
- vyčištění a výplň spar tímto materiálem</t>
  </si>
  <si>
    <t>Potrubí</t>
  </si>
  <si>
    <t>Ostatní konstrukce a práce</t>
  </si>
  <si>
    <t>32</t>
  </si>
  <si>
    <t>91228</t>
  </si>
  <si>
    <t>SMĚROVÉ SLOUPKY Z PLAST HMOT VČETNĚ ODRAZNÉHO PÁSKU</t>
  </si>
  <si>
    <t>položka zahrnuje:  
- dodání a osazení sloupku včetně nutných zemních prací  
- vnitrostaveništní a mimostaveništní doprava  
- odrazky plastové nebo z retroreflexní fólie</t>
  </si>
  <si>
    <t>33</t>
  </si>
  <si>
    <t>9181D5</t>
  </si>
  <si>
    <t>ČELA PROPUSTU Z TRUB DN DO 600MM Z BETONU DO C 30/37</t>
  </si>
  <si>
    <t>Položka zahrnuje kompletní čelo (základ, dřík, římsu)  
- dodání  čerstvého  betonu  (betonové  směsi)  požadované  kvality,  jeho  uložení  do požadovaného tvaru při jakékoliv hustotě výztuže, konzistenci čerstvého betonu a způsobu hutnění, ošetření a ochranu betonu,  
- dodání a osazení výztuže,  
- případně dokumentací předepsaný kamenný obklad,  
- zhotovení nepropustného, mrazuvzdorného betonu a betonu požadované trvanlivosti a  
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 
zeminou nebo kamenivem,  
- případné zřízení spojovací vrstvy u základů,  
- úpravy pro osazení zařízení ochrany konstrukce proti vlivu bludných proudů.  
Nezahrnuje zábradlí.</t>
  </si>
  <si>
    <t>34</t>
  </si>
  <si>
    <t>918358</t>
  </si>
  <si>
    <t>PROPUSTY Z TRUB DN 600MM</t>
  </si>
  <si>
    <t>Položka zahrnuje:  
- dodání a položení potrubí z trub z dokumentací předepsaného materiálu a předepsaného průměru  
- případné úpravy trub (zkrácení, šikmé seříznutí)  
Nezahrnuje podkladní vrstvy a obetonování.</t>
  </si>
  <si>
    <t>35</t>
  </si>
  <si>
    <t>935212</t>
  </si>
  <si>
    <t>PŘÍKOPOVÉ ŽLABY Z BETON TVÁRNIC ŠÍŘ DO 600MM DO BETONU TL 100MM</t>
  </si>
  <si>
    <t>položka zahrnuje:  
- dodávku a uložení příkopových tvárnic předepsaného rozměru a kvality  
- dodání a rozprostření lože z předepsaného materiálu v předepsané kvalitěa v předepsané tloušťce  
- veškerou manipulaci s materiálem, vnitrostaveništní i mimostaveništní dopravu  
- ukončení, patky, spárování  
- měří se v metrech běžných délky osy žlabu</t>
  </si>
  <si>
    <t>36</t>
  </si>
  <si>
    <t>935842</t>
  </si>
  <si>
    <t>ŽLABY A RIGOLY DLÁŽDĚNÉ Z BETONOVÝCH DLAŽDIC DO BETONU TL 100MM</t>
  </si>
  <si>
    <t>160*0,5=80,00 [A]</t>
  </si>
  <si>
    <t>položka zahrnuje:  
- dodání a uložení předepsaného dlažebního materiálu v požadované kvalitě do předepsaného tvaru a v předepsané šířce  
- dodání a rozprostření lože z předepsaného materiálu v předepsané tloušťce a šířce  
- úravu napojení a ukončení  
- vnitrostaveništní i mimostaveništní dopravu  
- měří se vydlážděná plocha.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</si>
</sst>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0"/>
      <name val="Arial"/>
      <family val="0"/>
    </font>
    <font>
      <b/>
      <sz val="16"/>
      <color indexed="8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indexed="9"/>
      <name val="Arial"/>
      <family val="0"/>
    </font>
    <font>
      <b/>
      <sz val="11"/>
      <name val="Arial"/>
      <family val="0"/>
    </font>
    <font>
      <i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right" vertical="center"/>
    </xf>
    <xf numFmtId="0" fontId="4" fillId="34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4" fontId="3" fillId="33" borderId="0" xfId="0" applyNumberFormat="1" applyFont="1" applyFill="1" applyAlignment="1">
      <alignment horizontal="right" vertical="center"/>
    </xf>
    <xf numFmtId="0" fontId="0" fillId="33" borderId="10" xfId="0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left" vertical="center"/>
    </xf>
    <xf numFmtId="0" fontId="4" fillId="34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left" vertical="center"/>
    </xf>
    <xf numFmtId="0" fontId="0" fillId="33" borderId="13" xfId="0" applyFill="1" applyBorder="1" applyAlignment="1">
      <alignment vertical="center"/>
    </xf>
    <xf numFmtId="0" fontId="0" fillId="0" borderId="10" xfId="0" applyBorder="1" applyAlignment="1">
      <alignment horizontal="left" vertical="center"/>
    </xf>
    <xf numFmtId="4" fontId="0" fillId="0" borderId="10" xfId="0" applyNumberFormat="1" applyBorder="1" applyAlignment="1">
      <alignment horizontal="right" vertical="center"/>
    </xf>
    <xf numFmtId="0" fontId="3" fillId="33" borderId="14" xfId="0" applyFont="1" applyFill="1" applyBorder="1" applyAlignment="1">
      <alignment vertical="center" wrapText="1"/>
    </xf>
    <xf numFmtId="0" fontId="0" fillId="0" borderId="10" xfId="0" applyBorder="1" applyAlignment="1">
      <alignment vertical="center"/>
    </xf>
    <xf numFmtId="0" fontId="3" fillId="33" borderId="13" xfId="0" applyFont="1" applyFill="1" applyBorder="1" applyAlignment="1">
      <alignment horizontal="right" vertical="center"/>
    </xf>
    <xf numFmtId="0" fontId="3" fillId="33" borderId="13" xfId="0" applyFont="1" applyFill="1" applyBorder="1" applyAlignment="1">
      <alignment vertical="center" wrapText="1"/>
    </xf>
    <xf numFmtId="4" fontId="3" fillId="33" borderId="13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0" borderId="14" xfId="0" applyBorder="1" applyAlignment="1">
      <alignment vertical="top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0" xfId="0" applyFont="1" applyBorder="1" applyAlignment="1">
      <alignment horizontal="left" vertical="center" wrapText="1"/>
    </xf>
    <xf numFmtId="4" fontId="3" fillId="33" borderId="0" xfId="0" applyNumberFormat="1" applyFont="1" applyFill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4" fontId="3" fillId="33" borderId="11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vertical="center" wrapText="1"/>
    </xf>
    <xf numFmtId="4" fontId="0" fillId="33" borderId="10" xfId="0" applyNumberForma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5" fillId="33" borderId="0" xfId="0" applyFont="1" applyFill="1" applyAlignment="1">
      <alignment horizontal="right" vertical="center"/>
    </xf>
    <xf numFmtId="0" fontId="5" fillId="33" borderId="11" xfId="0" applyFont="1" applyFill="1" applyBorder="1" applyAlignment="1">
      <alignment horizontal="right" vertical="center"/>
    </xf>
    <xf numFmtId="0" fontId="0" fillId="33" borderId="11" xfId="0" applyFill="1" applyBorder="1" applyAlignment="1">
      <alignment vertical="center"/>
    </xf>
    <xf numFmtId="0" fontId="4" fillId="34" borderId="10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A1" sqref="A1:A3"/>
    </sheetView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35"/>
      <c r="B1" s="1" t="s">
        <v>0</v>
      </c>
      <c r="C1" s="1"/>
      <c r="D1" s="1"/>
      <c r="E1" s="1"/>
    </row>
    <row r="2" spans="1:5" ht="12.75" customHeight="1">
      <c r="A2" s="35"/>
      <c r="B2" s="36" t="s">
        <v>1</v>
      </c>
      <c r="C2" s="1"/>
      <c r="D2" s="1"/>
      <c r="E2" s="1"/>
    </row>
    <row r="3" spans="1:5" ht="19.5" customHeight="1">
      <c r="A3" s="35"/>
      <c r="B3" s="35"/>
      <c r="C3" s="1"/>
      <c r="D3" s="1"/>
      <c r="E3" s="1"/>
    </row>
    <row r="4" spans="1:5" ht="19.5" customHeight="1">
      <c r="A4" s="1"/>
      <c r="B4" s="37" t="s">
        <v>2</v>
      </c>
      <c r="C4" s="35"/>
      <c r="D4" s="35"/>
      <c r="E4" s="1"/>
    </row>
    <row r="5" spans="1:5" ht="12.75" customHeight="1">
      <c r="A5" s="1"/>
      <c r="B5" s="35" t="s">
        <v>3</v>
      </c>
      <c r="C5" s="35"/>
      <c r="D5" s="35"/>
      <c r="E5" s="1"/>
    </row>
    <row r="6" spans="1:5" ht="12.75" customHeight="1">
      <c r="A6" s="1"/>
      <c r="B6" s="3" t="s">
        <v>4</v>
      </c>
      <c r="C6" s="6">
        <f>SUM(C10:C10)</f>
        <v>0</v>
      </c>
      <c r="D6" s="1"/>
      <c r="E6" s="1"/>
    </row>
    <row r="7" spans="1:5" ht="12.75" customHeight="1">
      <c r="A7" s="1"/>
      <c r="B7" s="3" t="s">
        <v>5</v>
      </c>
      <c r="C7" s="6">
        <f>SUM(E10:E10)</f>
        <v>0</v>
      </c>
      <c r="D7" s="1"/>
      <c r="E7" s="1"/>
    </row>
    <row r="8" spans="1:5" ht="12.75" customHeight="1">
      <c r="A8" s="5"/>
      <c r="B8" s="5"/>
      <c r="C8" s="5"/>
      <c r="D8" s="5"/>
      <c r="E8" s="5"/>
    </row>
    <row r="9" spans="1:5" ht="12.75" customHeight="1">
      <c r="A9" s="4" t="s">
        <v>6</v>
      </c>
      <c r="B9" s="4" t="s">
        <v>7</v>
      </c>
      <c r="C9" s="4" t="s">
        <v>8</v>
      </c>
      <c r="D9" s="4" t="s">
        <v>9</v>
      </c>
      <c r="E9" s="4" t="s">
        <v>10</v>
      </c>
    </row>
    <row r="10" spans="1:5" ht="12.75" customHeight="1">
      <c r="A10" s="15" t="s">
        <v>24</v>
      </c>
      <c r="B10" s="15" t="s">
        <v>25</v>
      </c>
      <c r="C10" s="16">
        <f>'101'!I3</f>
        <v>0</v>
      </c>
      <c r="D10" s="16">
        <f>'101'!O2</f>
        <v>0</v>
      </c>
      <c r="E10" s="16">
        <f>C10+D10</f>
        <v>0</v>
      </c>
    </row>
  </sheetData>
  <sheetProtection/>
  <mergeCells count="4">
    <mergeCell ref="A1:A3"/>
    <mergeCell ref="B2:B3"/>
    <mergeCell ref="B4:D4"/>
    <mergeCell ref="B5:D5"/>
  </mergeCells>
  <printOptions/>
  <pageMargins left="0.75" right="0.75" top="1" bottom="1" header="0.5" footer="0.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57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0+O8+O49+O90+O95+O136+O137</f>
        <v>0</v>
      </c>
      <c r="P2" t="s">
        <v>23</v>
      </c>
    </row>
    <row r="3" spans="1:16" ht="15" customHeight="1">
      <c r="A3" t="s">
        <v>12</v>
      </c>
      <c r="B3" s="9" t="s">
        <v>14</v>
      </c>
      <c r="C3" s="38" t="s">
        <v>15</v>
      </c>
      <c r="D3" s="35"/>
      <c r="E3" s="10" t="s">
        <v>16</v>
      </c>
      <c r="F3" s="1"/>
      <c r="G3" s="8"/>
      <c r="H3" s="7" t="s">
        <v>24</v>
      </c>
      <c r="I3" s="34">
        <f>0+I8+I49+I90+I95+I136+I137</f>
        <v>0</v>
      </c>
      <c r="O3" t="s">
        <v>19</v>
      </c>
      <c r="P3" t="s">
        <v>22</v>
      </c>
    </row>
    <row r="4" spans="1:16" ht="15" customHeight="1">
      <c r="A4" t="s">
        <v>17</v>
      </c>
      <c r="B4" s="12" t="s">
        <v>18</v>
      </c>
      <c r="C4" s="39" t="s">
        <v>24</v>
      </c>
      <c r="D4" s="40"/>
      <c r="E4" s="13" t="s">
        <v>25</v>
      </c>
      <c r="F4" s="5"/>
      <c r="G4" s="5"/>
      <c r="H4" s="14"/>
      <c r="I4" s="14"/>
      <c r="O4" t="s">
        <v>20</v>
      </c>
      <c r="P4" t="s">
        <v>22</v>
      </c>
    </row>
    <row r="5" spans="1:16" ht="12.75" customHeight="1">
      <c r="A5" s="41" t="s">
        <v>26</v>
      </c>
      <c r="B5" s="41" t="s">
        <v>28</v>
      </c>
      <c r="C5" s="41" t="s">
        <v>30</v>
      </c>
      <c r="D5" s="41" t="s">
        <v>31</v>
      </c>
      <c r="E5" s="41" t="s">
        <v>32</v>
      </c>
      <c r="F5" s="41" t="s">
        <v>34</v>
      </c>
      <c r="G5" s="41" t="s">
        <v>36</v>
      </c>
      <c r="H5" s="41" t="s">
        <v>38</v>
      </c>
      <c r="I5" s="41"/>
      <c r="O5" t="s">
        <v>21</v>
      </c>
      <c r="P5" t="s">
        <v>22</v>
      </c>
    </row>
    <row r="6" spans="1:9" ht="12.75" customHeight="1">
      <c r="A6" s="41"/>
      <c r="B6" s="41"/>
      <c r="C6" s="41"/>
      <c r="D6" s="41"/>
      <c r="E6" s="41"/>
      <c r="F6" s="41"/>
      <c r="G6" s="41"/>
      <c r="H6" s="11" t="s">
        <v>39</v>
      </c>
      <c r="I6" s="11" t="s">
        <v>41</v>
      </c>
    </row>
    <row r="7" spans="1:9" ht="12.75" customHeight="1">
      <c r="A7" s="11" t="s">
        <v>27</v>
      </c>
      <c r="B7" s="11" t="s">
        <v>29</v>
      </c>
      <c r="C7" s="11" t="s">
        <v>22</v>
      </c>
      <c r="D7" s="11" t="s">
        <v>23</v>
      </c>
      <c r="E7" s="11" t="s">
        <v>33</v>
      </c>
      <c r="F7" s="11" t="s">
        <v>35</v>
      </c>
      <c r="G7" s="11" t="s">
        <v>37</v>
      </c>
      <c r="H7" s="11" t="s">
        <v>40</v>
      </c>
      <c r="I7" s="11" t="s">
        <v>42</v>
      </c>
    </row>
    <row r="8" spans="1:18" ht="12.75" customHeight="1">
      <c r="A8" s="14" t="s">
        <v>43</v>
      </c>
      <c r="B8" s="14"/>
      <c r="C8" s="19" t="s">
        <v>27</v>
      </c>
      <c r="D8" s="14"/>
      <c r="E8" s="20" t="s">
        <v>44</v>
      </c>
      <c r="F8" s="14"/>
      <c r="G8" s="14"/>
      <c r="H8" s="14"/>
      <c r="I8" s="21">
        <f>0+Q8</f>
        <v>0</v>
      </c>
      <c r="O8">
        <f>0+R8</f>
        <v>0</v>
      </c>
      <c r="Q8">
        <f>0+I9+I13+I17+I21+I25+I29+I33+I37+I41+I45</f>
        <v>0</v>
      </c>
      <c r="R8">
        <f>0+O9+O13+O17+O21+O25+O29+O33+O37+O41+O45</f>
        <v>0</v>
      </c>
    </row>
    <row r="9" spans="1:16" ht="38.25">
      <c r="A9" s="18" t="s">
        <v>45</v>
      </c>
      <c r="B9" s="22" t="s">
        <v>29</v>
      </c>
      <c r="C9" s="22" t="s">
        <v>46</v>
      </c>
      <c r="D9" s="18" t="s">
        <v>25</v>
      </c>
      <c r="E9" s="23" t="s">
        <v>47</v>
      </c>
      <c r="F9" s="24" t="s">
        <v>48</v>
      </c>
      <c r="G9" s="25">
        <v>518.4</v>
      </c>
      <c r="H9" s="25">
        <v>0</v>
      </c>
      <c r="I9" s="25">
        <f>ROUND(ROUND(H9,2)*ROUND(G9,2),2)</f>
        <v>0</v>
      </c>
      <c r="O9">
        <f>(I9*21)/100</f>
        <v>0</v>
      </c>
      <c r="P9" t="s">
        <v>22</v>
      </c>
    </row>
    <row r="10" spans="1:5" ht="12.75">
      <c r="A10" s="26" t="s">
        <v>49</v>
      </c>
      <c r="E10" s="27" t="s">
        <v>25</v>
      </c>
    </row>
    <row r="11" spans="1:5" ht="12.75">
      <c r="A11" s="28" t="s">
        <v>50</v>
      </c>
      <c r="E11" s="29" t="s">
        <v>51</v>
      </c>
    </row>
    <row r="12" spans="1:5" ht="140.25">
      <c r="A12" t="s">
        <v>52</v>
      </c>
      <c r="E12" s="27" t="s">
        <v>53</v>
      </c>
    </row>
    <row r="13" spans="1:16" ht="25.5">
      <c r="A13" s="18" t="s">
        <v>45</v>
      </c>
      <c r="B13" s="22" t="s">
        <v>22</v>
      </c>
      <c r="C13" s="22" t="s">
        <v>54</v>
      </c>
      <c r="D13" s="18" t="s">
        <v>25</v>
      </c>
      <c r="E13" s="23" t="s">
        <v>55</v>
      </c>
      <c r="F13" s="24" t="s">
        <v>48</v>
      </c>
      <c r="G13" s="25">
        <v>98.3</v>
      </c>
      <c r="H13" s="25">
        <v>0</v>
      </c>
      <c r="I13" s="25">
        <f>ROUND(ROUND(H13,2)*ROUND(G13,2),2)</f>
        <v>0</v>
      </c>
      <c r="O13">
        <f>(I13*21)/100</f>
        <v>0</v>
      </c>
      <c r="P13" t="s">
        <v>22</v>
      </c>
    </row>
    <row r="14" spans="1:5" ht="12.75">
      <c r="A14" s="26" t="s">
        <v>49</v>
      </c>
      <c r="E14" s="27" t="s">
        <v>25</v>
      </c>
    </row>
    <row r="15" spans="1:5" ht="102">
      <c r="A15" s="28" t="s">
        <v>50</v>
      </c>
      <c r="E15" s="29" t="s">
        <v>56</v>
      </c>
    </row>
    <row r="16" spans="1:5" ht="140.25">
      <c r="A16" t="s">
        <v>52</v>
      </c>
      <c r="E16" s="27" t="s">
        <v>57</v>
      </c>
    </row>
    <row r="17" spans="1:16" ht="25.5">
      <c r="A17" s="18" t="s">
        <v>45</v>
      </c>
      <c r="B17" s="22" t="s">
        <v>23</v>
      </c>
      <c r="C17" s="22" t="s">
        <v>58</v>
      </c>
      <c r="D17" s="18" t="s">
        <v>25</v>
      </c>
      <c r="E17" s="23" t="s">
        <v>59</v>
      </c>
      <c r="F17" s="24" t="s">
        <v>48</v>
      </c>
      <c r="G17" s="25">
        <v>2</v>
      </c>
      <c r="H17" s="25">
        <v>0</v>
      </c>
      <c r="I17" s="25">
        <f>ROUND(ROUND(H17,2)*ROUND(G17,2),2)</f>
        <v>0</v>
      </c>
      <c r="O17">
        <f>(I17*21)/100</f>
        <v>0</v>
      </c>
      <c r="P17" t="s">
        <v>22</v>
      </c>
    </row>
    <row r="18" spans="1:5" ht="12.75">
      <c r="A18" s="26" t="s">
        <v>49</v>
      </c>
      <c r="E18" s="27" t="s">
        <v>60</v>
      </c>
    </row>
    <row r="19" spans="1:5" ht="25.5">
      <c r="A19" s="28" t="s">
        <v>50</v>
      </c>
      <c r="E19" s="29" t="s">
        <v>61</v>
      </c>
    </row>
    <row r="20" spans="1:5" ht="140.25">
      <c r="A20" t="s">
        <v>52</v>
      </c>
      <c r="E20" s="27" t="s">
        <v>57</v>
      </c>
    </row>
    <row r="21" spans="1:16" ht="25.5">
      <c r="A21" s="18" t="s">
        <v>45</v>
      </c>
      <c r="B21" s="22" t="s">
        <v>33</v>
      </c>
      <c r="C21" s="22" t="s">
        <v>62</v>
      </c>
      <c r="D21" s="18" t="s">
        <v>25</v>
      </c>
      <c r="E21" s="23" t="s">
        <v>63</v>
      </c>
      <c r="F21" s="24" t="s">
        <v>48</v>
      </c>
      <c r="G21" s="25">
        <v>0.4</v>
      </c>
      <c r="H21" s="25">
        <v>0</v>
      </c>
      <c r="I21" s="25">
        <f>ROUND(ROUND(H21,2)*ROUND(G21,2),2)</f>
        <v>0</v>
      </c>
      <c r="O21">
        <f>(I21*21)/100</f>
        <v>0</v>
      </c>
      <c r="P21" t="s">
        <v>22</v>
      </c>
    </row>
    <row r="22" spans="1:5" ht="12.75">
      <c r="A22" s="26" t="s">
        <v>49</v>
      </c>
      <c r="E22" s="27" t="s">
        <v>60</v>
      </c>
    </row>
    <row r="23" spans="1:5" ht="25.5">
      <c r="A23" s="28" t="s">
        <v>50</v>
      </c>
      <c r="E23" s="29" t="s">
        <v>64</v>
      </c>
    </row>
    <row r="24" spans="1:5" ht="140.25">
      <c r="A24" t="s">
        <v>52</v>
      </c>
      <c r="E24" s="27" t="s">
        <v>57</v>
      </c>
    </row>
    <row r="25" spans="1:16" ht="12.75">
      <c r="A25" s="18" t="s">
        <v>45</v>
      </c>
      <c r="B25" s="22" t="s">
        <v>35</v>
      </c>
      <c r="C25" s="22" t="s">
        <v>65</v>
      </c>
      <c r="D25" s="18" t="s">
        <v>25</v>
      </c>
      <c r="E25" s="23" t="s">
        <v>66</v>
      </c>
      <c r="F25" s="24" t="s">
        <v>67</v>
      </c>
      <c r="G25" s="25">
        <v>300000</v>
      </c>
      <c r="H25" s="25">
        <v>0</v>
      </c>
      <c r="I25" s="25">
        <f>ROUND(ROUND(H25,2)*ROUND(G25,2),2)</f>
        <v>0</v>
      </c>
      <c r="O25">
        <f>(I25*21)/100</f>
        <v>0</v>
      </c>
      <c r="P25" t="s">
        <v>22</v>
      </c>
    </row>
    <row r="26" spans="1:5" ht="12.75">
      <c r="A26" s="26" t="s">
        <v>49</v>
      </c>
      <c r="E26" s="27" t="s">
        <v>68</v>
      </c>
    </row>
    <row r="27" spans="1:5" ht="12.75">
      <c r="A27" s="28" t="s">
        <v>50</v>
      </c>
      <c r="E27" s="29" t="s">
        <v>25</v>
      </c>
    </row>
    <row r="28" spans="1:5" ht="12.75">
      <c r="A28" t="s">
        <v>52</v>
      </c>
      <c r="E28" s="27" t="s">
        <v>69</v>
      </c>
    </row>
    <row r="29" spans="1:16" ht="12.75">
      <c r="A29" s="18" t="s">
        <v>45</v>
      </c>
      <c r="B29" s="22" t="s">
        <v>37</v>
      </c>
      <c r="C29" s="22" t="s">
        <v>70</v>
      </c>
      <c r="D29" s="18" t="s">
        <v>25</v>
      </c>
      <c r="E29" s="23" t="s">
        <v>71</v>
      </c>
      <c r="F29" s="24" t="s">
        <v>72</v>
      </c>
      <c r="G29" s="25">
        <v>30000</v>
      </c>
      <c r="H29" s="25">
        <v>0</v>
      </c>
      <c r="I29" s="25">
        <f>ROUND(ROUND(H29,2)*ROUND(G29,2),2)</f>
        <v>0</v>
      </c>
      <c r="O29">
        <f>(I29*21)/100</f>
        <v>0</v>
      </c>
      <c r="P29" t="s">
        <v>22</v>
      </c>
    </row>
    <row r="30" spans="1:5" ht="12.75">
      <c r="A30" s="26" t="s">
        <v>49</v>
      </c>
      <c r="E30" s="27" t="s">
        <v>25</v>
      </c>
    </row>
    <row r="31" spans="1:5" ht="12.75">
      <c r="A31" s="28" t="s">
        <v>50</v>
      </c>
      <c r="E31" s="29" t="s">
        <v>25</v>
      </c>
    </row>
    <row r="32" spans="1:5" ht="12.75">
      <c r="A32" t="s">
        <v>52</v>
      </c>
      <c r="E32" s="27" t="s">
        <v>73</v>
      </c>
    </row>
    <row r="33" spans="1:16" ht="12.75">
      <c r="A33" s="18" t="s">
        <v>45</v>
      </c>
      <c r="B33" s="22" t="s">
        <v>74</v>
      </c>
      <c r="C33" s="22" t="s">
        <v>75</v>
      </c>
      <c r="D33" s="18" t="s">
        <v>25</v>
      </c>
      <c r="E33" s="23" t="s">
        <v>76</v>
      </c>
      <c r="F33" s="24" t="s">
        <v>67</v>
      </c>
      <c r="G33" s="25">
        <v>30000</v>
      </c>
      <c r="H33" s="25">
        <v>0</v>
      </c>
      <c r="I33" s="25">
        <f>ROUND(ROUND(H33,2)*ROUND(G33,2),2)</f>
        <v>0</v>
      </c>
      <c r="O33">
        <f>(I33*21)/100</f>
        <v>0</v>
      </c>
      <c r="P33" t="s">
        <v>22</v>
      </c>
    </row>
    <row r="34" spans="1:5" ht="12.75">
      <c r="A34" s="26" t="s">
        <v>49</v>
      </c>
      <c r="E34" s="27" t="s">
        <v>25</v>
      </c>
    </row>
    <row r="35" spans="1:5" ht="12.75">
      <c r="A35" s="28" t="s">
        <v>50</v>
      </c>
      <c r="E35" s="29" t="s">
        <v>25</v>
      </c>
    </row>
    <row r="36" spans="1:5" ht="12.75">
      <c r="A36" t="s">
        <v>52</v>
      </c>
      <c r="E36" s="27" t="s">
        <v>73</v>
      </c>
    </row>
    <row r="37" spans="1:16" ht="12.75">
      <c r="A37" s="18" t="s">
        <v>45</v>
      </c>
      <c r="B37" s="22" t="s">
        <v>77</v>
      </c>
      <c r="C37" s="22" t="s">
        <v>78</v>
      </c>
      <c r="D37" s="18" t="s">
        <v>25</v>
      </c>
      <c r="E37" s="23" t="s">
        <v>79</v>
      </c>
      <c r="F37" s="24" t="s">
        <v>80</v>
      </c>
      <c r="G37" s="25">
        <v>100</v>
      </c>
      <c r="H37" s="25">
        <v>0</v>
      </c>
      <c r="I37" s="25">
        <f>ROUND(ROUND(H37,2)*ROUND(G37,2),2)</f>
        <v>0</v>
      </c>
      <c r="O37">
        <f>(I37*21)/100</f>
        <v>0</v>
      </c>
      <c r="P37" t="s">
        <v>22</v>
      </c>
    </row>
    <row r="38" spans="1:5" ht="12.75">
      <c r="A38" s="26" t="s">
        <v>49</v>
      </c>
      <c r="E38" s="27" t="s">
        <v>25</v>
      </c>
    </row>
    <row r="39" spans="1:5" ht="38.25">
      <c r="A39" s="28" t="s">
        <v>50</v>
      </c>
      <c r="E39" s="29" t="s">
        <v>81</v>
      </c>
    </row>
    <row r="40" spans="1:5" ht="12.75">
      <c r="A40" t="s">
        <v>52</v>
      </c>
      <c r="E40" s="27" t="s">
        <v>82</v>
      </c>
    </row>
    <row r="41" spans="1:16" ht="12.75">
      <c r="A41" s="18" t="s">
        <v>45</v>
      </c>
      <c r="B41" s="22" t="s">
        <v>40</v>
      </c>
      <c r="C41" s="22" t="s">
        <v>83</v>
      </c>
      <c r="D41" s="18" t="s">
        <v>25</v>
      </c>
      <c r="E41" s="23" t="s">
        <v>84</v>
      </c>
      <c r="F41" s="24" t="s">
        <v>67</v>
      </c>
      <c r="G41" s="25">
        <v>30000</v>
      </c>
      <c r="H41" s="25">
        <v>0</v>
      </c>
      <c r="I41" s="25">
        <f>ROUND(ROUND(H41,2)*ROUND(G41,2),2)</f>
        <v>0</v>
      </c>
      <c r="O41">
        <f>(I41*21)/100</f>
        <v>0</v>
      </c>
      <c r="P41" t="s">
        <v>22</v>
      </c>
    </row>
    <row r="42" spans="1:5" ht="12.75">
      <c r="A42" s="26" t="s">
        <v>49</v>
      </c>
      <c r="E42" s="27" t="s">
        <v>25</v>
      </c>
    </row>
    <row r="43" spans="1:5" ht="12.75">
      <c r="A43" s="28" t="s">
        <v>50</v>
      </c>
      <c r="E43" s="29" t="s">
        <v>25</v>
      </c>
    </row>
    <row r="44" spans="1:5" ht="25.5">
      <c r="A44" t="s">
        <v>52</v>
      </c>
      <c r="E44" s="27" t="s">
        <v>85</v>
      </c>
    </row>
    <row r="45" spans="1:16" ht="12.75">
      <c r="A45" s="18" t="s">
        <v>45</v>
      </c>
      <c r="B45" s="22" t="s">
        <v>42</v>
      </c>
      <c r="C45" s="22" t="s">
        <v>86</v>
      </c>
      <c r="D45" s="18" t="s">
        <v>25</v>
      </c>
      <c r="E45" s="23" t="s">
        <v>87</v>
      </c>
      <c r="F45" s="24" t="s">
        <v>67</v>
      </c>
      <c r="G45" s="25">
        <v>1</v>
      </c>
      <c r="H45" s="25">
        <v>0</v>
      </c>
      <c r="I45" s="25">
        <f>ROUND(ROUND(H45,2)*ROUND(G45,2),2)</f>
        <v>0</v>
      </c>
      <c r="O45">
        <f>(I45*21)/100</f>
        <v>0</v>
      </c>
      <c r="P45" t="s">
        <v>22</v>
      </c>
    </row>
    <row r="46" spans="1:5" ht="25.5">
      <c r="A46" s="26" t="s">
        <v>49</v>
      </c>
      <c r="E46" s="27" t="s">
        <v>88</v>
      </c>
    </row>
    <row r="47" spans="1:5" ht="12.75">
      <c r="A47" s="28" t="s">
        <v>50</v>
      </c>
      <c r="E47" s="29" t="s">
        <v>89</v>
      </c>
    </row>
    <row r="48" spans="1:5" ht="12.75">
      <c r="A48" t="s">
        <v>52</v>
      </c>
      <c r="E48" s="27" t="s">
        <v>25</v>
      </c>
    </row>
    <row r="49" spans="1:18" ht="12.75" customHeight="1">
      <c r="A49" s="5" t="s">
        <v>43</v>
      </c>
      <c r="B49" s="5"/>
      <c r="C49" s="31" t="s">
        <v>29</v>
      </c>
      <c r="D49" s="5"/>
      <c r="E49" s="20" t="s">
        <v>90</v>
      </c>
      <c r="F49" s="5"/>
      <c r="G49" s="5"/>
      <c r="H49" s="5"/>
      <c r="I49" s="32">
        <f>0+Q49</f>
        <v>0</v>
      </c>
      <c r="O49">
        <f>0+R49</f>
        <v>0</v>
      </c>
      <c r="Q49">
        <f>0+I50+I54+I58+I62+I66+I70+I74+I78+I82+I86</f>
        <v>0</v>
      </c>
      <c r="R49">
        <f>0+O50+O54+O58+O62+O66+O70+O74+O78+O82+O86</f>
        <v>0</v>
      </c>
    </row>
    <row r="50" spans="1:16" ht="12.75">
      <c r="A50" s="18" t="s">
        <v>45</v>
      </c>
      <c r="B50" s="22" t="s">
        <v>91</v>
      </c>
      <c r="C50" s="22" t="s">
        <v>92</v>
      </c>
      <c r="D50" s="18" t="s">
        <v>25</v>
      </c>
      <c r="E50" s="23" t="s">
        <v>93</v>
      </c>
      <c r="F50" s="24" t="s">
        <v>94</v>
      </c>
      <c r="G50" s="25">
        <v>320</v>
      </c>
      <c r="H50" s="25">
        <v>0</v>
      </c>
      <c r="I50" s="25">
        <f>ROUND(ROUND(H50,2)*ROUND(G50,2),2)</f>
        <v>0</v>
      </c>
      <c r="O50">
        <f>(I50*21)/100</f>
        <v>0</v>
      </c>
      <c r="P50" t="s">
        <v>22</v>
      </c>
    </row>
    <row r="51" spans="1:5" ht="12.75">
      <c r="A51" s="26" t="s">
        <v>49</v>
      </c>
      <c r="E51" s="27" t="s">
        <v>25</v>
      </c>
    </row>
    <row r="52" spans="1:5" ht="12.75">
      <c r="A52" s="28" t="s">
        <v>50</v>
      </c>
      <c r="E52" s="29" t="s">
        <v>95</v>
      </c>
    </row>
    <row r="53" spans="1:5" ht="12.75">
      <c r="A53" t="s">
        <v>52</v>
      </c>
      <c r="E53" s="27" t="s">
        <v>96</v>
      </c>
    </row>
    <row r="54" spans="1:16" ht="12.75">
      <c r="A54" s="18" t="s">
        <v>45</v>
      </c>
      <c r="B54" s="22" t="s">
        <v>97</v>
      </c>
      <c r="C54" s="22" t="s">
        <v>98</v>
      </c>
      <c r="D54" s="18" t="s">
        <v>25</v>
      </c>
      <c r="E54" s="23" t="s">
        <v>99</v>
      </c>
      <c r="F54" s="24" t="s">
        <v>94</v>
      </c>
      <c r="G54" s="25">
        <v>640</v>
      </c>
      <c r="H54" s="25">
        <v>0</v>
      </c>
      <c r="I54" s="25">
        <f>ROUND(ROUND(H54,2)*ROUND(G54,2),2)</f>
        <v>0</v>
      </c>
      <c r="O54">
        <f>(I54*21)/100</f>
        <v>0</v>
      </c>
      <c r="P54" t="s">
        <v>22</v>
      </c>
    </row>
    <row r="55" spans="1:5" ht="12.75">
      <c r="A55" s="26" t="s">
        <v>49</v>
      </c>
      <c r="E55" s="27" t="s">
        <v>25</v>
      </c>
    </row>
    <row r="56" spans="1:5" ht="12.75">
      <c r="A56" s="28" t="s">
        <v>50</v>
      </c>
      <c r="E56" s="29" t="s">
        <v>100</v>
      </c>
    </row>
    <row r="57" spans="1:5" ht="25.5">
      <c r="A57" t="s">
        <v>52</v>
      </c>
      <c r="E57" s="27" t="s">
        <v>101</v>
      </c>
    </row>
    <row r="58" spans="1:16" ht="12.75">
      <c r="A58" s="18" t="s">
        <v>45</v>
      </c>
      <c r="B58" s="22" t="s">
        <v>102</v>
      </c>
      <c r="C58" s="22" t="s">
        <v>103</v>
      </c>
      <c r="D58" s="18" t="s">
        <v>25</v>
      </c>
      <c r="E58" s="23" t="s">
        <v>104</v>
      </c>
      <c r="F58" s="24" t="s">
        <v>94</v>
      </c>
      <c r="G58" s="25">
        <v>100</v>
      </c>
      <c r="H58" s="25">
        <v>0</v>
      </c>
      <c r="I58" s="25">
        <f>ROUND(ROUND(H58,2)*ROUND(G58,2),2)</f>
        <v>0</v>
      </c>
      <c r="O58">
        <f>(I58*21)/100</f>
        <v>0</v>
      </c>
      <c r="P58" t="s">
        <v>22</v>
      </c>
    </row>
    <row r="59" spans="1:5" ht="12.75">
      <c r="A59" s="26" t="s">
        <v>49</v>
      </c>
      <c r="E59" s="27" t="s">
        <v>25</v>
      </c>
    </row>
    <row r="60" spans="1:5" ht="12.75">
      <c r="A60" s="28" t="s">
        <v>50</v>
      </c>
      <c r="E60" s="29" t="s">
        <v>105</v>
      </c>
    </row>
    <row r="61" spans="1:5" ht="38.25">
      <c r="A61" t="s">
        <v>52</v>
      </c>
      <c r="E61" s="27" t="s">
        <v>106</v>
      </c>
    </row>
    <row r="62" spans="1:16" ht="12.75">
      <c r="A62" s="18" t="s">
        <v>45</v>
      </c>
      <c r="B62" s="22" t="s">
        <v>107</v>
      </c>
      <c r="C62" s="22" t="s">
        <v>108</v>
      </c>
      <c r="D62" s="18" t="s">
        <v>25</v>
      </c>
      <c r="E62" s="23" t="s">
        <v>109</v>
      </c>
      <c r="F62" s="24" t="s">
        <v>72</v>
      </c>
      <c r="G62" s="25">
        <v>10</v>
      </c>
      <c r="H62" s="25">
        <v>0</v>
      </c>
      <c r="I62" s="25">
        <f>ROUND(ROUND(H62,2)*ROUND(G62,2),2)</f>
        <v>0</v>
      </c>
      <c r="O62">
        <f>(I62*21)/100</f>
        <v>0</v>
      </c>
      <c r="P62" t="s">
        <v>22</v>
      </c>
    </row>
    <row r="63" spans="1:5" ht="12.75">
      <c r="A63" s="26" t="s">
        <v>49</v>
      </c>
      <c r="E63" s="27" t="s">
        <v>25</v>
      </c>
    </row>
    <row r="64" spans="1:5" ht="12.75">
      <c r="A64" s="28" t="s">
        <v>50</v>
      </c>
      <c r="E64" s="29" t="s">
        <v>110</v>
      </c>
    </row>
    <row r="65" spans="1:5" ht="165.75">
      <c r="A65" t="s">
        <v>52</v>
      </c>
      <c r="E65" s="27" t="s">
        <v>111</v>
      </c>
    </row>
    <row r="66" spans="1:16" ht="12.75">
      <c r="A66" s="18" t="s">
        <v>45</v>
      </c>
      <c r="B66" s="22" t="s">
        <v>112</v>
      </c>
      <c r="C66" s="22" t="s">
        <v>113</v>
      </c>
      <c r="D66" s="18" t="s">
        <v>25</v>
      </c>
      <c r="E66" s="23" t="s">
        <v>114</v>
      </c>
      <c r="F66" s="24" t="s">
        <v>94</v>
      </c>
      <c r="G66" s="25">
        <v>320</v>
      </c>
      <c r="H66" s="25">
        <v>0</v>
      </c>
      <c r="I66" s="25">
        <f>ROUND(ROUND(H66,2)*ROUND(G66,2),2)</f>
        <v>0</v>
      </c>
      <c r="O66">
        <f>(I66*21)/100</f>
        <v>0</v>
      </c>
      <c r="P66" t="s">
        <v>22</v>
      </c>
    </row>
    <row r="67" spans="1:5" ht="12.75">
      <c r="A67" s="26" t="s">
        <v>49</v>
      </c>
      <c r="E67" s="27" t="s">
        <v>115</v>
      </c>
    </row>
    <row r="68" spans="1:5" ht="12.75">
      <c r="A68" s="28" t="s">
        <v>50</v>
      </c>
      <c r="E68" s="29" t="s">
        <v>95</v>
      </c>
    </row>
    <row r="69" spans="1:5" ht="63.75">
      <c r="A69" t="s">
        <v>52</v>
      </c>
      <c r="E69" s="27" t="s">
        <v>116</v>
      </c>
    </row>
    <row r="70" spans="1:16" ht="25.5">
      <c r="A70" s="18" t="s">
        <v>45</v>
      </c>
      <c r="B70" s="22" t="s">
        <v>117</v>
      </c>
      <c r="C70" s="22" t="s">
        <v>118</v>
      </c>
      <c r="D70" s="18" t="s">
        <v>25</v>
      </c>
      <c r="E70" s="23" t="s">
        <v>119</v>
      </c>
      <c r="F70" s="24" t="s">
        <v>120</v>
      </c>
      <c r="G70" s="25">
        <v>1966.08</v>
      </c>
      <c r="H70" s="25">
        <v>0</v>
      </c>
      <c r="I70" s="25">
        <f>ROUND(ROUND(H70,2)*ROUND(G70,2),2)</f>
        <v>0</v>
      </c>
      <c r="O70">
        <f>(I70*21)/100</f>
        <v>0</v>
      </c>
      <c r="P70" t="s">
        <v>22</v>
      </c>
    </row>
    <row r="71" spans="1:5" ht="12.75">
      <c r="A71" s="26" t="s">
        <v>49</v>
      </c>
      <c r="E71" s="27" t="s">
        <v>25</v>
      </c>
    </row>
    <row r="72" spans="1:5" ht="89.25">
      <c r="A72" s="28" t="s">
        <v>50</v>
      </c>
      <c r="E72" s="29" t="s">
        <v>121</v>
      </c>
    </row>
    <row r="73" spans="1:5" ht="25.5">
      <c r="A73" t="s">
        <v>52</v>
      </c>
      <c r="E73" s="27" t="s">
        <v>122</v>
      </c>
    </row>
    <row r="74" spans="1:16" ht="12.75">
      <c r="A74" s="18" t="s">
        <v>45</v>
      </c>
      <c r="B74" s="22" t="s">
        <v>123</v>
      </c>
      <c r="C74" s="22" t="s">
        <v>124</v>
      </c>
      <c r="D74" s="18" t="s">
        <v>25</v>
      </c>
      <c r="E74" s="23" t="s">
        <v>125</v>
      </c>
      <c r="F74" s="24" t="s">
        <v>126</v>
      </c>
      <c r="G74" s="25">
        <v>80</v>
      </c>
      <c r="H74" s="25">
        <v>0</v>
      </c>
      <c r="I74" s="25">
        <f>ROUND(ROUND(H74,2)*ROUND(G74,2),2)</f>
        <v>0</v>
      </c>
      <c r="O74">
        <f>(I74*21)/100</f>
        <v>0</v>
      </c>
      <c r="P74" t="s">
        <v>22</v>
      </c>
    </row>
    <row r="75" spans="1:5" ht="12.75">
      <c r="A75" s="26" t="s">
        <v>49</v>
      </c>
      <c r="E75" s="27" t="s">
        <v>25</v>
      </c>
    </row>
    <row r="76" spans="1:5" ht="12.75">
      <c r="A76" s="28" t="s">
        <v>50</v>
      </c>
      <c r="E76" s="29" t="s">
        <v>127</v>
      </c>
    </row>
    <row r="77" spans="1:5" ht="76.5">
      <c r="A77" t="s">
        <v>52</v>
      </c>
      <c r="E77" s="27" t="s">
        <v>128</v>
      </c>
    </row>
    <row r="78" spans="1:16" ht="12.75">
      <c r="A78" s="18" t="s">
        <v>45</v>
      </c>
      <c r="B78" s="22" t="s">
        <v>129</v>
      </c>
      <c r="C78" s="22" t="s">
        <v>130</v>
      </c>
      <c r="D78" s="18" t="s">
        <v>25</v>
      </c>
      <c r="E78" s="23" t="s">
        <v>131</v>
      </c>
      <c r="F78" s="24" t="s">
        <v>132</v>
      </c>
      <c r="G78" s="25">
        <v>165</v>
      </c>
      <c r="H78" s="25">
        <v>0</v>
      </c>
      <c r="I78" s="25">
        <f>ROUND(ROUND(H78,2)*ROUND(G78,2),2)</f>
        <v>0</v>
      </c>
      <c r="O78">
        <f>(I78*21)/100</f>
        <v>0</v>
      </c>
      <c r="P78" t="s">
        <v>22</v>
      </c>
    </row>
    <row r="79" spans="1:5" ht="12.75">
      <c r="A79" s="26" t="s">
        <v>49</v>
      </c>
      <c r="E79" s="27" t="s">
        <v>25</v>
      </c>
    </row>
    <row r="80" spans="1:5" ht="12.75">
      <c r="A80" s="28" t="s">
        <v>50</v>
      </c>
      <c r="E80" s="29" t="s">
        <v>133</v>
      </c>
    </row>
    <row r="81" spans="1:5" ht="25.5">
      <c r="A81" t="s">
        <v>52</v>
      </c>
      <c r="E81" s="27" t="s">
        <v>134</v>
      </c>
    </row>
    <row r="82" spans="1:16" ht="12.75">
      <c r="A82" s="18" t="s">
        <v>45</v>
      </c>
      <c r="B82" s="22" t="s">
        <v>135</v>
      </c>
      <c r="C82" s="22" t="s">
        <v>136</v>
      </c>
      <c r="D82" s="18" t="s">
        <v>25</v>
      </c>
      <c r="E82" s="23" t="s">
        <v>137</v>
      </c>
      <c r="F82" s="24" t="s">
        <v>126</v>
      </c>
      <c r="G82" s="25">
        <v>288</v>
      </c>
      <c r="H82" s="25">
        <v>0</v>
      </c>
      <c r="I82" s="25">
        <f>ROUND(ROUND(H82,2)*ROUND(G82,2),2)</f>
        <v>0</v>
      </c>
      <c r="O82">
        <f>(I82*21)/100</f>
        <v>0</v>
      </c>
      <c r="P82" t="s">
        <v>22</v>
      </c>
    </row>
    <row r="83" spans="1:5" ht="12.75">
      <c r="A83" s="26" t="s">
        <v>49</v>
      </c>
      <c r="E83" s="27" t="s">
        <v>138</v>
      </c>
    </row>
    <row r="84" spans="1:5" ht="12.75">
      <c r="A84" s="28" t="s">
        <v>50</v>
      </c>
      <c r="E84" s="29" t="s">
        <v>139</v>
      </c>
    </row>
    <row r="85" spans="1:5" ht="395.25">
      <c r="A85" t="s">
        <v>52</v>
      </c>
      <c r="E85" s="27" t="s">
        <v>140</v>
      </c>
    </row>
    <row r="86" spans="1:16" ht="12.75">
      <c r="A86" s="18" t="s">
        <v>45</v>
      </c>
      <c r="B86" s="22" t="s">
        <v>141</v>
      </c>
      <c r="C86" s="22" t="s">
        <v>142</v>
      </c>
      <c r="D86" s="18" t="s">
        <v>25</v>
      </c>
      <c r="E86" s="23" t="s">
        <v>143</v>
      </c>
      <c r="F86" s="24" t="s">
        <v>126</v>
      </c>
      <c r="G86" s="25">
        <v>353.6</v>
      </c>
      <c r="H86" s="25">
        <v>0</v>
      </c>
      <c r="I86" s="25">
        <f>ROUND(ROUND(H86,2)*ROUND(G86,2),2)</f>
        <v>0</v>
      </c>
      <c r="O86">
        <f>(I86*21)/100</f>
        <v>0</v>
      </c>
      <c r="P86" t="s">
        <v>22</v>
      </c>
    </row>
    <row r="87" spans="1:5" ht="25.5">
      <c r="A87" s="26" t="s">
        <v>49</v>
      </c>
      <c r="E87" s="27" t="s">
        <v>144</v>
      </c>
    </row>
    <row r="88" spans="1:5" ht="12.75">
      <c r="A88" s="28" t="s">
        <v>50</v>
      </c>
      <c r="E88" s="29" t="s">
        <v>145</v>
      </c>
    </row>
    <row r="89" spans="1:5" ht="306">
      <c r="A89" t="s">
        <v>52</v>
      </c>
      <c r="E89" s="27" t="s">
        <v>146</v>
      </c>
    </row>
    <row r="90" spans="1:18" ht="12.75" customHeight="1">
      <c r="A90" s="5" t="s">
        <v>43</v>
      </c>
      <c r="B90" s="5"/>
      <c r="C90" s="31" t="s">
        <v>33</v>
      </c>
      <c r="D90" s="5"/>
      <c r="E90" s="20" t="s">
        <v>147</v>
      </c>
      <c r="F90" s="5"/>
      <c r="G90" s="5"/>
      <c r="H90" s="5"/>
      <c r="I90" s="32">
        <f>0+Q90</f>
        <v>0</v>
      </c>
      <c r="O90">
        <f>0+R90</f>
        <v>0</v>
      </c>
      <c r="Q90">
        <f>0+I91</f>
        <v>0</v>
      </c>
      <c r="R90">
        <f>0+O91</f>
        <v>0</v>
      </c>
    </row>
    <row r="91" spans="1:16" ht="12.75">
      <c r="A91" s="18" t="s">
        <v>45</v>
      </c>
      <c r="B91" s="22" t="s">
        <v>148</v>
      </c>
      <c r="C91" s="22" t="s">
        <v>149</v>
      </c>
      <c r="D91" s="18" t="s">
        <v>25</v>
      </c>
      <c r="E91" s="23" t="s">
        <v>150</v>
      </c>
      <c r="F91" s="24" t="s">
        <v>126</v>
      </c>
      <c r="G91" s="25">
        <v>408</v>
      </c>
      <c r="H91" s="25">
        <v>0</v>
      </c>
      <c r="I91" s="25">
        <f>ROUND(ROUND(H91,2)*ROUND(G91,2),2)</f>
        <v>0</v>
      </c>
      <c r="O91">
        <f>(I91*21)/100</f>
        <v>0</v>
      </c>
      <c r="P91" t="s">
        <v>22</v>
      </c>
    </row>
    <row r="92" spans="1:5" ht="12.75">
      <c r="A92" s="26" t="s">
        <v>49</v>
      </c>
      <c r="E92" s="27" t="s">
        <v>25</v>
      </c>
    </row>
    <row r="93" spans="1:5" ht="25.5">
      <c r="A93" s="28" t="s">
        <v>50</v>
      </c>
      <c r="E93" s="29" t="s">
        <v>151</v>
      </c>
    </row>
    <row r="94" spans="1:5" ht="38.25">
      <c r="A94" t="s">
        <v>52</v>
      </c>
      <c r="E94" s="27" t="s">
        <v>152</v>
      </c>
    </row>
    <row r="95" spans="1:18" ht="12.75" customHeight="1">
      <c r="A95" s="5" t="s">
        <v>43</v>
      </c>
      <c r="B95" s="5"/>
      <c r="C95" s="31" t="s">
        <v>35</v>
      </c>
      <c r="D95" s="5"/>
      <c r="E95" s="20" t="s">
        <v>153</v>
      </c>
      <c r="F95" s="5"/>
      <c r="G95" s="5"/>
      <c r="H95" s="5"/>
      <c r="I95" s="32">
        <f>0+Q95</f>
        <v>0</v>
      </c>
      <c r="O95">
        <f>0+R95</f>
        <v>0</v>
      </c>
      <c r="Q95">
        <f>0+I96+I100+I104+I108+I112+I116+I120+I124+I128+I132</f>
        <v>0</v>
      </c>
      <c r="R95">
        <f>0+O96+O100+O104+O108+O112+O116+O120+O124+O128+O132</f>
        <v>0</v>
      </c>
    </row>
    <row r="96" spans="1:16" ht="12.75">
      <c r="A96" s="18" t="s">
        <v>45</v>
      </c>
      <c r="B96" s="22" t="s">
        <v>154</v>
      </c>
      <c r="C96" s="22" t="s">
        <v>155</v>
      </c>
      <c r="D96" s="18" t="s">
        <v>25</v>
      </c>
      <c r="E96" s="23" t="s">
        <v>156</v>
      </c>
      <c r="F96" s="24" t="s">
        <v>126</v>
      </c>
      <c r="G96" s="25">
        <v>304</v>
      </c>
      <c r="H96" s="25">
        <v>0</v>
      </c>
      <c r="I96" s="25">
        <f>ROUND(ROUND(H96,2)*ROUND(G96,2),2)</f>
        <v>0</v>
      </c>
      <c r="O96">
        <f>(I96*21)/100</f>
        <v>0</v>
      </c>
      <c r="P96" t="s">
        <v>22</v>
      </c>
    </row>
    <row r="97" spans="1:5" ht="25.5">
      <c r="A97" s="26" t="s">
        <v>49</v>
      </c>
      <c r="E97" s="27" t="s">
        <v>157</v>
      </c>
    </row>
    <row r="98" spans="1:5" ht="12.75">
      <c r="A98" s="28" t="s">
        <v>50</v>
      </c>
      <c r="E98" s="29" t="s">
        <v>158</v>
      </c>
    </row>
    <row r="99" spans="1:5" ht="127.5">
      <c r="A99" t="s">
        <v>52</v>
      </c>
      <c r="E99" s="27" t="s">
        <v>159</v>
      </c>
    </row>
    <row r="100" spans="1:16" ht="12.75">
      <c r="A100" s="18" t="s">
        <v>45</v>
      </c>
      <c r="B100" s="22" t="s">
        <v>160</v>
      </c>
      <c r="C100" s="22" t="s">
        <v>161</v>
      </c>
      <c r="D100" s="18" t="s">
        <v>25</v>
      </c>
      <c r="E100" s="23" t="s">
        <v>162</v>
      </c>
      <c r="F100" s="24" t="s">
        <v>94</v>
      </c>
      <c r="G100" s="25">
        <v>96</v>
      </c>
      <c r="H100" s="25">
        <v>0</v>
      </c>
      <c r="I100" s="25">
        <f>ROUND(ROUND(H100,2)*ROUND(G100,2),2)</f>
        <v>0</v>
      </c>
      <c r="O100">
        <f>(I100*21)/100</f>
        <v>0</v>
      </c>
      <c r="P100" t="s">
        <v>22</v>
      </c>
    </row>
    <row r="101" spans="1:5" ht="12.75">
      <c r="A101" s="26" t="s">
        <v>49</v>
      </c>
      <c r="E101" s="27" t="s">
        <v>25</v>
      </c>
    </row>
    <row r="102" spans="1:5" ht="12.75">
      <c r="A102" s="28" t="s">
        <v>50</v>
      </c>
      <c r="E102" s="29" t="s">
        <v>163</v>
      </c>
    </row>
    <row r="103" spans="1:5" ht="51">
      <c r="A103" t="s">
        <v>52</v>
      </c>
      <c r="E103" s="27" t="s">
        <v>164</v>
      </c>
    </row>
    <row r="104" spans="1:16" ht="12.75">
      <c r="A104" s="18" t="s">
        <v>45</v>
      </c>
      <c r="B104" s="22" t="s">
        <v>165</v>
      </c>
      <c r="C104" s="22" t="s">
        <v>166</v>
      </c>
      <c r="D104" s="18" t="s">
        <v>25</v>
      </c>
      <c r="E104" s="23" t="s">
        <v>167</v>
      </c>
      <c r="F104" s="24" t="s">
        <v>94</v>
      </c>
      <c r="G104" s="25">
        <v>400</v>
      </c>
      <c r="H104" s="25">
        <v>0</v>
      </c>
      <c r="I104" s="25">
        <f>ROUND(ROUND(H104,2)*ROUND(G104,2),2)</f>
        <v>0</v>
      </c>
      <c r="O104">
        <f>(I104*21)/100</f>
        <v>0</v>
      </c>
      <c r="P104" t="s">
        <v>22</v>
      </c>
    </row>
    <row r="105" spans="1:5" ht="25.5">
      <c r="A105" s="26" t="s">
        <v>49</v>
      </c>
      <c r="E105" s="27" t="s">
        <v>168</v>
      </c>
    </row>
    <row r="106" spans="1:5" ht="12.75">
      <c r="A106" s="28" t="s">
        <v>50</v>
      </c>
      <c r="E106" s="29" t="s">
        <v>169</v>
      </c>
    </row>
    <row r="107" spans="1:5" ht="51">
      <c r="A107" t="s">
        <v>52</v>
      </c>
      <c r="E107" s="27" t="s">
        <v>164</v>
      </c>
    </row>
    <row r="108" spans="1:16" ht="12.75">
      <c r="A108" s="18" t="s">
        <v>45</v>
      </c>
      <c r="B108" s="22" t="s">
        <v>170</v>
      </c>
      <c r="C108" s="22" t="s">
        <v>171</v>
      </c>
      <c r="D108" s="18" t="s">
        <v>25</v>
      </c>
      <c r="E108" s="23" t="s">
        <v>172</v>
      </c>
      <c r="F108" s="24" t="s">
        <v>94</v>
      </c>
      <c r="G108" s="25">
        <v>150</v>
      </c>
      <c r="H108" s="25">
        <v>0</v>
      </c>
      <c r="I108" s="25">
        <f>ROUND(ROUND(H108,2)*ROUND(G108,2),2)</f>
        <v>0</v>
      </c>
      <c r="O108">
        <f>(I108*21)/100</f>
        <v>0</v>
      </c>
      <c r="P108" t="s">
        <v>22</v>
      </c>
    </row>
    <row r="109" spans="1:5" ht="12.75">
      <c r="A109" s="26" t="s">
        <v>49</v>
      </c>
      <c r="E109" s="27" t="s">
        <v>25</v>
      </c>
    </row>
    <row r="110" spans="1:5" ht="63.75">
      <c r="A110" s="28" t="s">
        <v>50</v>
      </c>
      <c r="E110" s="29" t="s">
        <v>173</v>
      </c>
    </row>
    <row r="111" spans="1:5" ht="102">
      <c r="A111" t="s">
        <v>52</v>
      </c>
      <c r="E111" s="27" t="s">
        <v>174</v>
      </c>
    </row>
    <row r="112" spans="1:16" ht="12.75">
      <c r="A112" s="18" t="s">
        <v>45</v>
      </c>
      <c r="B112" s="22" t="s">
        <v>175</v>
      </c>
      <c r="C112" s="22" t="s">
        <v>176</v>
      </c>
      <c r="D112" s="18" t="s">
        <v>25</v>
      </c>
      <c r="E112" s="23" t="s">
        <v>177</v>
      </c>
      <c r="F112" s="24" t="s">
        <v>94</v>
      </c>
      <c r="G112" s="25">
        <v>400</v>
      </c>
      <c r="H112" s="25">
        <v>0</v>
      </c>
      <c r="I112" s="25">
        <f>ROUND(ROUND(H112,2)*ROUND(G112,2),2)</f>
        <v>0</v>
      </c>
      <c r="O112">
        <f>(I112*21)/100</f>
        <v>0</v>
      </c>
      <c r="P112" t="s">
        <v>22</v>
      </c>
    </row>
    <row r="113" spans="1:5" ht="12.75">
      <c r="A113" s="26" t="s">
        <v>49</v>
      </c>
      <c r="E113" s="27" t="s">
        <v>25</v>
      </c>
    </row>
    <row r="114" spans="1:5" ht="12.75">
      <c r="A114" s="28" t="s">
        <v>50</v>
      </c>
      <c r="E114" s="29" t="s">
        <v>169</v>
      </c>
    </row>
    <row r="115" spans="1:5" ht="51">
      <c r="A115" t="s">
        <v>52</v>
      </c>
      <c r="E115" s="27" t="s">
        <v>178</v>
      </c>
    </row>
    <row r="116" spans="1:16" ht="12.75">
      <c r="A116" s="18" t="s">
        <v>45</v>
      </c>
      <c r="B116" s="22" t="s">
        <v>179</v>
      </c>
      <c r="C116" s="22" t="s">
        <v>180</v>
      </c>
      <c r="D116" s="18" t="s">
        <v>25</v>
      </c>
      <c r="E116" s="23" t="s">
        <v>181</v>
      </c>
      <c r="F116" s="24" t="s">
        <v>94</v>
      </c>
      <c r="G116" s="25">
        <v>800</v>
      </c>
      <c r="H116" s="25">
        <v>0</v>
      </c>
      <c r="I116" s="25">
        <f>ROUND(ROUND(H116,2)*ROUND(G116,2),2)</f>
        <v>0</v>
      </c>
      <c r="O116">
        <f>(I116*21)/100</f>
        <v>0</v>
      </c>
      <c r="P116" t="s">
        <v>22</v>
      </c>
    </row>
    <row r="117" spans="1:5" ht="12.75">
      <c r="A117" s="26" t="s">
        <v>49</v>
      </c>
      <c r="E117" s="27" t="s">
        <v>25</v>
      </c>
    </row>
    <row r="118" spans="1:5" ht="12.75">
      <c r="A118" s="28" t="s">
        <v>50</v>
      </c>
      <c r="E118" s="29" t="s">
        <v>182</v>
      </c>
    </row>
    <row r="119" spans="1:5" ht="51">
      <c r="A119" t="s">
        <v>52</v>
      </c>
      <c r="E119" s="27" t="s">
        <v>178</v>
      </c>
    </row>
    <row r="120" spans="1:16" ht="12.75">
      <c r="A120" s="18" t="s">
        <v>45</v>
      </c>
      <c r="B120" s="22" t="s">
        <v>183</v>
      </c>
      <c r="C120" s="22" t="s">
        <v>184</v>
      </c>
      <c r="D120" s="18" t="s">
        <v>25</v>
      </c>
      <c r="E120" s="23" t="s">
        <v>185</v>
      </c>
      <c r="F120" s="24" t="s">
        <v>94</v>
      </c>
      <c r="G120" s="25">
        <v>400</v>
      </c>
      <c r="H120" s="25">
        <v>0</v>
      </c>
      <c r="I120" s="25">
        <f>ROUND(ROUND(H120,2)*ROUND(G120,2),2)</f>
        <v>0</v>
      </c>
      <c r="O120">
        <f>(I120*21)/100</f>
        <v>0</v>
      </c>
      <c r="P120" t="s">
        <v>22</v>
      </c>
    </row>
    <row r="121" spans="1:5" ht="12.75">
      <c r="A121" s="26" t="s">
        <v>49</v>
      </c>
      <c r="E121" s="27" t="s">
        <v>25</v>
      </c>
    </row>
    <row r="122" spans="1:5" ht="12.75">
      <c r="A122" s="28" t="s">
        <v>50</v>
      </c>
      <c r="E122" s="29" t="s">
        <v>169</v>
      </c>
    </row>
    <row r="123" spans="1:5" ht="140.25">
      <c r="A123" t="s">
        <v>52</v>
      </c>
      <c r="E123" s="27" t="s">
        <v>186</v>
      </c>
    </row>
    <row r="124" spans="1:16" ht="12.75">
      <c r="A124" s="18" t="s">
        <v>45</v>
      </c>
      <c r="B124" s="22" t="s">
        <v>187</v>
      </c>
      <c r="C124" s="22" t="s">
        <v>188</v>
      </c>
      <c r="D124" s="18" t="s">
        <v>25</v>
      </c>
      <c r="E124" s="23" t="s">
        <v>189</v>
      </c>
      <c r="F124" s="24" t="s">
        <v>94</v>
      </c>
      <c r="G124" s="25">
        <v>400</v>
      </c>
      <c r="H124" s="25">
        <v>0</v>
      </c>
      <c r="I124" s="25">
        <f>ROUND(ROUND(H124,2)*ROUND(G124,2),2)</f>
        <v>0</v>
      </c>
      <c r="O124">
        <f>(I124*21)/100</f>
        <v>0</v>
      </c>
      <c r="P124" t="s">
        <v>22</v>
      </c>
    </row>
    <row r="125" spans="1:5" ht="12.75">
      <c r="A125" s="26" t="s">
        <v>49</v>
      </c>
      <c r="E125" s="27" t="s">
        <v>25</v>
      </c>
    </row>
    <row r="126" spans="1:5" ht="12.75">
      <c r="A126" s="28" t="s">
        <v>50</v>
      </c>
      <c r="E126" s="29" t="s">
        <v>169</v>
      </c>
    </row>
    <row r="127" spans="1:5" ht="140.25">
      <c r="A127" t="s">
        <v>52</v>
      </c>
      <c r="E127" s="27" t="s">
        <v>186</v>
      </c>
    </row>
    <row r="128" spans="1:16" ht="12.75">
      <c r="A128" s="18" t="s">
        <v>45</v>
      </c>
      <c r="B128" s="22" t="s">
        <v>190</v>
      </c>
      <c r="C128" s="22" t="s">
        <v>191</v>
      </c>
      <c r="D128" s="18" t="s">
        <v>25</v>
      </c>
      <c r="E128" s="23" t="s">
        <v>192</v>
      </c>
      <c r="F128" s="24" t="s">
        <v>94</v>
      </c>
      <c r="G128" s="25">
        <v>400</v>
      </c>
      <c r="H128" s="25">
        <v>0</v>
      </c>
      <c r="I128" s="25">
        <f>ROUND(ROUND(H128,2)*ROUND(G128,2),2)</f>
        <v>0</v>
      </c>
      <c r="O128">
        <f>(I128*21)/100</f>
        <v>0</v>
      </c>
      <c r="P128" t="s">
        <v>22</v>
      </c>
    </row>
    <row r="129" spans="1:5" ht="12.75">
      <c r="A129" s="26" t="s">
        <v>49</v>
      </c>
      <c r="E129" s="27" t="s">
        <v>25</v>
      </c>
    </row>
    <row r="130" spans="1:5" ht="12.75">
      <c r="A130" s="28" t="s">
        <v>50</v>
      </c>
      <c r="E130" s="29" t="s">
        <v>169</v>
      </c>
    </row>
    <row r="131" spans="1:5" ht="140.25">
      <c r="A131" t="s">
        <v>52</v>
      </c>
      <c r="E131" s="27" t="s">
        <v>186</v>
      </c>
    </row>
    <row r="132" spans="1:16" ht="12.75">
      <c r="A132" s="18" t="s">
        <v>45</v>
      </c>
      <c r="B132" s="22" t="s">
        <v>193</v>
      </c>
      <c r="C132" s="22" t="s">
        <v>194</v>
      </c>
      <c r="D132" s="18" t="s">
        <v>25</v>
      </c>
      <c r="E132" s="23" t="s">
        <v>195</v>
      </c>
      <c r="F132" s="24" t="s">
        <v>132</v>
      </c>
      <c r="G132" s="25">
        <v>165</v>
      </c>
      <c r="H132" s="25">
        <v>0</v>
      </c>
      <c r="I132" s="25">
        <f>ROUND(ROUND(H132,2)*ROUND(G132,2),2)</f>
        <v>0</v>
      </c>
      <c r="O132">
        <f>(I132*21)/100</f>
        <v>0</v>
      </c>
      <c r="P132" t="s">
        <v>22</v>
      </c>
    </row>
    <row r="133" spans="1:5" ht="12.75">
      <c r="A133" s="26" t="s">
        <v>49</v>
      </c>
      <c r="E133" s="27" t="s">
        <v>25</v>
      </c>
    </row>
    <row r="134" spans="1:5" ht="12.75">
      <c r="A134" s="28" t="s">
        <v>50</v>
      </c>
      <c r="E134" s="29" t="s">
        <v>133</v>
      </c>
    </row>
    <row r="135" spans="1:5" ht="38.25">
      <c r="A135" t="s">
        <v>52</v>
      </c>
      <c r="E135" s="27" t="s">
        <v>196</v>
      </c>
    </row>
    <row r="136" spans="1:15" ht="12.75" customHeight="1">
      <c r="A136" s="1" t="s">
        <v>43</v>
      </c>
      <c r="B136" s="1"/>
      <c r="C136" s="3" t="s">
        <v>77</v>
      </c>
      <c r="D136" s="1"/>
      <c r="E136" s="17" t="s">
        <v>197</v>
      </c>
      <c r="F136" s="1"/>
      <c r="G136" s="1"/>
      <c r="H136" s="1"/>
      <c r="I136" s="30">
        <f>0</f>
        <v>0</v>
      </c>
      <c r="O136">
        <f>0</f>
        <v>0</v>
      </c>
    </row>
    <row r="137" spans="1:18" ht="12.75" customHeight="1">
      <c r="A137" s="5" t="s">
        <v>43</v>
      </c>
      <c r="B137" s="5"/>
      <c r="C137" s="31" t="s">
        <v>40</v>
      </c>
      <c r="D137" s="5"/>
      <c r="E137" s="33" t="s">
        <v>198</v>
      </c>
      <c r="F137" s="5"/>
      <c r="G137" s="5"/>
      <c r="H137" s="5"/>
      <c r="I137" s="32">
        <f>0+Q137</f>
        <v>0</v>
      </c>
      <c r="O137">
        <f>0+R137</f>
        <v>0</v>
      </c>
      <c r="Q137">
        <f>0+I138+I142+I146+I150+I154</f>
        <v>0</v>
      </c>
      <c r="R137">
        <f>0+O138+O142+O146+O150+O154</f>
        <v>0</v>
      </c>
    </row>
    <row r="138" spans="1:16" ht="12.75">
      <c r="A138" s="18" t="s">
        <v>45</v>
      </c>
      <c r="B138" s="22" t="s">
        <v>199</v>
      </c>
      <c r="C138" s="22" t="s">
        <v>200</v>
      </c>
      <c r="D138" s="18" t="s">
        <v>25</v>
      </c>
      <c r="E138" s="23" t="s">
        <v>201</v>
      </c>
      <c r="F138" s="24" t="s">
        <v>72</v>
      </c>
      <c r="G138" s="25">
        <v>5</v>
      </c>
      <c r="H138" s="25">
        <v>0</v>
      </c>
      <c r="I138" s="25">
        <f>ROUND(ROUND(H138,2)*ROUND(G138,2),2)</f>
        <v>0</v>
      </c>
      <c r="O138">
        <f>(I138*21)/100</f>
        <v>0</v>
      </c>
      <c r="P138" t="s">
        <v>22</v>
      </c>
    </row>
    <row r="139" spans="1:5" ht="12.75">
      <c r="A139" s="26" t="s">
        <v>49</v>
      </c>
      <c r="E139" s="27" t="s">
        <v>25</v>
      </c>
    </row>
    <row r="140" spans="1:5" ht="12.75">
      <c r="A140" s="28" t="s">
        <v>50</v>
      </c>
      <c r="E140" s="29" t="s">
        <v>25</v>
      </c>
    </row>
    <row r="141" spans="1:5" ht="51">
      <c r="A141" t="s">
        <v>52</v>
      </c>
      <c r="E141" s="27" t="s">
        <v>202</v>
      </c>
    </row>
    <row r="142" spans="1:16" ht="12.75">
      <c r="A142" s="18" t="s">
        <v>45</v>
      </c>
      <c r="B142" s="22" t="s">
        <v>203</v>
      </c>
      <c r="C142" s="22" t="s">
        <v>204</v>
      </c>
      <c r="D142" s="18" t="s">
        <v>25</v>
      </c>
      <c r="E142" s="23" t="s">
        <v>205</v>
      </c>
      <c r="F142" s="24" t="s">
        <v>72</v>
      </c>
      <c r="G142" s="25">
        <v>2</v>
      </c>
      <c r="H142" s="25">
        <v>0</v>
      </c>
      <c r="I142" s="25">
        <f>ROUND(ROUND(H142,2)*ROUND(G142,2),2)</f>
        <v>0</v>
      </c>
      <c r="O142">
        <f>(I142*21)/100</f>
        <v>0</v>
      </c>
      <c r="P142" t="s">
        <v>22</v>
      </c>
    </row>
    <row r="143" spans="1:5" ht="12.75">
      <c r="A143" s="26" t="s">
        <v>49</v>
      </c>
      <c r="E143" s="27" t="s">
        <v>25</v>
      </c>
    </row>
    <row r="144" spans="1:5" ht="12.75">
      <c r="A144" s="28" t="s">
        <v>50</v>
      </c>
      <c r="E144" s="29" t="s">
        <v>25</v>
      </c>
    </row>
    <row r="145" spans="1:5" ht="409.5">
      <c r="A145" t="s">
        <v>52</v>
      </c>
      <c r="E145" s="27" t="s">
        <v>206</v>
      </c>
    </row>
    <row r="146" spans="1:16" ht="12.75">
      <c r="A146" s="18" t="s">
        <v>45</v>
      </c>
      <c r="B146" s="22" t="s">
        <v>207</v>
      </c>
      <c r="C146" s="22" t="s">
        <v>208</v>
      </c>
      <c r="D146" s="18" t="s">
        <v>25</v>
      </c>
      <c r="E146" s="23" t="s">
        <v>209</v>
      </c>
      <c r="F146" s="24" t="s">
        <v>132</v>
      </c>
      <c r="G146" s="25">
        <v>8</v>
      </c>
      <c r="H146" s="25">
        <v>0</v>
      </c>
      <c r="I146" s="25">
        <f>ROUND(ROUND(H146,2)*ROUND(G146,2),2)</f>
        <v>0</v>
      </c>
      <c r="O146">
        <f>(I146*21)/100</f>
        <v>0</v>
      </c>
      <c r="P146" t="s">
        <v>22</v>
      </c>
    </row>
    <row r="147" spans="1:5" ht="12.75">
      <c r="A147" s="26" t="s">
        <v>49</v>
      </c>
      <c r="E147" s="27" t="s">
        <v>25</v>
      </c>
    </row>
    <row r="148" spans="1:5" ht="12.75">
      <c r="A148" s="28" t="s">
        <v>50</v>
      </c>
      <c r="E148" s="29" t="s">
        <v>25</v>
      </c>
    </row>
    <row r="149" spans="1:5" ht="63.75">
      <c r="A149" t="s">
        <v>52</v>
      </c>
      <c r="E149" s="27" t="s">
        <v>210</v>
      </c>
    </row>
    <row r="150" spans="1:16" ht="25.5">
      <c r="A150" s="18" t="s">
        <v>45</v>
      </c>
      <c r="B150" s="22" t="s">
        <v>211</v>
      </c>
      <c r="C150" s="22" t="s">
        <v>212</v>
      </c>
      <c r="D150" s="18" t="s">
        <v>25</v>
      </c>
      <c r="E150" s="23" t="s">
        <v>213</v>
      </c>
      <c r="F150" s="24" t="s">
        <v>132</v>
      </c>
      <c r="G150" s="25">
        <v>160</v>
      </c>
      <c r="H150" s="25">
        <v>0</v>
      </c>
      <c r="I150" s="25">
        <f>ROUND(ROUND(H150,2)*ROUND(G150,2),2)</f>
        <v>0</v>
      </c>
      <c r="O150">
        <f>(I150*21)/100</f>
        <v>0</v>
      </c>
      <c r="P150" t="s">
        <v>22</v>
      </c>
    </row>
    <row r="151" spans="1:5" ht="12.75">
      <c r="A151" s="26" t="s">
        <v>49</v>
      </c>
      <c r="E151" s="27" t="s">
        <v>25</v>
      </c>
    </row>
    <row r="152" spans="1:5" ht="12.75">
      <c r="A152" s="28" t="s">
        <v>50</v>
      </c>
      <c r="E152" s="29" t="s">
        <v>25</v>
      </c>
    </row>
    <row r="153" spans="1:5" ht="89.25">
      <c r="A153" t="s">
        <v>52</v>
      </c>
      <c r="E153" s="27" t="s">
        <v>214</v>
      </c>
    </row>
    <row r="154" spans="1:16" ht="25.5">
      <c r="A154" s="18" t="s">
        <v>45</v>
      </c>
      <c r="B154" s="22" t="s">
        <v>215</v>
      </c>
      <c r="C154" s="22" t="s">
        <v>216</v>
      </c>
      <c r="D154" s="18" t="s">
        <v>25</v>
      </c>
      <c r="E154" s="23" t="s">
        <v>217</v>
      </c>
      <c r="F154" s="24" t="s">
        <v>94</v>
      </c>
      <c r="G154" s="25">
        <v>80</v>
      </c>
      <c r="H154" s="25">
        <v>0</v>
      </c>
      <c r="I154" s="25">
        <f>ROUND(ROUND(H154,2)*ROUND(G154,2),2)</f>
        <v>0</v>
      </c>
      <c r="O154">
        <f>(I154*21)/100</f>
        <v>0</v>
      </c>
      <c r="P154" t="s">
        <v>22</v>
      </c>
    </row>
    <row r="155" spans="1:5" ht="12.75">
      <c r="A155" s="26" t="s">
        <v>49</v>
      </c>
      <c r="E155" s="27" t="s">
        <v>25</v>
      </c>
    </row>
    <row r="156" spans="1:5" ht="12.75">
      <c r="A156" s="28" t="s">
        <v>50</v>
      </c>
      <c r="E156" s="29" t="s">
        <v>218</v>
      </c>
    </row>
    <row r="157" spans="1:5" ht="102">
      <c r="A157" t="s">
        <v>52</v>
      </c>
      <c r="E157" s="27" t="s">
        <v>219</v>
      </c>
    </row>
  </sheetData>
  <sheetProtection/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Martin Vlk</cp:lastModifiedBy>
  <dcterms:modified xsi:type="dcterms:W3CDTF">2021-06-21T11:50:28Z</dcterms:modified>
  <cp:category/>
  <cp:version/>
  <cp:contentType/>
  <cp:contentStatus/>
</cp:coreProperties>
</file>