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xWindow="240" yWindow="120" windowWidth="14940" windowHeight="9225" activeTab="0"/>
  </bookViews>
  <sheets>
    <sheet name="Rekapitulace" sheetId="1" r:id="rId1"/>
    <sheet name="SO 000" sheetId="2" r:id="rId2"/>
    <sheet name="SO 101" sheetId="3" r:id="rId3"/>
    <sheet name="SO 102" sheetId="4" r:id="rId4"/>
  </sheets>
  <definedNames/>
  <calcPr fullCalcOnLoad="1"/>
</workbook>
</file>

<file path=xl/sharedStrings.xml><?xml version="1.0" encoding="utf-8"?>
<sst xmlns="http://schemas.openxmlformats.org/spreadsheetml/2006/main" count="1274" uniqueCount="294">
  <si>
    <t>Firma: 4roads s.r.o.</t>
  </si>
  <si>
    <t>Rekapitulace ceny</t>
  </si>
  <si>
    <t>Stavba: 122001 - III/00315, III/10113 Radlík – Kostelec u Křížků PD</t>
  </si>
  <si>
    <t xml:space="preserve">Varianta: ZŘ - </t>
  </si>
  <si>
    <t>Celková cena bez DPH:</t>
  </si>
  <si>
    <t>Celková cena s DPH:</t>
  </si>
  <si>
    <t>Objekt</t>
  </si>
  <si>
    <t>Popis</t>
  </si>
  <si>
    <t>Cena bez DPH</t>
  </si>
  <si>
    <t>DPH</t>
  </si>
  <si>
    <t>Cena s DPH</t>
  </si>
  <si>
    <t>ASPE10</t>
  </si>
  <si>
    <t>S</t>
  </si>
  <si>
    <t>Soupis prací objektu</t>
  </si>
  <si>
    <t xml:space="preserve">Stavba: </t>
  </si>
  <si>
    <t>122001</t>
  </si>
  <si>
    <t>III/00315, III/10113 Radlík – Kostelec u Křížků PD</t>
  </si>
  <si>
    <t>O</t>
  </si>
  <si>
    <t>Rozpočet:</t>
  </si>
  <si>
    <t>0,00</t>
  </si>
  <si>
    <t>15,00</t>
  </si>
  <si>
    <t>21,00</t>
  </si>
  <si>
    <t>3</t>
  </si>
  <si>
    <t>2</t>
  </si>
  <si>
    <t>SO 000</t>
  </si>
  <si>
    <t>VON Vedlejší a ostatní náklady</t>
  </si>
  <si>
    <t>Typ</t>
  </si>
  <si>
    <t>0</t>
  </si>
  <si>
    <t>Poř. číslo</t>
  </si>
  <si>
    <t>1</t>
  </si>
  <si>
    <t>Kód položky</t>
  </si>
  <si>
    <t>Varianta</t>
  </si>
  <si>
    <t>Název položky</t>
  </si>
  <si>
    <t>4</t>
  </si>
  <si>
    <t>MJ</t>
  </si>
  <si>
    <t>5</t>
  </si>
  <si>
    <t>Množství</t>
  </si>
  <si>
    <t>6</t>
  </si>
  <si>
    <t>Jednotková cena</t>
  </si>
  <si>
    <t>Jednotková</t>
  </si>
  <si>
    <t>9</t>
  </si>
  <si>
    <t>Celkem</t>
  </si>
  <si>
    <t>10</t>
  </si>
  <si>
    <t>SD</t>
  </si>
  <si>
    <t>Všeobecné konstrukce a práce</t>
  </si>
  <si>
    <t>P</t>
  </si>
  <si>
    <t>02710</t>
  </si>
  <si>
    <t/>
  </si>
  <si>
    <t>POMOC PRÁCE ZŘÍZ NEBO ZAJIŠŤ OBJÍŽĎKY A PŘÍSTUP CESTY</t>
  </si>
  <si>
    <t>KPL</t>
  </si>
  <si>
    <t>PP</t>
  </si>
  <si>
    <t>oprava objízdných tras preliminářová položka se souhlasem investora</t>
  </si>
  <si>
    <t>VV</t>
  </si>
  <si>
    <t>02720</t>
  </si>
  <si>
    <t>POMOC PRÁCE ZŘÍZ NEBO ZAJIŠŤ REGULACI A OCHRANU DOPRAVY</t>
  </si>
  <si>
    <t>zahrnuje kompletní dopravně-inženýrská opatření po celou dobu stavby dle projektové dokumentace a platné legislativy</t>
  </si>
  <si>
    <t>02821</t>
  </si>
  <si>
    <t>PRŮZKUMNÉ PRÁCE ARCHEOLOGICKÉ NA POVRCHU</t>
  </si>
  <si>
    <t>archeologický průzkum dle stanoviska (částka bude upřesněna dle skutečného rozsahu prací a délky trvání)</t>
  </si>
  <si>
    <t>02944</t>
  </si>
  <si>
    <t>OSTAT POŽADAVKY - DOKUMENTACE SKUTEČ PROVEDENÍ V DIGIT FORMĚ</t>
  </si>
  <si>
    <t>vč. tištěné formy dle požadavku objednatele    
pozn.: RDS součástí položek stavby.</t>
  </si>
  <si>
    <t>SO 101</t>
  </si>
  <si>
    <t>Údržba silnice III/00315 - Jílovská</t>
  </si>
  <si>
    <t>014102</t>
  </si>
  <si>
    <t>POPLATKY ZA SKLÁDKU</t>
  </si>
  <si>
    <t>T</t>
  </si>
  <si>
    <t>zemina a kamení, kód odpadu 17 05 04</t>
  </si>
  <si>
    <t>11130 SEJMUTÍ DRNU ... 7 810*0,1*1,6  
12673 ZŘÍZENÍ STUPŇŮ V PODLOŽÍ ... 457*1,6 
12273 ODKOPÁVKY AZ ... 2952*1,8</t>
  </si>
  <si>
    <t>014132</t>
  </si>
  <si>
    <t>POPLATKY ZA SKLÁDKU TYP S-NO (NEBEZPEČNÝ ODPAD)</t>
  </si>
  <si>
    <t>PAU ZAS-T3; ZAS-T4</t>
  </si>
  <si>
    <t>11333.B ODSTRANĚNÍ ZP PLOCH S ASFALT POJIVEM ... 125 * 2,2</t>
  </si>
  <si>
    <t>014201</t>
  </si>
  <si>
    <t>POPLATKY ZA ZEMNÍK - ZEMINA</t>
  </si>
  <si>
    <t>M3</t>
  </si>
  <si>
    <t>nákup zeminy v kvalitě ornice, vč. naložení a dopravy na stavbu</t>
  </si>
  <si>
    <t>k ohumusování, bude čerpáno dle skutečně zjištěného stavu se souhlasem TDS</t>
  </si>
  <si>
    <t>Zemní práce</t>
  </si>
  <si>
    <t>11130</t>
  </si>
  <si>
    <t>SEJMUTÍ DRNU</t>
  </si>
  <si>
    <t>M2</t>
  </si>
  <si>
    <t>sejmutí drnu tl. 0,1 m vč. odvozu a uložení na skládku, poplatek za skládku v pol. č. 014102</t>
  </si>
  <si>
    <t>odměřeno digitálně ze situace ... 7 810 m2</t>
  </si>
  <si>
    <t>11332</t>
  </si>
  <si>
    <t>ODSTRANĚNÍ PODKLADŮ ZPEVNĚNÝCH PLOCH Z KAMENIVA NESTMELENÉHO</t>
  </si>
  <si>
    <t>odstranění podkladních nestmelených vrstev vozovky v tl. 0,20 - zemina s odvozem na mezideponii a použití do recyklace</t>
  </si>
  <si>
    <t>bude čerpáno dle skutečně zjištěného stavu se souhlasem TDS</t>
  </si>
  <si>
    <t>11333</t>
  </si>
  <si>
    <t>A</t>
  </si>
  <si>
    <t>ODSTRANĚNÍ PODKLADU ZPEVNĚNÝCH PLOCH S ASFALT POJIVEM</t>
  </si>
  <si>
    <t>odstranění konstrukčních stmelených vrstev v tl. 0,10 m (se souhlasem TDS) + odvoz na mezideponii a použití do recyklace</t>
  </si>
  <si>
    <t>7</t>
  </si>
  <si>
    <t>B</t>
  </si>
  <si>
    <t>odstranění konstrukčních stmelených vrstev s PAU tl. 0,10 m Nebezpečný odpad (se souhlasem TDS) - odvoz na skládku</t>
  </si>
  <si>
    <t>8</t>
  </si>
  <si>
    <t>11372</t>
  </si>
  <si>
    <t>FRÉZOVÁNÍ ZPEVNĚNÝCH PLOCH ASFALTOVÝCH</t>
  </si>
  <si>
    <t>odfrézování asfaltových vrstev v tl. 30 mm   
odvoz na mezideponii, R- materiál se použije do krajnic a dosypání nezpevněných sjezdů</t>
  </si>
  <si>
    <t>113765</t>
  </si>
  <si>
    <t>FRÉZOVÁNÍ DRÁŽKY PRŮŘEZU DO 600MM2 V ASFALTOVÉ VOZOVCE</t>
  </si>
  <si>
    <t>M</t>
  </si>
  <si>
    <t>pracovní spáry (proříznutí trhliny, průřez 10-30 mm/25-40 mm, s vyčištěním</t>
  </si>
  <si>
    <t>12273</t>
  </si>
  <si>
    <t>ODKOPÁVKY A PROKOPÁVKY OBECNÉ TŘ. I</t>
  </si>
  <si>
    <t>odstranění AZ v tl. 0,50 včetně odvozu na skládku</t>
  </si>
  <si>
    <t>11</t>
  </si>
  <si>
    <t>12673</t>
  </si>
  <si>
    <t>ZŘÍZENÍ STUPŇŮ V PODLOŽÍ NÁSYPŮ TŘ. I</t>
  </si>
  <si>
    <t>výkop (zemní stupně a úprava příkopů) odvoz na skládku</t>
  </si>
  <si>
    <t>nová konstrukce vozovky (odměřeno digitálně ze situace)</t>
  </si>
  <si>
    <t>12</t>
  </si>
  <si>
    <t>12960</t>
  </si>
  <si>
    <t>ČIŠTĚNÍ VODOTEČÍ A MELIORAČ KANÁLŮ OD NÁNOSŮ</t>
  </si>
  <si>
    <t>vyčištění koryta, vč. odvozu na skládku a poplatku za skládkovné</t>
  </si>
  <si>
    <t>propustek pod sjezdem (km 0,170) v pravo ... 11 m2 
propustek pod sjezdem (km 0,170) v levo ... 11 m2 
propustek pod sjezdem (km 0,590) ... 11 m2 
propustek pod sjezdem (km 0,965) ... 11 m2 
propustek pod sjezdem (km 1,130) ... 11 m2 
celkem 55 m2 * 0,25 = 13,750 m3</t>
  </si>
  <si>
    <t>13</t>
  </si>
  <si>
    <t>13273</t>
  </si>
  <si>
    <t>HLOUBENÍ RÝH ŠÍŘ DO 2M PAŽ I NEPAŽ TŘ. I</t>
  </si>
  <si>
    <t>výkop pro uložení propustku, vč. odvozu na skládku a poplatku za skládkovné</t>
  </si>
  <si>
    <t>propustek pod sjezdem (km 0,170) v pravo ... 9 m3 
propustek pod sjezdem (km 0,170) v levo ... 13 m3 
propustek pod sjezdem (km 0,590) ... 9 m3  
propustek pod sjezdem (km 0,965) ... 11 m3 
propustek pod sjezdem (km 1,130) ... 9 m3</t>
  </si>
  <si>
    <t>14</t>
  </si>
  <si>
    <t>17180</t>
  </si>
  <si>
    <t>ULOŽENÍ SYPANINY DO NÁSYPŮ Z NAKUPOVANÝCH MATERIÁLŮ</t>
  </si>
  <si>
    <t>nová AZ z vhodného nakupovaného materiálu</t>
  </si>
  <si>
    <t>15</t>
  </si>
  <si>
    <t>násyp z vhodného mat. do násypu se zhutněním z nakup. materiálu</t>
  </si>
  <si>
    <t>16</t>
  </si>
  <si>
    <t>18230</t>
  </si>
  <si>
    <t>ROZPROSTŘENÍ ORNICE V ROVINĚ</t>
  </si>
  <si>
    <t>ohumusování tl. 0,10m</t>
  </si>
  <si>
    <t>17</t>
  </si>
  <si>
    <t>18241</t>
  </si>
  <si>
    <t>ZALOŽENÍ TRÁVNÍKU RUČNÍM VÝSEVEM</t>
  </si>
  <si>
    <t>osetí krajnice</t>
  </si>
  <si>
    <t>18</t>
  </si>
  <si>
    <t>184B16</t>
  </si>
  <si>
    <t>VYSAZOVÁNÍ STROMŮ LISTNATÝCH S BALEM OBVOD KMENE DO 18CM, PODCHOZÍ VÝŠ MIN 2,4M</t>
  </si>
  <si>
    <t>KUS</t>
  </si>
  <si>
    <t>6 ks ex Dub letní (Quercus robur) – sazenice s kořenovým balem, na pozemku p.č. 646/1 v k.ú. Sulice  
4ks ex Buk lesní (Fagus sylvatica) – sazenice s kořenovým balem, na pozemku p.č. 646/1 v k.ú. Sulice</t>
  </si>
  <si>
    <t>Základy</t>
  </si>
  <si>
    <t>19</t>
  </si>
  <si>
    <t>21452</t>
  </si>
  <si>
    <t>SANAČNÍ VRSTVY Z KAMENIVA DRCENÉHO</t>
  </si>
  <si>
    <t>Doplnění materiálu k recyklaci a hloubkové sanaci okrajů vozovky, např. nakup. ŠD 0/63, viz VPŘ</t>
  </si>
  <si>
    <t>20</t>
  </si>
  <si>
    <t>272314</t>
  </si>
  <si>
    <t>ZÁKLADY Z PROSTÉHO BETONU DO C25/30</t>
  </si>
  <si>
    <t>betonové lože pod propustky tl. 0,15 m C25/30 - XF3</t>
  </si>
  <si>
    <t>propustek pod sjezdem (km 0,170) v pravo ... 2 m3 
propustek pod sjezdem (km 0,170) v levo ... 2 m3 
propustek pod sjezdem (km 0,590) ... 3 m3 
propustek pod sjezdem (km 0,965) ... 1 m3 
propustek pod sjezdem (km 1,130) ... 1 m3</t>
  </si>
  <si>
    <t>Vodorovné konstrukce</t>
  </si>
  <si>
    <t>21</t>
  </si>
  <si>
    <t>45131A</t>
  </si>
  <si>
    <t>PODKLADNÍ A VÝPLŇOVÉ VRSTVY Z PROSTÉHO BETONU C20/25</t>
  </si>
  <si>
    <t>betonové lože pro dlažbu tl. 0,10 m z C 20/25 - XF3</t>
  </si>
  <si>
    <t>propustek pod sjezdem (km 0,170) v pravo ... 1 m3 
propustek pod sjezdem (km 0,170) v levo ... 1 m3 
propustek pod sjezdem (km 0,590) ... 1 m3  
propustek pod sjezdem (km 0,965) ... 1 m3 
propustek pod sjezdem (km 1,130) ... 1 m3</t>
  </si>
  <si>
    <t>22</t>
  </si>
  <si>
    <t>465512</t>
  </si>
  <si>
    <t>DLAŽBY Z LOMOVÉHO KAMENE NA MC</t>
  </si>
  <si>
    <t>odláždění - dlažba z lomového kamene tl. 0,15m + vyspárování MC25 XF4</t>
  </si>
  <si>
    <t>propustek pod sjezdem (km 0,170) v pravo ... 5 m3 
propustek pod sjezdem (km 0,170) v levo ... 5 m3 
propustek pod sjezdem (km 0,590) ... 5 m3 
propustek pod sjezdem (km 0,965) ... 5 m3 
propustek pod sjezdem (km 1,130) ... 5 m3</t>
  </si>
  <si>
    <t>Komunikace</t>
  </si>
  <si>
    <t>23</t>
  </si>
  <si>
    <t>56363</t>
  </si>
  <si>
    <t>VOZOVKOVÉ VRSTVY Z RECYKLOVANÉHO MATERIÁLU TL DO 150MM</t>
  </si>
  <si>
    <t>nezpevněné sjezdy tl. 150 mm (oprava formou dosypání R-materiálu)</t>
  </si>
  <si>
    <t>24</t>
  </si>
  <si>
    <t>567542</t>
  </si>
  <si>
    <t>VRST PRO OBNOVU A OPR RECYK ZA STUDENA ASF EMUL TL DO 200MM</t>
  </si>
  <si>
    <t>rozfrézování konstrukce vozovky na hloubku 0,20 m a urovnání/reprofilování a provedení recyklace za studena na místě se zhutněním, včetně předrcení v mobilním drtiči</t>
  </si>
  <si>
    <t>konkrétní receptura dle ITT zhotovitele, kombinace nákupu vhodného materiálu k recyklaci např. ŠD 0/32 a vhodný materiál k recyklaci z mezideponie</t>
  </si>
  <si>
    <t>25</t>
  </si>
  <si>
    <t>56960</t>
  </si>
  <si>
    <t>ZPEVNĚNÍ KRAJNIC Z RECYKLOVANÉHO MATERIÁLU</t>
  </si>
  <si>
    <t>nezpevněné krajnice R-materiál  tl. 0,10 m</t>
  </si>
  <si>
    <t>26</t>
  </si>
  <si>
    <t>572214</t>
  </si>
  <si>
    <t>SPOJOVACÍ POSTŘIK Z MODIFIK EMULZE DO 0,5KG/M2</t>
  </si>
  <si>
    <t>spojovací postřik modifikovaný PS-CP 0,40 kg/m2</t>
  </si>
  <si>
    <t>27</t>
  </si>
  <si>
    <t>spojovací postřik modifikovaný PS-CP 0,50 kg/m2</t>
  </si>
  <si>
    <t>28</t>
  </si>
  <si>
    <t>C</t>
  </si>
  <si>
    <t>29</t>
  </si>
  <si>
    <t>572224</t>
  </si>
  <si>
    <t>SPOJOVACÍ POSTŘIK Z MODIFIK EMULZE DO 1,0KG/M2</t>
  </si>
  <si>
    <t>spojovací postřik PS-CP 0,60 kg/m2</t>
  </si>
  <si>
    <t>30</t>
  </si>
  <si>
    <t>57476</t>
  </si>
  <si>
    <t>VOZOVKOVÉ VÝZTUŽNÉ VRSTVY Z GEOMŘÍŽOVINY S TKANINOU</t>
  </si>
  <si>
    <t>skelná geomříž s tahovou pevností 100/100 kN se samolepícím podkladem, velikost ok 25/25 mm s polymerním potahem a tepelnou odolností min. 190; C dle TP 115 a 147 (šířka 1,5m)</t>
  </si>
  <si>
    <t>vyztužení krajů vozovky, viz TZ, bude čerpáno dle skutečně zjištěného stavu se souhlasem TDS</t>
  </si>
  <si>
    <t>31</t>
  </si>
  <si>
    <t>574A04</t>
  </si>
  <si>
    <t>ASFALTOVÝ BETON PRO OBRUSNÉ VRSTVY ACO 11+, 11S</t>
  </si>
  <si>
    <t>asfaltový beton podkladní ACO 11S 50/70 tl. 30 mm</t>
  </si>
  <si>
    <t>na vrstvu RS-CA pokládka vyrovnávací vrstvy, bude čerpáno dle skutečně zjištěného stavu se souhlasem TDS</t>
  </si>
  <si>
    <t>32</t>
  </si>
  <si>
    <t>574B34</t>
  </si>
  <si>
    <t>ASFALTOVÝ BETON PRO OBRUSNÉ VRSTVY MODIFIK ACO 11+, 11S TL. 40MM</t>
  </si>
  <si>
    <t>asfaltový beton pro obrusnou vrstvu modif. ACO 11+ PMB 45/80-60(65) tl. 40 mm</t>
  </si>
  <si>
    <t>33</t>
  </si>
  <si>
    <t>zpevněné sjezdy ... 160 m2 
napojení na stávající stav ... 121 m2</t>
  </si>
  <si>
    <t>34</t>
  </si>
  <si>
    <t>574C56</t>
  </si>
  <si>
    <t>ASFALTOVÝ BETON PRO LOŽNÍ VRSTVY ACL 16+, 16S TL. 60MM</t>
  </si>
  <si>
    <t>asfaltový beton pro ložné vrstvy ACL 16+ 50/70 tl. 60 mm</t>
  </si>
  <si>
    <t>35</t>
  </si>
  <si>
    <t>Přidružená stavební výroba</t>
  </si>
  <si>
    <t>36</t>
  </si>
  <si>
    <t>711111</t>
  </si>
  <si>
    <t>IZOLACE BĚŽNÝCH KONSTRUKCÍ PROTI ZEMNÍ VLHKOSTI ASFALTOVÝMI NÁTĚRY</t>
  </si>
  <si>
    <t>izolace 2 x asfaltový nátěr</t>
  </si>
  <si>
    <t>propustek pod sjezdem (km 0,170) v pravo ... 26 m2 
propustek pod sjezdem (km 0,170) v levo ... 37 m2 
propustek pod sjezdem (km 0,590) ... 20 m2 
propustek pod sjezdem (km 0,965) ... 32 m2 
propustek pod sjezdem (km 1,130) ... 18 m2 
celkem 133 m2*2=266 m2</t>
  </si>
  <si>
    <t>37</t>
  </si>
  <si>
    <t>78381</t>
  </si>
  <si>
    <t>NÁTĚRY BETON KONSTR TYP S1 (OS-A)</t>
  </si>
  <si>
    <t>izolace penetrační nátěr</t>
  </si>
  <si>
    <t>propustek pod sjezdem (km 0,170) v pravo ... 26 m2 
propustek pod sjezdem (km 0,170) v levo ... 37 m2 
propustek pod sjezdem (km 0,590) ... 20 m2 
propustek pod sjezdem (km 0,965) ... 32 m2 
propustek pod sjezdem (km 1,130) ... 18 m2</t>
  </si>
  <si>
    <t>Potrubí</t>
  </si>
  <si>
    <t>38</t>
  </si>
  <si>
    <t>899524</t>
  </si>
  <si>
    <t>OBETONOVÁNÍ POTRUBÍ Z PROSTÉHO BETONU DO C25/30</t>
  </si>
  <si>
    <t>obetonování propustku + základový pas C 25/30 XF3</t>
  </si>
  <si>
    <t>propustek pod sjezdem (km 0,170) v pravo ... 2 m3 
propustek pod sjezdem (km 0,170) v levo ... 3 m3 
propustek pod sjezdem (km 0,590) ... 1 m3 
propustek pod sjezdem (km 0,965) ... 2 m3 
propustek pod sjezdem (km 1,130) ... 1 m3</t>
  </si>
  <si>
    <t>Ostatní konstrukce a práce</t>
  </si>
  <si>
    <t>39</t>
  </si>
  <si>
    <t>91228</t>
  </si>
  <si>
    <t>SMĚROVÉ SLOUPKY Z PLAST HMOT VČETNĚ ODRAZNÉHO PÁSKU</t>
  </si>
  <si>
    <t>směrové sloupky Z11a,b</t>
  </si>
  <si>
    <t>40</t>
  </si>
  <si>
    <t>směrové sloupky Z11d,c</t>
  </si>
  <si>
    <t>41</t>
  </si>
  <si>
    <t>914143</t>
  </si>
  <si>
    <t>DOPRAV ZNAČ ZÁKL VEL OCEL FÓLIE TŘ 3 - DEMONTÁŽ</t>
  </si>
  <si>
    <t>SDZ - odstranění vč. odvozu a likvidace</t>
  </si>
  <si>
    <t>IS4cl – 2ks; P2 – 2ks; P6 – 1ks; IS4b – 1 ks; A22 – 1ks; E13 – 1ks; A28 – 1 ks</t>
  </si>
  <si>
    <t>42</t>
  </si>
  <si>
    <t>914161</t>
  </si>
  <si>
    <t>DOPRAVNÍ ZNAČKY ZÁKLADNÍ VELIKOSTI HLINÍKOVÉ FÓLIE TŘ 1 - DODÁVKA A MONTÁŽ</t>
  </si>
  <si>
    <t>SDZ - nové</t>
  </si>
  <si>
    <t>IS4cl – 2ks 
P2 – 2ks 
P6 – 1ks 
IS4b – 1 ks 
A22 – 1ks 
E13 – 1ks 
A28 – 1 ks</t>
  </si>
  <si>
    <t>43</t>
  </si>
  <si>
    <t>914913</t>
  </si>
  <si>
    <t>SLOUPKY A STOJKY DZ Z OCEL TRUBEK ZABETON DEMONTÁŽ</t>
  </si>
  <si>
    <t>44</t>
  </si>
  <si>
    <t>914941</t>
  </si>
  <si>
    <t>SLOUPKY A STOJKY DOPRAVNÍCH ZNAČEK Z HLINÍK TRUBEK DO PATKY - DODÁVKA A MONTÁŽ</t>
  </si>
  <si>
    <t>45</t>
  </si>
  <si>
    <t>915111</t>
  </si>
  <si>
    <t>VODOROVNÉ DOPRAVNÍ ZNAČENÍ BARVOU HLADKÉ - DODÁVKA A POKLÁDKA</t>
  </si>
  <si>
    <t>VDZ - nástřik</t>
  </si>
  <si>
    <t>V4 (0,125) ... 386 m2 
V2b (1,5/1,5/0,125) ... 3 m2</t>
  </si>
  <si>
    <t>46</t>
  </si>
  <si>
    <t>915231</t>
  </si>
  <si>
    <t>VODOR DOPRAV ZNAČ PLASTEM PROFIL ZVUČÍCÍ - DOD A POKLÁDKA</t>
  </si>
  <si>
    <t>VDZ - plastem</t>
  </si>
  <si>
    <t>47</t>
  </si>
  <si>
    <t>9183A1</t>
  </si>
  <si>
    <t>PROPUSTY Z TRUB DN 300MM BETONOVÝCH</t>
  </si>
  <si>
    <t>betonový propustek DN 300 vč. zkosení a řezání</t>
  </si>
  <si>
    <t>propustek pod sjezdem (km 0,170) v pravo ... 10 m 
propustek pod sjezdem (km 0,170) v levo ... 14 m 
propustek pod sjezdem (km 0,590) ... 7 m 
propustek pod sjezdem (km 0,965) ... 12 m 
propustek pod sjezdem (km 1,130) ... 7 m</t>
  </si>
  <si>
    <t>48</t>
  </si>
  <si>
    <t>931325</t>
  </si>
  <si>
    <t>TĚSNĚNÍ DILATAČ SPAR ASF ZÁLIVKOU MODIFIK PRŮŘ DO 600MM2</t>
  </si>
  <si>
    <t>vč. natření penetračním adhezním nátěrem a vyplnění zálivkou N2</t>
  </si>
  <si>
    <t>viz. pol.113765</t>
  </si>
  <si>
    <t>49</t>
  </si>
  <si>
    <t>93832</t>
  </si>
  <si>
    <t>OČIŠTĚNÍ DLAŽEB OD VEGETACE</t>
  </si>
  <si>
    <t>pročištění vtoku a výtoku propustku vč. odvozu na skládku a poplatku za skládkovné</t>
  </si>
  <si>
    <t>propustek pod sjezdem (km 0,170) v pravo ... 17 m2 
propustek pod sjezdem (km 0,170) v levo ... 17 m2 
propustek pod sjezdem (km 0,590) ... 17 m2 
propustek pod sjezdem (km 0,965) ... 17 m2 
propustek pod sjezdem (km 1,130) ... 17 m2</t>
  </si>
  <si>
    <t>SO 102</t>
  </si>
  <si>
    <t>Údržba silnice III/00315 - km 1,488 - KÚ</t>
  </si>
  <si>
    <t>11130 SEJMUTÍ DRNU ... 8950*0,1*1,6  
12673 ZŘÍZENÍ STUPŇŮ V PODLOŽÍ ... 434*1,6 
12273 ODKOPÁVKY AZ ... 4160*1,8</t>
  </si>
  <si>
    <t>11333.B ODSTRANĚNÍ ZP PLOCH S ASFALT POJIVEM ... 290 * 2,2</t>
  </si>
  <si>
    <t>odměřeno digitálně ze situace ... 8 950 m2</t>
  </si>
  <si>
    <t>odstranění podkladních nestmelených vrstev vozovky v tl. 0,07 m - odvoz na mezideponii a použití do recyklace</t>
  </si>
  <si>
    <t>odstranění konstrukčních stmelených vrstev v tl. 0,13 m (se souhlasem TDS) + odvoz na mezideponii a použití do recyklace</t>
  </si>
  <si>
    <t>odfrézování asfaltových vrstev v tl. 100 mm  
odvoz na mezideponii, využití při RS-CA a zhotovení krajnic</t>
  </si>
  <si>
    <t>propustek pod sjezdem (km 2,280) ... 11 m2 
propustek pod sjezdem (km 2,480) ... 11 m2 
propustek pod sjezdem (km 3,120) ... 11 m2 
celkem 33 m2 * 0,25 = 8,250 m3</t>
  </si>
  <si>
    <t>propustek pod sjezdem (km 2,280) ... 13 m3 
propustek pod sjezdem (km 2,480) ... 11 m3 
propustek pod sjezdem (km 3,120) ... 11 m3</t>
  </si>
  <si>
    <t>propustek pod sjezdem (km 2,280) ... 2 m3 
propustek pod sjezdem (km 2,480) ... 2 m3 
propustek pod sjezdem (km 3,120) ... 1 m3</t>
  </si>
  <si>
    <t>propustek pod sjezdem (km 2,280) ... 1 m3 
propustek pod sjezdem (km 2,480) ... 1 m3 
propustek pod sjezdem (km 3,120) ... 1 m3</t>
  </si>
  <si>
    <t>propustek pod sjezdem (km 2,280) ... 5 m3 
propustek pod sjezdem (km 2,480) ... 5 m3 
propustek pod sjezdem (km 3,120) ... 5 m3</t>
  </si>
  <si>
    <t>zpevněné sjezdy ... 19 m2 
napojení na stávající stav ... 616 m2</t>
  </si>
  <si>
    <t>propustek pod sjezdem (km 2,280) ... 35 m2 
propustek pod sjezdem (km 2,480) ... 29 m2 
propustek pod sjezdem (km 3,120) ... 25 m2 
celkem 89 m2 * 2 = 178 m2</t>
  </si>
  <si>
    <t>propustek pod sjezdem (km 2,280) ... 35 m2 
propustek pod sjezdem (km 2,480) ... 29 m2 
propustek pod sjezdem (km 3,120) ... 25 m2</t>
  </si>
  <si>
    <t>propustek pod sjezdem (km 2,280) ... 2 m3 
propustek pod sjezdem (km 2,480) ... 2 m3 
propustek pod sjezdem (km 3,120) ... 2 m3</t>
  </si>
  <si>
    <t>IS14 – 2 ks; A28 – 2 ks; E4 – 2 ks; P1 – 1 ks; IS4cp – 3 ks; A2b – 2 ks; E1 – 2 ks; IJ7 – 1 ks; E13 – 1 ks; E7b – 1 ks; IS12a – 1 ks; IS12b – 1ks; IS4a – 1 ks; IS3dl – 1 ks; IS3cp – 1 ks; P4 – 1 ks; E2b – 1 ks</t>
  </si>
  <si>
    <t>IS14 – 2 ks 
A28 – 2 ks 
E4 – 2 ks 
P1 – 1 ks 
IS4cp – 3 ks 
A2b – 2 ks 
E1 – 2 ks 
IJ7 – 1 ks 
E13 – 1 ks 
E7b – 1 ks 
IS12a – 1 ks 
IS12b – 1ks 
IS4a – 1 ks 
IS3dl – 1 ks 
IS3cp – 1 ks 
P4 – 1 ks 
E2b – 1 ks</t>
  </si>
  <si>
    <t>V4 (0,125) ... 465 m2 
V13a ... 98 m2 
V1a (0,125) ... 2 m2 
V2b (1,5/1,5/0,125) ... 2 m2</t>
  </si>
  <si>
    <t>propustek pod sjezdem (km 2,280) ... 13 m 
propustek pod sjezdem (km 2,480) ... 10 m 
propustek pod sjezdem (km 3,120) ... 9 m</t>
  </si>
  <si>
    <t>propustek pod sjezdem (km 2,280) ... 17 m2 
propustek pod sjezdem (km 2,480) ... 17 m2 
propustek pod sjezdem (km 3,120) ... 17 m2</t>
  </si>
</sst>
</file>

<file path=xl/styles.xml><?xml version="1.0" encoding="utf-8"?>
<styleSheet xmlns="http://schemas.openxmlformats.org/spreadsheetml/2006/main">
  <numFmts count="2">
    <numFmt numFmtId="177" formatCode="#,##0.00"/>
    <numFmt numFmtId="178" formatCode="#,##0.000"/>
  </numFmts>
  <fonts count="7">
    <font>
      <sz val="10"/>
      <name val="Arial"/>
      <family val="0"/>
    </font>
    <font>
      <b/>
      <sz val="16"/>
      <color rgb="FF000000"/>
      <name val="Arial"/>
      <family val="0"/>
    </font>
    <font>
      <b/>
      <sz val="16"/>
      <name val="Arial"/>
      <family val="0"/>
    </font>
    <font>
      <b/>
      <sz val="10"/>
      <name val="Arial"/>
      <family val="0"/>
    </font>
    <font>
      <sz val="10"/>
      <color rgb="FFFFFFFF"/>
      <name val="Arial"/>
      <family val="0"/>
    </font>
    <font>
      <b/>
      <sz val="11"/>
      <name val="Arial"/>
      <family val="0"/>
    </font>
    <font>
      <i/>
      <sz val="10"/>
      <name val="Arial"/>
      <family val="0"/>
    </font>
  </fonts>
  <fills count="4">
    <fill>
      <patternFill/>
    </fill>
    <fill>
      <patternFill patternType="gray125"/>
    </fill>
    <fill>
      <patternFill patternType="solid">
        <fgColor rgb="FFD9D9D9"/>
        <bgColor indexed="64"/>
      </patternFill>
    </fill>
    <fill>
      <patternFill patternType="solid">
        <fgColor rgb="FFCB441A"/>
        <bgColor indexed="64"/>
      </patternFill>
    </fill>
  </fills>
  <borders count="7">
    <border>
      <left/>
      <right/>
      <top/>
      <bottom/>
      <diagonal/>
    </border>
    <border>
      <left style="thin"/>
      <right style="thin"/>
      <top style="thin"/>
      <bottom style="thin"/>
    </border>
    <border>
      <left/>
      <right/>
      <top/>
      <bottom style="thin"/>
    </border>
    <border>
      <left/>
      <right style="thin"/>
      <top/>
      <bottom/>
    </border>
    <border>
      <left style="thin"/>
      <right/>
      <top/>
      <bottom/>
    </border>
    <border>
      <left/>
      <right/>
      <top style="thin"/>
      <bottom/>
    </border>
    <border>
      <left/>
      <right/>
      <top style="thin"/>
      <bottom style="thin"/>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43">
    <xf numFmtId="0" fontId="0" fillId="0" borderId="0" xfId="0"/>
    <xf numFmtId="0" fontId="0" fillId="2" borderId="0" xfId="0" applyFill="1"/>
    <xf numFmtId="0" fontId="1" fillId="2" borderId="0" xfId="0" applyFont="1" applyFill="1" applyAlignment="1">
      <alignment horizontal="center" vertical="center"/>
    </xf>
    <xf numFmtId="0" fontId="2" fillId="2" borderId="0" xfId="0" applyFont="1" applyFill="1"/>
    <xf numFmtId="0" fontId="3" fillId="2" borderId="0" xfId="0" applyFont="1" applyFill="1" applyAlignment="1">
      <alignment horizontal="right"/>
    </xf>
    <xf numFmtId="0" fontId="4" fillId="3" borderId="1" xfId="0" applyFont="1" applyFill="1" applyBorder="1" applyAlignment="1">
      <alignment horizontal="center"/>
    </xf>
    <xf numFmtId="0" fontId="0" fillId="2" borderId="2" xfId="0" applyFill="1" applyBorder="1"/>
    <xf numFmtId="177" fontId="3" fillId="2" borderId="0" xfId="0" applyNumberFormat="1" applyFont="1" applyFill="1" applyAlignment="1">
      <alignment horizontal="right"/>
    </xf>
    <xf numFmtId="0" fontId="0" fillId="2" borderId="1" xfId="0" applyFill="1" applyBorder="1" applyAlignment="1">
      <alignment horizontal="center"/>
    </xf>
    <xf numFmtId="0" fontId="0" fillId="2" borderId="3" xfId="0" applyFill="1" applyBorder="1"/>
    <xf numFmtId="0" fontId="0" fillId="2" borderId="4" xfId="0" applyFill="1" applyBorder="1"/>
    <xf numFmtId="0" fontId="0" fillId="2" borderId="5" xfId="0" applyFill="1" applyBorder="1"/>
    <xf numFmtId="0" fontId="5" fillId="2" borderId="0" xfId="0" applyFont="1" applyFill="1"/>
    <xf numFmtId="0" fontId="5" fillId="2" borderId="0" xfId="0" applyFont="1" applyFill="1" applyAlignment="1">
      <alignment horizontal="right"/>
    </xf>
    <xf numFmtId="0" fontId="5" fillId="2" borderId="0" xfId="0" applyFont="1" applyFill="1" applyAlignment="1">
      <alignment horizontal="left"/>
    </xf>
    <xf numFmtId="0" fontId="4" fillId="3" borderId="1" xfId="0" applyFont="1" applyFill="1" applyBorder="1" applyAlignment="1">
      <alignment horizontal="center" vertical="center" wrapText="1"/>
    </xf>
    <xf numFmtId="0" fontId="5" fillId="2" borderId="2" xfId="0" applyFont="1" applyFill="1" applyBorder="1"/>
    <xf numFmtId="0" fontId="5" fillId="2" borderId="2" xfId="0" applyFont="1" applyFill="1" applyBorder="1" applyAlignment="1">
      <alignment horizontal="right"/>
    </xf>
    <xf numFmtId="0" fontId="5" fillId="2" borderId="2" xfId="0" applyFont="1" applyFill="1" applyBorder="1" applyAlignment="1">
      <alignment horizontal="left"/>
    </xf>
    <xf numFmtId="0" fontId="0" fillId="2" borderId="6" xfId="0" applyFill="1" applyBorder="1"/>
    <xf numFmtId="0" fontId="3" fillId="0" borderId="1" xfId="0" applyFont="1" applyBorder="1" applyAlignment="1">
      <alignment horizontal="left"/>
    </xf>
    <xf numFmtId="177" fontId="3" fillId="0" borderId="1" xfId="0" applyNumberFormat="1" applyFont="1" applyBorder="1" applyAlignment="1">
      <alignment horizontal="right"/>
    </xf>
    <xf numFmtId="0" fontId="3" fillId="2" borderId="5" xfId="0" applyFont="1" applyFill="1" applyBorder="1" applyAlignment="1">
      <alignment horizontal="right"/>
    </xf>
    <xf numFmtId="177" fontId="3" fillId="2" borderId="5" xfId="0" applyNumberFormat="1" applyFont="1" applyFill="1" applyBorder="1" applyAlignment="1">
      <alignment horizontal="center"/>
    </xf>
    <xf numFmtId="0" fontId="3" fillId="2" borderId="5" xfId="0" applyFont="1" applyFill="1" applyBorder="1" applyAlignment="1">
      <alignment wrapText="1"/>
    </xf>
    <xf numFmtId="0" fontId="0" fillId="0" borderId="1" xfId="0" applyBorder="1"/>
    <xf numFmtId="0" fontId="3" fillId="2" borderId="6" xfId="0" applyFont="1" applyFill="1" applyBorder="1" applyAlignment="1">
      <alignment horizontal="right"/>
    </xf>
    <xf numFmtId="0" fontId="3" fillId="2" borderId="6" xfId="0" applyFont="1" applyFill="1" applyBorder="1" applyAlignment="1">
      <alignment wrapText="1"/>
    </xf>
    <xf numFmtId="177" fontId="3" fillId="2" borderId="6" xfId="0" applyNumberFormat="1" applyFont="1" applyFill="1" applyBorder="1" applyAlignment="1">
      <alignment horizontal="center"/>
    </xf>
    <xf numFmtId="0" fontId="0" fillId="0" borderId="1" xfId="0" applyBorder="1" applyAlignment="1">
      <alignment horizontal="right"/>
    </xf>
    <xf numFmtId="0" fontId="0" fillId="0" borderId="1" xfId="0" applyBorder="1" applyAlignment="1">
      <alignment wrapText="1"/>
    </xf>
    <xf numFmtId="0" fontId="0" fillId="0" borderId="1" xfId="0" applyBorder="1" applyAlignment="1">
      <alignment horizontal="center"/>
    </xf>
    <xf numFmtId="178" fontId="0" fillId="0" borderId="1" xfId="0" applyNumberFormat="1" applyBorder="1" applyAlignment="1">
      <alignment horizontal="center"/>
    </xf>
    <xf numFmtId="177" fontId="0" fillId="0" borderId="1" xfId="0" applyNumberFormat="1" applyBorder="1" applyAlignment="1">
      <alignment horizontal="center"/>
    </xf>
    <xf numFmtId="0" fontId="0" fillId="0" borderId="5" xfId="0" applyBorder="1" applyAlignment="1">
      <alignment vertical="top"/>
    </xf>
    <xf numFmtId="0" fontId="0" fillId="0" borderId="1" xfId="0" applyBorder="1" applyAlignment="1">
      <alignment horizontal="left" vertical="center" wrapText="1"/>
    </xf>
    <xf numFmtId="0" fontId="0" fillId="0" borderId="0" xfId="0" applyAlignment="1">
      <alignment vertical="top"/>
    </xf>
    <xf numFmtId="0" fontId="6" fillId="0" borderId="1" xfId="0" applyFont="1" applyBorder="1" applyAlignment="1">
      <alignment horizontal="left" vertical="center" wrapText="1"/>
    </xf>
    <xf numFmtId="0" fontId="0" fillId="0" borderId="2" xfId="0" applyBorder="1" applyAlignment="1">
      <alignment vertical="top"/>
    </xf>
    <xf numFmtId="177" fontId="0" fillId="2" borderId="1" xfId="0" applyNumberFormat="1" applyFill="1" applyBorder="1" applyAlignment="1">
      <alignment horizontal="center"/>
    </xf>
    <xf numFmtId="177" fontId="3" fillId="2" borderId="0" xfId="0" applyNumberFormat="1" applyFont="1" applyFill="1" applyAlignment="1">
      <alignment horizontal="center"/>
    </xf>
    <xf numFmtId="0" fontId="3" fillId="2" borderId="2" xfId="0" applyFont="1" applyFill="1" applyBorder="1" applyAlignment="1">
      <alignment horizontal="right"/>
    </xf>
    <xf numFmtId="177" fontId="3" fillId="2" borderId="2" xfId="0" applyNumberFormat="1"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0</xdr:col>
      <xdr:colOff>1390650</xdr:colOff>
      <xdr:row>3</xdr:row>
      <xdr:rowOff>28575</xdr:rowOff>
    </xdr:to>
    <xdr:pic>
      <xdr:nvPicPr>
        <xdr:cNvPr id="1" name="Picture 1"/>
        <xdr:cNvPicPr preferRelativeResize="1">
          <a:picLocks noChangeAspect="1"/>
        </xdr:cNvPicPr>
      </xdr:nvPicPr>
      <xdr:blipFill>
        <a:blip r:embed="rId1"/>
        <a:stretch>
          <a:fillRect/>
        </a:stretch>
      </xdr:blipFill>
      <xdr:spPr>
        <a:xfrm>
          <a:off x="57150" y="28575"/>
          <a:ext cx="13335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1:E12"/>
  <sheetViews>
    <sheetView tabSelected="1" workbookViewId="0" topLeftCell="A1"/>
  </sheetViews>
  <sheetFormatPr defaultColWidth="9.140625" defaultRowHeight="12.75" customHeight="1"/>
  <cols>
    <col min="1" max="1" width="25.7109375" style="0" customWidth="1"/>
    <col min="2" max="2" width="66.7109375" style="0" customWidth="1"/>
    <col min="3" max="5" width="20.7109375" style="0" customWidth="1"/>
  </cols>
  <sheetData>
    <row r="1" spans="1:5" ht="12.75" customHeight="1">
      <c r="A1" s="1"/>
      <c r="B1" s="1" t="s">
        <v>0</v>
      </c>
      <c r="C1" s="1"/>
      <c r="D1" s="1"/>
      <c r="E1" s="1"/>
    </row>
    <row r="2" spans="1:5" ht="12.75" customHeight="1">
      <c r="A2" s="1"/>
      <c r="B2" s="2" t="s">
        <v>1</v>
      </c>
      <c r="C2" s="1"/>
      <c r="D2" s="1"/>
      <c r="E2" s="1"/>
    </row>
    <row r="3" spans="1:5" ht="20" customHeight="1">
      <c r="A3" s="1"/>
      <c r="B3" s="1"/>
      <c r="C3" s="1"/>
      <c r="D3" s="1"/>
      <c r="E3" s="1"/>
    </row>
    <row r="4" spans="1:5" ht="20" customHeight="1">
      <c r="A4" s="1"/>
      <c r="B4" s="3" t="s">
        <v>2</v>
      </c>
      <c r="C4" s="1"/>
      <c r="D4" s="1"/>
      <c r="E4" s="1"/>
    </row>
    <row r="5" spans="1:5" ht="12.75" customHeight="1">
      <c r="A5" s="1"/>
      <c r="B5" s="1" t="s">
        <v>3</v>
      </c>
      <c r="C5" s="1"/>
      <c r="D5" s="1"/>
      <c r="E5" s="1"/>
    </row>
    <row r="6" spans="1:5" ht="12.75" customHeight="1">
      <c r="A6" s="1"/>
      <c r="B6" s="4" t="s">
        <v>4</v>
      </c>
      <c r="C6" s="7">
        <f>SUM(C10:C12)</f>
      </c>
      <c r="D6" s="1"/>
      <c r="E6" s="1"/>
    </row>
    <row r="7" spans="1:5" ht="12.75" customHeight="1">
      <c r="A7" s="1"/>
      <c r="B7" s="4" t="s">
        <v>5</v>
      </c>
      <c r="C7" s="7">
        <f>SUM(E10:E12)</f>
      </c>
      <c r="D7" s="1"/>
      <c r="E7" s="1"/>
    </row>
    <row r="8" spans="1:5" ht="12.75" customHeight="1">
      <c r="A8" s="6"/>
      <c r="B8" s="6"/>
      <c r="C8" s="6"/>
      <c r="D8" s="6"/>
      <c r="E8" s="6"/>
    </row>
    <row r="9" spans="1:5" ht="12.75" customHeight="1">
      <c r="A9" s="5" t="s">
        <v>6</v>
      </c>
      <c r="B9" s="5" t="s">
        <v>7</v>
      </c>
      <c r="C9" s="5" t="s">
        <v>8</v>
      </c>
      <c r="D9" s="5" t="s">
        <v>9</v>
      </c>
      <c r="E9" s="5" t="s">
        <v>10</v>
      </c>
    </row>
    <row r="10" spans="1:5" ht="12.75" customHeight="1">
      <c r="A10" s="20" t="s">
        <v>24</v>
      </c>
      <c r="B10" s="20" t="s">
        <v>25</v>
      </c>
      <c r="C10" s="21">
        <f>'SO 000'!I3</f>
      </c>
      <c r="D10" s="21">
        <f>'SO 000'!O2</f>
      </c>
      <c r="E10" s="21">
        <f>C10+D10</f>
      </c>
    </row>
    <row r="11" spans="1:5" ht="12.75" customHeight="1">
      <c r="A11" s="20" t="s">
        <v>62</v>
      </c>
      <c r="B11" s="20" t="s">
        <v>63</v>
      </c>
      <c r="C11" s="21">
        <f>'SO 101'!I3</f>
      </c>
      <c r="D11" s="21">
        <f>'SO 101'!O2</f>
      </c>
      <c r="E11" s="21">
        <f>C11+D11</f>
      </c>
    </row>
    <row r="12" spans="1:5" ht="12.75" customHeight="1">
      <c r="A12" s="20" t="s">
        <v>272</v>
      </c>
      <c r="B12" s="20" t="s">
        <v>273</v>
      </c>
      <c r="C12" s="21">
        <f>'SO 102'!I3</f>
      </c>
      <c r="D12" s="21">
        <f>'SO 102'!O2</f>
      </c>
      <c r="E12" s="21">
        <f>C12+D12</f>
      </c>
    </row>
  </sheetData>
  <mergeCells count="4">
    <mergeCell ref="A1:A3"/>
    <mergeCell ref="B2:B3"/>
    <mergeCell ref="B4:D4"/>
    <mergeCell ref="B5:D5"/>
  </mergeCells>
  <printOptions/>
  <pageMargins left="0.75" right="0.75" top="1" bottom="1" header="0.5" footer="0.5"/>
  <pageSetup fitToHeight="0"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R2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f>
      </c>
      <c r="P2" t="s">
        <v>22</v>
      </c>
    </row>
    <row r="3" spans="1:16" ht="15" customHeight="1">
      <c r="A3" t="s">
        <v>12</v>
      </c>
      <c r="B3" s="12" t="s">
        <v>14</v>
      </c>
      <c r="C3" s="13" t="s">
        <v>15</v>
      </c>
      <c r="D3" s="1"/>
      <c r="E3" s="14" t="s">
        <v>16</v>
      </c>
      <c r="F3" s="1"/>
      <c r="G3" s="9"/>
      <c r="H3" s="8" t="s">
        <v>24</v>
      </c>
      <c r="I3" s="39">
        <f>0+I8</f>
      </c>
      <c r="O3" t="s">
        <v>19</v>
      </c>
      <c r="P3" t="s">
        <v>23</v>
      </c>
    </row>
    <row r="4" spans="1:16" ht="15" customHeight="1">
      <c r="A4" t="s">
        <v>17</v>
      </c>
      <c r="B4" s="16" t="s">
        <v>18</v>
      </c>
      <c r="C4" s="17" t="s">
        <v>24</v>
      </c>
      <c r="D4" s="6"/>
      <c r="E4" s="18" t="s">
        <v>25</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27</v>
      </c>
      <c r="D8" s="19"/>
      <c r="E8" s="27" t="s">
        <v>44</v>
      </c>
      <c r="F8" s="19"/>
      <c r="G8" s="19"/>
      <c r="H8" s="19"/>
      <c r="I8" s="28">
        <f>0+Q8</f>
      </c>
      <c r="O8">
        <f>0+R8</f>
      </c>
      <c r="Q8">
        <f>0+I9+I12+I15+I18</f>
      </c>
      <c r="R8">
        <f>0+O9+O12+O15+O18</f>
      </c>
    </row>
    <row r="9" spans="1:16" ht="12.75">
      <c r="A9" s="25" t="s">
        <v>45</v>
      </c>
      <c r="B9" s="29" t="s">
        <v>29</v>
      </c>
      <c r="C9" s="29" t="s">
        <v>46</v>
      </c>
      <c r="D9" s="25" t="s">
        <v>47</v>
      </c>
      <c r="E9" s="30" t="s">
        <v>48</v>
      </c>
      <c r="F9" s="31" t="s">
        <v>49</v>
      </c>
      <c r="G9" s="32">
        <v>3700000</v>
      </c>
      <c r="H9" s="33">
        <v>0</v>
      </c>
      <c r="I9" s="33">
        <f>ROUND(ROUND(H9,2)*ROUND(G9,3),2)</f>
      </c>
      <c r="O9">
        <f>(I9*21)/100</f>
      </c>
      <c r="P9" t="s">
        <v>23</v>
      </c>
    </row>
    <row r="10" spans="1:5" ht="12.75">
      <c r="A10" s="34" t="s">
        <v>50</v>
      </c>
      <c r="E10" s="35" t="s">
        <v>51</v>
      </c>
    </row>
    <row r="11" spans="1:5" ht="12.75">
      <c r="A11" s="38" t="s">
        <v>52</v>
      </c>
      <c r="E11" s="37" t="s">
        <v>47</v>
      </c>
    </row>
    <row r="12" spans="1:16" ht="12.75">
      <c r="A12" s="25" t="s">
        <v>45</v>
      </c>
      <c r="B12" s="29" t="s">
        <v>23</v>
      </c>
      <c r="C12" s="29" t="s">
        <v>53</v>
      </c>
      <c r="D12" s="25" t="s">
        <v>47</v>
      </c>
      <c r="E12" s="30" t="s">
        <v>54</v>
      </c>
      <c r="F12" s="31" t="s">
        <v>49</v>
      </c>
      <c r="G12" s="32">
        <v>1</v>
      </c>
      <c r="H12" s="33">
        <v>0</v>
      </c>
      <c r="I12" s="33">
        <f>ROUND(ROUND(H12,2)*ROUND(G12,3),2)</f>
      </c>
      <c r="O12">
        <f>(I12*21)/100</f>
      </c>
      <c r="P12" t="s">
        <v>23</v>
      </c>
    </row>
    <row r="13" spans="1:5" ht="25.5">
      <c r="A13" s="34" t="s">
        <v>50</v>
      </c>
      <c r="E13" s="35" t="s">
        <v>55</v>
      </c>
    </row>
    <row r="14" spans="1:5" ht="12.75">
      <c r="A14" s="38" t="s">
        <v>52</v>
      </c>
      <c r="E14" s="37" t="s">
        <v>47</v>
      </c>
    </row>
    <row r="15" spans="1:16" ht="12.75">
      <c r="A15" s="25" t="s">
        <v>45</v>
      </c>
      <c r="B15" s="29" t="s">
        <v>22</v>
      </c>
      <c r="C15" s="29" t="s">
        <v>56</v>
      </c>
      <c r="D15" s="25" t="s">
        <v>47</v>
      </c>
      <c r="E15" s="30" t="s">
        <v>57</v>
      </c>
      <c r="F15" s="31" t="s">
        <v>49</v>
      </c>
      <c r="G15" s="32">
        <v>1</v>
      </c>
      <c r="H15" s="33">
        <v>0</v>
      </c>
      <c r="I15" s="33">
        <f>ROUND(ROUND(H15,2)*ROUND(G15,3),2)</f>
      </c>
      <c r="O15">
        <f>(I15*21)/100</f>
      </c>
      <c r="P15" t="s">
        <v>23</v>
      </c>
    </row>
    <row r="16" spans="1:5" ht="25.5">
      <c r="A16" s="34" t="s">
        <v>50</v>
      </c>
      <c r="E16" s="35" t="s">
        <v>58</v>
      </c>
    </row>
    <row r="17" spans="1:5" ht="12.75">
      <c r="A17" s="38" t="s">
        <v>52</v>
      </c>
      <c r="E17" s="37" t="s">
        <v>47</v>
      </c>
    </row>
    <row r="18" spans="1:16" ht="12.75">
      <c r="A18" s="25" t="s">
        <v>45</v>
      </c>
      <c r="B18" s="29" t="s">
        <v>33</v>
      </c>
      <c r="C18" s="29" t="s">
        <v>59</v>
      </c>
      <c r="D18" s="25" t="s">
        <v>47</v>
      </c>
      <c r="E18" s="30" t="s">
        <v>60</v>
      </c>
      <c r="F18" s="31" t="s">
        <v>49</v>
      </c>
      <c r="G18" s="32">
        <v>1</v>
      </c>
      <c r="H18" s="33">
        <v>0</v>
      </c>
      <c r="I18" s="33">
        <f>ROUND(ROUND(H18,2)*ROUND(G18,3),2)</f>
      </c>
      <c r="O18">
        <f>(I18*21)/100</f>
      </c>
      <c r="P18" t="s">
        <v>23</v>
      </c>
    </row>
    <row r="19" spans="1:5" ht="25.5">
      <c r="A19" s="34" t="s">
        <v>50</v>
      </c>
      <c r="E19" s="35" t="s">
        <v>61</v>
      </c>
    </row>
    <row r="20" spans="1:5" ht="12.75">
      <c r="A20" s="36" t="s">
        <v>52</v>
      </c>
      <c r="E20" s="37" t="s">
        <v>47</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R162"/>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0+O8+O18+O64+O71+O78+O118+O125+O129</f>
      </c>
      <c r="P2" t="s">
        <v>22</v>
      </c>
    </row>
    <row r="3" spans="1:16" ht="15" customHeight="1">
      <c r="A3" t="s">
        <v>12</v>
      </c>
      <c r="B3" s="12" t="s">
        <v>14</v>
      </c>
      <c r="C3" s="13" t="s">
        <v>15</v>
      </c>
      <c r="D3" s="1"/>
      <c r="E3" s="14" t="s">
        <v>16</v>
      </c>
      <c r="F3" s="1"/>
      <c r="G3" s="9"/>
      <c r="H3" s="8" t="s">
        <v>62</v>
      </c>
      <c r="I3" s="39">
        <f>0+I8+I18+I64+I71+I78+I118+I125+I129</f>
      </c>
      <c r="O3" t="s">
        <v>19</v>
      </c>
      <c r="P3" t="s">
        <v>23</v>
      </c>
    </row>
    <row r="4" spans="1:16" ht="15" customHeight="1">
      <c r="A4" t="s">
        <v>17</v>
      </c>
      <c r="B4" s="16" t="s">
        <v>18</v>
      </c>
      <c r="C4" s="17" t="s">
        <v>62</v>
      </c>
      <c r="D4" s="6"/>
      <c r="E4" s="18" t="s">
        <v>63</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27</v>
      </c>
      <c r="D8" s="19"/>
      <c r="E8" s="27" t="s">
        <v>44</v>
      </c>
      <c r="F8" s="19"/>
      <c r="G8" s="19"/>
      <c r="H8" s="19"/>
      <c r="I8" s="28">
        <f>0+Q8</f>
      </c>
      <c r="O8">
        <f>0+R8</f>
      </c>
      <c r="Q8">
        <f>0+I9+I12+I15</f>
      </c>
      <c r="R8">
        <f>0+O9+O12+O15</f>
      </c>
    </row>
    <row r="9" spans="1:16" ht="12.75">
      <c r="A9" s="25" t="s">
        <v>45</v>
      </c>
      <c r="B9" s="29" t="s">
        <v>29</v>
      </c>
      <c r="C9" s="29" t="s">
        <v>64</v>
      </c>
      <c r="D9" s="25" t="s">
        <v>47</v>
      </c>
      <c r="E9" s="30" t="s">
        <v>65</v>
      </c>
      <c r="F9" s="31" t="s">
        <v>66</v>
      </c>
      <c r="G9" s="32">
        <v>7294.4</v>
      </c>
      <c r="H9" s="33">
        <v>0</v>
      </c>
      <c r="I9" s="33">
        <f>ROUND(ROUND(H9,2)*ROUND(G9,3),2)</f>
      </c>
      <c r="O9">
        <f>(I9*21)/100</f>
      </c>
      <c r="P9" t="s">
        <v>23</v>
      </c>
    </row>
    <row r="10" spans="1:5" ht="12.75">
      <c r="A10" s="34" t="s">
        <v>50</v>
      </c>
      <c r="E10" s="35" t="s">
        <v>67</v>
      </c>
    </row>
    <row r="11" spans="1:5" ht="38.25">
      <c r="A11" s="38" t="s">
        <v>52</v>
      </c>
      <c r="E11" s="37" t="s">
        <v>68</v>
      </c>
    </row>
    <row r="12" spans="1:16" ht="12.75">
      <c r="A12" s="25" t="s">
        <v>45</v>
      </c>
      <c r="B12" s="29" t="s">
        <v>23</v>
      </c>
      <c r="C12" s="29" t="s">
        <v>69</v>
      </c>
      <c r="D12" s="25" t="s">
        <v>47</v>
      </c>
      <c r="E12" s="30" t="s">
        <v>70</v>
      </c>
      <c r="F12" s="31" t="s">
        <v>66</v>
      </c>
      <c r="G12" s="32">
        <v>275</v>
      </c>
      <c r="H12" s="33">
        <v>0</v>
      </c>
      <c r="I12" s="33">
        <f>ROUND(ROUND(H12,2)*ROUND(G12,3),2)</f>
      </c>
      <c r="O12">
        <f>(I12*21)/100</f>
      </c>
      <c r="P12" t="s">
        <v>23</v>
      </c>
    </row>
    <row r="13" spans="1:5" ht="12.75">
      <c r="A13" s="34" t="s">
        <v>50</v>
      </c>
      <c r="E13" s="35" t="s">
        <v>71</v>
      </c>
    </row>
    <row r="14" spans="1:5" ht="12.75">
      <c r="A14" s="38" t="s">
        <v>52</v>
      </c>
      <c r="E14" s="37" t="s">
        <v>72</v>
      </c>
    </row>
    <row r="15" spans="1:16" ht="12.75">
      <c r="A15" s="25" t="s">
        <v>45</v>
      </c>
      <c r="B15" s="29" t="s">
        <v>22</v>
      </c>
      <c r="C15" s="29" t="s">
        <v>73</v>
      </c>
      <c r="D15" s="25" t="s">
        <v>47</v>
      </c>
      <c r="E15" s="30" t="s">
        <v>74</v>
      </c>
      <c r="F15" s="31" t="s">
        <v>75</v>
      </c>
      <c r="G15" s="32">
        <v>417.6</v>
      </c>
      <c r="H15" s="33">
        <v>0</v>
      </c>
      <c r="I15" s="33">
        <f>ROUND(ROUND(H15,2)*ROUND(G15,3),2)</f>
      </c>
      <c r="O15">
        <f>(I15*21)/100</f>
      </c>
      <c r="P15" t="s">
        <v>23</v>
      </c>
    </row>
    <row r="16" spans="1:5" ht="12.75">
      <c r="A16" s="34" t="s">
        <v>50</v>
      </c>
      <c r="E16" s="35" t="s">
        <v>76</v>
      </c>
    </row>
    <row r="17" spans="1:5" ht="12.75">
      <c r="A17" s="36" t="s">
        <v>52</v>
      </c>
      <c r="E17" s="37" t="s">
        <v>77</v>
      </c>
    </row>
    <row r="18" spans="1:18" ht="12.75" customHeight="1">
      <c r="A18" s="6" t="s">
        <v>43</v>
      </c>
      <c r="B18" s="6"/>
      <c r="C18" s="41" t="s">
        <v>29</v>
      </c>
      <c r="D18" s="6"/>
      <c r="E18" s="27" t="s">
        <v>78</v>
      </c>
      <c r="F18" s="6"/>
      <c r="G18" s="6"/>
      <c r="H18" s="6"/>
      <c r="I18" s="42">
        <f>0+Q18</f>
      </c>
      <c r="O18">
        <f>0+R18</f>
      </c>
      <c r="Q18">
        <f>0+I19+I22+I25+I28+I31+I34+I37+I40+I43+I46+I49+I52+I55+I58+I61</f>
      </c>
      <c r="R18">
        <f>0+O19+O22+O25+O28+O31+O34+O37+O40+O43+O46+O49+O52+O55+O58+O61</f>
      </c>
    </row>
    <row r="19" spans="1:16" ht="12.75">
      <c r="A19" s="25" t="s">
        <v>45</v>
      </c>
      <c r="B19" s="29" t="s">
        <v>33</v>
      </c>
      <c r="C19" s="29" t="s">
        <v>79</v>
      </c>
      <c r="D19" s="25" t="s">
        <v>47</v>
      </c>
      <c r="E19" s="30" t="s">
        <v>80</v>
      </c>
      <c r="F19" s="31" t="s">
        <v>81</v>
      </c>
      <c r="G19" s="32">
        <v>7810</v>
      </c>
      <c r="H19" s="33">
        <v>0</v>
      </c>
      <c r="I19" s="33">
        <f>ROUND(ROUND(H19,2)*ROUND(G19,3),2)</f>
      </c>
      <c r="O19">
        <f>(I19*21)/100</f>
      </c>
      <c r="P19" t="s">
        <v>23</v>
      </c>
    </row>
    <row r="20" spans="1:5" ht="25.5">
      <c r="A20" s="34" t="s">
        <v>50</v>
      </c>
      <c r="E20" s="35" t="s">
        <v>82</v>
      </c>
    </row>
    <row r="21" spans="1:5" ht="12.75">
      <c r="A21" s="38" t="s">
        <v>52</v>
      </c>
      <c r="E21" s="37" t="s">
        <v>83</v>
      </c>
    </row>
    <row r="22" spans="1:16" ht="25.5">
      <c r="A22" s="25" t="s">
        <v>45</v>
      </c>
      <c r="B22" s="29" t="s">
        <v>35</v>
      </c>
      <c r="C22" s="29" t="s">
        <v>84</v>
      </c>
      <c r="D22" s="25" t="s">
        <v>47</v>
      </c>
      <c r="E22" s="30" t="s">
        <v>85</v>
      </c>
      <c r="F22" s="31" t="s">
        <v>75</v>
      </c>
      <c r="G22" s="32">
        <v>1055</v>
      </c>
      <c r="H22" s="33">
        <v>0</v>
      </c>
      <c r="I22" s="33">
        <f>ROUND(ROUND(H22,2)*ROUND(G22,3),2)</f>
      </c>
      <c r="O22">
        <f>(I22*21)/100</f>
      </c>
      <c r="P22" t="s">
        <v>23</v>
      </c>
    </row>
    <row r="23" spans="1:5" ht="25.5">
      <c r="A23" s="34" t="s">
        <v>50</v>
      </c>
      <c r="E23" s="35" t="s">
        <v>86</v>
      </c>
    </row>
    <row r="24" spans="1:5" ht="12.75">
      <c r="A24" s="38" t="s">
        <v>52</v>
      </c>
      <c r="E24" s="37" t="s">
        <v>87</v>
      </c>
    </row>
    <row r="25" spans="1:16" ht="12.75">
      <c r="A25" s="25" t="s">
        <v>45</v>
      </c>
      <c r="B25" s="29" t="s">
        <v>37</v>
      </c>
      <c r="C25" s="29" t="s">
        <v>88</v>
      </c>
      <c r="D25" s="25" t="s">
        <v>89</v>
      </c>
      <c r="E25" s="30" t="s">
        <v>90</v>
      </c>
      <c r="F25" s="31" t="s">
        <v>75</v>
      </c>
      <c r="G25" s="32">
        <v>293</v>
      </c>
      <c r="H25" s="33">
        <v>0</v>
      </c>
      <c r="I25" s="33">
        <f>ROUND(ROUND(H25,2)*ROUND(G25,3),2)</f>
      </c>
      <c r="O25">
        <f>(I25*21)/100</f>
      </c>
      <c r="P25" t="s">
        <v>23</v>
      </c>
    </row>
    <row r="26" spans="1:5" ht="25.5">
      <c r="A26" s="34" t="s">
        <v>50</v>
      </c>
      <c r="E26" s="35" t="s">
        <v>91</v>
      </c>
    </row>
    <row r="27" spans="1:5" ht="12.75">
      <c r="A27" s="38" t="s">
        <v>52</v>
      </c>
      <c r="E27" s="37" t="s">
        <v>87</v>
      </c>
    </row>
    <row r="28" spans="1:16" ht="12.75">
      <c r="A28" s="25" t="s">
        <v>45</v>
      </c>
      <c r="B28" s="29" t="s">
        <v>92</v>
      </c>
      <c r="C28" s="29" t="s">
        <v>88</v>
      </c>
      <c r="D28" s="25" t="s">
        <v>93</v>
      </c>
      <c r="E28" s="30" t="s">
        <v>90</v>
      </c>
      <c r="F28" s="31" t="s">
        <v>75</v>
      </c>
      <c r="G28" s="32">
        <v>125</v>
      </c>
      <c r="H28" s="33">
        <v>0</v>
      </c>
      <c r="I28" s="33">
        <f>ROUND(ROUND(H28,2)*ROUND(G28,3),2)</f>
      </c>
      <c r="O28">
        <f>(I28*21)/100</f>
      </c>
      <c r="P28" t="s">
        <v>23</v>
      </c>
    </row>
    <row r="29" spans="1:5" ht="25.5">
      <c r="A29" s="34" t="s">
        <v>50</v>
      </c>
      <c r="E29" s="35" t="s">
        <v>94</v>
      </c>
    </row>
    <row r="30" spans="1:5" ht="12.75">
      <c r="A30" s="38" t="s">
        <v>52</v>
      </c>
      <c r="E30" s="37" t="s">
        <v>87</v>
      </c>
    </row>
    <row r="31" spans="1:16" ht="12.75">
      <c r="A31" s="25" t="s">
        <v>45</v>
      </c>
      <c r="B31" s="29" t="s">
        <v>95</v>
      </c>
      <c r="C31" s="29" t="s">
        <v>96</v>
      </c>
      <c r="D31" s="25" t="s">
        <v>47</v>
      </c>
      <c r="E31" s="30" t="s">
        <v>97</v>
      </c>
      <c r="F31" s="31" t="s">
        <v>75</v>
      </c>
      <c r="G31" s="32">
        <v>270</v>
      </c>
      <c r="H31" s="33">
        <v>0</v>
      </c>
      <c r="I31" s="33">
        <f>ROUND(ROUND(H31,2)*ROUND(G31,3),2)</f>
      </c>
      <c r="O31">
        <f>(I31*21)/100</f>
      </c>
      <c r="P31" t="s">
        <v>23</v>
      </c>
    </row>
    <row r="32" spans="1:5" ht="38.25">
      <c r="A32" s="34" t="s">
        <v>50</v>
      </c>
      <c r="E32" s="35" t="s">
        <v>98</v>
      </c>
    </row>
    <row r="33" spans="1:5" ht="12.75">
      <c r="A33" s="38" t="s">
        <v>52</v>
      </c>
      <c r="E33" s="37" t="s">
        <v>87</v>
      </c>
    </row>
    <row r="34" spans="1:16" ht="12.75">
      <c r="A34" s="25" t="s">
        <v>45</v>
      </c>
      <c r="B34" s="29" t="s">
        <v>40</v>
      </c>
      <c r="C34" s="29" t="s">
        <v>99</v>
      </c>
      <c r="D34" s="25" t="s">
        <v>47</v>
      </c>
      <c r="E34" s="30" t="s">
        <v>100</v>
      </c>
      <c r="F34" s="31" t="s">
        <v>101</v>
      </c>
      <c r="G34" s="32">
        <v>155</v>
      </c>
      <c r="H34" s="33">
        <v>0</v>
      </c>
      <c r="I34" s="33">
        <f>ROUND(ROUND(H34,2)*ROUND(G34,3),2)</f>
      </c>
      <c r="O34">
        <f>(I34*21)/100</f>
      </c>
      <c r="P34" t="s">
        <v>23</v>
      </c>
    </row>
    <row r="35" spans="1:5" ht="12.75">
      <c r="A35" s="34" t="s">
        <v>50</v>
      </c>
      <c r="E35" s="35" t="s">
        <v>102</v>
      </c>
    </row>
    <row r="36" spans="1:5" ht="12.75">
      <c r="A36" s="38" t="s">
        <v>52</v>
      </c>
      <c r="E36" s="37" t="s">
        <v>87</v>
      </c>
    </row>
    <row r="37" spans="1:16" ht="12.75">
      <c r="A37" s="25" t="s">
        <v>45</v>
      </c>
      <c r="B37" s="29" t="s">
        <v>42</v>
      </c>
      <c r="C37" s="29" t="s">
        <v>103</v>
      </c>
      <c r="D37" s="25" t="s">
        <v>47</v>
      </c>
      <c r="E37" s="30" t="s">
        <v>104</v>
      </c>
      <c r="F37" s="31" t="s">
        <v>75</v>
      </c>
      <c r="G37" s="32">
        <v>2952</v>
      </c>
      <c r="H37" s="33">
        <v>0</v>
      </c>
      <c r="I37" s="33">
        <f>ROUND(ROUND(H37,2)*ROUND(G37,3),2)</f>
      </c>
      <c r="O37">
        <f>(I37*21)/100</f>
      </c>
      <c r="P37" t="s">
        <v>23</v>
      </c>
    </row>
    <row r="38" spans="1:5" ht="12.75">
      <c r="A38" s="34" t="s">
        <v>50</v>
      </c>
      <c r="E38" s="35" t="s">
        <v>105</v>
      </c>
    </row>
    <row r="39" spans="1:5" ht="12.75">
      <c r="A39" s="38" t="s">
        <v>52</v>
      </c>
      <c r="E39" s="37" t="s">
        <v>87</v>
      </c>
    </row>
    <row r="40" spans="1:16" ht="12.75">
      <c r="A40" s="25" t="s">
        <v>45</v>
      </c>
      <c r="B40" s="29" t="s">
        <v>106</v>
      </c>
      <c r="C40" s="29" t="s">
        <v>107</v>
      </c>
      <c r="D40" s="25" t="s">
        <v>47</v>
      </c>
      <c r="E40" s="30" t="s">
        <v>108</v>
      </c>
      <c r="F40" s="31" t="s">
        <v>75</v>
      </c>
      <c r="G40" s="32">
        <v>457</v>
      </c>
      <c r="H40" s="33">
        <v>0</v>
      </c>
      <c r="I40" s="33">
        <f>ROUND(ROUND(H40,2)*ROUND(G40,3),2)</f>
      </c>
      <c r="O40">
        <f>(I40*21)/100</f>
      </c>
      <c r="P40" t="s">
        <v>23</v>
      </c>
    </row>
    <row r="41" spans="1:5" ht="12.75">
      <c r="A41" s="34" t="s">
        <v>50</v>
      </c>
      <c r="E41" s="35" t="s">
        <v>109</v>
      </c>
    </row>
    <row r="42" spans="1:5" ht="12.75">
      <c r="A42" s="38" t="s">
        <v>52</v>
      </c>
      <c r="E42" s="37" t="s">
        <v>110</v>
      </c>
    </row>
    <row r="43" spans="1:16" ht="12.75">
      <c r="A43" s="25" t="s">
        <v>45</v>
      </c>
      <c r="B43" s="29" t="s">
        <v>111</v>
      </c>
      <c r="C43" s="29" t="s">
        <v>112</v>
      </c>
      <c r="D43" s="25" t="s">
        <v>47</v>
      </c>
      <c r="E43" s="30" t="s">
        <v>113</v>
      </c>
      <c r="F43" s="31" t="s">
        <v>75</v>
      </c>
      <c r="G43" s="32">
        <v>13.75</v>
      </c>
      <c r="H43" s="33">
        <v>0</v>
      </c>
      <c r="I43" s="33">
        <f>ROUND(ROUND(H43,2)*ROUND(G43,3),2)</f>
      </c>
      <c r="O43">
        <f>(I43*21)/100</f>
      </c>
      <c r="P43" t="s">
        <v>23</v>
      </c>
    </row>
    <row r="44" spans="1:5" ht="12.75">
      <c r="A44" s="34" t="s">
        <v>50</v>
      </c>
      <c r="E44" s="35" t="s">
        <v>114</v>
      </c>
    </row>
    <row r="45" spans="1:5" ht="76.5">
      <c r="A45" s="38" t="s">
        <v>52</v>
      </c>
      <c r="E45" s="37" t="s">
        <v>115</v>
      </c>
    </row>
    <row r="46" spans="1:16" ht="12.75">
      <c r="A46" s="25" t="s">
        <v>45</v>
      </c>
      <c r="B46" s="29" t="s">
        <v>116</v>
      </c>
      <c r="C46" s="29" t="s">
        <v>117</v>
      </c>
      <c r="D46" s="25" t="s">
        <v>47</v>
      </c>
      <c r="E46" s="30" t="s">
        <v>118</v>
      </c>
      <c r="F46" s="31" t="s">
        <v>75</v>
      </c>
      <c r="G46" s="32">
        <v>51</v>
      </c>
      <c r="H46" s="33">
        <v>0</v>
      </c>
      <c r="I46" s="33">
        <f>ROUND(ROUND(H46,2)*ROUND(G46,3),2)</f>
      </c>
      <c r="O46">
        <f>(I46*21)/100</f>
      </c>
      <c r="P46" t="s">
        <v>23</v>
      </c>
    </row>
    <row r="47" spans="1:5" ht="12.75">
      <c r="A47" s="34" t="s">
        <v>50</v>
      </c>
      <c r="E47" s="35" t="s">
        <v>119</v>
      </c>
    </row>
    <row r="48" spans="1:5" ht="63.75">
      <c r="A48" s="38" t="s">
        <v>52</v>
      </c>
      <c r="E48" s="37" t="s">
        <v>120</v>
      </c>
    </row>
    <row r="49" spans="1:16" ht="12.75">
      <c r="A49" s="25" t="s">
        <v>45</v>
      </c>
      <c r="B49" s="29" t="s">
        <v>121</v>
      </c>
      <c r="C49" s="29" t="s">
        <v>122</v>
      </c>
      <c r="D49" s="25" t="s">
        <v>89</v>
      </c>
      <c r="E49" s="30" t="s">
        <v>123</v>
      </c>
      <c r="F49" s="31" t="s">
        <v>75</v>
      </c>
      <c r="G49" s="32">
        <v>3889</v>
      </c>
      <c r="H49" s="33">
        <v>0</v>
      </c>
      <c r="I49" s="33">
        <f>ROUND(ROUND(H49,2)*ROUND(G49,3),2)</f>
      </c>
      <c r="O49">
        <f>(I49*21)/100</f>
      </c>
      <c r="P49" t="s">
        <v>23</v>
      </c>
    </row>
    <row r="50" spans="1:5" ht="12.75">
      <c r="A50" s="34" t="s">
        <v>50</v>
      </c>
      <c r="E50" s="35" t="s">
        <v>124</v>
      </c>
    </row>
    <row r="51" spans="1:5" ht="12.75">
      <c r="A51" s="38" t="s">
        <v>52</v>
      </c>
      <c r="E51" s="37" t="s">
        <v>110</v>
      </c>
    </row>
    <row r="52" spans="1:16" ht="12.75">
      <c r="A52" s="25" t="s">
        <v>45</v>
      </c>
      <c r="B52" s="29" t="s">
        <v>125</v>
      </c>
      <c r="C52" s="29" t="s">
        <v>122</v>
      </c>
      <c r="D52" s="25" t="s">
        <v>93</v>
      </c>
      <c r="E52" s="30" t="s">
        <v>123</v>
      </c>
      <c r="F52" s="31" t="s">
        <v>75</v>
      </c>
      <c r="G52" s="32">
        <v>446</v>
      </c>
      <c r="H52" s="33">
        <v>0</v>
      </c>
      <c r="I52" s="33">
        <f>ROUND(ROUND(H52,2)*ROUND(G52,3),2)</f>
      </c>
      <c r="O52">
        <f>(I52*21)/100</f>
      </c>
      <c r="P52" t="s">
        <v>23</v>
      </c>
    </row>
    <row r="53" spans="1:5" ht="12.75">
      <c r="A53" s="34" t="s">
        <v>50</v>
      </c>
      <c r="E53" s="35" t="s">
        <v>126</v>
      </c>
    </row>
    <row r="54" spans="1:5" ht="12.75">
      <c r="A54" s="38" t="s">
        <v>52</v>
      </c>
      <c r="E54" s="37" t="s">
        <v>110</v>
      </c>
    </row>
    <row r="55" spans="1:16" ht="12.75">
      <c r="A55" s="25" t="s">
        <v>45</v>
      </c>
      <c r="B55" s="29" t="s">
        <v>127</v>
      </c>
      <c r="C55" s="29" t="s">
        <v>128</v>
      </c>
      <c r="D55" s="25" t="s">
        <v>47</v>
      </c>
      <c r="E55" s="30" t="s">
        <v>129</v>
      </c>
      <c r="F55" s="31" t="s">
        <v>75</v>
      </c>
      <c r="G55" s="32">
        <v>417.6</v>
      </c>
      <c r="H55" s="33">
        <v>0</v>
      </c>
      <c r="I55" s="33">
        <f>ROUND(ROUND(H55,2)*ROUND(G55,3),2)</f>
      </c>
      <c r="O55">
        <f>(I55*21)/100</f>
      </c>
      <c r="P55" t="s">
        <v>23</v>
      </c>
    </row>
    <row r="56" spans="1:5" ht="12.75">
      <c r="A56" s="34" t="s">
        <v>50</v>
      </c>
      <c r="E56" s="35" t="s">
        <v>130</v>
      </c>
    </row>
    <row r="57" spans="1:5" ht="12.75">
      <c r="A57" s="38" t="s">
        <v>52</v>
      </c>
      <c r="E57" s="37" t="s">
        <v>87</v>
      </c>
    </row>
    <row r="58" spans="1:16" ht="12.75">
      <c r="A58" s="25" t="s">
        <v>45</v>
      </c>
      <c r="B58" s="29" t="s">
        <v>131</v>
      </c>
      <c r="C58" s="29" t="s">
        <v>132</v>
      </c>
      <c r="D58" s="25" t="s">
        <v>47</v>
      </c>
      <c r="E58" s="30" t="s">
        <v>133</v>
      </c>
      <c r="F58" s="31" t="s">
        <v>81</v>
      </c>
      <c r="G58" s="32">
        <v>4176</v>
      </c>
      <c r="H58" s="33">
        <v>0</v>
      </c>
      <c r="I58" s="33">
        <f>ROUND(ROUND(H58,2)*ROUND(G58,3),2)</f>
      </c>
      <c r="O58">
        <f>(I58*21)/100</f>
      </c>
      <c r="P58" t="s">
        <v>23</v>
      </c>
    </row>
    <row r="59" spans="1:5" ht="12.75">
      <c r="A59" s="34" t="s">
        <v>50</v>
      </c>
      <c r="E59" s="35" t="s">
        <v>134</v>
      </c>
    </row>
    <row r="60" spans="1:5" ht="12.75">
      <c r="A60" s="38" t="s">
        <v>52</v>
      </c>
      <c r="E60" s="37" t="s">
        <v>87</v>
      </c>
    </row>
    <row r="61" spans="1:16" ht="25.5">
      <c r="A61" s="25" t="s">
        <v>45</v>
      </c>
      <c r="B61" s="29" t="s">
        <v>135</v>
      </c>
      <c r="C61" s="29" t="s">
        <v>136</v>
      </c>
      <c r="D61" s="25" t="s">
        <v>47</v>
      </c>
      <c r="E61" s="30" t="s">
        <v>137</v>
      </c>
      <c r="F61" s="31" t="s">
        <v>138</v>
      </c>
      <c r="G61" s="32">
        <v>10</v>
      </c>
      <c r="H61" s="33">
        <v>0</v>
      </c>
      <c r="I61" s="33">
        <f>ROUND(ROUND(H61,2)*ROUND(G61,3),2)</f>
      </c>
      <c r="O61">
        <f>(I61*21)/100</f>
      </c>
      <c r="P61" t="s">
        <v>23</v>
      </c>
    </row>
    <row r="62" spans="1:5" ht="51">
      <c r="A62" s="34" t="s">
        <v>50</v>
      </c>
      <c r="E62" s="35" t="s">
        <v>139</v>
      </c>
    </row>
    <row r="63" spans="1:5" ht="12.75">
      <c r="A63" s="36" t="s">
        <v>52</v>
      </c>
      <c r="E63" s="37" t="s">
        <v>47</v>
      </c>
    </row>
    <row r="64" spans="1:18" ht="12.75" customHeight="1">
      <c r="A64" s="6" t="s">
        <v>43</v>
      </c>
      <c r="B64" s="6"/>
      <c r="C64" s="41" t="s">
        <v>23</v>
      </c>
      <c r="D64" s="6"/>
      <c r="E64" s="27" t="s">
        <v>140</v>
      </c>
      <c r="F64" s="6"/>
      <c r="G64" s="6"/>
      <c r="H64" s="6"/>
      <c r="I64" s="42">
        <f>0+Q64</f>
      </c>
      <c r="O64">
        <f>0+R64</f>
      </c>
      <c r="Q64">
        <f>0+I65+I68</f>
      </c>
      <c r="R64">
        <f>0+O65+O68</f>
      </c>
    </row>
    <row r="65" spans="1:16" ht="12.75">
      <c r="A65" s="25" t="s">
        <v>45</v>
      </c>
      <c r="B65" s="29" t="s">
        <v>141</v>
      </c>
      <c r="C65" s="29" t="s">
        <v>142</v>
      </c>
      <c r="D65" s="25" t="s">
        <v>47</v>
      </c>
      <c r="E65" s="30" t="s">
        <v>143</v>
      </c>
      <c r="F65" s="31" t="s">
        <v>75</v>
      </c>
      <c r="G65" s="32">
        <v>820</v>
      </c>
      <c r="H65" s="33">
        <v>0</v>
      </c>
      <c r="I65" s="33">
        <f>ROUND(ROUND(H65,2)*ROUND(G65,3),2)</f>
      </c>
      <c r="O65">
        <f>(I65*21)/100</f>
      </c>
      <c r="P65" t="s">
        <v>23</v>
      </c>
    </row>
    <row r="66" spans="1:5" ht="25.5">
      <c r="A66" s="34" t="s">
        <v>50</v>
      </c>
      <c r="E66" s="35" t="s">
        <v>144</v>
      </c>
    </row>
    <row r="67" spans="1:5" ht="12.75">
      <c r="A67" s="38" t="s">
        <v>52</v>
      </c>
      <c r="E67" s="37" t="s">
        <v>110</v>
      </c>
    </row>
    <row r="68" spans="1:16" ht="12.75">
      <c r="A68" s="25" t="s">
        <v>45</v>
      </c>
      <c r="B68" s="29" t="s">
        <v>145</v>
      </c>
      <c r="C68" s="29" t="s">
        <v>146</v>
      </c>
      <c r="D68" s="25" t="s">
        <v>47</v>
      </c>
      <c r="E68" s="30" t="s">
        <v>147</v>
      </c>
      <c r="F68" s="31" t="s">
        <v>75</v>
      </c>
      <c r="G68" s="32">
        <v>9</v>
      </c>
      <c r="H68" s="33">
        <v>0</v>
      </c>
      <c r="I68" s="33">
        <f>ROUND(ROUND(H68,2)*ROUND(G68,3),2)</f>
      </c>
      <c r="O68">
        <f>(I68*21)/100</f>
      </c>
      <c r="P68" t="s">
        <v>23</v>
      </c>
    </row>
    <row r="69" spans="1:5" ht="12.75">
      <c r="A69" s="34" t="s">
        <v>50</v>
      </c>
      <c r="E69" s="35" t="s">
        <v>148</v>
      </c>
    </row>
    <row r="70" spans="1:5" ht="63.75">
      <c r="A70" s="36" t="s">
        <v>52</v>
      </c>
      <c r="E70" s="37" t="s">
        <v>149</v>
      </c>
    </row>
    <row r="71" spans="1:18" ht="12.75" customHeight="1">
      <c r="A71" s="6" t="s">
        <v>43</v>
      </c>
      <c r="B71" s="6"/>
      <c r="C71" s="41" t="s">
        <v>33</v>
      </c>
      <c r="D71" s="6"/>
      <c r="E71" s="27" t="s">
        <v>150</v>
      </c>
      <c r="F71" s="6"/>
      <c r="G71" s="6"/>
      <c r="H71" s="6"/>
      <c r="I71" s="42">
        <f>0+Q71</f>
      </c>
      <c r="O71">
        <f>0+R71</f>
      </c>
      <c r="Q71">
        <f>0+I72+I75</f>
      </c>
      <c r="R71">
        <f>0+O72+O75</f>
      </c>
    </row>
    <row r="72" spans="1:16" ht="12.75">
      <c r="A72" s="25" t="s">
        <v>45</v>
      </c>
      <c r="B72" s="29" t="s">
        <v>151</v>
      </c>
      <c r="C72" s="29" t="s">
        <v>152</v>
      </c>
      <c r="D72" s="25" t="s">
        <v>47</v>
      </c>
      <c r="E72" s="30" t="s">
        <v>153</v>
      </c>
      <c r="F72" s="31" t="s">
        <v>75</v>
      </c>
      <c r="G72" s="32">
        <v>5</v>
      </c>
      <c r="H72" s="33">
        <v>0</v>
      </c>
      <c r="I72" s="33">
        <f>ROUND(ROUND(H72,2)*ROUND(G72,3),2)</f>
      </c>
      <c r="O72">
        <f>(I72*21)/100</f>
      </c>
      <c r="P72" t="s">
        <v>23</v>
      </c>
    </row>
    <row r="73" spans="1:5" ht="12.75">
      <c r="A73" s="34" t="s">
        <v>50</v>
      </c>
      <c r="E73" s="35" t="s">
        <v>154</v>
      </c>
    </row>
    <row r="74" spans="1:5" ht="63.75">
      <c r="A74" s="38" t="s">
        <v>52</v>
      </c>
      <c r="E74" s="37" t="s">
        <v>155</v>
      </c>
    </row>
    <row r="75" spans="1:16" ht="12.75">
      <c r="A75" s="25" t="s">
        <v>45</v>
      </c>
      <c r="B75" s="29" t="s">
        <v>156</v>
      </c>
      <c r="C75" s="29" t="s">
        <v>157</v>
      </c>
      <c r="D75" s="25" t="s">
        <v>47</v>
      </c>
      <c r="E75" s="30" t="s">
        <v>158</v>
      </c>
      <c r="F75" s="31" t="s">
        <v>75</v>
      </c>
      <c r="G75" s="32">
        <v>25</v>
      </c>
      <c r="H75" s="33">
        <v>0</v>
      </c>
      <c r="I75" s="33">
        <f>ROUND(ROUND(H75,2)*ROUND(G75,3),2)</f>
      </c>
      <c r="O75">
        <f>(I75*21)/100</f>
      </c>
      <c r="P75" t="s">
        <v>23</v>
      </c>
    </row>
    <row r="76" spans="1:5" ht="12.75">
      <c r="A76" s="34" t="s">
        <v>50</v>
      </c>
      <c r="E76" s="35" t="s">
        <v>159</v>
      </c>
    </row>
    <row r="77" spans="1:5" ht="63.75">
      <c r="A77" s="36" t="s">
        <v>52</v>
      </c>
      <c r="E77" s="37" t="s">
        <v>160</v>
      </c>
    </row>
    <row r="78" spans="1:18" ht="12.75" customHeight="1">
      <c r="A78" s="6" t="s">
        <v>43</v>
      </c>
      <c r="B78" s="6"/>
      <c r="C78" s="41" t="s">
        <v>35</v>
      </c>
      <c r="D78" s="6"/>
      <c r="E78" s="27" t="s">
        <v>161</v>
      </c>
      <c r="F78" s="6"/>
      <c r="G78" s="6"/>
      <c r="H78" s="6"/>
      <c r="I78" s="42">
        <f>0+Q78</f>
      </c>
      <c r="O78">
        <f>0+R78</f>
      </c>
      <c r="Q78">
        <f>0+I79+I82+I85+I88+I91+I94+I97+I100+I103+I106+I109+I112+I115</f>
      </c>
      <c r="R78">
        <f>0+O79+O82+O85+O88+O91+O94+O97+O100+O103+O106+O109+O112+O115</f>
      </c>
    </row>
    <row r="79" spans="1:16" ht="12.75">
      <c r="A79" s="25" t="s">
        <v>45</v>
      </c>
      <c r="B79" s="29" t="s">
        <v>162</v>
      </c>
      <c r="C79" s="29" t="s">
        <v>163</v>
      </c>
      <c r="D79" s="25" t="s">
        <v>47</v>
      </c>
      <c r="E79" s="30" t="s">
        <v>164</v>
      </c>
      <c r="F79" s="31" t="s">
        <v>81</v>
      </c>
      <c r="G79" s="32">
        <v>122</v>
      </c>
      <c r="H79" s="33">
        <v>0</v>
      </c>
      <c r="I79" s="33">
        <f>ROUND(ROUND(H79,2)*ROUND(G79,3),2)</f>
      </c>
      <c r="O79">
        <f>(I79*21)/100</f>
      </c>
      <c r="P79" t="s">
        <v>23</v>
      </c>
    </row>
    <row r="80" spans="1:5" ht="12.75">
      <c r="A80" s="34" t="s">
        <v>50</v>
      </c>
      <c r="E80" s="35" t="s">
        <v>165</v>
      </c>
    </row>
    <row r="81" spans="1:5" ht="12.75">
      <c r="A81" s="38" t="s">
        <v>52</v>
      </c>
      <c r="E81" s="37" t="s">
        <v>87</v>
      </c>
    </row>
    <row r="82" spans="1:16" ht="12.75">
      <c r="A82" s="25" t="s">
        <v>45</v>
      </c>
      <c r="B82" s="29" t="s">
        <v>166</v>
      </c>
      <c r="C82" s="29" t="s">
        <v>167</v>
      </c>
      <c r="D82" s="25" t="s">
        <v>47</v>
      </c>
      <c r="E82" s="30" t="s">
        <v>168</v>
      </c>
      <c r="F82" s="31" t="s">
        <v>81</v>
      </c>
      <c r="G82" s="32">
        <v>9354</v>
      </c>
      <c r="H82" s="33">
        <v>0</v>
      </c>
      <c r="I82" s="33">
        <f>ROUND(ROUND(H82,2)*ROUND(G82,3),2)</f>
      </c>
      <c r="O82">
        <f>(I82*21)/100</f>
      </c>
      <c r="P82" t="s">
        <v>23</v>
      </c>
    </row>
    <row r="83" spans="1:5" ht="38.25">
      <c r="A83" s="34" t="s">
        <v>50</v>
      </c>
      <c r="E83" s="35" t="s">
        <v>169</v>
      </c>
    </row>
    <row r="84" spans="1:5" ht="25.5">
      <c r="A84" s="38" t="s">
        <v>52</v>
      </c>
      <c r="E84" s="37" t="s">
        <v>170</v>
      </c>
    </row>
    <row r="85" spans="1:16" ht="12.75">
      <c r="A85" s="25" t="s">
        <v>45</v>
      </c>
      <c r="B85" s="29" t="s">
        <v>171</v>
      </c>
      <c r="C85" s="29" t="s">
        <v>172</v>
      </c>
      <c r="D85" s="25" t="s">
        <v>47</v>
      </c>
      <c r="E85" s="30" t="s">
        <v>173</v>
      </c>
      <c r="F85" s="31" t="s">
        <v>75</v>
      </c>
      <c r="G85" s="32">
        <v>261</v>
      </c>
      <c r="H85" s="33">
        <v>0</v>
      </c>
      <c r="I85" s="33">
        <f>ROUND(ROUND(H85,2)*ROUND(G85,3),2)</f>
      </c>
      <c r="O85">
        <f>(I85*21)/100</f>
      </c>
      <c r="P85" t="s">
        <v>23</v>
      </c>
    </row>
    <row r="86" spans="1:5" ht="12.75">
      <c r="A86" s="34" t="s">
        <v>50</v>
      </c>
      <c r="E86" s="35" t="s">
        <v>174</v>
      </c>
    </row>
    <row r="87" spans="1:5" ht="12.75">
      <c r="A87" s="38" t="s">
        <v>52</v>
      </c>
      <c r="E87" s="37" t="s">
        <v>110</v>
      </c>
    </row>
    <row r="88" spans="1:16" ht="12.75">
      <c r="A88" s="25" t="s">
        <v>45</v>
      </c>
      <c r="B88" s="29" t="s">
        <v>175</v>
      </c>
      <c r="C88" s="29" t="s">
        <v>176</v>
      </c>
      <c r="D88" s="25" t="s">
        <v>89</v>
      </c>
      <c r="E88" s="30" t="s">
        <v>177</v>
      </c>
      <c r="F88" s="31" t="s">
        <v>81</v>
      </c>
      <c r="G88" s="32">
        <v>8837</v>
      </c>
      <c r="H88" s="33">
        <v>0</v>
      </c>
      <c r="I88" s="33">
        <f>ROUND(ROUND(H88,2)*ROUND(G88,3),2)</f>
      </c>
      <c r="O88">
        <f>(I88*21)/100</f>
      </c>
      <c r="P88" t="s">
        <v>23</v>
      </c>
    </row>
    <row r="89" spans="1:5" ht="12.75">
      <c r="A89" s="34" t="s">
        <v>50</v>
      </c>
      <c r="E89" s="35" t="s">
        <v>178</v>
      </c>
    </row>
    <row r="90" spans="1:5" ht="12.75">
      <c r="A90" s="38" t="s">
        <v>52</v>
      </c>
      <c r="E90" s="37" t="s">
        <v>110</v>
      </c>
    </row>
    <row r="91" spans="1:16" ht="12.75">
      <c r="A91" s="25" t="s">
        <v>45</v>
      </c>
      <c r="B91" s="29" t="s">
        <v>179</v>
      </c>
      <c r="C91" s="29" t="s">
        <v>176</v>
      </c>
      <c r="D91" s="25" t="s">
        <v>93</v>
      </c>
      <c r="E91" s="30" t="s">
        <v>177</v>
      </c>
      <c r="F91" s="31" t="s">
        <v>81</v>
      </c>
      <c r="G91" s="32">
        <v>9175</v>
      </c>
      <c r="H91" s="33">
        <v>0</v>
      </c>
      <c r="I91" s="33">
        <f>ROUND(ROUND(H91,2)*ROUND(G91,3),2)</f>
      </c>
      <c r="O91">
        <f>(I91*21)/100</f>
      </c>
      <c r="P91" t="s">
        <v>23</v>
      </c>
    </row>
    <row r="92" spans="1:5" ht="12.75">
      <c r="A92" s="34" t="s">
        <v>50</v>
      </c>
      <c r="E92" s="35" t="s">
        <v>180</v>
      </c>
    </row>
    <row r="93" spans="1:5" ht="12.75">
      <c r="A93" s="38" t="s">
        <v>52</v>
      </c>
      <c r="E93" s="37" t="s">
        <v>110</v>
      </c>
    </row>
    <row r="94" spans="1:16" ht="12.75">
      <c r="A94" s="25" t="s">
        <v>45</v>
      </c>
      <c r="B94" s="29" t="s">
        <v>181</v>
      </c>
      <c r="C94" s="29" t="s">
        <v>176</v>
      </c>
      <c r="D94" s="25" t="s">
        <v>182</v>
      </c>
      <c r="E94" s="30" t="s">
        <v>177</v>
      </c>
      <c r="F94" s="31" t="s">
        <v>81</v>
      </c>
      <c r="G94" s="32">
        <v>9175</v>
      </c>
      <c r="H94" s="33">
        <v>0</v>
      </c>
      <c r="I94" s="33">
        <f>ROUND(ROUND(H94,2)*ROUND(G94,3),2)</f>
      </c>
      <c r="O94">
        <f>(I94*21)/100</f>
      </c>
      <c r="P94" t="s">
        <v>23</v>
      </c>
    </row>
    <row r="95" spans="1:5" ht="12.75">
      <c r="A95" s="34" t="s">
        <v>50</v>
      </c>
      <c r="E95" s="35" t="s">
        <v>180</v>
      </c>
    </row>
    <row r="96" spans="1:5" ht="12.75">
      <c r="A96" s="38" t="s">
        <v>52</v>
      </c>
      <c r="E96" s="37" t="s">
        <v>110</v>
      </c>
    </row>
    <row r="97" spans="1:16" ht="12.75">
      <c r="A97" s="25" t="s">
        <v>45</v>
      </c>
      <c r="B97" s="29" t="s">
        <v>183</v>
      </c>
      <c r="C97" s="29" t="s">
        <v>184</v>
      </c>
      <c r="D97" s="25" t="s">
        <v>47</v>
      </c>
      <c r="E97" s="30" t="s">
        <v>185</v>
      </c>
      <c r="F97" s="31" t="s">
        <v>81</v>
      </c>
      <c r="G97" s="32">
        <v>9354</v>
      </c>
      <c r="H97" s="33">
        <v>0</v>
      </c>
      <c r="I97" s="33">
        <f>ROUND(ROUND(H97,2)*ROUND(G97,3),2)</f>
      </c>
      <c r="O97">
        <f>(I97*21)/100</f>
      </c>
      <c r="P97" t="s">
        <v>23</v>
      </c>
    </row>
    <row r="98" spans="1:5" ht="12.75">
      <c r="A98" s="34" t="s">
        <v>50</v>
      </c>
      <c r="E98" s="35" t="s">
        <v>186</v>
      </c>
    </row>
    <row r="99" spans="1:5" ht="12.75">
      <c r="A99" s="38" t="s">
        <v>52</v>
      </c>
      <c r="E99" s="37" t="s">
        <v>110</v>
      </c>
    </row>
    <row r="100" spans="1:16" ht="12.75">
      <c r="A100" s="25" t="s">
        <v>45</v>
      </c>
      <c r="B100" s="29" t="s">
        <v>187</v>
      </c>
      <c r="C100" s="29" t="s">
        <v>188</v>
      </c>
      <c r="D100" s="25" t="s">
        <v>47</v>
      </c>
      <c r="E100" s="30" t="s">
        <v>189</v>
      </c>
      <c r="F100" s="31" t="s">
        <v>81</v>
      </c>
      <c r="G100" s="32">
        <v>4901</v>
      </c>
      <c r="H100" s="33">
        <v>0</v>
      </c>
      <c r="I100" s="33">
        <f>ROUND(ROUND(H100,2)*ROUND(G100,3),2)</f>
      </c>
      <c r="O100">
        <f>(I100*21)/100</f>
      </c>
      <c r="P100" t="s">
        <v>23</v>
      </c>
    </row>
    <row r="101" spans="1:5" ht="38.25">
      <c r="A101" s="34" t="s">
        <v>50</v>
      </c>
      <c r="E101" s="35" t="s">
        <v>190</v>
      </c>
    </row>
    <row r="102" spans="1:5" ht="25.5">
      <c r="A102" s="38" t="s">
        <v>52</v>
      </c>
      <c r="E102" s="37" t="s">
        <v>191</v>
      </c>
    </row>
    <row r="103" spans="1:16" ht="12.75">
      <c r="A103" s="25" t="s">
        <v>45</v>
      </c>
      <c r="B103" s="29" t="s">
        <v>192</v>
      </c>
      <c r="C103" s="29" t="s">
        <v>193</v>
      </c>
      <c r="D103" s="25" t="s">
        <v>47</v>
      </c>
      <c r="E103" s="30" t="s">
        <v>194</v>
      </c>
      <c r="F103" s="31" t="s">
        <v>75</v>
      </c>
      <c r="G103" s="32">
        <v>275</v>
      </c>
      <c r="H103" s="33">
        <v>0</v>
      </c>
      <c r="I103" s="33">
        <f>ROUND(ROUND(H103,2)*ROUND(G103,3),2)</f>
      </c>
      <c r="O103">
        <f>(I103*21)/100</f>
      </c>
      <c r="P103" t="s">
        <v>23</v>
      </c>
    </row>
    <row r="104" spans="1:5" ht="12.75">
      <c r="A104" s="34" t="s">
        <v>50</v>
      </c>
      <c r="E104" s="35" t="s">
        <v>195</v>
      </c>
    </row>
    <row r="105" spans="1:5" ht="25.5">
      <c r="A105" s="38" t="s">
        <v>52</v>
      </c>
      <c r="E105" s="37" t="s">
        <v>196</v>
      </c>
    </row>
    <row r="106" spans="1:16" ht="12.75">
      <c r="A106" s="25" t="s">
        <v>45</v>
      </c>
      <c r="B106" s="29" t="s">
        <v>197</v>
      </c>
      <c r="C106" s="29" t="s">
        <v>198</v>
      </c>
      <c r="D106" s="25" t="s">
        <v>89</v>
      </c>
      <c r="E106" s="30" t="s">
        <v>199</v>
      </c>
      <c r="F106" s="31" t="s">
        <v>81</v>
      </c>
      <c r="G106" s="32">
        <v>8749</v>
      </c>
      <c r="H106" s="33">
        <v>0</v>
      </c>
      <c r="I106" s="33">
        <f>ROUND(ROUND(H106,2)*ROUND(G106,3),2)</f>
      </c>
      <c r="O106">
        <f>(I106*21)/100</f>
      </c>
      <c r="P106" t="s">
        <v>23</v>
      </c>
    </row>
    <row r="107" spans="1:5" ht="12.75">
      <c r="A107" s="34" t="s">
        <v>50</v>
      </c>
      <c r="E107" s="35" t="s">
        <v>200</v>
      </c>
    </row>
    <row r="108" spans="1:5" ht="12.75">
      <c r="A108" s="38" t="s">
        <v>52</v>
      </c>
      <c r="E108" s="37" t="s">
        <v>110</v>
      </c>
    </row>
    <row r="109" spans="1:16" ht="12.75">
      <c r="A109" s="25" t="s">
        <v>45</v>
      </c>
      <c r="B109" s="29" t="s">
        <v>201</v>
      </c>
      <c r="C109" s="29" t="s">
        <v>198</v>
      </c>
      <c r="D109" s="25" t="s">
        <v>93</v>
      </c>
      <c r="E109" s="30" t="s">
        <v>199</v>
      </c>
      <c r="F109" s="31" t="s">
        <v>81</v>
      </c>
      <c r="G109" s="32">
        <v>281</v>
      </c>
      <c r="H109" s="33">
        <v>0</v>
      </c>
      <c r="I109" s="33">
        <f>ROUND(ROUND(H109,2)*ROUND(G109,3),2)</f>
      </c>
      <c r="O109">
        <f>(I109*21)/100</f>
      </c>
      <c r="P109" t="s">
        <v>23</v>
      </c>
    </row>
    <row r="110" spans="1:5" ht="12.75">
      <c r="A110" s="34" t="s">
        <v>50</v>
      </c>
      <c r="E110" s="35" t="s">
        <v>200</v>
      </c>
    </row>
    <row r="111" spans="1:5" ht="25.5">
      <c r="A111" s="38" t="s">
        <v>52</v>
      </c>
      <c r="E111" s="37" t="s">
        <v>202</v>
      </c>
    </row>
    <row r="112" spans="1:16" ht="12.75">
      <c r="A112" s="25" t="s">
        <v>45</v>
      </c>
      <c r="B112" s="29" t="s">
        <v>203</v>
      </c>
      <c r="C112" s="29" t="s">
        <v>204</v>
      </c>
      <c r="D112" s="25" t="s">
        <v>89</v>
      </c>
      <c r="E112" s="30" t="s">
        <v>205</v>
      </c>
      <c r="F112" s="31" t="s">
        <v>81</v>
      </c>
      <c r="G112" s="32">
        <v>8837</v>
      </c>
      <c r="H112" s="33">
        <v>0</v>
      </c>
      <c r="I112" s="33">
        <f>ROUND(ROUND(H112,2)*ROUND(G112,3),2)</f>
      </c>
      <c r="O112">
        <f>(I112*21)/100</f>
      </c>
      <c r="P112" t="s">
        <v>23</v>
      </c>
    </row>
    <row r="113" spans="1:5" ht="12.75">
      <c r="A113" s="34" t="s">
        <v>50</v>
      </c>
      <c r="E113" s="35" t="s">
        <v>206</v>
      </c>
    </row>
    <row r="114" spans="1:5" ht="12.75">
      <c r="A114" s="38" t="s">
        <v>52</v>
      </c>
      <c r="E114" s="37" t="s">
        <v>110</v>
      </c>
    </row>
    <row r="115" spans="1:16" ht="12.75">
      <c r="A115" s="25" t="s">
        <v>45</v>
      </c>
      <c r="B115" s="29" t="s">
        <v>207</v>
      </c>
      <c r="C115" s="29" t="s">
        <v>204</v>
      </c>
      <c r="D115" s="25" t="s">
        <v>93</v>
      </c>
      <c r="E115" s="30" t="s">
        <v>205</v>
      </c>
      <c r="F115" s="31" t="s">
        <v>81</v>
      </c>
      <c r="G115" s="32">
        <v>281</v>
      </c>
      <c r="H115" s="33">
        <v>0</v>
      </c>
      <c r="I115" s="33">
        <f>ROUND(ROUND(H115,2)*ROUND(G115,3),2)</f>
      </c>
      <c r="O115">
        <f>(I115*21)/100</f>
      </c>
      <c r="P115" t="s">
        <v>23</v>
      </c>
    </row>
    <row r="116" spans="1:5" ht="12.75">
      <c r="A116" s="34" t="s">
        <v>50</v>
      </c>
      <c r="E116" s="35" t="s">
        <v>206</v>
      </c>
    </row>
    <row r="117" spans="1:5" ht="25.5">
      <c r="A117" s="36" t="s">
        <v>52</v>
      </c>
      <c r="E117" s="37" t="s">
        <v>202</v>
      </c>
    </row>
    <row r="118" spans="1:18" ht="12.75" customHeight="1">
      <c r="A118" s="6" t="s">
        <v>43</v>
      </c>
      <c r="B118" s="6"/>
      <c r="C118" s="41" t="s">
        <v>92</v>
      </c>
      <c r="D118" s="6"/>
      <c r="E118" s="27" t="s">
        <v>208</v>
      </c>
      <c r="F118" s="6"/>
      <c r="G118" s="6"/>
      <c r="H118" s="6"/>
      <c r="I118" s="42">
        <f>0+Q118</f>
      </c>
      <c r="O118">
        <f>0+R118</f>
      </c>
      <c r="Q118">
        <f>0+I119+I122</f>
      </c>
      <c r="R118">
        <f>0+O119+O122</f>
      </c>
    </row>
    <row r="119" spans="1:16" ht="25.5">
      <c r="A119" s="25" t="s">
        <v>45</v>
      </c>
      <c r="B119" s="29" t="s">
        <v>209</v>
      </c>
      <c r="C119" s="29" t="s">
        <v>210</v>
      </c>
      <c r="D119" s="25" t="s">
        <v>47</v>
      </c>
      <c r="E119" s="30" t="s">
        <v>211</v>
      </c>
      <c r="F119" s="31" t="s">
        <v>81</v>
      </c>
      <c r="G119" s="32">
        <v>266</v>
      </c>
      <c r="H119" s="33">
        <v>0</v>
      </c>
      <c r="I119" s="33">
        <f>ROUND(ROUND(H119,2)*ROUND(G119,3),2)</f>
      </c>
      <c r="O119">
        <f>(I119*21)/100</f>
      </c>
      <c r="P119" t="s">
        <v>23</v>
      </c>
    </row>
    <row r="120" spans="1:5" ht="12.75">
      <c r="A120" s="34" t="s">
        <v>50</v>
      </c>
      <c r="E120" s="35" t="s">
        <v>212</v>
      </c>
    </row>
    <row r="121" spans="1:5" ht="76.5">
      <c r="A121" s="38" t="s">
        <v>52</v>
      </c>
      <c r="E121" s="37" t="s">
        <v>213</v>
      </c>
    </row>
    <row r="122" spans="1:16" ht="12.75">
      <c r="A122" s="25" t="s">
        <v>45</v>
      </c>
      <c r="B122" s="29" t="s">
        <v>214</v>
      </c>
      <c r="C122" s="29" t="s">
        <v>215</v>
      </c>
      <c r="D122" s="25" t="s">
        <v>47</v>
      </c>
      <c r="E122" s="30" t="s">
        <v>216</v>
      </c>
      <c r="F122" s="31" t="s">
        <v>81</v>
      </c>
      <c r="G122" s="32">
        <v>133</v>
      </c>
      <c r="H122" s="33">
        <v>0</v>
      </c>
      <c r="I122" s="33">
        <f>ROUND(ROUND(H122,2)*ROUND(G122,3),2)</f>
      </c>
      <c r="O122">
        <f>(I122*21)/100</f>
      </c>
      <c r="P122" t="s">
        <v>23</v>
      </c>
    </row>
    <row r="123" spans="1:5" ht="12.75">
      <c r="A123" s="34" t="s">
        <v>50</v>
      </c>
      <c r="E123" s="35" t="s">
        <v>217</v>
      </c>
    </row>
    <row r="124" spans="1:5" ht="63.75">
      <c r="A124" s="36" t="s">
        <v>52</v>
      </c>
      <c r="E124" s="37" t="s">
        <v>218</v>
      </c>
    </row>
    <row r="125" spans="1:18" ht="12.75" customHeight="1">
      <c r="A125" s="6" t="s">
        <v>43</v>
      </c>
      <c r="B125" s="6"/>
      <c r="C125" s="41" t="s">
        <v>95</v>
      </c>
      <c r="D125" s="6"/>
      <c r="E125" s="27" t="s">
        <v>219</v>
      </c>
      <c r="F125" s="6"/>
      <c r="G125" s="6"/>
      <c r="H125" s="6"/>
      <c r="I125" s="42">
        <f>0+Q125</f>
      </c>
      <c r="O125">
        <f>0+R125</f>
      </c>
      <c r="Q125">
        <f>0+I126</f>
      </c>
      <c r="R125">
        <f>0+O126</f>
      </c>
    </row>
    <row r="126" spans="1:16" ht="12.75">
      <c r="A126" s="25" t="s">
        <v>45</v>
      </c>
      <c r="B126" s="29" t="s">
        <v>220</v>
      </c>
      <c r="C126" s="29" t="s">
        <v>221</v>
      </c>
      <c r="D126" s="25" t="s">
        <v>47</v>
      </c>
      <c r="E126" s="30" t="s">
        <v>222</v>
      </c>
      <c r="F126" s="31" t="s">
        <v>75</v>
      </c>
      <c r="G126" s="32">
        <v>9</v>
      </c>
      <c r="H126" s="33">
        <v>0</v>
      </c>
      <c r="I126" s="33">
        <f>ROUND(ROUND(H126,2)*ROUND(G126,3),2)</f>
      </c>
      <c r="O126">
        <f>(I126*21)/100</f>
      </c>
      <c r="P126" t="s">
        <v>23</v>
      </c>
    </row>
    <row r="127" spans="1:5" ht="12.75">
      <c r="A127" s="34" t="s">
        <v>50</v>
      </c>
      <c r="E127" s="35" t="s">
        <v>223</v>
      </c>
    </row>
    <row r="128" spans="1:5" ht="63.75">
      <c r="A128" s="36" t="s">
        <v>52</v>
      </c>
      <c r="E128" s="37" t="s">
        <v>224</v>
      </c>
    </row>
    <row r="129" spans="1:18" ht="12.75" customHeight="1">
      <c r="A129" s="6" t="s">
        <v>43</v>
      </c>
      <c r="B129" s="6"/>
      <c r="C129" s="41" t="s">
        <v>40</v>
      </c>
      <c r="D129" s="6"/>
      <c r="E129" s="27" t="s">
        <v>225</v>
      </c>
      <c r="F129" s="6"/>
      <c r="G129" s="6"/>
      <c r="H129" s="6"/>
      <c r="I129" s="42">
        <f>0+Q129</f>
      </c>
      <c r="O129">
        <f>0+R129</f>
      </c>
      <c r="Q129">
        <f>0+I130+I133+I136+I139+I142+I145+I148+I151+I154+I157+I160</f>
      </c>
      <c r="R129">
        <f>0+O130+O133+O136+O139+O142+O145+O148+O151+O154+O157+O160</f>
      </c>
    </row>
    <row r="130" spans="1:16" ht="12.75">
      <c r="A130" s="25" t="s">
        <v>45</v>
      </c>
      <c r="B130" s="29" t="s">
        <v>226</v>
      </c>
      <c r="C130" s="29" t="s">
        <v>227</v>
      </c>
      <c r="D130" s="25" t="s">
        <v>89</v>
      </c>
      <c r="E130" s="30" t="s">
        <v>228</v>
      </c>
      <c r="F130" s="31" t="s">
        <v>138</v>
      </c>
      <c r="G130" s="32">
        <v>84</v>
      </c>
      <c r="H130" s="33">
        <v>0</v>
      </c>
      <c r="I130" s="33">
        <f>ROUND(ROUND(H130,2)*ROUND(G130,3),2)</f>
      </c>
      <c r="O130">
        <f>(I130*21)/100</f>
      </c>
      <c r="P130" t="s">
        <v>23</v>
      </c>
    </row>
    <row r="131" spans="1:5" ht="12.75">
      <c r="A131" s="34" t="s">
        <v>50</v>
      </c>
      <c r="E131" s="35" t="s">
        <v>229</v>
      </c>
    </row>
    <row r="132" spans="1:5" ht="12.75">
      <c r="A132" s="38" t="s">
        <v>52</v>
      </c>
      <c r="E132" s="37" t="s">
        <v>87</v>
      </c>
    </row>
    <row r="133" spans="1:16" ht="12.75">
      <c r="A133" s="25" t="s">
        <v>45</v>
      </c>
      <c r="B133" s="29" t="s">
        <v>230</v>
      </c>
      <c r="C133" s="29" t="s">
        <v>227</v>
      </c>
      <c r="D133" s="25" t="s">
        <v>93</v>
      </c>
      <c r="E133" s="30" t="s">
        <v>228</v>
      </c>
      <c r="F133" s="31" t="s">
        <v>138</v>
      </c>
      <c r="G133" s="32">
        <v>18</v>
      </c>
      <c r="H133" s="33">
        <v>0</v>
      </c>
      <c r="I133" s="33">
        <f>ROUND(ROUND(H133,2)*ROUND(G133,3),2)</f>
      </c>
      <c r="O133">
        <f>(I133*21)/100</f>
      </c>
      <c r="P133" t="s">
        <v>23</v>
      </c>
    </row>
    <row r="134" spans="1:5" ht="12.75">
      <c r="A134" s="34" t="s">
        <v>50</v>
      </c>
      <c r="E134" s="35" t="s">
        <v>231</v>
      </c>
    </row>
    <row r="135" spans="1:5" ht="12.75">
      <c r="A135" s="38" t="s">
        <v>52</v>
      </c>
      <c r="E135" s="37" t="s">
        <v>87</v>
      </c>
    </row>
    <row r="136" spans="1:16" ht="12.75">
      <c r="A136" s="25" t="s">
        <v>45</v>
      </c>
      <c r="B136" s="29" t="s">
        <v>232</v>
      </c>
      <c r="C136" s="29" t="s">
        <v>233</v>
      </c>
      <c r="D136" s="25" t="s">
        <v>47</v>
      </c>
      <c r="E136" s="30" t="s">
        <v>234</v>
      </c>
      <c r="F136" s="31" t="s">
        <v>138</v>
      </c>
      <c r="G136" s="32">
        <v>9</v>
      </c>
      <c r="H136" s="33">
        <v>0</v>
      </c>
      <c r="I136" s="33">
        <f>ROUND(ROUND(H136,2)*ROUND(G136,3),2)</f>
      </c>
      <c r="O136">
        <f>(I136*21)/100</f>
      </c>
      <c r="P136" t="s">
        <v>23</v>
      </c>
    </row>
    <row r="137" spans="1:5" ht="12.75">
      <c r="A137" s="34" t="s">
        <v>50</v>
      </c>
      <c r="E137" s="35" t="s">
        <v>235</v>
      </c>
    </row>
    <row r="138" spans="1:5" ht="12.75">
      <c r="A138" s="38" t="s">
        <v>52</v>
      </c>
      <c r="E138" s="37" t="s">
        <v>236</v>
      </c>
    </row>
    <row r="139" spans="1:16" ht="25.5">
      <c r="A139" s="25" t="s">
        <v>45</v>
      </c>
      <c r="B139" s="29" t="s">
        <v>237</v>
      </c>
      <c r="C139" s="29" t="s">
        <v>238</v>
      </c>
      <c r="D139" s="25" t="s">
        <v>47</v>
      </c>
      <c r="E139" s="30" t="s">
        <v>239</v>
      </c>
      <c r="F139" s="31" t="s">
        <v>138</v>
      </c>
      <c r="G139" s="32">
        <v>9</v>
      </c>
      <c r="H139" s="33">
        <v>0</v>
      </c>
      <c r="I139" s="33">
        <f>ROUND(ROUND(H139,2)*ROUND(G139,3),2)</f>
      </c>
      <c r="O139">
        <f>(I139*21)/100</f>
      </c>
      <c r="P139" t="s">
        <v>23</v>
      </c>
    </row>
    <row r="140" spans="1:5" ht="12.75">
      <c r="A140" s="34" t="s">
        <v>50</v>
      </c>
      <c r="E140" s="35" t="s">
        <v>240</v>
      </c>
    </row>
    <row r="141" spans="1:5" ht="89.25">
      <c r="A141" s="38" t="s">
        <v>52</v>
      </c>
      <c r="E141" s="37" t="s">
        <v>241</v>
      </c>
    </row>
    <row r="142" spans="1:16" ht="12.75">
      <c r="A142" s="25" t="s">
        <v>45</v>
      </c>
      <c r="B142" s="29" t="s">
        <v>242</v>
      </c>
      <c r="C142" s="29" t="s">
        <v>243</v>
      </c>
      <c r="D142" s="25" t="s">
        <v>47</v>
      </c>
      <c r="E142" s="30" t="s">
        <v>244</v>
      </c>
      <c r="F142" s="31" t="s">
        <v>138</v>
      </c>
      <c r="G142" s="32">
        <v>6</v>
      </c>
      <c r="H142" s="33">
        <v>0</v>
      </c>
      <c r="I142" s="33">
        <f>ROUND(ROUND(H142,2)*ROUND(G142,3),2)</f>
      </c>
      <c r="O142">
        <f>(I142*21)/100</f>
      </c>
      <c r="P142" t="s">
        <v>23</v>
      </c>
    </row>
    <row r="143" spans="1:5" ht="12.75">
      <c r="A143" s="34" t="s">
        <v>50</v>
      </c>
      <c r="E143" s="35" t="s">
        <v>235</v>
      </c>
    </row>
    <row r="144" spans="1:5" ht="12.75">
      <c r="A144" s="38" t="s">
        <v>52</v>
      </c>
      <c r="E144" s="37" t="s">
        <v>87</v>
      </c>
    </row>
    <row r="145" spans="1:16" ht="25.5">
      <c r="A145" s="25" t="s">
        <v>45</v>
      </c>
      <c r="B145" s="29" t="s">
        <v>245</v>
      </c>
      <c r="C145" s="29" t="s">
        <v>246</v>
      </c>
      <c r="D145" s="25" t="s">
        <v>47</v>
      </c>
      <c r="E145" s="30" t="s">
        <v>247</v>
      </c>
      <c r="F145" s="31" t="s">
        <v>138</v>
      </c>
      <c r="G145" s="32">
        <v>6</v>
      </c>
      <c r="H145" s="33">
        <v>0</v>
      </c>
      <c r="I145" s="33">
        <f>ROUND(ROUND(H145,2)*ROUND(G145,3),2)</f>
      </c>
      <c r="O145">
        <f>(I145*21)/100</f>
      </c>
      <c r="P145" t="s">
        <v>23</v>
      </c>
    </row>
    <row r="146" spans="1:5" ht="12.75">
      <c r="A146" s="34" t="s">
        <v>50</v>
      </c>
      <c r="E146" s="35" t="s">
        <v>240</v>
      </c>
    </row>
    <row r="147" spans="1:5" ht="12.75">
      <c r="A147" s="38" t="s">
        <v>52</v>
      </c>
      <c r="E147" s="37" t="s">
        <v>87</v>
      </c>
    </row>
    <row r="148" spans="1:16" ht="25.5">
      <c r="A148" s="25" t="s">
        <v>45</v>
      </c>
      <c r="B148" s="29" t="s">
        <v>248</v>
      </c>
      <c r="C148" s="29" t="s">
        <v>249</v>
      </c>
      <c r="D148" s="25" t="s">
        <v>47</v>
      </c>
      <c r="E148" s="30" t="s">
        <v>250</v>
      </c>
      <c r="F148" s="31" t="s">
        <v>81</v>
      </c>
      <c r="G148" s="32">
        <v>389</v>
      </c>
      <c r="H148" s="33">
        <v>0</v>
      </c>
      <c r="I148" s="33">
        <f>ROUND(ROUND(H148,2)*ROUND(G148,3),2)</f>
      </c>
      <c r="O148">
        <f>(I148*21)/100</f>
      </c>
      <c r="P148" t="s">
        <v>23</v>
      </c>
    </row>
    <row r="149" spans="1:5" ht="12.75">
      <c r="A149" s="34" t="s">
        <v>50</v>
      </c>
      <c r="E149" s="35" t="s">
        <v>251</v>
      </c>
    </row>
    <row r="150" spans="1:5" ht="25.5">
      <c r="A150" s="38" t="s">
        <v>52</v>
      </c>
      <c r="E150" s="37" t="s">
        <v>252</v>
      </c>
    </row>
    <row r="151" spans="1:16" ht="12.75">
      <c r="A151" s="25" t="s">
        <v>45</v>
      </c>
      <c r="B151" s="29" t="s">
        <v>253</v>
      </c>
      <c r="C151" s="29" t="s">
        <v>254</v>
      </c>
      <c r="D151" s="25" t="s">
        <v>47</v>
      </c>
      <c r="E151" s="30" t="s">
        <v>255</v>
      </c>
      <c r="F151" s="31" t="s">
        <v>81</v>
      </c>
      <c r="G151" s="32">
        <v>389</v>
      </c>
      <c r="H151" s="33">
        <v>0</v>
      </c>
      <c r="I151" s="33">
        <f>ROUND(ROUND(H151,2)*ROUND(G151,3),2)</f>
      </c>
      <c r="O151">
        <f>(I151*21)/100</f>
      </c>
      <c r="P151" t="s">
        <v>23</v>
      </c>
    </row>
    <row r="152" spans="1:5" ht="12.75">
      <c r="A152" s="34" t="s">
        <v>50</v>
      </c>
      <c r="E152" s="35" t="s">
        <v>256</v>
      </c>
    </row>
    <row r="153" spans="1:5" ht="25.5">
      <c r="A153" s="38" t="s">
        <v>52</v>
      </c>
      <c r="E153" s="37" t="s">
        <v>252</v>
      </c>
    </row>
    <row r="154" spans="1:16" ht="12.75">
      <c r="A154" s="25" t="s">
        <v>45</v>
      </c>
      <c r="B154" s="29" t="s">
        <v>257</v>
      </c>
      <c r="C154" s="29" t="s">
        <v>258</v>
      </c>
      <c r="D154" s="25" t="s">
        <v>47</v>
      </c>
      <c r="E154" s="30" t="s">
        <v>259</v>
      </c>
      <c r="F154" s="31" t="s">
        <v>101</v>
      </c>
      <c r="G154" s="32">
        <v>50</v>
      </c>
      <c r="H154" s="33">
        <v>0</v>
      </c>
      <c r="I154" s="33">
        <f>ROUND(ROUND(H154,2)*ROUND(G154,3),2)</f>
      </c>
      <c r="O154">
        <f>(I154*21)/100</f>
      </c>
      <c r="P154" t="s">
        <v>23</v>
      </c>
    </row>
    <row r="155" spans="1:5" ht="12.75">
      <c r="A155" s="34" t="s">
        <v>50</v>
      </c>
      <c r="E155" s="35" t="s">
        <v>260</v>
      </c>
    </row>
    <row r="156" spans="1:5" ht="63.75">
      <c r="A156" s="38" t="s">
        <v>52</v>
      </c>
      <c r="E156" s="37" t="s">
        <v>261</v>
      </c>
    </row>
    <row r="157" spans="1:16" ht="12.75">
      <c r="A157" s="25" t="s">
        <v>45</v>
      </c>
      <c r="B157" s="29" t="s">
        <v>262</v>
      </c>
      <c r="C157" s="29" t="s">
        <v>263</v>
      </c>
      <c r="D157" s="25" t="s">
        <v>47</v>
      </c>
      <c r="E157" s="30" t="s">
        <v>264</v>
      </c>
      <c r="F157" s="31" t="s">
        <v>101</v>
      </c>
      <c r="G157" s="32">
        <v>155</v>
      </c>
      <c r="H157" s="33">
        <v>0</v>
      </c>
      <c r="I157" s="33">
        <f>ROUND(ROUND(H157,2)*ROUND(G157,3),2)</f>
      </c>
      <c r="O157">
        <f>(I157*21)/100</f>
      </c>
      <c r="P157" t="s">
        <v>23</v>
      </c>
    </row>
    <row r="158" spans="1:5" ht="12.75">
      <c r="A158" s="34" t="s">
        <v>50</v>
      </c>
      <c r="E158" s="35" t="s">
        <v>265</v>
      </c>
    </row>
    <row r="159" spans="1:5" ht="12.75">
      <c r="A159" s="38" t="s">
        <v>52</v>
      </c>
      <c r="E159" s="37" t="s">
        <v>266</v>
      </c>
    </row>
    <row r="160" spans="1:16" ht="12.75">
      <c r="A160" s="25" t="s">
        <v>45</v>
      </c>
      <c r="B160" s="29" t="s">
        <v>267</v>
      </c>
      <c r="C160" s="29" t="s">
        <v>268</v>
      </c>
      <c r="D160" s="25" t="s">
        <v>47</v>
      </c>
      <c r="E160" s="30" t="s">
        <v>269</v>
      </c>
      <c r="F160" s="31" t="s">
        <v>81</v>
      </c>
      <c r="G160" s="32">
        <v>85</v>
      </c>
      <c r="H160" s="33">
        <v>0</v>
      </c>
      <c r="I160" s="33">
        <f>ROUND(ROUND(H160,2)*ROUND(G160,3),2)</f>
      </c>
      <c r="O160">
        <f>(I160*21)/100</f>
      </c>
      <c r="P160" t="s">
        <v>23</v>
      </c>
    </row>
    <row r="161" spans="1:5" ht="12.75">
      <c r="A161" s="34" t="s">
        <v>50</v>
      </c>
      <c r="E161" s="35" t="s">
        <v>270</v>
      </c>
    </row>
    <row r="162" spans="1:5" ht="63.75">
      <c r="A162" s="36" t="s">
        <v>52</v>
      </c>
      <c r="E162" s="37" t="s">
        <v>271</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R153"/>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5" customHeight="1">
      <c r="B2" s="1"/>
      <c r="C2" s="1"/>
      <c r="D2" s="1"/>
      <c r="E2" s="2" t="s">
        <v>13</v>
      </c>
      <c r="F2" s="1"/>
      <c r="G2" s="1"/>
      <c r="H2" s="6"/>
      <c r="I2" s="6"/>
      <c r="O2">
        <f>0+O8+O18+O58+O62+O69+O109+O116+O120</f>
      </c>
      <c r="P2" t="s">
        <v>22</v>
      </c>
    </row>
    <row r="3" spans="1:16" ht="15" customHeight="1">
      <c r="A3" t="s">
        <v>12</v>
      </c>
      <c r="B3" s="12" t="s">
        <v>14</v>
      </c>
      <c r="C3" s="13" t="s">
        <v>15</v>
      </c>
      <c r="D3" s="1"/>
      <c r="E3" s="14" t="s">
        <v>16</v>
      </c>
      <c r="F3" s="1"/>
      <c r="G3" s="9"/>
      <c r="H3" s="8" t="s">
        <v>272</v>
      </c>
      <c r="I3" s="39">
        <f>0+I8+I18+I58+I62+I69+I109+I116+I120</f>
      </c>
      <c r="O3" t="s">
        <v>19</v>
      </c>
      <c r="P3" t="s">
        <v>23</v>
      </c>
    </row>
    <row r="4" spans="1:16" ht="15" customHeight="1">
      <c r="A4" t="s">
        <v>17</v>
      </c>
      <c r="B4" s="16" t="s">
        <v>18</v>
      </c>
      <c r="C4" s="17" t="s">
        <v>272</v>
      </c>
      <c r="D4" s="6"/>
      <c r="E4" s="18" t="s">
        <v>273</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27</v>
      </c>
      <c r="D8" s="19"/>
      <c r="E8" s="27" t="s">
        <v>44</v>
      </c>
      <c r="F8" s="19"/>
      <c r="G8" s="19"/>
      <c r="H8" s="19"/>
      <c r="I8" s="28">
        <f>0+Q8</f>
      </c>
      <c r="O8">
        <f>0+R8</f>
      </c>
      <c r="Q8">
        <f>0+I9+I12+I15</f>
      </c>
      <c r="R8">
        <f>0+O9+O12+O15</f>
      </c>
    </row>
    <row r="9" spans="1:16" ht="12.75">
      <c r="A9" s="25" t="s">
        <v>45</v>
      </c>
      <c r="B9" s="29" t="s">
        <v>29</v>
      </c>
      <c r="C9" s="29" t="s">
        <v>64</v>
      </c>
      <c r="D9" s="25" t="s">
        <v>47</v>
      </c>
      <c r="E9" s="30" t="s">
        <v>65</v>
      </c>
      <c r="F9" s="31" t="s">
        <v>66</v>
      </c>
      <c r="G9" s="32">
        <v>9614.4</v>
      </c>
      <c r="H9" s="33">
        <v>0</v>
      </c>
      <c r="I9" s="33">
        <f>ROUND(ROUND(H9,2)*ROUND(G9,3),2)</f>
      </c>
      <c r="O9">
        <f>(I9*21)/100</f>
      </c>
      <c r="P9" t="s">
        <v>23</v>
      </c>
    </row>
    <row r="10" spans="1:5" ht="12.75">
      <c r="A10" s="34" t="s">
        <v>50</v>
      </c>
      <c r="E10" s="35" t="s">
        <v>67</v>
      </c>
    </row>
    <row r="11" spans="1:5" ht="38.25">
      <c r="A11" s="38" t="s">
        <v>52</v>
      </c>
      <c r="E11" s="37" t="s">
        <v>274</v>
      </c>
    </row>
    <row r="12" spans="1:16" ht="12.75">
      <c r="A12" s="25" t="s">
        <v>45</v>
      </c>
      <c r="B12" s="29" t="s">
        <v>23</v>
      </c>
      <c r="C12" s="29" t="s">
        <v>69</v>
      </c>
      <c r="D12" s="25" t="s">
        <v>47</v>
      </c>
      <c r="E12" s="30" t="s">
        <v>70</v>
      </c>
      <c r="F12" s="31" t="s">
        <v>66</v>
      </c>
      <c r="G12" s="32">
        <v>638</v>
      </c>
      <c r="H12" s="33">
        <v>0</v>
      </c>
      <c r="I12" s="33">
        <f>ROUND(ROUND(H12,2)*ROUND(G12,3),2)</f>
      </c>
      <c r="O12">
        <f>(I12*21)/100</f>
      </c>
      <c r="P12" t="s">
        <v>23</v>
      </c>
    </row>
    <row r="13" spans="1:5" ht="12.75">
      <c r="A13" s="34" t="s">
        <v>50</v>
      </c>
      <c r="E13" s="35" t="s">
        <v>71</v>
      </c>
    </row>
    <row r="14" spans="1:5" ht="12.75">
      <c r="A14" s="38" t="s">
        <v>52</v>
      </c>
      <c r="E14" s="37" t="s">
        <v>275</v>
      </c>
    </row>
    <row r="15" spans="1:16" ht="12.75">
      <c r="A15" s="25" t="s">
        <v>45</v>
      </c>
      <c r="B15" s="29" t="s">
        <v>22</v>
      </c>
      <c r="C15" s="29" t="s">
        <v>73</v>
      </c>
      <c r="D15" s="25" t="s">
        <v>47</v>
      </c>
      <c r="E15" s="30" t="s">
        <v>74</v>
      </c>
      <c r="F15" s="31" t="s">
        <v>75</v>
      </c>
      <c r="G15" s="32">
        <v>476.1</v>
      </c>
      <c r="H15" s="33">
        <v>0</v>
      </c>
      <c r="I15" s="33">
        <f>ROUND(ROUND(H15,2)*ROUND(G15,3),2)</f>
      </c>
      <c r="O15">
        <f>(I15*21)/100</f>
      </c>
      <c r="P15" t="s">
        <v>23</v>
      </c>
    </row>
    <row r="16" spans="1:5" ht="12.75">
      <c r="A16" s="34" t="s">
        <v>50</v>
      </c>
      <c r="E16" s="35" t="s">
        <v>76</v>
      </c>
    </row>
    <row r="17" spans="1:5" ht="12.75">
      <c r="A17" s="36" t="s">
        <v>52</v>
      </c>
      <c r="E17" s="37" t="s">
        <v>77</v>
      </c>
    </row>
    <row r="18" spans="1:18" ht="12.75" customHeight="1">
      <c r="A18" s="6" t="s">
        <v>43</v>
      </c>
      <c r="B18" s="6"/>
      <c r="C18" s="41" t="s">
        <v>29</v>
      </c>
      <c r="D18" s="6"/>
      <c r="E18" s="27" t="s">
        <v>78</v>
      </c>
      <c r="F18" s="6"/>
      <c r="G18" s="6"/>
      <c r="H18" s="6"/>
      <c r="I18" s="42">
        <f>0+Q18</f>
      </c>
      <c r="O18">
        <f>0+R18</f>
      </c>
      <c r="Q18">
        <f>0+I19+I22+I25+I28+I31+I34+I37+I40+I43+I46+I49+I52+I55</f>
      </c>
      <c r="R18">
        <f>0+O19+O22+O25+O28+O31+O34+O37+O40+O43+O46+O49+O52+O55</f>
      </c>
    </row>
    <row r="19" spans="1:16" ht="12.75">
      <c r="A19" s="25" t="s">
        <v>45</v>
      </c>
      <c r="B19" s="29" t="s">
        <v>33</v>
      </c>
      <c r="C19" s="29" t="s">
        <v>79</v>
      </c>
      <c r="D19" s="25" t="s">
        <v>47</v>
      </c>
      <c r="E19" s="30" t="s">
        <v>80</v>
      </c>
      <c r="F19" s="31" t="s">
        <v>81</v>
      </c>
      <c r="G19" s="32">
        <v>8950</v>
      </c>
      <c r="H19" s="33">
        <v>0</v>
      </c>
      <c r="I19" s="33">
        <f>ROUND(ROUND(H19,2)*ROUND(G19,3),2)</f>
      </c>
      <c r="O19">
        <f>(I19*21)/100</f>
      </c>
      <c r="P19" t="s">
        <v>23</v>
      </c>
    </row>
    <row r="20" spans="1:5" ht="25.5">
      <c r="A20" s="34" t="s">
        <v>50</v>
      </c>
      <c r="E20" s="35" t="s">
        <v>82</v>
      </c>
    </row>
    <row r="21" spans="1:5" ht="12.75">
      <c r="A21" s="38" t="s">
        <v>52</v>
      </c>
      <c r="E21" s="37" t="s">
        <v>276</v>
      </c>
    </row>
    <row r="22" spans="1:16" ht="25.5">
      <c r="A22" s="25" t="s">
        <v>45</v>
      </c>
      <c r="B22" s="29" t="s">
        <v>35</v>
      </c>
      <c r="C22" s="29" t="s">
        <v>84</v>
      </c>
      <c r="D22" s="25" t="s">
        <v>47</v>
      </c>
      <c r="E22" s="30" t="s">
        <v>85</v>
      </c>
      <c r="F22" s="31" t="s">
        <v>75</v>
      </c>
      <c r="G22" s="32">
        <v>735</v>
      </c>
      <c r="H22" s="33">
        <v>0</v>
      </c>
      <c r="I22" s="33">
        <f>ROUND(ROUND(H22,2)*ROUND(G22,3),2)</f>
      </c>
      <c r="O22">
        <f>(I22*21)/100</f>
      </c>
      <c r="P22" t="s">
        <v>23</v>
      </c>
    </row>
    <row r="23" spans="1:5" ht="25.5">
      <c r="A23" s="34" t="s">
        <v>50</v>
      </c>
      <c r="E23" s="35" t="s">
        <v>277</v>
      </c>
    </row>
    <row r="24" spans="1:5" ht="12.75">
      <c r="A24" s="38" t="s">
        <v>52</v>
      </c>
      <c r="E24" s="37" t="s">
        <v>87</v>
      </c>
    </row>
    <row r="25" spans="1:16" ht="12.75">
      <c r="A25" s="25" t="s">
        <v>45</v>
      </c>
      <c r="B25" s="29" t="s">
        <v>37</v>
      </c>
      <c r="C25" s="29" t="s">
        <v>88</v>
      </c>
      <c r="D25" s="25" t="s">
        <v>89</v>
      </c>
      <c r="E25" s="30" t="s">
        <v>90</v>
      </c>
      <c r="F25" s="31" t="s">
        <v>75</v>
      </c>
      <c r="G25" s="32">
        <v>1173</v>
      </c>
      <c r="H25" s="33">
        <v>0</v>
      </c>
      <c r="I25" s="33">
        <f>ROUND(ROUND(H25,2)*ROUND(G25,3),2)</f>
      </c>
      <c r="O25">
        <f>(I25*21)/100</f>
      </c>
      <c r="P25" t="s">
        <v>23</v>
      </c>
    </row>
    <row r="26" spans="1:5" ht="25.5">
      <c r="A26" s="34" t="s">
        <v>50</v>
      </c>
      <c r="E26" s="35" t="s">
        <v>278</v>
      </c>
    </row>
    <row r="27" spans="1:5" ht="12.75">
      <c r="A27" s="38" t="s">
        <v>52</v>
      </c>
      <c r="E27" s="37" t="s">
        <v>87</v>
      </c>
    </row>
    <row r="28" spans="1:16" ht="12.75">
      <c r="A28" s="25" t="s">
        <v>45</v>
      </c>
      <c r="B28" s="29" t="s">
        <v>92</v>
      </c>
      <c r="C28" s="29" t="s">
        <v>88</v>
      </c>
      <c r="D28" s="25" t="s">
        <v>93</v>
      </c>
      <c r="E28" s="30" t="s">
        <v>90</v>
      </c>
      <c r="F28" s="31" t="s">
        <v>75</v>
      </c>
      <c r="G28" s="32">
        <v>290</v>
      </c>
      <c r="H28" s="33">
        <v>0</v>
      </c>
      <c r="I28" s="33">
        <f>ROUND(ROUND(H28,2)*ROUND(G28,3),2)</f>
      </c>
      <c r="O28">
        <f>(I28*21)/100</f>
      </c>
      <c r="P28" t="s">
        <v>23</v>
      </c>
    </row>
    <row r="29" spans="1:5" ht="25.5">
      <c r="A29" s="34" t="s">
        <v>50</v>
      </c>
      <c r="E29" s="35" t="s">
        <v>94</v>
      </c>
    </row>
    <row r="30" spans="1:5" ht="12.75">
      <c r="A30" s="38" t="s">
        <v>52</v>
      </c>
      <c r="E30" s="37" t="s">
        <v>87</v>
      </c>
    </row>
    <row r="31" spans="1:16" ht="12.75">
      <c r="A31" s="25" t="s">
        <v>45</v>
      </c>
      <c r="B31" s="29" t="s">
        <v>95</v>
      </c>
      <c r="C31" s="29" t="s">
        <v>96</v>
      </c>
      <c r="D31" s="25" t="s">
        <v>47</v>
      </c>
      <c r="E31" s="30" t="s">
        <v>97</v>
      </c>
      <c r="F31" s="31" t="s">
        <v>75</v>
      </c>
      <c r="G31" s="32">
        <v>1045</v>
      </c>
      <c r="H31" s="33">
        <v>0</v>
      </c>
      <c r="I31" s="33">
        <f>ROUND(ROUND(H31,2)*ROUND(G31,3),2)</f>
      </c>
      <c r="O31">
        <f>(I31*21)/100</f>
      </c>
      <c r="P31" t="s">
        <v>23</v>
      </c>
    </row>
    <row r="32" spans="1:5" ht="25.5">
      <c r="A32" s="34" t="s">
        <v>50</v>
      </c>
      <c r="E32" s="35" t="s">
        <v>279</v>
      </c>
    </row>
    <row r="33" spans="1:5" ht="12.75">
      <c r="A33" s="38" t="s">
        <v>52</v>
      </c>
      <c r="E33" s="37" t="s">
        <v>87</v>
      </c>
    </row>
    <row r="34" spans="1:16" ht="12.75">
      <c r="A34" s="25" t="s">
        <v>45</v>
      </c>
      <c r="B34" s="29" t="s">
        <v>40</v>
      </c>
      <c r="C34" s="29" t="s">
        <v>99</v>
      </c>
      <c r="D34" s="25" t="s">
        <v>47</v>
      </c>
      <c r="E34" s="30" t="s">
        <v>100</v>
      </c>
      <c r="F34" s="31" t="s">
        <v>101</v>
      </c>
      <c r="G34" s="32">
        <v>106</v>
      </c>
      <c r="H34" s="33">
        <v>0</v>
      </c>
      <c r="I34" s="33">
        <f>ROUND(ROUND(H34,2)*ROUND(G34,3),2)</f>
      </c>
      <c r="O34">
        <f>(I34*21)/100</f>
      </c>
      <c r="P34" t="s">
        <v>23</v>
      </c>
    </row>
    <row r="35" spans="1:5" ht="12.75">
      <c r="A35" s="34" t="s">
        <v>50</v>
      </c>
      <c r="E35" s="35" t="s">
        <v>102</v>
      </c>
    </row>
    <row r="36" spans="1:5" ht="12.75">
      <c r="A36" s="38" t="s">
        <v>52</v>
      </c>
      <c r="E36" s="37" t="s">
        <v>87</v>
      </c>
    </row>
    <row r="37" spans="1:16" ht="12.75">
      <c r="A37" s="25" t="s">
        <v>45</v>
      </c>
      <c r="B37" s="29" t="s">
        <v>42</v>
      </c>
      <c r="C37" s="29" t="s">
        <v>103</v>
      </c>
      <c r="D37" s="25" t="s">
        <v>47</v>
      </c>
      <c r="E37" s="30" t="s">
        <v>104</v>
      </c>
      <c r="F37" s="31" t="s">
        <v>75</v>
      </c>
      <c r="G37" s="32">
        <v>4160</v>
      </c>
      <c r="H37" s="33">
        <v>0</v>
      </c>
      <c r="I37" s="33">
        <f>ROUND(ROUND(H37,2)*ROUND(G37,3),2)</f>
      </c>
      <c r="O37">
        <f>(I37*21)/100</f>
      </c>
      <c r="P37" t="s">
        <v>23</v>
      </c>
    </row>
    <row r="38" spans="1:5" ht="12.75">
      <c r="A38" s="34" t="s">
        <v>50</v>
      </c>
      <c r="E38" s="35" t="s">
        <v>105</v>
      </c>
    </row>
    <row r="39" spans="1:5" ht="12.75">
      <c r="A39" s="38" t="s">
        <v>52</v>
      </c>
      <c r="E39" s="37" t="s">
        <v>87</v>
      </c>
    </row>
    <row r="40" spans="1:16" ht="12.75">
      <c r="A40" s="25" t="s">
        <v>45</v>
      </c>
      <c r="B40" s="29" t="s">
        <v>106</v>
      </c>
      <c r="C40" s="29" t="s">
        <v>107</v>
      </c>
      <c r="D40" s="25" t="s">
        <v>47</v>
      </c>
      <c r="E40" s="30" t="s">
        <v>108</v>
      </c>
      <c r="F40" s="31" t="s">
        <v>75</v>
      </c>
      <c r="G40" s="32">
        <v>434</v>
      </c>
      <c r="H40" s="33">
        <v>0</v>
      </c>
      <c r="I40" s="33">
        <f>ROUND(ROUND(H40,2)*ROUND(G40,3),2)</f>
      </c>
      <c r="O40">
        <f>(I40*21)/100</f>
      </c>
      <c r="P40" t="s">
        <v>23</v>
      </c>
    </row>
    <row r="41" spans="1:5" ht="12.75">
      <c r="A41" s="34" t="s">
        <v>50</v>
      </c>
      <c r="E41" s="35" t="s">
        <v>109</v>
      </c>
    </row>
    <row r="42" spans="1:5" ht="12.75">
      <c r="A42" s="38" t="s">
        <v>52</v>
      </c>
      <c r="E42" s="37" t="s">
        <v>110</v>
      </c>
    </row>
    <row r="43" spans="1:16" ht="12.75">
      <c r="A43" s="25" t="s">
        <v>45</v>
      </c>
      <c r="B43" s="29" t="s">
        <v>111</v>
      </c>
      <c r="C43" s="29" t="s">
        <v>112</v>
      </c>
      <c r="D43" s="25" t="s">
        <v>47</v>
      </c>
      <c r="E43" s="30" t="s">
        <v>113</v>
      </c>
      <c r="F43" s="31" t="s">
        <v>75</v>
      </c>
      <c r="G43" s="32">
        <v>8.25</v>
      </c>
      <c r="H43" s="33">
        <v>0</v>
      </c>
      <c r="I43" s="33">
        <f>ROUND(ROUND(H43,2)*ROUND(G43,3),2)</f>
      </c>
      <c r="O43">
        <f>(I43*21)/100</f>
      </c>
      <c r="P43" t="s">
        <v>23</v>
      </c>
    </row>
    <row r="44" spans="1:5" ht="12.75">
      <c r="A44" s="34" t="s">
        <v>50</v>
      </c>
      <c r="E44" s="35" t="s">
        <v>114</v>
      </c>
    </row>
    <row r="45" spans="1:5" ht="51">
      <c r="A45" s="38" t="s">
        <v>52</v>
      </c>
      <c r="E45" s="37" t="s">
        <v>280</v>
      </c>
    </row>
    <row r="46" spans="1:16" ht="12.75">
      <c r="A46" s="25" t="s">
        <v>45</v>
      </c>
      <c r="B46" s="29" t="s">
        <v>116</v>
      </c>
      <c r="C46" s="29" t="s">
        <v>117</v>
      </c>
      <c r="D46" s="25" t="s">
        <v>47</v>
      </c>
      <c r="E46" s="30" t="s">
        <v>118</v>
      </c>
      <c r="F46" s="31" t="s">
        <v>75</v>
      </c>
      <c r="G46" s="32">
        <v>35</v>
      </c>
      <c r="H46" s="33">
        <v>0</v>
      </c>
      <c r="I46" s="33">
        <f>ROUND(ROUND(H46,2)*ROUND(G46,3),2)</f>
      </c>
      <c r="O46">
        <f>(I46*21)/100</f>
      </c>
      <c r="P46" t="s">
        <v>23</v>
      </c>
    </row>
    <row r="47" spans="1:5" ht="12.75">
      <c r="A47" s="34" t="s">
        <v>50</v>
      </c>
      <c r="E47" s="35" t="s">
        <v>119</v>
      </c>
    </row>
    <row r="48" spans="1:5" ht="38.25">
      <c r="A48" s="38" t="s">
        <v>52</v>
      </c>
      <c r="E48" s="37" t="s">
        <v>281</v>
      </c>
    </row>
    <row r="49" spans="1:16" ht="12.75">
      <c r="A49" s="25" t="s">
        <v>45</v>
      </c>
      <c r="B49" s="29" t="s">
        <v>121</v>
      </c>
      <c r="C49" s="29" t="s">
        <v>122</v>
      </c>
      <c r="D49" s="25" t="s">
        <v>47</v>
      </c>
      <c r="E49" s="30" t="s">
        <v>123</v>
      </c>
      <c r="F49" s="31" t="s">
        <v>75</v>
      </c>
      <c r="G49" s="32">
        <v>4448</v>
      </c>
      <c r="H49" s="33">
        <v>0</v>
      </c>
      <c r="I49" s="33">
        <f>ROUND(ROUND(H49,2)*ROUND(G49,3),2)</f>
      </c>
      <c r="O49">
        <f>(I49*21)/100</f>
      </c>
      <c r="P49" t="s">
        <v>23</v>
      </c>
    </row>
    <row r="50" spans="1:5" ht="12.75">
      <c r="A50" s="34" t="s">
        <v>50</v>
      </c>
      <c r="E50" s="35" t="s">
        <v>124</v>
      </c>
    </row>
    <row r="51" spans="1:5" ht="12.75">
      <c r="A51" s="38" t="s">
        <v>52</v>
      </c>
      <c r="E51" s="37" t="s">
        <v>110</v>
      </c>
    </row>
    <row r="52" spans="1:16" ht="12.75">
      <c r="A52" s="25" t="s">
        <v>45</v>
      </c>
      <c r="B52" s="29" t="s">
        <v>125</v>
      </c>
      <c r="C52" s="29" t="s">
        <v>128</v>
      </c>
      <c r="D52" s="25" t="s">
        <v>47</v>
      </c>
      <c r="E52" s="30" t="s">
        <v>129</v>
      </c>
      <c r="F52" s="31" t="s">
        <v>75</v>
      </c>
      <c r="G52" s="32">
        <v>476.1</v>
      </c>
      <c r="H52" s="33">
        <v>0</v>
      </c>
      <c r="I52" s="33">
        <f>ROUND(ROUND(H52,2)*ROUND(G52,3),2)</f>
      </c>
      <c r="O52">
        <f>(I52*21)/100</f>
      </c>
      <c r="P52" t="s">
        <v>23</v>
      </c>
    </row>
    <row r="53" spans="1:5" ht="12.75">
      <c r="A53" s="34" t="s">
        <v>50</v>
      </c>
      <c r="E53" s="35" t="s">
        <v>130</v>
      </c>
    </row>
    <row r="54" spans="1:5" ht="12.75">
      <c r="A54" s="38" t="s">
        <v>52</v>
      </c>
      <c r="E54" s="37" t="s">
        <v>87</v>
      </c>
    </row>
    <row r="55" spans="1:16" ht="12.75">
      <c r="A55" s="25" t="s">
        <v>45</v>
      </c>
      <c r="B55" s="29" t="s">
        <v>127</v>
      </c>
      <c r="C55" s="29" t="s">
        <v>132</v>
      </c>
      <c r="D55" s="25" t="s">
        <v>47</v>
      </c>
      <c r="E55" s="30" t="s">
        <v>133</v>
      </c>
      <c r="F55" s="31" t="s">
        <v>81</v>
      </c>
      <c r="G55" s="32">
        <v>4761</v>
      </c>
      <c r="H55" s="33">
        <v>0</v>
      </c>
      <c r="I55" s="33">
        <f>ROUND(ROUND(H55,2)*ROUND(G55,3),2)</f>
      </c>
      <c r="O55">
        <f>(I55*21)/100</f>
      </c>
      <c r="P55" t="s">
        <v>23</v>
      </c>
    </row>
    <row r="56" spans="1:5" ht="12.75">
      <c r="A56" s="34" t="s">
        <v>50</v>
      </c>
      <c r="E56" s="35" t="s">
        <v>134</v>
      </c>
    </row>
    <row r="57" spans="1:5" ht="12.75">
      <c r="A57" s="36" t="s">
        <v>52</v>
      </c>
      <c r="E57" s="37" t="s">
        <v>87</v>
      </c>
    </row>
    <row r="58" spans="1:18" ht="12.75" customHeight="1">
      <c r="A58" s="6" t="s">
        <v>43</v>
      </c>
      <c r="B58" s="6"/>
      <c r="C58" s="41" t="s">
        <v>23</v>
      </c>
      <c r="D58" s="6"/>
      <c r="E58" s="27" t="s">
        <v>140</v>
      </c>
      <c r="F58" s="6"/>
      <c r="G58" s="6"/>
      <c r="H58" s="6"/>
      <c r="I58" s="42">
        <f>0+Q58</f>
      </c>
      <c r="O58">
        <f>0+R58</f>
      </c>
      <c r="Q58">
        <f>0+I59</f>
      </c>
      <c r="R58">
        <f>0+O59</f>
      </c>
    </row>
    <row r="59" spans="1:16" ht="12.75">
      <c r="A59" s="25" t="s">
        <v>45</v>
      </c>
      <c r="B59" s="29" t="s">
        <v>131</v>
      </c>
      <c r="C59" s="29" t="s">
        <v>146</v>
      </c>
      <c r="D59" s="25" t="s">
        <v>47</v>
      </c>
      <c r="E59" s="30" t="s">
        <v>147</v>
      </c>
      <c r="F59" s="31" t="s">
        <v>75</v>
      </c>
      <c r="G59" s="32">
        <v>5</v>
      </c>
      <c r="H59" s="33">
        <v>0</v>
      </c>
      <c r="I59" s="33">
        <f>ROUND(ROUND(H59,2)*ROUND(G59,3),2)</f>
      </c>
      <c r="O59">
        <f>(I59*21)/100</f>
      </c>
      <c r="P59" t="s">
        <v>23</v>
      </c>
    </row>
    <row r="60" spans="1:5" ht="12.75">
      <c r="A60" s="34" t="s">
        <v>50</v>
      </c>
      <c r="E60" s="35" t="s">
        <v>148</v>
      </c>
    </row>
    <row r="61" spans="1:5" ht="38.25">
      <c r="A61" s="36" t="s">
        <v>52</v>
      </c>
      <c r="E61" s="37" t="s">
        <v>282</v>
      </c>
    </row>
    <row r="62" spans="1:18" ht="12.75" customHeight="1">
      <c r="A62" s="6" t="s">
        <v>43</v>
      </c>
      <c r="B62" s="6"/>
      <c r="C62" s="41" t="s">
        <v>33</v>
      </c>
      <c r="D62" s="6"/>
      <c r="E62" s="27" t="s">
        <v>150</v>
      </c>
      <c r="F62" s="6"/>
      <c r="G62" s="6"/>
      <c r="H62" s="6"/>
      <c r="I62" s="42">
        <f>0+Q62</f>
      </c>
      <c r="O62">
        <f>0+R62</f>
      </c>
      <c r="Q62">
        <f>0+I63+I66</f>
      </c>
      <c r="R62">
        <f>0+O63+O66</f>
      </c>
    </row>
    <row r="63" spans="1:16" ht="12.75">
      <c r="A63" s="25" t="s">
        <v>45</v>
      </c>
      <c r="B63" s="29" t="s">
        <v>135</v>
      </c>
      <c r="C63" s="29" t="s">
        <v>152</v>
      </c>
      <c r="D63" s="25" t="s">
        <v>47</v>
      </c>
      <c r="E63" s="30" t="s">
        <v>153</v>
      </c>
      <c r="F63" s="31" t="s">
        <v>75</v>
      </c>
      <c r="G63" s="32">
        <v>3</v>
      </c>
      <c r="H63" s="33">
        <v>0</v>
      </c>
      <c r="I63" s="33">
        <f>ROUND(ROUND(H63,2)*ROUND(G63,3),2)</f>
      </c>
      <c r="O63">
        <f>(I63*21)/100</f>
      </c>
      <c r="P63" t="s">
        <v>23</v>
      </c>
    </row>
    <row r="64" spans="1:5" ht="12.75">
      <c r="A64" s="34" t="s">
        <v>50</v>
      </c>
      <c r="E64" s="35" t="s">
        <v>154</v>
      </c>
    </row>
    <row r="65" spans="1:5" ht="38.25">
      <c r="A65" s="38" t="s">
        <v>52</v>
      </c>
      <c r="E65" s="37" t="s">
        <v>283</v>
      </c>
    </row>
    <row r="66" spans="1:16" ht="12.75">
      <c r="A66" s="25" t="s">
        <v>45</v>
      </c>
      <c r="B66" s="29" t="s">
        <v>141</v>
      </c>
      <c r="C66" s="29" t="s">
        <v>157</v>
      </c>
      <c r="D66" s="25" t="s">
        <v>47</v>
      </c>
      <c r="E66" s="30" t="s">
        <v>158</v>
      </c>
      <c r="F66" s="31" t="s">
        <v>75</v>
      </c>
      <c r="G66" s="32">
        <v>15</v>
      </c>
      <c r="H66" s="33">
        <v>0</v>
      </c>
      <c r="I66" s="33">
        <f>ROUND(ROUND(H66,2)*ROUND(G66,3),2)</f>
      </c>
      <c r="O66">
        <f>(I66*21)/100</f>
      </c>
      <c r="P66" t="s">
        <v>23</v>
      </c>
    </row>
    <row r="67" spans="1:5" ht="12.75">
      <c r="A67" s="34" t="s">
        <v>50</v>
      </c>
      <c r="E67" s="35" t="s">
        <v>159</v>
      </c>
    </row>
    <row r="68" spans="1:5" ht="38.25">
      <c r="A68" s="36" t="s">
        <v>52</v>
      </c>
      <c r="E68" s="37" t="s">
        <v>284</v>
      </c>
    </row>
    <row r="69" spans="1:18" ht="12.75" customHeight="1">
      <c r="A69" s="6" t="s">
        <v>43</v>
      </c>
      <c r="B69" s="6"/>
      <c r="C69" s="41" t="s">
        <v>35</v>
      </c>
      <c r="D69" s="6"/>
      <c r="E69" s="27" t="s">
        <v>161</v>
      </c>
      <c r="F69" s="6"/>
      <c r="G69" s="6"/>
      <c r="H69" s="6"/>
      <c r="I69" s="42">
        <f>0+Q69</f>
      </c>
      <c r="O69">
        <f>0+R69</f>
      </c>
      <c r="Q69">
        <f>0+I70+I73+I76+I79+I82+I85+I88+I91+I94+I97+I100+I103+I106</f>
      </c>
      <c r="R69">
        <f>0+O70+O73+O76+O79+O82+O85+O88+O91+O94+O97+O100+O103+O106</f>
      </c>
    </row>
    <row r="70" spans="1:16" ht="12.75">
      <c r="A70" s="25" t="s">
        <v>45</v>
      </c>
      <c r="B70" s="29" t="s">
        <v>145</v>
      </c>
      <c r="C70" s="29" t="s">
        <v>163</v>
      </c>
      <c r="D70" s="25" t="s">
        <v>47</v>
      </c>
      <c r="E70" s="30" t="s">
        <v>164</v>
      </c>
      <c r="F70" s="31" t="s">
        <v>81</v>
      </c>
      <c r="G70" s="32">
        <v>227</v>
      </c>
      <c r="H70" s="33">
        <v>0</v>
      </c>
      <c r="I70" s="33">
        <f>ROUND(ROUND(H70,2)*ROUND(G70,3),2)</f>
      </c>
      <c r="O70">
        <f>(I70*21)/100</f>
      </c>
      <c r="P70" t="s">
        <v>23</v>
      </c>
    </row>
    <row r="71" spans="1:5" ht="12.75">
      <c r="A71" s="34" t="s">
        <v>50</v>
      </c>
      <c r="E71" s="35" t="s">
        <v>165</v>
      </c>
    </row>
    <row r="72" spans="1:5" ht="12.75">
      <c r="A72" s="38" t="s">
        <v>52</v>
      </c>
      <c r="E72" s="37" t="s">
        <v>87</v>
      </c>
    </row>
    <row r="73" spans="1:16" ht="12.75">
      <c r="A73" s="25" t="s">
        <v>45</v>
      </c>
      <c r="B73" s="29" t="s">
        <v>151</v>
      </c>
      <c r="C73" s="29" t="s">
        <v>167</v>
      </c>
      <c r="D73" s="25" t="s">
        <v>47</v>
      </c>
      <c r="E73" s="30" t="s">
        <v>168</v>
      </c>
      <c r="F73" s="31" t="s">
        <v>81</v>
      </c>
      <c r="G73" s="32">
        <v>11064</v>
      </c>
      <c r="H73" s="33">
        <v>0</v>
      </c>
      <c r="I73" s="33">
        <f>ROUND(ROUND(H73,2)*ROUND(G73,3),2)</f>
      </c>
      <c r="O73">
        <f>(I73*21)/100</f>
      </c>
      <c r="P73" t="s">
        <v>23</v>
      </c>
    </row>
    <row r="74" spans="1:5" ht="38.25">
      <c r="A74" s="34" t="s">
        <v>50</v>
      </c>
      <c r="E74" s="35" t="s">
        <v>169</v>
      </c>
    </row>
    <row r="75" spans="1:5" ht="25.5">
      <c r="A75" s="38" t="s">
        <v>52</v>
      </c>
      <c r="E75" s="37" t="s">
        <v>170</v>
      </c>
    </row>
    <row r="76" spans="1:16" ht="12.75">
      <c r="A76" s="25" t="s">
        <v>45</v>
      </c>
      <c r="B76" s="29" t="s">
        <v>156</v>
      </c>
      <c r="C76" s="29" t="s">
        <v>172</v>
      </c>
      <c r="D76" s="25" t="s">
        <v>47</v>
      </c>
      <c r="E76" s="30" t="s">
        <v>173</v>
      </c>
      <c r="F76" s="31" t="s">
        <v>75</v>
      </c>
      <c r="G76" s="32">
        <v>309</v>
      </c>
      <c r="H76" s="33">
        <v>0</v>
      </c>
      <c r="I76" s="33">
        <f>ROUND(ROUND(H76,2)*ROUND(G76,3),2)</f>
      </c>
      <c r="O76">
        <f>(I76*21)/100</f>
      </c>
      <c r="P76" t="s">
        <v>23</v>
      </c>
    </row>
    <row r="77" spans="1:5" ht="12.75">
      <c r="A77" s="34" t="s">
        <v>50</v>
      </c>
      <c r="E77" s="35" t="s">
        <v>174</v>
      </c>
    </row>
    <row r="78" spans="1:5" ht="12.75">
      <c r="A78" s="38" t="s">
        <v>52</v>
      </c>
      <c r="E78" s="37" t="s">
        <v>110</v>
      </c>
    </row>
    <row r="79" spans="1:16" ht="12.75">
      <c r="A79" s="25" t="s">
        <v>45</v>
      </c>
      <c r="B79" s="29" t="s">
        <v>162</v>
      </c>
      <c r="C79" s="29" t="s">
        <v>176</v>
      </c>
      <c r="D79" s="25" t="s">
        <v>89</v>
      </c>
      <c r="E79" s="30" t="s">
        <v>177</v>
      </c>
      <c r="F79" s="31" t="s">
        <v>81</v>
      </c>
      <c r="G79" s="32">
        <v>10451</v>
      </c>
      <c r="H79" s="33">
        <v>0</v>
      </c>
      <c r="I79" s="33">
        <f>ROUND(ROUND(H79,2)*ROUND(G79,3),2)</f>
      </c>
      <c r="O79">
        <f>(I79*21)/100</f>
      </c>
      <c r="P79" t="s">
        <v>23</v>
      </c>
    </row>
    <row r="80" spans="1:5" ht="12.75">
      <c r="A80" s="34" t="s">
        <v>50</v>
      </c>
      <c r="E80" s="35" t="s">
        <v>178</v>
      </c>
    </row>
    <row r="81" spans="1:5" ht="12.75">
      <c r="A81" s="38" t="s">
        <v>52</v>
      </c>
      <c r="E81" s="37" t="s">
        <v>110</v>
      </c>
    </row>
    <row r="82" spans="1:16" ht="12.75">
      <c r="A82" s="25" t="s">
        <v>45</v>
      </c>
      <c r="B82" s="29" t="s">
        <v>166</v>
      </c>
      <c r="C82" s="29" t="s">
        <v>176</v>
      </c>
      <c r="D82" s="25" t="s">
        <v>93</v>
      </c>
      <c r="E82" s="30" t="s">
        <v>177</v>
      </c>
      <c r="F82" s="31" t="s">
        <v>81</v>
      </c>
      <c r="G82" s="32">
        <v>10851</v>
      </c>
      <c r="H82" s="33">
        <v>0</v>
      </c>
      <c r="I82" s="33">
        <f>ROUND(ROUND(H82,2)*ROUND(G82,3),2)</f>
      </c>
      <c r="O82">
        <f>(I82*21)/100</f>
      </c>
      <c r="P82" t="s">
        <v>23</v>
      </c>
    </row>
    <row r="83" spans="1:5" ht="12.75">
      <c r="A83" s="34" t="s">
        <v>50</v>
      </c>
      <c r="E83" s="35" t="s">
        <v>180</v>
      </c>
    </row>
    <row r="84" spans="1:5" ht="12.75">
      <c r="A84" s="38" t="s">
        <v>52</v>
      </c>
      <c r="E84" s="37" t="s">
        <v>110</v>
      </c>
    </row>
    <row r="85" spans="1:16" ht="12.75">
      <c r="A85" s="25" t="s">
        <v>45</v>
      </c>
      <c r="B85" s="29" t="s">
        <v>171</v>
      </c>
      <c r="C85" s="29" t="s">
        <v>176</v>
      </c>
      <c r="D85" s="25" t="s">
        <v>182</v>
      </c>
      <c r="E85" s="30" t="s">
        <v>177</v>
      </c>
      <c r="F85" s="31" t="s">
        <v>81</v>
      </c>
      <c r="G85" s="32">
        <v>10852</v>
      </c>
      <c r="H85" s="33">
        <v>0</v>
      </c>
      <c r="I85" s="33">
        <f>ROUND(ROUND(H85,2)*ROUND(G85,3),2)</f>
      </c>
      <c r="O85">
        <f>(I85*21)/100</f>
      </c>
      <c r="P85" t="s">
        <v>23</v>
      </c>
    </row>
    <row r="86" spans="1:5" ht="12.75">
      <c r="A86" s="34" t="s">
        <v>50</v>
      </c>
      <c r="E86" s="35" t="s">
        <v>180</v>
      </c>
    </row>
    <row r="87" spans="1:5" ht="12.75">
      <c r="A87" s="38" t="s">
        <v>52</v>
      </c>
      <c r="E87" s="37" t="s">
        <v>110</v>
      </c>
    </row>
    <row r="88" spans="1:16" ht="12.75">
      <c r="A88" s="25" t="s">
        <v>45</v>
      </c>
      <c r="B88" s="29" t="s">
        <v>175</v>
      </c>
      <c r="C88" s="29" t="s">
        <v>184</v>
      </c>
      <c r="D88" s="25" t="s">
        <v>47</v>
      </c>
      <c r="E88" s="30" t="s">
        <v>185</v>
      </c>
      <c r="F88" s="31" t="s">
        <v>81</v>
      </c>
      <c r="G88" s="32">
        <v>11064</v>
      </c>
      <c r="H88" s="33">
        <v>0</v>
      </c>
      <c r="I88" s="33">
        <f>ROUND(ROUND(H88,2)*ROUND(G88,3),2)</f>
      </c>
      <c r="O88">
        <f>(I88*21)/100</f>
      </c>
      <c r="P88" t="s">
        <v>23</v>
      </c>
    </row>
    <row r="89" spans="1:5" ht="12.75">
      <c r="A89" s="34" t="s">
        <v>50</v>
      </c>
      <c r="E89" s="35" t="s">
        <v>186</v>
      </c>
    </row>
    <row r="90" spans="1:5" ht="12.75">
      <c r="A90" s="38" t="s">
        <v>52</v>
      </c>
      <c r="E90" s="37" t="s">
        <v>110</v>
      </c>
    </row>
    <row r="91" spans="1:16" ht="12.75">
      <c r="A91" s="25" t="s">
        <v>45</v>
      </c>
      <c r="B91" s="29" t="s">
        <v>179</v>
      </c>
      <c r="C91" s="29" t="s">
        <v>188</v>
      </c>
      <c r="D91" s="25" t="s">
        <v>47</v>
      </c>
      <c r="E91" s="30" t="s">
        <v>189</v>
      </c>
      <c r="F91" s="31" t="s">
        <v>81</v>
      </c>
      <c r="G91" s="32">
        <v>5699</v>
      </c>
      <c r="H91" s="33">
        <v>0</v>
      </c>
      <c r="I91" s="33">
        <f>ROUND(ROUND(H91,2)*ROUND(G91,3),2)</f>
      </c>
      <c r="O91">
        <f>(I91*21)/100</f>
      </c>
      <c r="P91" t="s">
        <v>23</v>
      </c>
    </row>
    <row r="92" spans="1:5" ht="38.25">
      <c r="A92" s="34" t="s">
        <v>50</v>
      </c>
      <c r="E92" s="35" t="s">
        <v>190</v>
      </c>
    </row>
    <row r="93" spans="1:5" ht="25.5">
      <c r="A93" s="38" t="s">
        <v>52</v>
      </c>
      <c r="E93" s="37" t="s">
        <v>191</v>
      </c>
    </row>
    <row r="94" spans="1:16" ht="12.75">
      <c r="A94" s="25" t="s">
        <v>45</v>
      </c>
      <c r="B94" s="29" t="s">
        <v>181</v>
      </c>
      <c r="C94" s="29" t="s">
        <v>193</v>
      </c>
      <c r="D94" s="25" t="s">
        <v>47</v>
      </c>
      <c r="E94" s="30" t="s">
        <v>194</v>
      </c>
      <c r="F94" s="31" t="s">
        <v>75</v>
      </c>
      <c r="G94" s="32">
        <v>326</v>
      </c>
      <c r="H94" s="33">
        <v>0</v>
      </c>
      <c r="I94" s="33">
        <f>ROUND(ROUND(H94,2)*ROUND(G94,3),2)</f>
      </c>
      <c r="O94">
        <f>(I94*21)/100</f>
      </c>
      <c r="P94" t="s">
        <v>23</v>
      </c>
    </row>
    <row r="95" spans="1:5" ht="12.75">
      <c r="A95" s="34" t="s">
        <v>50</v>
      </c>
      <c r="E95" s="35" t="s">
        <v>195</v>
      </c>
    </row>
    <row r="96" spans="1:5" ht="25.5">
      <c r="A96" s="38" t="s">
        <v>52</v>
      </c>
      <c r="E96" s="37" t="s">
        <v>196</v>
      </c>
    </row>
    <row r="97" spans="1:16" ht="12.75">
      <c r="A97" s="25" t="s">
        <v>45</v>
      </c>
      <c r="B97" s="29" t="s">
        <v>183</v>
      </c>
      <c r="C97" s="29" t="s">
        <v>198</v>
      </c>
      <c r="D97" s="25" t="s">
        <v>89</v>
      </c>
      <c r="E97" s="30" t="s">
        <v>199</v>
      </c>
      <c r="F97" s="31" t="s">
        <v>81</v>
      </c>
      <c r="G97" s="32">
        <v>10348</v>
      </c>
      <c r="H97" s="33">
        <v>0</v>
      </c>
      <c r="I97" s="33">
        <f>ROUND(ROUND(H97,2)*ROUND(G97,3),2)</f>
      </c>
      <c r="O97">
        <f>(I97*21)/100</f>
      </c>
      <c r="P97" t="s">
        <v>23</v>
      </c>
    </row>
    <row r="98" spans="1:5" ht="12.75">
      <c r="A98" s="34" t="s">
        <v>50</v>
      </c>
      <c r="E98" s="35" t="s">
        <v>200</v>
      </c>
    </row>
    <row r="99" spans="1:5" ht="12.75">
      <c r="A99" s="38" t="s">
        <v>52</v>
      </c>
      <c r="E99" s="37" t="s">
        <v>110</v>
      </c>
    </row>
    <row r="100" spans="1:16" ht="12.75">
      <c r="A100" s="25" t="s">
        <v>45</v>
      </c>
      <c r="B100" s="29" t="s">
        <v>187</v>
      </c>
      <c r="C100" s="29" t="s">
        <v>198</v>
      </c>
      <c r="D100" s="25" t="s">
        <v>93</v>
      </c>
      <c r="E100" s="30" t="s">
        <v>199</v>
      </c>
      <c r="F100" s="31" t="s">
        <v>81</v>
      </c>
      <c r="G100" s="32">
        <v>635</v>
      </c>
      <c r="H100" s="33">
        <v>0</v>
      </c>
      <c r="I100" s="33">
        <f>ROUND(ROUND(H100,2)*ROUND(G100,3),2)</f>
      </c>
      <c r="O100">
        <f>(I100*21)/100</f>
      </c>
      <c r="P100" t="s">
        <v>23</v>
      </c>
    </row>
    <row r="101" spans="1:5" ht="12.75">
      <c r="A101" s="34" t="s">
        <v>50</v>
      </c>
      <c r="E101" s="35" t="s">
        <v>200</v>
      </c>
    </row>
    <row r="102" spans="1:5" ht="25.5">
      <c r="A102" s="38" t="s">
        <v>52</v>
      </c>
      <c r="E102" s="37" t="s">
        <v>285</v>
      </c>
    </row>
    <row r="103" spans="1:16" ht="12.75">
      <c r="A103" s="25" t="s">
        <v>45</v>
      </c>
      <c r="B103" s="29" t="s">
        <v>192</v>
      </c>
      <c r="C103" s="29" t="s">
        <v>204</v>
      </c>
      <c r="D103" s="25" t="s">
        <v>89</v>
      </c>
      <c r="E103" s="30" t="s">
        <v>205</v>
      </c>
      <c r="F103" s="31" t="s">
        <v>81</v>
      </c>
      <c r="G103" s="32">
        <v>10451</v>
      </c>
      <c r="H103" s="33">
        <v>0</v>
      </c>
      <c r="I103" s="33">
        <f>ROUND(ROUND(H103,2)*ROUND(G103,3),2)</f>
      </c>
      <c r="O103">
        <f>(I103*21)/100</f>
      </c>
      <c r="P103" t="s">
        <v>23</v>
      </c>
    </row>
    <row r="104" spans="1:5" ht="12.75">
      <c r="A104" s="34" t="s">
        <v>50</v>
      </c>
      <c r="E104" s="35" t="s">
        <v>206</v>
      </c>
    </row>
    <row r="105" spans="1:5" ht="12.75">
      <c r="A105" s="38" t="s">
        <v>52</v>
      </c>
      <c r="E105" s="37" t="s">
        <v>110</v>
      </c>
    </row>
    <row r="106" spans="1:16" ht="12.75">
      <c r="A106" s="25" t="s">
        <v>45</v>
      </c>
      <c r="B106" s="29" t="s">
        <v>197</v>
      </c>
      <c r="C106" s="29" t="s">
        <v>204</v>
      </c>
      <c r="D106" s="25" t="s">
        <v>93</v>
      </c>
      <c r="E106" s="30" t="s">
        <v>205</v>
      </c>
      <c r="F106" s="31" t="s">
        <v>81</v>
      </c>
      <c r="G106" s="32">
        <v>635</v>
      </c>
      <c r="H106" s="33">
        <v>0</v>
      </c>
      <c r="I106" s="33">
        <f>ROUND(ROUND(H106,2)*ROUND(G106,3),2)</f>
      </c>
      <c r="O106">
        <f>(I106*21)/100</f>
      </c>
      <c r="P106" t="s">
        <v>23</v>
      </c>
    </row>
    <row r="107" spans="1:5" ht="12.75">
      <c r="A107" s="34" t="s">
        <v>50</v>
      </c>
      <c r="E107" s="35" t="s">
        <v>206</v>
      </c>
    </row>
    <row r="108" spans="1:5" ht="25.5">
      <c r="A108" s="36" t="s">
        <v>52</v>
      </c>
      <c r="E108" s="37" t="s">
        <v>285</v>
      </c>
    </row>
    <row r="109" spans="1:18" ht="12.75" customHeight="1">
      <c r="A109" s="6" t="s">
        <v>43</v>
      </c>
      <c r="B109" s="6"/>
      <c r="C109" s="41" t="s">
        <v>92</v>
      </c>
      <c r="D109" s="6"/>
      <c r="E109" s="27" t="s">
        <v>208</v>
      </c>
      <c r="F109" s="6"/>
      <c r="G109" s="6"/>
      <c r="H109" s="6"/>
      <c r="I109" s="42">
        <f>0+Q109</f>
      </c>
      <c r="O109">
        <f>0+R109</f>
      </c>
      <c r="Q109">
        <f>0+I110+I113</f>
      </c>
      <c r="R109">
        <f>0+O110+O113</f>
      </c>
    </row>
    <row r="110" spans="1:16" ht="25.5">
      <c r="A110" s="25" t="s">
        <v>45</v>
      </c>
      <c r="B110" s="29" t="s">
        <v>201</v>
      </c>
      <c r="C110" s="29" t="s">
        <v>210</v>
      </c>
      <c r="D110" s="25" t="s">
        <v>47</v>
      </c>
      <c r="E110" s="30" t="s">
        <v>211</v>
      </c>
      <c r="F110" s="31" t="s">
        <v>81</v>
      </c>
      <c r="G110" s="32">
        <v>178</v>
      </c>
      <c r="H110" s="33">
        <v>0</v>
      </c>
      <c r="I110" s="33">
        <f>ROUND(ROUND(H110,2)*ROUND(G110,3),2)</f>
      </c>
      <c r="O110">
        <f>(I110*21)/100</f>
      </c>
      <c r="P110" t="s">
        <v>23</v>
      </c>
    </row>
    <row r="111" spans="1:5" ht="12.75">
      <c r="A111" s="34" t="s">
        <v>50</v>
      </c>
      <c r="E111" s="35" t="s">
        <v>212</v>
      </c>
    </row>
    <row r="112" spans="1:5" ht="51">
      <c r="A112" s="38" t="s">
        <v>52</v>
      </c>
      <c r="E112" s="37" t="s">
        <v>286</v>
      </c>
    </row>
    <row r="113" spans="1:16" ht="12.75">
      <c r="A113" s="25" t="s">
        <v>45</v>
      </c>
      <c r="B113" s="29" t="s">
        <v>203</v>
      </c>
      <c r="C113" s="29" t="s">
        <v>215</v>
      </c>
      <c r="D113" s="25" t="s">
        <v>47</v>
      </c>
      <c r="E113" s="30" t="s">
        <v>216</v>
      </c>
      <c r="F113" s="31" t="s">
        <v>81</v>
      </c>
      <c r="G113" s="32">
        <v>89</v>
      </c>
      <c r="H113" s="33">
        <v>0</v>
      </c>
      <c r="I113" s="33">
        <f>ROUND(ROUND(H113,2)*ROUND(G113,3),2)</f>
      </c>
      <c r="O113">
        <f>(I113*21)/100</f>
      </c>
      <c r="P113" t="s">
        <v>23</v>
      </c>
    </row>
    <row r="114" spans="1:5" ht="12.75">
      <c r="A114" s="34" t="s">
        <v>50</v>
      </c>
      <c r="E114" s="35" t="s">
        <v>217</v>
      </c>
    </row>
    <row r="115" spans="1:5" ht="38.25">
      <c r="A115" s="36" t="s">
        <v>52</v>
      </c>
      <c r="E115" s="37" t="s">
        <v>287</v>
      </c>
    </row>
    <row r="116" spans="1:18" ht="12.75" customHeight="1">
      <c r="A116" s="6" t="s">
        <v>43</v>
      </c>
      <c r="B116" s="6"/>
      <c r="C116" s="41" t="s">
        <v>95</v>
      </c>
      <c r="D116" s="6"/>
      <c r="E116" s="27" t="s">
        <v>219</v>
      </c>
      <c r="F116" s="6"/>
      <c r="G116" s="6"/>
      <c r="H116" s="6"/>
      <c r="I116" s="42">
        <f>0+Q116</f>
      </c>
      <c r="O116">
        <f>0+R116</f>
      </c>
      <c r="Q116">
        <f>0+I117</f>
      </c>
      <c r="R116">
        <f>0+O117</f>
      </c>
    </row>
    <row r="117" spans="1:16" ht="12.75">
      <c r="A117" s="25" t="s">
        <v>45</v>
      </c>
      <c r="B117" s="29" t="s">
        <v>207</v>
      </c>
      <c r="C117" s="29" t="s">
        <v>221</v>
      </c>
      <c r="D117" s="25" t="s">
        <v>47</v>
      </c>
      <c r="E117" s="30" t="s">
        <v>222</v>
      </c>
      <c r="F117" s="31" t="s">
        <v>75</v>
      </c>
      <c r="G117" s="32">
        <v>6</v>
      </c>
      <c r="H117" s="33">
        <v>0</v>
      </c>
      <c r="I117" s="33">
        <f>ROUND(ROUND(H117,2)*ROUND(G117,3),2)</f>
      </c>
      <c r="O117">
        <f>(I117*21)/100</f>
      </c>
      <c r="P117" t="s">
        <v>23</v>
      </c>
    </row>
    <row r="118" spans="1:5" ht="12.75">
      <c r="A118" s="34" t="s">
        <v>50</v>
      </c>
      <c r="E118" s="35" t="s">
        <v>223</v>
      </c>
    </row>
    <row r="119" spans="1:5" ht="38.25">
      <c r="A119" s="36" t="s">
        <v>52</v>
      </c>
      <c r="E119" s="37" t="s">
        <v>288</v>
      </c>
    </row>
    <row r="120" spans="1:18" ht="12.75" customHeight="1">
      <c r="A120" s="6" t="s">
        <v>43</v>
      </c>
      <c r="B120" s="6"/>
      <c r="C120" s="41" t="s">
        <v>40</v>
      </c>
      <c r="D120" s="6"/>
      <c r="E120" s="27" t="s">
        <v>225</v>
      </c>
      <c r="F120" s="6"/>
      <c r="G120" s="6"/>
      <c r="H120" s="6"/>
      <c r="I120" s="42">
        <f>0+Q120</f>
      </c>
      <c r="O120">
        <f>0+R120</f>
      </c>
      <c r="Q120">
        <f>0+I121+I124+I127+I130+I133+I136+I139+I142+I145+I148+I151</f>
      </c>
      <c r="R120">
        <f>0+O121+O124+O127+O130+O133+O136+O139+O142+O145+O148+O151</f>
      </c>
    </row>
    <row r="121" spans="1:16" ht="12.75">
      <c r="A121" s="25" t="s">
        <v>45</v>
      </c>
      <c r="B121" s="29" t="s">
        <v>209</v>
      </c>
      <c r="C121" s="29" t="s">
        <v>227</v>
      </c>
      <c r="D121" s="25" t="s">
        <v>89</v>
      </c>
      <c r="E121" s="30" t="s">
        <v>228</v>
      </c>
      <c r="F121" s="31" t="s">
        <v>138</v>
      </c>
      <c r="G121" s="32">
        <v>96</v>
      </c>
      <c r="H121" s="33">
        <v>0</v>
      </c>
      <c r="I121" s="33">
        <f>ROUND(ROUND(H121,2)*ROUND(G121,3),2)</f>
      </c>
      <c r="O121">
        <f>(I121*21)/100</f>
      </c>
      <c r="P121" t="s">
        <v>23</v>
      </c>
    </row>
    <row r="122" spans="1:5" ht="12.75">
      <c r="A122" s="34" t="s">
        <v>50</v>
      </c>
      <c r="E122" s="35" t="s">
        <v>229</v>
      </c>
    </row>
    <row r="123" spans="1:5" ht="12.75">
      <c r="A123" s="38" t="s">
        <v>52</v>
      </c>
      <c r="E123" s="37" t="s">
        <v>87</v>
      </c>
    </row>
    <row r="124" spans="1:16" ht="12.75">
      <c r="A124" s="25" t="s">
        <v>45</v>
      </c>
      <c r="B124" s="29" t="s">
        <v>214</v>
      </c>
      <c r="C124" s="29" t="s">
        <v>227</v>
      </c>
      <c r="D124" s="25" t="s">
        <v>93</v>
      </c>
      <c r="E124" s="30" t="s">
        <v>228</v>
      </c>
      <c r="F124" s="31" t="s">
        <v>138</v>
      </c>
      <c r="G124" s="32">
        <v>18</v>
      </c>
      <c r="H124" s="33">
        <v>0</v>
      </c>
      <c r="I124" s="33">
        <f>ROUND(ROUND(H124,2)*ROUND(G124,3),2)</f>
      </c>
      <c r="O124">
        <f>(I124*21)/100</f>
      </c>
      <c r="P124" t="s">
        <v>23</v>
      </c>
    </row>
    <row r="125" spans="1:5" ht="12.75">
      <c r="A125" s="34" t="s">
        <v>50</v>
      </c>
      <c r="E125" s="35" t="s">
        <v>231</v>
      </c>
    </row>
    <row r="126" spans="1:5" ht="12.75">
      <c r="A126" s="38" t="s">
        <v>52</v>
      </c>
      <c r="E126" s="37" t="s">
        <v>87</v>
      </c>
    </row>
    <row r="127" spans="1:16" ht="12.75">
      <c r="A127" s="25" t="s">
        <v>45</v>
      </c>
      <c r="B127" s="29" t="s">
        <v>220</v>
      </c>
      <c r="C127" s="29" t="s">
        <v>233</v>
      </c>
      <c r="D127" s="25" t="s">
        <v>47</v>
      </c>
      <c r="E127" s="30" t="s">
        <v>234</v>
      </c>
      <c r="F127" s="31" t="s">
        <v>138</v>
      </c>
      <c r="G127" s="32">
        <v>24</v>
      </c>
      <c r="H127" s="33">
        <v>0</v>
      </c>
      <c r="I127" s="33">
        <f>ROUND(ROUND(H127,2)*ROUND(G127,3),2)</f>
      </c>
      <c r="O127">
        <f>(I127*21)/100</f>
      </c>
      <c r="P127" t="s">
        <v>23</v>
      </c>
    </row>
    <row r="128" spans="1:5" ht="12.75">
      <c r="A128" s="34" t="s">
        <v>50</v>
      </c>
      <c r="E128" s="35" t="s">
        <v>235</v>
      </c>
    </row>
    <row r="129" spans="1:5" ht="38.25">
      <c r="A129" s="38" t="s">
        <v>52</v>
      </c>
      <c r="E129" s="37" t="s">
        <v>289</v>
      </c>
    </row>
    <row r="130" spans="1:16" ht="25.5">
      <c r="A130" s="25" t="s">
        <v>45</v>
      </c>
      <c r="B130" s="29" t="s">
        <v>226</v>
      </c>
      <c r="C130" s="29" t="s">
        <v>238</v>
      </c>
      <c r="D130" s="25" t="s">
        <v>47</v>
      </c>
      <c r="E130" s="30" t="s">
        <v>239</v>
      </c>
      <c r="F130" s="31" t="s">
        <v>138</v>
      </c>
      <c r="G130" s="32">
        <v>24</v>
      </c>
      <c r="H130" s="33">
        <v>0</v>
      </c>
      <c r="I130" s="33">
        <f>ROUND(ROUND(H130,2)*ROUND(G130,3),2)</f>
      </c>
      <c r="O130">
        <f>(I130*21)/100</f>
      </c>
      <c r="P130" t="s">
        <v>23</v>
      </c>
    </row>
    <row r="131" spans="1:5" ht="12.75">
      <c r="A131" s="34" t="s">
        <v>50</v>
      </c>
      <c r="E131" s="35" t="s">
        <v>240</v>
      </c>
    </row>
    <row r="132" spans="1:5" ht="216.75">
      <c r="A132" s="38" t="s">
        <v>52</v>
      </c>
      <c r="E132" s="37" t="s">
        <v>290</v>
      </c>
    </row>
    <row r="133" spans="1:16" ht="12.75">
      <c r="A133" s="25" t="s">
        <v>45</v>
      </c>
      <c r="B133" s="29" t="s">
        <v>230</v>
      </c>
      <c r="C133" s="29" t="s">
        <v>243</v>
      </c>
      <c r="D133" s="25" t="s">
        <v>47</v>
      </c>
      <c r="E133" s="30" t="s">
        <v>244</v>
      </c>
      <c r="F133" s="31" t="s">
        <v>138</v>
      </c>
      <c r="G133" s="32">
        <v>13</v>
      </c>
      <c r="H133" s="33">
        <v>0</v>
      </c>
      <c r="I133" s="33">
        <f>ROUND(ROUND(H133,2)*ROUND(G133,3),2)</f>
      </c>
      <c r="O133">
        <f>(I133*21)/100</f>
      </c>
      <c r="P133" t="s">
        <v>23</v>
      </c>
    </row>
    <row r="134" spans="1:5" ht="12.75">
      <c r="A134" s="34" t="s">
        <v>50</v>
      </c>
      <c r="E134" s="35" t="s">
        <v>235</v>
      </c>
    </row>
    <row r="135" spans="1:5" ht="12.75">
      <c r="A135" s="38" t="s">
        <v>52</v>
      </c>
      <c r="E135" s="37" t="s">
        <v>87</v>
      </c>
    </row>
    <row r="136" spans="1:16" ht="25.5">
      <c r="A136" s="25" t="s">
        <v>45</v>
      </c>
      <c r="B136" s="29" t="s">
        <v>232</v>
      </c>
      <c r="C136" s="29" t="s">
        <v>246</v>
      </c>
      <c r="D136" s="25" t="s">
        <v>47</v>
      </c>
      <c r="E136" s="30" t="s">
        <v>247</v>
      </c>
      <c r="F136" s="31" t="s">
        <v>138</v>
      </c>
      <c r="G136" s="32">
        <v>13</v>
      </c>
      <c r="H136" s="33">
        <v>0</v>
      </c>
      <c r="I136" s="33">
        <f>ROUND(ROUND(H136,2)*ROUND(G136,3),2)</f>
      </c>
      <c r="O136">
        <f>(I136*21)/100</f>
      </c>
      <c r="P136" t="s">
        <v>23</v>
      </c>
    </row>
    <row r="137" spans="1:5" ht="12.75">
      <c r="A137" s="34" t="s">
        <v>50</v>
      </c>
      <c r="E137" s="35" t="s">
        <v>240</v>
      </c>
    </row>
    <row r="138" spans="1:5" ht="12.75">
      <c r="A138" s="38" t="s">
        <v>52</v>
      </c>
      <c r="E138" s="37" t="s">
        <v>87</v>
      </c>
    </row>
    <row r="139" spans="1:16" ht="25.5">
      <c r="A139" s="25" t="s">
        <v>45</v>
      </c>
      <c r="B139" s="29" t="s">
        <v>237</v>
      </c>
      <c r="C139" s="29" t="s">
        <v>249</v>
      </c>
      <c r="D139" s="25" t="s">
        <v>47</v>
      </c>
      <c r="E139" s="30" t="s">
        <v>250</v>
      </c>
      <c r="F139" s="31" t="s">
        <v>81</v>
      </c>
      <c r="G139" s="32">
        <v>567</v>
      </c>
      <c r="H139" s="33">
        <v>0</v>
      </c>
      <c r="I139" s="33">
        <f>ROUND(ROUND(H139,2)*ROUND(G139,3),2)</f>
      </c>
      <c r="O139">
        <f>(I139*21)/100</f>
      </c>
      <c r="P139" t="s">
        <v>23</v>
      </c>
    </row>
    <row r="140" spans="1:5" ht="12.75">
      <c r="A140" s="34" t="s">
        <v>50</v>
      </c>
      <c r="E140" s="35" t="s">
        <v>251</v>
      </c>
    </row>
    <row r="141" spans="1:5" ht="51">
      <c r="A141" s="38" t="s">
        <v>52</v>
      </c>
      <c r="E141" s="37" t="s">
        <v>291</v>
      </c>
    </row>
    <row r="142" spans="1:16" ht="12.75">
      <c r="A142" s="25" t="s">
        <v>45</v>
      </c>
      <c r="B142" s="29" t="s">
        <v>242</v>
      </c>
      <c r="C142" s="29" t="s">
        <v>254</v>
      </c>
      <c r="D142" s="25" t="s">
        <v>47</v>
      </c>
      <c r="E142" s="30" t="s">
        <v>255</v>
      </c>
      <c r="F142" s="31" t="s">
        <v>81</v>
      </c>
      <c r="G142" s="32">
        <v>567</v>
      </c>
      <c r="H142" s="33">
        <v>0</v>
      </c>
      <c r="I142" s="33">
        <f>ROUND(ROUND(H142,2)*ROUND(G142,3),2)</f>
      </c>
      <c r="O142">
        <f>(I142*21)/100</f>
      </c>
      <c r="P142" t="s">
        <v>23</v>
      </c>
    </row>
    <row r="143" spans="1:5" ht="12.75">
      <c r="A143" s="34" t="s">
        <v>50</v>
      </c>
      <c r="E143" s="35" t="s">
        <v>256</v>
      </c>
    </row>
    <row r="144" spans="1:5" ht="51">
      <c r="A144" s="38" t="s">
        <v>52</v>
      </c>
      <c r="E144" s="37" t="s">
        <v>291</v>
      </c>
    </row>
    <row r="145" spans="1:16" ht="12.75">
      <c r="A145" s="25" t="s">
        <v>45</v>
      </c>
      <c r="B145" s="29" t="s">
        <v>245</v>
      </c>
      <c r="C145" s="29" t="s">
        <v>258</v>
      </c>
      <c r="D145" s="25" t="s">
        <v>47</v>
      </c>
      <c r="E145" s="30" t="s">
        <v>259</v>
      </c>
      <c r="F145" s="31" t="s">
        <v>101</v>
      </c>
      <c r="G145" s="32">
        <v>32</v>
      </c>
      <c r="H145" s="33">
        <v>0</v>
      </c>
      <c r="I145" s="33">
        <f>ROUND(ROUND(H145,2)*ROUND(G145,3),2)</f>
      </c>
      <c r="O145">
        <f>(I145*21)/100</f>
      </c>
      <c r="P145" t="s">
        <v>23</v>
      </c>
    </row>
    <row r="146" spans="1:5" ht="12.75">
      <c r="A146" s="34" t="s">
        <v>50</v>
      </c>
      <c r="E146" s="35" t="s">
        <v>260</v>
      </c>
    </row>
    <row r="147" spans="1:5" ht="38.25">
      <c r="A147" s="38" t="s">
        <v>52</v>
      </c>
      <c r="E147" s="37" t="s">
        <v>292</v>
      </c>
    </row>
    <row r="148" spans="1:16" ht="12.75">
      <c r="A148" s="25" t="s">
        <v>45</v>
      </c>
      <c r="B148" s="29" t="s">
        <v>248</v>
      </c>
      <c r="C148" s="29" t="s">
        <v>263</v>
      </c>
      <c r="D148" s="25" t="s">
        <v>47</v>
      </c>
      <c r="E148" s="30" t="s">
        <v>264</v>
      </c>
      <c r="F148" s="31" t="s">
        <v>101</v>
      </c>
      <c r="G148" s="32">
        <v>106</v>
      </c>
      <c r="H148" s="33">
        <v>0</v>
      </c>
      <c r="I148" s="33">
        <f>ROUND(ROUND(H148,2)*ROUND(G148,3),2)</f>
      </c>
      <c r="O148">
        <f>(I148*21)/100</f>
      </c>
      <c r="P148" t="s">
        <v>23</v>
      </c>
    </row>
    <row r="149" spans="1:5" ht="12.75">
      <c r="A149" s="34" t="s">
        <v>50</v>
      </c>
      <c r="E149" s="35" t="s">
        <v>265</v>
      </c>
    </row>
    <row r="150" spans="1:5" ht="12.75">
      <c r="A150" s="38" t="s">
        <v>52</v>
      </c>
      <c r="E150" s="37" t="s">
        <v>266</v>
      </c>
    </row>
    <row r="151" spans="1:16" ht="12.75">
      <c r="A151" s="25" t="s">
        <v>45</v>
      </c>
      <c r="B151" s="29" t="s">
        <v>253</v>
      </c>
      <c r="C151" s="29" t="s">
        <v>268</v>
      </c>
      <c r="D151" s="25" t="s">
        <v>47</v>
      </c>
      <c r="E151" s="30" t="s">
        <v>269</v>
      </c>
      <c r="F151" s="31" t="s">
        <v>81</v>
      </c>
      <c r="G151" s="32">
        <v>51</v>
      </c>
      <c r="H151" s="33">
        <v>0</v>
      </c>
      <c r="I151" s="33">
        <f>ROUND(ROUND(H151,2)*ROUND(G151,3),2)</f>
      </c>
      <c r="O151">
        <f>(I151*21)/100</f>
      </c>
      <c r="P151" t="s">
        <v>23</v>
      </c>
    </row>
    <row r="152" spans="1:5" ht="12.75">
      <c r="A152" s="34" t="s">
        <v>50</v>
      </c>
      <c r="E152" s="35" t="s">
        <v>270</v>
      </c>
    </row>
    <row r="153" spans="1:5" ht="38.25">
      <c r="A153" s="36" t="s">
        <v>52</v>
      </c>
      <c r="E153" s="37" t="s">
        <v>293</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