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bookViews>
    <workbookView xWindow="65416" yWindow="65416" windowWidth="29040" windowHeight="15720" activeTab="0"/>
  </bookViews>
  <sheets>
    <sheet name="Rekapitulace stavby" sheetId="1" r:id="rId1"/>
    <sheet name="SO.101 - SO.101 - Přeložk..." sheetId="2" r:id="rId2"/>
    <sheet name="SO.110 - SO.110 - Trubní ..." sheetId="3" r:id="rId3"/>
    <sheet name="SO.301 - SO.301 - Přeložk..." sheetId="4" r:id="rId4"/>
    <sheet name="SO.801 - SO.801 - Vegetač..." sheetId="5" r:id="rId5"/>
    <sheet name="VRN - Vedlejší rozpočtové..." sheetId="6" r:id="rId6"/>
  </sheets>
  <definedNames>
    <definedName name="_xlnm._FilterDatabase" localSheetId="1" hidden="1">'SO.101 - SO.101 - Přeložk...'!$C$141:$K$749</definedName>
    <definedName name="_xlnm._FilterDatabase" localSheetId="2" hidden="1">'SO.110 - SO.110 - Trubní ...'!$C$125:$K$333</definedName>
    <definedName name="_xlnm._FilterDatabase" localSheetId="3" hidden="1">'SO.301 - SO.301 - Přeložk...'!$C$120:$K$190</definedName>
    <definedName name="_xlnm._FilterDatabase" localSheetId="4" hidden="1">'SO.801 - SO.801 - Vegetač...'!$C$133:$K$234</definedName>
    <definedName name="_xlnm._FilterDatabase" localSheetId="5" hidden="1">'VRN - Vedlejší rozpočtové...'!$C$118:$K$148</definedName>
    <definedName name="_xlnm.Print_Area" localSheetId="0">'Rekapitulace stavby'!$D$4:$AO$76,'Rekapitulace stavby'!$C$82:$AQ$100</definedName>
    <definedName name="_xlnm.Print_Area" localSheetId="1">'SO.101 - SO.101 - Přeložk...'!$C$4:$J$76,'SO.101 - SO.101 - Přeložk...'!$C$82:$J$123,'SO.101 - SO.101 - Přeložk...'!$C$129:$K$749</definedName>
    <definedName name="_xlnm.Print_Area" localSheetId="2">'SO.110 - SO.110 - Trubní ...'!$C$4:$J$76,'SO.110 - SO.110 - Trubní ...'!$C$82:$J$107,'SO.110 - SO.110 - Trubní ...'!$C$113:$K$333</definedName>
    <definedName name="_xlnm.Print_Area" localSheetId="3">'SO.301 - SO.301 - Přeložk...'!$C$4:$J$76,'SO.301 - SO.301 - Přeložk...'!$C$82:$J$102,'SO.301 - SO.301 - Přeložk...'!$C$108:$K$190</definedName>
    <definedName name="_xlnm.Print_Area" localSheetId="4">'SO.801 - SO.801 - Vegetač...'!$C$4:$J$76,'SO.801 - SO.801 - Vegetač...'!$C$82:$J$115,'SO.801 - SO.801 - Vegetač...'!$C$121:$K$234</definedName>
    <definedName name="_xlnm.Print_Area" localSheetId="5">'VRN - Vedlejší rozpočtové...'!$C$4:$J$76,'VRN - Vedlejší rozpočtové...'!$C$82:$J$100,'VRN - Vedlejší rozpočtové...'!$C$106:$K$148</definedName>
    <definedName name="_xlnm.Print_Titles" localSheetId="0">'Rekapitulace stavby'!$92:$92</definedName>
    <definedName name="_xlnm.Print_Titles" localSheetId="1">'SO.101 - SO.101 - Přeložk...'!$141:$141</definedName>
    <definedName name="_xlnm.Print_Titles" localSheetId="2">'SO.110 - SO.110 - Trubní ...'!$125:$125</definedName>
    <definedName name="_xlnm.Print_Titles" localSheetId="3">'SO.301 - SO.301 - Přeložk...'!$120:$120</definedName>
    <definedName name="_xlnm.Print_Titles" localSheetId="4">'SO.801 - SO.801 - Vegetač...'!$133:$133</definedName>
    <definedName name="_xlnm.Print_Titles" localSheetId="5">'VRN - Vedlejší rozpočtové...'!$118:$118</definedName>
  </definedNames>
  <calcPr calcId="191029"/>
  <extLst/>
</workbook>
</file>

<file path=xl/sharedStrings.xml><?xml version="1.0" encoding="utf-8"?>
<sst xmlns="http://schemas.openxmlformats.org/spreadsheetml/2006/main" count="11835" uniqueCount="1785">
  <si>
    <t>Export Komplet</t>
  </si>
  <si>
    <t/>
  </si>
  <si>
    <t>2.0</t>
  </si>
  <si>
    <t>ZAMOK</t>
  </si>
  <si>
    <t>False</t>
  </si>
  <si>
    <t>{f46689c1-116a-4912-8464-c3e14971f9d7}</t>
  </si>
  <si>
    <t>0,01</t>
  </si>
  <si>
    <t>21</t>
  </si>
  <si>
    <t>15</t>
  </si>
  <si>
    <t>REKAPITULACE STAVBY</t>
  </si>
  <si>
    <t>v ---  níže se nacházejí doplnkové a pomocné údaje k sestavám  --- v</t>
  </si>
  <si>
    <t>Návod na vyplnění</t>
  </si>
  <si>
    <t>0,001</t>
  </si>
  <si>
    <t>Kód:</t>
  </si>
  <si>
    <t>2018-043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</si>
  <si>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</si>
  <si>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</si>
  <si>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II/272 Benátky nad Jizerou, připojení na silnici III/27212 – PD</t>
  </si>
  <si>
    <t>KSO:</t>
  </si>
  <si>
    <t>CC-CZ:</t>
  </si>
  <si>
    <t>Místo:</t>
  </si>
  <si>
    <t xml:space="preserve"> </t>
  </si>
  <si>
    <t>Datum:</t>
  </si>
  <si>
    <t>20. 4. 2022</t>
  </si>
  <si>
    <t>Zadavatel:</t>
  </si>
  <si>
    <t>IČ:</t>
  </si>
  <si>
    <t>Krajská správa a údržba silnic Středočeského kraje</t>
  </si>
  <si>
    <t>DIČ:</t>
  </si>
  <si>
    <t>Uchazeč:</t>
  </si>
  <si>
    <t>Vyplň údaj</t>
  </si>
  <si>
    <t>Projektant:</t>
  </si>
  <si>
    <t>True</t>
  </si>
  <si>
    <t>Zpracovatel:</t>
  </si>
  <si>
    <t>Josef Nentwich</t>
  </si>
  <si>
    <t>Poznámka:</t>
  </si>
  <si>
    <t>-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případně může tento rozpočet/soupis prací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 případě, že má uchazeč (zhotovitel) pochyby ohledně plánovaných výměr, položek ve výkazech, výkresech a technických zprávách, má povinnost toto sdělit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byly všechny plošné výměry bez výpočtu ve výkazu výměr odečteny z digitálních souborů ve formátu dwg.
- V oceněném rozpočtu byl pro určení orientační ceny zohledněn vliv nárůstu cen pohonných hmot na směrné ceny konstrukcí a prací dle aktuálního vývoje v době jeho vydání.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</si>
  <si>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</si>
  <si>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</si>
  <si>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</si>
  <si>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</si>
  <si>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</si>
  <si>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</si>
  <si>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</si>
  <si>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</si>
  <si>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</si>
  <si>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</si>
  <si>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</si>
  <si>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</si>
  <si>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</si>
  <si>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</si>
  <si>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</si>
  <si>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</si>
  <si>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</si>
  <si>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</si>
  <si>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</si>
  <si>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</si>
  <si>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</si>
  <si>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</si>
  <si>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</si>
  <si>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</si>
  <si>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</si>
  <si>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</si>
  <si>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</si>
  <si>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</si>
  <si>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</si>
  <si>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</si>
  <si>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</si>
  <si>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</si>
  <si>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</si>
  <si>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</si>
  <si>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</si>
  <si>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</si>
  <si>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</si>
  <si>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</si>
  <si>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</si>
  <si>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</si>
  <si>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</si>
  <si>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</si>
  <si>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</si>
  <si>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</si>
  <si>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</si>
  <si>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</si>
  <si>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SO.101 - Přeložka silnice III/272 12</t>
  </si>
  <si>
    <t>STA</t>
  </si>
  <si>
    <t>1</t>
  </si>
  <si>
    <t>{8ea047be-a6d4-40a2-a8db-254a3e287a0f}</t>
  </si>
  <si>
    <t>2</t>
  </si>
  <si>
    <t>SO.110</t>
  </si>
  <si>
    <t>SO.110 - Trubní propustky</t>
  </si>
  <si>
    <t>{fb927c90-3687-4739-937d-c3a2f3c4e218}</t>
  </si>
  <si>
    <t>SO.301</t>
  </si>
  <si>
    <t>SO.301 - Přeložka závlahového potrubí</t>
  </si>
  <si>
    <t>{7835512a-4ec1-46b2-be71-54ac17accb2d}</t>
  </si>
  <si>
    <t>SO.801</t>
  </si>
  <si>
    <t>SO.801 - Vegetační úpravy</t>
  </si>
  <si>
    <t>{2fa602de-ef22-4068-bbd7-1909875f3d36}</t>
  </si>
  <si>
    <t>VRN</t>
  </si>
  <si>
    <t>Vedlejší rozpočtové náklady</t>
  </si>
  <si>
    <t>VON</t>
  </si>
  <si>
    <t>{4fc3c678-b8a3-491b-947c-9b50db4f8578}</t>
  </si>
  <si>
    <t>KRYCÍ LIST SOUPISU PRACÍ</t>
  </si>
  <si>
    <t>Objekt:</t>
  </si>
  <si>
    <t>SO.101 - SO.101 - Přeložka silnice III/272 12</t>
  </si>
  <si>
    <t>- V oceněném rozpočtu byl pro určení orientační ceny zohledněn vliv nárůstu cen pohonných hmot na směrné ceny konstrukcí a prací dle aktuálního vývoje v době jeho vydání.</t>
  </si>
  <si>
    <t>REKAPITULACE ČLENĚNÍ SOUPISU PRACÍ</t>
  </si>
  <si>
    <t>Kód dílu - Popis</t>
  </si>
  <si>
    <t>Cena celkem [CZK]</t>
  </si>
  <si>
    <t>Náklady ze soupisu prací</t>
  </si>
  <si>
    <t>-1</t>
  </si>
  <si>
    <t>HSV - Práce a dodávky HSV</t>
  </si>
  <si>
    <t xml:space="preserve">    1 - Zemní práce</t>
  </si>
  <si>
    <t xml:space="preserve">      R10 - Společné zemní práce</t>
  </si>
  <si>
    <t xml:space="preserve">      R11 - Zemní práce pro komunikace a konstrukce</t>
  </si>
  <si>
    <t xml:space="preserve">      R12 - Zemní práce pro odvodnění komunikací</t>
  </si>
  <si>
    <t xml:space="preserve">      R13 - Odstranění zeleně</t>
  </si>
  <si>
    <t xml:space="preserve">      R14 - Založení zeleně</t>
  </si>
  <si>
    <t xml:space="preserve">    5 - Komunikace</t>
  </si>
  <si>
    <t xml:space="preserve">      R50 - Podkladní vrstvy</t>
  </si>
  <si>
    <t xml:space="preserve">      R51 - Komunikace pro automobilovou dopravu - asfalt</t>
  </si>
  <si>
    <t xml:space="preserve">      R53 - Pojížděný prstenec OK - žulová dlažba</t>
  </si>
  <si>
    <t xml:space="preserve">      R54 - Ostrůvky na komunikaci - žulová dlažba</t>
  </si>
  <si>
    <t xml:space="preserve">      R56 - Komunikace pro pěší ze zámkové dlažby</t>
  </si>
  <si>
    <t xml:space="preserve">      R59 - Ostatní plochy komunikací</t>
  </si>
  <si>
    <t xml:space="preserve">    8 - Trubní vedení</t>
  </si>
  <si>
    <t xml:space="preserve">      R83 - Liniové a povrchové odvodnění</t>
  </si>
  <si>
    <t xml:space="preserve">      R84 - Úprava příkopů</t>
  </si>
  <si>
    <t xml:space="preserve">    9 - Ostatní konstrukce a práce-bourání</t>
  </si>
  <si>
    <t xml:space="preserve">      R90 - Společné práce pro bourání a konstrukce</t>
  </si>
  <si>
    <t xml:space="preserve">      R94 - Svodidla a ochranné prvky silnic</t>
  </si>
  <si>
    <t xml:space="preserve">      R95 - Osazení obrub a linek</t>
  </si>
  <si>
    <t xml:space="preserve">      R96 - Bourání konstrukcí vozovek</t>
  </si>
  <si>
    <t xml:space="preserve">      R97 - Ostatní bourací práce</t>
  </si>
  <si>
    <t xml:space="preserve">      R98 - Vodorovné dopravní značení</t>
  </si>
  <si>
    <t xml:space="preserve">      R99 - Svislé dopravní značení</t>
  </si>
  <si>
    <t xml:space="preserve">      99 - Přesuny hmot a sutí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</si>
  <si>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</si>
  <si>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</si>
  <si>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</si>
  <si>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</si>
  <si>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</si>
  <si>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</si>
  <si>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</si>
  <si>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</si>
  <si>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</si>
  <si>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</si>
  <si>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</si>
  <si>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</si>
  <si>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</si>
  <si>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</si>
  <si>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</si>
  <si>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</si>
  <si>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</si>
  <si>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R10</t>
  </si>
  <si>
    <t>Společné zemní práce</t>
  </si>
  <si>
    <t>K</t>
  </si>
  <si>
    <t>167151111</t>
  </si>
  <si>
    <t>Nakládání výkopku z hornin třídy těžitelnosti I skupiny 1 až 3 přes 100 m3</t>
  </si>
  <si>
    <t>m3</t>
  </si>
  <si>
    <t>CS ÚRS 2022 01</t>
  </si>
  <si>
    <t>4</t>
  </si>
  <si>
    <t>3</t>
  </si>
  <si>
    <t>1704040808</t>
  </si>
  <si>
    <t>VV</t>
  </si>
  <si>
    <t>Nakládání na mezideponii pro násypy, zásypy a zpětné použití ornice:</t>
  </si>
  <si>
    <t>24708,20*0,150 "- ornice"</t>
  </si>
  <si>
    <t>4302,480+10720,013 "- zpětné využití výkopového materiálu pro násypy"</t>
  </si>
  <si>
    <t>Mezisoučet</t>
  </si>
  <si>
    <t>Nakládání na mezideponii pro odvoz přebytečného výkopku na skládku:</t>
  </si>
  <si>
    <t>(10262,275+1945,50+450,0+170,20+3285,096)-15022,493 "- přebytečná zemina"</t>
  </si>
  <si>
    <t>0,050*3479,0+0,130*2558,0+0,150*917,0+0,230*(5434,0+2782,0)+0,250*4196,0+0,330*6452,0 "- podorničí"</t>
  </si>
  <si>
    <t>Součet</t>
  </si>
  <si>
    <t>162551108</t>
  </si>
  <si>
    <t>Vodorovné přemístění přes 2 500 do 3000 m výkopku/sypaniny z horniny třídy těžitelnosti I skupiny 1 až 3</t>
  </si>
  <si>
    <t>-1252419797</t>
  </si>
  <si>
    <t>Dovoz materiálu na mezideponii pro další použití</t>
  </si>
  <si>
    <t>9727,350 "- ornice - přebytečná ornice zůstane uložena na mezideponii"</t>
  </si>
  <si>
    <t>10262,275 "- z komunikací"</t>
  </si>
  <si>
    <t>1945,50 "- z hloubení jam"</t>
  </si>
  <si>
    <t>450,0+170,20 "- z hloubení rýh"</t>
  </si>
  <si>
    <t>Dovoz materiálu z mezideponie na místo použití</t>
  </si>
  <si>
    <t>162751117</t>
  </si>
  <si>
    <t>Vodorovné přemístění přes 9 000 do 10000 m výkopku/sypaniny z horniny třídy těžitelnosti I skupiny 1 až 3</t>
  </si>
  <si>
    <t>1290543863</t>
  </si>
  <si>
    <t>Odvoz přebytečného výkopku na skládku nebo deponii:</t>
  </si>
  <si>
    <t>171201201</t>
  </si>
  <si>
    <t>Uložení sypaniny na skládky nebo meziskládky</t>
  </si>
  <si>
    <t>-169106630</t>
  </si>
  <si>
    <t>6802,458 "- viz. položka č. 162751xxx - Vodorovné přemístění na skládku"</t>
  </si>
  <si>
    <t>5</t>
  </si>
  <si>
    <t>171201221</t>
  </si>
  <si>
    <t>Poplatek za uložení na skládce (skládkovné) zeminy a kamení kód odpadu 17 05 04</t>
  </si>
  <si>
    <t>t</t>
  </si>
  <si>
    <t>672244567</t>
  </si>
  <si>
    <t>6802,458*1,75 "- viz. položka č. 162301R02 - Vodorovné přemístění na skládku"</t>
  </si>
  <si>
    <t>6</t>
  </si>
  <si>
    <t>181252305</t>
  </si>
  <si>
    <t>Úprava pláně pro silnice a dálnice na násypech se zhutněním</t>
  </si>
  <si>
    <t>m2</t>
  </si>
  <si>
    <t>929588558</t>
  </si>
  <si>
    <t>Pro komunikace a zpevněné plochy:</t>
  </si>
  <si>
    <t>11435,50*1,11 "- komunikace pro aut. dopravu - KS I"</t>
  </si>
  <si>
    <t>92,0*1,11 "- pojížděný prstenec OK - KS III"</t>
  </si>
  <si>
    <t>75,0*1,05 "- ostrůvky na komunikaci - KS IV"</t>
  </si>
  <si>
    <t>15,0*1,05 "- komunikace pro pěší - KS V"</t>
  </si>
  <si>
    <t>673,0*1,05 "- hospodářské sjezdy - KS II"</t>
  </si>
  <si>
    <t>R11</t>
  </si>
  <si>
    <t>Zemní práce pro komunikace a konstrukce</t>
  </si>
  <si>
    <t>7</t>
  </si>
  <si>
    <t>122252207</t>
  </si>
  <si>
    <t>Odkopávky a prokopávky nezapažené pro silnice a dálnice v hornině třídy těžitelnosti I objem přes 5000 m3 strojně</t>
  </si>
  <si>
    <t>1070262501</t>
  </si>
  <si>
    <t>větev A:</t>
  </si>
  <si>
    <t>28,50*(0,7+0,37+0,43)</t>
  </si>
  <si>
    <t>větev B:</t>
  </si>
  <si>
    <t>(60,0+30,0)*(2,95+0,08)+(30,0+20,0)*7,35+(20,0+30,0)*5,46+(30,0+20,0)*12,08+(20,0+20,0)*5,55+(20,0+20,0)*3,47+(20,0+30,0)*(0,03+0,36)</t>
  </si>
  <si>
    <t>(30,0+20,0)*6,52+(20,0+20,0)*10,41+(20,0+20,0)*3,44+(20,0+30,0)*6,38+(30,0+20,0)*20,32+(20,0+20,0)*(1,04+21,57)+(20,0+27,50)*(0,19+7,92)</t>
  </si>
  <si>
    <t>větev C:</t>
  </si>
  <si>
    <t>(40,0+20,0)*(1,5+0,09)+(20,0+20,0)*(0,41+0,48)+(20,0+20,0)*(0,97+1,22+0,2)+(20,0+5,50)*0,52</t>
  </si>
  <si>
    <t>větev D:</t>
  </si>
  <si>
    <t>(30,0+15,0)*1,58+(15,0+25,0)*3,28</t>
  </si>
  <si>
    <t>větev E:</t>
  </si>
  <si>
    <t>(20,0+20,0)*5,99+(20,0+20,0)*1,74+(20,0+20,0)*2,83+(20,0+14,0)*0,38</t>
  </si>
  <si>
    <t>větev F:</t>
  </si>
  <si>
    <t>40,0*0,77+25,0*(3,53+1,06)</t>
  </si>
  <si>
    <t>větev G:</t>
  </si>
  <si>
    <t>(20,0+20,0)*6,67+(20,0+15,0)*(0,18+8,42)+(15,0+15,0)*(0,4+19,54)</t>
  </si>
  <si>
    <t>rekultivace:</t>
  </si>
  <si>
    <t>(0,750+1,250)/2*2628,37</t>
  </si>
  <si>
    <t>8</t>
  </si>
  <si>
    <t>120001101</t>
  </si>
  <si>
    <t>Příplatek za ztížení odkopávky nebo prokopávky v blízkosti inženýrských sítí</t>
  </si>
  <si>
    <t>795926409</t>
  </si>
  <si>
    <t>Uvažováno s 2,0% objemu:</t>
  </si>
  <si>
    <t>10262,275*0,02</t>
  </si>
  <si>
    <t>9</t>
  </si>
  <si>
    <t>182251101</t>
  </si>
  <si>
    <t>Svahování násypů strojně</t>
  </si>
  <si>
    <t>-991710926</t>
  </si>
  <si>
    <t>24708,20 "- Viz. pol. č. 184802211 - Chemické odplevelení před založením kultury"</t>
  </si>
  <si>
    <t>10</t>
  </si>
  <si>
    <t>171151101</t>
  </si>
  <si>
    <t>Hutnění boků násypů pro jakýkoliv sklon a míru zhutnění svahu</t>
  </si>
  <si>
    <t>-1534831787</t>
  </si>
  <si>
    <t>11</t>
  </si>
  <si>
    <t>116951201</t>
  </si>
  <si>
    <t>Úprava zemin vápnem nebo směsnými hydraulickými pojivy</t>
  </si>
  <si>
    <t>521309355</t>
  </si>
  <si>
    <t>Úprava zemin mimo aktivní zónu pod komunikací:</t>
  </si>
  <si>
    <t>(20,0+20,0)*2,06+(20,0+30,0)*2,04</t>
  </si>
  <si>
    <t>(40,0+20,0)*15,74+(20,0+20,0)*25,34+(20,0+20,0)*10,54</t>
  </si>
  <si>
    <t>(30,0+15,0)*26,6+(15,0+25,0)*7,23</t>
  </si>
  <si>
    <t>(20,0+20,0)*0,53+(20,0+20,0)*8,16+(20,0+20,0)*37,56+(20,0+14,50)*28,98</t>
  </si>
  <si>
    <t>110,0*(14,58+4,94)/2</t>
  </si>
  <si>
    <t>(15,0+15,0)*(4,09+1,52)+(15,0+11,50)*9,23</t>
  </si>
  <si>
    <t>12</t>
  </si>
  <si>
    <t>M</t>
  </si>
  <si>
    <t>58591003</t>
  </si>
  <si>
    <t>pojivo hydraulické pro stabilizaci zeminy 70% vápna</t>
  </si>
  <si>
    <t>1776031833</t>
  </si>
  <si>
    <t>Uvažovaná objemová hmotnost zeminy 1750 kg/m3</t>
  </si>
  <si>
    <t>Uvažované množství 8%</t>
  </si>
  <si>
    <t>(Přesné množství pojiva se stanoví inženýrsko-geologickým průzkumem na základě průkazní zkoušky)</t>
  </si>
  <si>
    <t>8386,505*1,75*0,08 "- Úprava zemin mimo aktivní zónu pod komunikací"</t>
  </si>
  <si>
    <t>13</t>
  </si>
  <si>
    <t>171152111</t>
  </si>
  <si>
    <t>Uložení sypaniny z hornin nesoudržných a sypkých do násypů zhutněných v aktivní zóně silnic a dálnic</t>
  </si>
  <si>
    <t>289096527</t>
  </si>
  <si>
    <t>Úprava zemin v aktivní zóně komunikací:</t>
  </si>
  <si>
    <t>(60,0+30,0)*1,48+(20,0+30,0)*2,94</t>
  </si>
  <si>
    <t>(20,0+20,0)*5,04+(20,0+30,0)*4,48</t>
  </si>
  <si>
    <t>(40,0+20,0)*8,01+(20,0+20,0)*7,97+(20,0+20,0)*4,08</t>
  </si>
  <si>
    <t>(30,0+15,0)*8,24+(15,0+25,0)*6,91</t>
  </si>
  <si>
    <t>(20,0+20,0)*7,37+(20,0+20,0)*7,54+(20,0+14,50)*8,08</t>
  </si>
  <si>
    <t>110,0*(5,88+4,2)/2</t>
  </si>
  <si>
    <t>(15,0+15,0)*7,73+(15,0+11,50)*12,28</t>
  </si>
  <si>
    <t>14</t>
  </si>
  <si>
    <t>171152112</t>
  </si>
  <si>
    <t>Uložení sypaniny z hornin nesoudržných a sypkých do násypů zhutněných mimo aktivní zónu silnic a dálnic</t>
  </si>
  <si>
    <t>1743799760</t>
  </si>
  <si>
    <t>Násypy zemin mimo aktivní zónu - dosypy svahů zemního tělesa a rekultivace:</t>
  </si>
  <si>
    <t>28,50*(0,26+0,24)</t>
  </si>
  <si>
    <t>(60,0+30,0)*(0,23+0,39)+(30,0+20,0)*0,19+(20,0+30,0)*(0,17+0,12)+(30,0+20,0)*0,21+(20,0+20,0)*0,2+(20,0+20,0)*0,2+(20,0+30,0)*0,2</t>
  </si>
  <si>
    <t>(30,0+20,0)*0,21+(20,0+20,0)*0,23+(20,0+20,0)*0,31+(20,0+30,0)*0,32+(30,0+20,0)*(0,21+0,26)+(20,0+20,0)*(0,31+0,28)+(20,0+27,50)*(0,22+0,11)</t>
  </si>
  <si>
    <t>(40,0+20,0)*(0,25+0,22)+(20,0+20,0)*(0,23+0,21)+(20,0+20,0)*0,36+(20,0+5,50)*(0,28+0,11)</t>
  </si>
  <si>
    <t>(30,0+15,0)*(0,14+0,09)+(15,0+25,0)*(0,26+0,09)</t>
  </si>
  <si>
    <t>(20,0+20,0)*(0,11+0,25)+(20,0+20,0)*(0,15+0,23)+(20,0+20,0)*(0,1+0,21)+(20,0+14,50)*(0,1+0,4)</t>
  </si>
  <si>
    <t>40,0*0,34+283,5*(2,10+1,70)/2</t>
  </si>
  <si>
    <t>(20,0+15,0)*(0,13+0,26)+(15,0+15,0)*(0,21+0,23)+(15,0+11,50)*(0,36+0,31)</t>
  </si>
  <si>
    <t>(1,70+0,950)/2*1012,44</t>
  </si>
  <si>
    <t>Násypy upravovaných zemin mimo aktivní zónu pod komunikací:</t>
  </si>
  <si>
    <t>8386,505 "- viz. pol. 116951201 - Úprava zemin vápnem nebo směsnými hydraulickými pojivy"</t>
  </si>
  <si>
    <t>R12</t>
  </si>
  <si>
    <t>Zemní práce pro odvodnění komunikací</t>
  </si>
  <si>
    <t>131251106</t>
  </si>
  <si>
    <t>Hloubení jam nezapažených v hornině třídy těžitelnosti I skupiny 3 objem do 5000 m3 strojně</t>
  </si>
  <si>
    <t>-1173011920</t>
  </si>
  <si>
    <t>50,0*38,91 "- vsakovací objekt"</t>
  </si>
  <si>
    <t>16</t>
  </si>
  <si>
    <t>132251253</t>
  </si>
  <si>
    <t>Hloubení rýh nezapažených š do 2000 mm v hornině třídy těžitelnosti I skupiny 3 objem do 100 m3 strojně</t>
  </si>
  <si>
    <t>160596967</t>
  </si>
  <si>
    <t>zpevnění dna příkopu:</t>
  </si>
  <si>
    <t>1,0*0,60*(30,0+38,0+41,0+61,0+106,0+96,0+182,0+117,0+56,0+23,0) "- větev B"</t>
  </si>
  <si>
    <t>17</t>
  </si>
  <si>
    <t>132254204</t>
  </si>
  <si>
    <t>Hloubení zapažených rýh š do 2000 mm v hornině třídy těžitelnosti I skupiny 3 objem do 500 m3</t>
  </si>
  <si>
    <t>959276291</t>
  </si>
  <si>
    <t>2,0*1,850*46,0 "- zpevnění dna příkopu - větev G"</t>
  </si>
  <si>
    <t>18</t>
  </si>
  <si>
    <t>151101102</t>
  </si>
  <si>
    <t>Zřízení příložného pažení a rozepření stěn rýh hl přes 2 do 4 m</t>
  </si>
  <si>
    <t>740586433</t>
  </si>
  <si>
    <t>2*1,850*46,0 "- zpevnění dna příkopu - větev G"</t>
  </si>
  <si>
    <t>19</t>
  </si>
  <si>
    <t>151101112</t>
  </si>
  <si>
    <t>Odstranění příložného pažení a rozepření stěn rýh hl přes 2 do 4 m</t>
  </si>
  <si>
    <t>1748940214</t>
  </si>
  <si>
    <t>170,20 "- viz pol.č. 151101102 Zřízení příložného pažení"</t>
  </si>
  <si>
    <t>R13</t>
  </si>
  <si>
    <t>Odstranění zeleně</t>
  </si>
  <si>
    <t>20</t>
  </si>
  <si>
    <t>121151123</t>
  </si>
  <si>
    <t>Sejmutí ornice plochy přes 500 m2 tl vrstvy do 200 mm strojně</t>
  </si>
  <si>
    <t>771773176</t>
  </si>
  <si>
    <t>Sejmutí podorničí</t>
  </si>
  <si>
    <t>Odvoz na skládku</t>
  </si>
  <si>
    <t>3479,0 "- tl. 50mm"</t>
  </si>
  <si>
    <t>2558,0 "- tl. 130mm"</t>
  </si>
  <si>
    <t>917,0 "- tl. 150mm"</t>
  </si>
  <si>
    <t>121151124</t>
  </si>
  <si>
    <t>Sejmutí ornice plochy přes 500 m2 tl vrstvy přes 200 do 250 mm strojně</t>
  </si>
  <si>
    <t>1110372172</t>
  </si>
  <si>
    <t>(5434,0+2782,0) "- tl. 230mm</t>
  </si>
  <si>
    <t>4196,0 "- tl. 250mm"</t>
  </si>
  <si>
    <t>22</t>
  </si>
  <si>
    <t>121151126</t>
  </si>
  <si>
    <t>Sejmutí ornice plochy přes 500 m2 tl vrstvy přes 300 do 400 mm strojně</t>
  </si>
  <si>
    <t>-40903296</t>
  </si>
  <si>
    <t>6452,0 "- tl. 330mm"</t>
  </si>
  <si>
    <t>23</t>
  </si>
  <si>
    <t>121103111</t>
  </si>
  <si>
    <t>Skrývka zemin schopných zúrodnění v rovině a svahu do 1:5</t>
  </si>
  <si>
    <t>-1258406203</t>
  </si>
  <si>
    <t>Sejmutí ornice</t>
  </si>
  <si>
    <t>Odvoz na mezideponii investora</t>
  </si>
  <si>
    <t>0,150*(1562,0+284,0+29,0+664,0+1450,0+43,0+1498,0+927,0) "- tl. 150mm"</t>
  </si>
  <si>
    <t>0,250*8605,0 "- tl. 250mm"</t>
  </si>
  <si>
    <t>0,270*(5434,0+20278,0+271,0+1562,0+284,0+29,0+664,0+1450,0+43,0+1498,0+927,0)-2151,250 "- tl. 270mm</t>
  </si>
  <si>
    <t>24</t>
  </si>
  <si>
    <t>111251101</t>
  </si>
  <si>
    <t>Odstranění křovin a stromů průměru kmene do 100 mm i s kořeny sklonu terénu do 1:5 z celkové plochy do 100 m2 strojně</t>
  </si>
  <si>
    <t>1026076860</t>
  </si>
  <si>
    <t>500,0</t>
  </si>
  <si>
    <t>25</t>
  </si>
  <si>
    <t>112101102</t>
  </si>
  <si>
    <t>Odstranění stromů listnatých průměru kmene přes 300 do 500 mm</t>
  </si>
  <si>
    <t>kus</t>
  </si>
  <si>
    <t>290895652</t>
  </si>
  <si>
    <t>26</t>
  </si>
  <si>
    <t>112251102</t>
  </si>
  <si>
    <t>Odstranění pařezů D přes 300 do 500 mm</t>
  </si>
  <si>
    <t>-116125082</t>
  </si>
  <si>
    <t>27</t>
  </si>
  <si>
    <t>174251202</t>
  </si>
  <si>
    <t>Zásyp jam po pařezech D pařezů přes 300 do 500 mm strojně</t>
  </si>
  <si>
    <t>-533533686</t>
  </si>
  <si>
    <t>28</t>
  </si>
  <si>
    <t>112101103</t>
  </si>
  <si>
    <t>Odstranění stromů listnatých průměru kmene přes 500 do 700 mm</t>
  </si>
  <si>
    <t>1715572889</t>
  </si>
  <si>
    <t>29</t>
  </si>
  <si>
    <t>112251103</t>
  </si>
  <si>
    <t>Odstranění pařezů D přes 500 do 700 mm</t>
  </si>
  <si>
    <t>-2090413778</t>
  </si>
  <si>
    <t>30</t>
  </si>
  <si>
    <t>174251203</t>
  </si>
  <si>
    <t>Zásyp jam po pařezech D pařezů přes 500 do 700 mm strojně</t>
  </si>
  <si>
    <t>1796866262</t>
  </si>
  <si>
    <t>R14</t>
  </si>
  <si>
    <t>Založení zeleně</t>
  </si>
  <si>
    <t>31</t>
  </si>
  <si>
    <t>184802111</t>
  </si>
  <si>
    <t>Chemické odplevelení před založením kultury nad 20 m2 postřikem na široko v rovině a svahu do 1:5</t>
  </si>
  <si>
    <t>1686137572</t>
  </si>
  <si>
    <t>1,1*(1135,0+3978,0+3659,0+2320,0+284,0+22,0+628,0+842,0+820,0+716,0+709,0+2527,0+927,0+839,0+691,0+498,0+1477,0+390,0)</t>
  </si>
  <si>
    <t>32</t>
  </si>
  <si>
    <t>183402132</t>
  </si>
  <si>
    <t>Rozrušení půdy souvislé pl přes 500 m2 hl přes 50 do 150 mm ve svahu přes 1:5 do 1:2</t>
  </si>
  <si>
    <t>2051730856</t>
  </si>
  <si>
    <t>33</t>
  </si>
  <si>
    <t>181006122</t>
  </si>
  <si>
    <t>Rozprostření zemint l vrstvy do 0,15 m schopných zúrodnění ve sklonu přes 1:5</t>
  </si>
  <si>
    <t>1460847317</t>
  </si>
  <si>
    <t>34</t>
  </si>
  <si>
    <t>181111122</t>
  </si>
  <si>
    <t>Plošná úprava terénu do 500 m2 zemina skupiny 1 až 4 nerovnosti přes 100 do 150 mm ve svahu přes 1:5 do 1:2</t>
  </si>
  <si>
    <t>-611902815</t>
  </si>
  <si>
    <t>Úprava podorničí</t>
  </si>
  <si>
    <t>35</t>
  </si>
  <si>
    <t>181411122</t>
  </si>
  <si>
    <t>Založení lučního trávníku výsevem pl do 1000 m2 ve svahu přes 1:5 do 1:2</t>
  </si>
  <si>
    <t>-1407974</t>
  </si>
  <si>
    <t>36</t>
  </si>
  <si>
    <t>00572470</t>
  </si>
  <si>
    <t>osivo směs travní univerzál</t>
  </si>
  <si>
    <t>kg</t>
  </si>
  <si>
    <t>1873000546</t>
  </si>
  <si>
    <t>Uvažovaná spotřeba 0,015 kg/m2</t>
  </si>
  <si>
    <t>0,015*24708,20</t>
  </si>
  <si>
    <t>37</t>
  </si>
  <si>
    <t>185811212</t>
  </si>
  <si>
    <t>Vyhrabání trávníku souvislé pl do 1000 m2 ve svahu přes 1:5 do 1:2</t>
  </si>
  <si>
    <t>297524149</t>
  </si>
  <si>
    <t>38</t>
  </si>
  <si>
    <t>111151132</t>
  </si>
  <si>
    <t>Pokosení trávníku lučního pl do 1000 m2 s odvozem do 20 km ve svahu přes 1:5 do 1:2</t>
  </si>
  <si>
    <t>853690270</t>
  </si>
  <si>
    <t>39</t>
  </si>
  <si>
    <t>185802123</t>
  </si>
  <si>
    <t>Hnojení půdy umělým hnojivem na široko ve svahu přes 1:5 do 1:2</t>
  </si>
  <si>
    <t>-669368480</t>
  </si>
  <si>
    <t>Uvažovaná spotřeba 0,00005 t/m2</t>
  </si>
  <si>
    <t>0,00005*24708,20</t>
  </si>
  <si>
    <t>Komunikace</t>
  </si>
  <si>
    <t>R50</t>
  </si>
  <si>
    <t>Podkladní vrstvy</t>
  </si>
  <si>
    <t>40</t>
  </si>
  <si>
    <t>564851111</t>
  </si>
  <si>
    <t>Podklad ze štěrkodrtě ŠD plochy přes 100 m2 tl 150 mm</t>
  </si>
  <si>
    <t>1436436666</t>
  </si>
  <si>
    <t>podkladní vrstvy:</t>
  </si>
  <si>
    <t>66,50*1,05 "- ostrůvky na komunikaci - KS IV"</t>
  </si>
  <si>
    <t>41</t>
  </si>
  <si>
    <t>564861011</t>
  </si>
  <si>
    <t>Podklad ze štěrkodrtě ŠD plochy do 100 m2 tl 200 mm</t>
  </si>
  <si>
    <t>-949518188</t>
  </si>
  <si>
    <t>80,0*1,11 "- pojížděný prstenec OK - KS III"</t>
  </si>
  <si>
    <t>42</t>
  </si>
  <si>
    <t>564871111</t>
  </si>
  <si>
    <t>Podklad ze štěrkodrtě ŠD plochy přes 100 m2 tl 250 mm</t>
  </si>
  <si>
    <t>-1401813507</t>
  </si>
  <si>
    <t>43</t>
  </si>
  <si>
    <t>567122114</t>
  </si>
  <si>
    <t>Podklad ze směsi stmelené cementem SC C 8/10 (KSC I) tl 150 mm</t>
  </si>
  <si>
    <t>1702131298</t>
  </si>
  <si>
    <t>11435,50*1,05 "- komunikace pro aut. dopravu - KS I"</t>
  </si>
  <si>
    <t>44</t>
  </si>
  <si>
    <t>567142111</t>
  </si>
  <si>
    <t>Podklad ze směsi stmelené cementem SC C 8/10 (KSC I) tl 210 mm</t>
  </si>
  <si>
    <t>572679700</t>
  </si>
  <si>
    <t>80,0*1,05 "- pojížděný prstenec OK - KS III"</t>
  </si>
  <si>
    <t>45</t>
  </si>
  <si>
    <t>561031131</t>
  </si>
  <si>
    <t>Zřízení podkladu ze zeminy upravené vápnem, cementem, směsnými pojivy tl přes 200 do 250 mm pl přes 5000 m2</t>
  </si>
  <si>
    <t>-1294531095</t>
  </si>
  <si>
    <t>výškové napojení hospodářských sjezdů:</t>
  </si>
  <si>
    <t>23,7+28,1+46,3</t>
  </si>
  <si>
    <t>4400,580/0,25 "- s přepočtem objemu na plochu"</t>
  </si>
  <si>
    <t>46</t>
  </si>
  <si>
    <t>561061131</t>
  </si>
  <si>
    <t>Zřízení podkladu ze zeminy upravené vápnem, cementem, směsnými pojivy tl přes 350 do 400 mm pl přes 5000 m2</t>
  </si>
  <si>
    <t>-32881912</t>
  </si>
  <si>
    <t>Úprava zemin v patě násypů:</t>
  </si>
  <si>
    <t>28,50*16,50</t>
  </si>
  <si>
    <t>(60,0+30,0)*15,0+(30,0+20,0)*13,0+(20,0+30,0)*12,50+(30,0+20,0)*11,0+(20,0+20,0)*12,0+(20,0+20,0)*12,50+(20,0+30,0)*13,0</t>
  </si>
  <si>
    <t>(30,0+20,0)*12,50+(20,0+20,0)*12,50+(20,0+20,0)*15,50+(20,0+30,0)*16,0+(30,0+20,0)*15,0+(20,0+20,0)*17,0+(20,0+27,50)*13,0</t>
  </si>
  <si>
    <t>(40,0+20,0)*19,50+(20,0+20,0)*21,0+(20,0+20,0)*20,50+(20,0+5,50)*12,0</t>
  </si>
  <si>
    <t>(30,0+15,0)*15,50+(15,0+25,0)*14,50</t>
  </si>
  <si>
    <t>(20,0+20,0)*17,0+(20,0+20,0)*18,50+(20,0+20,0)*24,0+(20,0+14,50)*22,0</t>
  </si>
  <si>
    <t>110,0*19,50</t>
  </si>
  <si>
    <t>(20,0+15,0)*11,0+(15,0+15,0)*20,50+(15,0+11,50)*31,50</t>
  </si>
  <si>
    <t>47</t>
  </si>
  <si>
    <t>326649540</t>
  </si>
  <si>
    <t>0,250*17209,920*1,75*0,08 "- komunikace - KS I"</t>
  </si>
  <si>
    <t>0,400*21400,0*1,75*0,08 "- komunikace - KS I"</t>
  </si>
  <si>
    <t>R51</t>
  </si>
  <si>
    <t>Komunikace pro automobilovou dopravu - asfalt</t>
  </si>
  <si>
    <t>48</t>
  </si>
  <si>
    <t>571901111</t>
  </si>
  <si>
    <t>Posyp krytu kamenivem drceným nebo těženým do 5 kg/m2</t>
  </si>
  <si>
    <t>-610206537</t>
  </si>
  <si>
    <t>Posyp kamenivem v množství 2 kg/m2</t>
  </si>
  <si>
    <t>komunikace pro aut. dopravu - KS I</t>
  </si>
  <si>
    <t>329,0 "- větev A"</t>
  </si>
  <si>
    <t>5938,50 "- větev B"</t>
  </si>
  <si>
    <t>1453,0 "- větev C"</t>
  </si>
  <si>
    <t>785,0 "- větev D"</t>
  </si>
  <si>
    <t>1578,50 "- větev E"</t>
  </si>
  <si>
    <t>559,50 "- větev F - OK"</t>
  </si>
  <si>
    <t>792,0 "- větev G"</t>
  </si>
  <si>
    <t>49</t>
  </si>
  <si>
    <t>576133221R1</t>
  </si>
  <si>
    <t>Asfaltový koberec mastixový SMA 11 (AKMS) tl 40 mm š přes 3 m z modifikovaného asfaltu</t>
  </si>
  <si>
    <t>52151457</t>
  </si>
  <si>
    <t>50</t>
  </si>
  <si>
    <t>573231106R1</t>
  </si>
  <si>
    <t>Postřik živičný spojovací ze silniční modifikované emulze v množství 0,30 kg/m2</t>
  </si>
  <si>
    <t>256337973</t>
  </si>
  <si>
    <t>11435,50*(1,015+1,03) "- komunikace pro aut. dopravu - KS I"</t>
  </si>
  <si>
    <t>51</t>
  </si>
  <si>
    <t>577155142</t>
  </si>
  <si>
    <t>Asfaltový beton vrstva ložní ACL 16 (ABH) tl 60 mm š přes 3 m z modifikovaného asfaltu</t>
  </si>
  <si>
    <t>-793022633</t>
  </si>
  <si>
    <t>11435,50*1,015 "- komunikace pro aut. dopravu - KS I"</t>
  </si>
  <si>
    <t>52</t>
  </si>
  <si>
    <t>565135121</t>
  </si>
  <si>
    <t>Asfaltový beton vrstva podkladní ACP 16 (obalované kamenivo OKS) tl 50 mm š přes 3 m</t>
  </si>
  <si>
    <t>-1915812675</t>
  </si>
  <si>
    <t>11435,50*1,03 "- komunikace pro aut. dopravu - KS I"</t>
  </si>
  <si>
    <t>53</t>
  </si>
  <si>
    <t>573191111R1</t>
  </si>
  <si>
    <t>Postřik infiltrační kationaktivní modifikovanou emulzí v množství 1 kg/m2</t>
  </si>
  <si>
    <t>1339635242</t>
  </si>
  <si>
    <t>R53</t>
  </si>
  <si>
    <t>Pojížděný prstenec OK - žulová dlažba</t>
  </si>
  <si>
    <t>54</t>
  </si>
  <si>
    <t>591141111</t>
  </si>
  <si>
    <t>Kladení dlažby z kostek velkých z kamene do betonového lože tl 100 mm s vyplněním spár cementovou maltou M 25 XF4 ve formě zálivky</t>
  </si>
  <si>
    <t>204029163</t>
  </si>
  <si>
    <t>92,0 "- pojížděný prstenec OK - KS III"</t>
  </si>
  <si>
    <t>55</t>
  </si>
  <si>
    <t>58381008</t>
  </si>
  <si>
    <t>kostka štípaná dlažební žula velká 15/17</t>
  </si>
  <si>
    <t>-984079766</t>
  </si>
  <si>
    <t>92*1,02 'Přepočtené koeficientem množství</t>
  </si>
  <si>
    <t>R54</t>
  </si>
  <si>
    <t>Ostrůvky na komunikaci - žulová dlažba</t>
  </si>
  <si>
    <t>56</t>
  </si>
  <si>
    <t>591211111</t>
  </si>
  <si>
    <t>Kladení dlažby z kostek drobných z kamene do lože z kameniva těženého tl 50 mm</t>
  </si>
  <si>
    <t>-870032831</t>
  </si>
  <si>
    <t>10,0+21,50+17,50+8,0+18,0 "- ostrůvky na komunikaci"</t>
  </si>
  <si>
    <t>57</t>
  </si>
  <si>
    <t>58381007</t>
  </si>
  <si>
    <t>kostka štípaná dlažební žula drobná 8/10</t>
  </si>
  <si>
    <t>-1541031790</t>
  </si>
  <si>
    <t>75*1,02 'Přepočtené koeficientem množství</t>
  </si>
  <si>
    <t>R56</t>
  </si>
  <si>
    <t>Komunikace pro pěší ze zámkové dlažby</t>
  </si>
  <si>
    <t>58</t>
  </si>
  <si>
    <t>596211110</t>
  </si>
  <si>
    <t>Kladení zámkové dlažby komunikací pro pěší ručně tl 60 mm skupiny A pl do 50 m2</t>
  </si>
  <si>
    <t>2030867093</t>
  </si>
  <si>
    <t>15,0 "- komunikace pro pěší - zpětné využití pův. dlažby"</t>
  </si>
  <si>
    <t>R59</t>
  </si>
  <si>
    <t>Ostatní plochy komunikací</t>
  </si>
  <si>
    <t>59</t>
  </si>
  <si>
    <t>569951133</t>
  </si>
  <si>
    <t>Zpevnění krajnic asfaltovým recyklátem tl 150 mm</t>
  </si>
  <si>
    <t>509154289</t>
  </si>
  <si>
    <t>292,0+155,0+305,0+255,0+199,0+108,0+104,0+107,0+107,0+205,0+109,0+75,0+106,0+112,0+45,0+150,0+130,0+124,0 "- krajnice podél komunikace"</t>
  </si>
  <si>
    <t>(18,0+10,50)+47,0+41,50+52,50+48,50+41,0+42,0+70,50+108,50+87,0+106,0 "- hospodářské sjezdy"</t>
  </si>
  <si>
    <t>Trubní vedení</t>
  </si>
  <si>
    <t>R83</t>
  </si>
  <si>
    <t>Liniové a povrchové odvodnění</t>
  </si>
  <si>
    <t>60</t>
  </si>
  <si>
    <t>596411114</t>
  </si>
  <si>
    <t>Kladení dlažby z vegetačních tvárnic komunikací pro pěší tl 80 mm pl přes 300 m2</t>
  </si>
  <si>
    <t>1237286713</t>
  </si>
  <si>
    <t>(4,40+2,50)*40,0 "- zpevnění svahu vsakovacího objektu - větev B"</t>
  </si>
  <si>
    <t>8,350*48,50 "- zpevnění svahu příkopu - větev G"</t>
  </si>
  <si>
    <t>61</t>
  </si>
  <si>
    <t>59246016</t>
  </si>
  <si>
    <t>dlažba plošná betonová vegetační 600x400x80mm</t>
  </si>
  <si>
    <t>-1256688976</t>
  </si>
  <si>
    <t>680,975*1,01 'Přepočtené koeficientem množství</t>
  </si>
  <si>
    <t>62</t>
  </si>
  <si>
    <t>58344171</t>
  </si>
  <si>
    <t>štěrkodrť frakce 0/32</t>
  </si>
  <si>
    <t>809289142</t>
  </si>
  <si>
    <t>výplň vegetačních tvárnic:</t>
  </si>
  <si>
    <t>0,080*(4,40+2,50)*40,0 "- zpevnění svahu vsakovacího objektu - větev B"</t>
  </si>
  <si>
    <t>0,080*8,350*48,50 "- zpevnění svahu příkopu - větev G"</t>
  </si>
  <si>
    <t>54,478*2 'Přepočtené koeficientem množství</t>
  </si>
  <si>
    <t>63</t>
  </si>
  <si>
    <t>935112211</t>
  </si>
  <si>
    <t>Osazení příkopového žlabu do betonu tl 100 mm z betonových tvárnic š 800 mm</t>
  </si>
  <si>
    <t>m</t>
  </si>
  <si>
    <t>753222605</t>
  </si>
  <si>
    <t>16,0+14,50+27,50 "- v příkopu"</t>
  </si>
  <si>
    <t>10,0+6,0 "- skluzy"</t>
  </si>
  <si>
    <t>64</t>
  </si>
  <si>
    <t>59227029R1</t>
  </si>
  <si>
    <t>žlabovka příkopová betonová 570x330mm</t>
  </si>
  <si>
    <t>-1705282446</t>
  </si>
  <si>
    <t>65</t>
  </si>
  <si>
    <t>59227029R2</t>
  </si>
  <si>
    <t>žlabovka svahová betonová 600x500mm</t>
  </si>
  <si>
    <t>664859069</t>
  </si>
  <si>
    <t>R84</t>
  </si>
  <si>
    <t>Úprava příkopů</t>
  </si>
  <si>
    <t>66</t>
  </si>
  <si>
    <t>9194131R1</t>
  </si>
  <si>
    <t>Vtoková jímka z betonu prostého se zvýšenými nároky na prostředí</t>
  </si>
  <si>
    <t>-1246661877</t>
  </si>
  <si>
    <t>67</t>
  </si>
  <si>
    <t>464511122</t>
  </si>
  <si>
    <t>Pohoz z kamene záhozového hmotnosti do 200 kg z terénu</t>
  </si>
  <si>
    <t>-267757338</t>
  </si>
  <si>
    <t>1,550*130,0 "- kamenný zához dna vsakovacího objektu"</t>
  </si>
  <si>
    <t>68</t>
  </si>
  <si>
    <t>465513227</t>
  </si>
  <si>
    <t>Dlažba z lomového kamene na cementovou maltu s vyspárováním tl 250 mm pro hráze</t>
  </si>
  <si>
    <t>473630829</t>
  </si>
  <si>
    <t>41,0+24,0+128,0 "- dno příkopu"</t>
  </si>
  <si>
    <t>69</t>
  </si>
  <si>
    <t>211521111</t>
  </si>
  <si>
    <t>Výplň odvodňovacích žeber nebo trativodů kamenivem hrubým drceným frakce 63 až 125 mm</t>
  </si>
  <si>
    <t>378226364</t>
  </si>
  <si>
    <t>26,50*1,0 "- průleh u vsakovacího objektu"</t>
  </si>
  <si>
    <t>3,35*46,0 "- zpevnění dna příkopu - větev G"</t>
  </si>
  <si>
    <t>70</t>
  </si>
  <si>
    <t>211971110</t>
  </si>
  <si>
    <t>Zřízení opláštění žeber nebo trativodů geotextilií v rýze nebo zářezu sklonu do 1:2</t>
  </si>
  <si>
    <t>-374775721</t>
  </si>
  <si>
    <t>3,0*(30,0+38,0+41,0+61,0+106,0+96,0+182,0+117,0+56,0+23,0) "- větev B"</t>
  </si>
  <si>
    <t>2*131,0+1,250*77,0 "- vsakovací objekt - větev B"</t>
  </si>
  <si>
    <t>7,50*46,0 "- větev G"</t>
  </si>
  <si>
    <t>71</t>
  </si>
  <si>
    <t>69311068</t>
  </si>
  <si>
    <t>geotextilie netkaná separační, ochranná, filtrační, drenážní PP 300g/m2</t>
  </si>
  <si>
    <t>1155191655</t>
  </si>
  <si>
    <t>"Ztratné 15,0% -" 2953,250*0,15</t>
  </si>
  <si>
    <t>Ostatní konstrukce a práce-bourání</t>
  </si>
  <si>
    <t>R90</t>
  </si>
  <si>
    <t>Společné práce pro bourání a konstrukce</t>
  </si>
  <si>
    <t>72</t>
  </si>
  <si>
    <t>919735111</t>
  </si>
  <si>
    <t>Řezání stávajícího živičného krytu hl do 50 mm</t>
  </si>
  <si>
    <t>-2076695362</t>
  </si>
  <si>
    <t>řezání asfaltu pro napojení na stávající povrchy komunikací:</t>
  </si>
  <si>
    <t>2*(7,0+7,0+28,50+9,0+10,0+6,50+6,50)  "- komunikace pro aut. dopravu"</t>
  </si>
  <si>
    <t>73</t>
  </si>
  <si>
    <t>919735112</t>
  </si>
  <si>
    <t>Řezání stávajícího živičného krytu hl přes 50 do 100 mm</t>
  </si>
  <si>
    <t>-754559644</t>
  </si>
  <si>
    <t>7,0+7,0+28,50+9,0+10,0  "- komunikace pro aut. dopravu"</t>
  </si>
  <si>
    <t>74</t>
  </si>
  <si>
    <t>919735114</t>
  </si>
  <si>
    <t>Řezání stávajícího živičného krytu hl přes 150 do 200 mm</t>
  </si>
  <si>
    <t>550916660</t>
  </si>
  <si>
    <t>9,0+10,0+6,50+6,50  "- komunikace pro aut. dopravu"</t>
  </si>
  <si>
    <t>75</t>
  </si>
  <si>
    <t>919735116</t>
  </si>
  <si>
    <t>Řezání stávajícího živičného krytu hl přes 250 do 300 mm</t>
  </si>
  <si>
    <t>1919945755</t>
  </si>
  <si>
    <t>7,0+7,0+28,50  "- komunikace pro aut. dopravu"</t>
  </si>
  <si>
    <t>76</t>
  </si>
  <si>
    <t>919112213</t>
  </si>
  <si>
    <t>Řezání spár pro vytvoření komůrky š 10 mm hl 25 mm pro těsnící zálivku v živičném krytu</t>
  </si>
  <si>
    <t>-169080994</t>
  </si>
  <si>
    <t>94,0 "- podél prstence OK"</t>
  </si>
  <si>
    <t>77</t>
  </si>
  <si>
    <t>919121112</t>
  </si>
  <si>
    <t>Těsnění spár zálivkou za studena pro komůrky š 10 mm hl 25 mm s těsnicím profilem</t>
  </si>
  <si>
    <t>1139366202</t>
  </si>
  <si>
    <t>78</t>
  </si>
  <si>
    <t>919732211</t>
  </si>
  <si>
    <t>Styčná spára napojení nového živičného povrchu na stávající za tepla š 15 mm hl 25 mm s prořezáním</t>
  </si>
  <si>
    <t>463640890</t>
  </si>
  <si>
    <t>7,0+7,0+28,50+9,0+10,0+6,50+6,50  "- komunikace pro aut. dopravu</t>
  </si>
  <si>
    <t>79</t>
  </si>
  <si>
    <t>919791R01</t>
  </si>
  <si>
    <t>Montáž a demontáž ochrany objektů - kapličky - trubkové lešení s dřevěnou zábranou a ochranou textílií</t>
  </si>
  <si>
    <t>kpl</t>
  </si>
  <si>
    <t>-77193284</t>
  </si>
  <si>
    <t>80</t>
  </si>
  <si>
    <t>938909311</t>
  </si>
  <si>
    <t>Čištění vozovek metením strojně podkladu nebo krytu betonového nebo živičného</t>
  </si>
  <si>
    <t>-1657104244</t>
  </si>
  <si>
    <t>1x  během stavby, 1x po výstavbě</t>
  </si>
  <si>
    <t>2*11435,50 "- komunikace pro aut. dopravu - KS I"</t>
  </si>
  <si>
    <t>2*92,0 "- pojížděný prstenec OK - KS III"</t>
  </si>
  <si>
    <t>2*75,0 "- ostrůvky na komunikaci - KS IV"</t>
  </si>
  <si>
    <t>2*15,0 "- komunikace pro pěší - KS V"</t>
  </si>
  <si>
    <t>2*2000,0 "- Ostatní okolní plochy"</t>
  </si>
  <si>
    <t>R94</t>
  </si>
  <si>
    <t>Svodidla a ochranné prvky silnic</t>
  </si>
  <si>
    <t>81</t>
  </si>
  <si>
    <t>911331123</t>
  </si>
  <si>
    <t>Svodidlo ocelové jednostranné zádržnosti N2 se zaberaněním sloupků v rozmezí přes 2 do 4 m</t>
  </si>
  <si>
    <t>-587143538</t>
  </si>
  <si>
    <t>192,0+80,0+201,0+122,0+56,0+156,0+156,0+51,0+81,0-2*4,0-14*8,0 "- podél komunikace"</t>
  </si>
  <si>
    <t>22,0 "- sjezd na D10"</t>
  </si>
  <si>
    <t>82</t>
  </si>
  <si>
    <t>911331411</t>
  </si>
  <si>
    <t>Náběh ocelového svodidla jednostranný délky do 4 m se zaberaněním sloupků v rozmezí do 2 m</t>
  </si>
  <si>
    <t>-242630272</t>
  </si>
  <si>
    <t>2*4,0 "- podél komunikace"</t>
  </si>
  <si>
    <t>83</t>
  </si>
  <si>
    <t>911331412</t>
  </si>
  <si>
    <t>Náběh ocelového svodidla jednostranný délky přes 4 do 12 m se zaberaněním sloupků v rozmezí do 2 m</t>
  </si>
  <si>
    <t>-728203205</t>
  </si>
  <si>
    <t>14*8,0 "- podél komunikace"</t>
  </si>
  <si>
    <t>1*8,0 "- sjezd na D10"</t>
  </si>
  <si>
    <t>R95</t>
  </si>
  <si>
    <t>Osazení obrub a linek</t>
  </si>
  <si>
    <t>84</t>
  </si>
  <si>
    <t>916241213</t>
  </si>
  <si>
    <t>Osazení obrubníku kamenného stojatého s boční opěrou do lože z betonu prostého</t>
  </si>
  <si>
    <t>-2120161287</t>
  </si>
  <si>
    <t>16,0+24,0+21,0+14,0+21,0+85,20</t>
  </si>
  <si>
    <t>85</t>
  </si>
  <si>
    <t>58380003</t>
  </si>
  <si>
    <t>obrubník kamenný žulový přímý 1000x300x200mm</t>
  </si>
  <si>
    <t>-1897172695</t>
  </si>
  <si>
    <t>-(17,40+107,40) "- odpočet obloukových obrub"</t>
  </si>
  <si>
    <t>56,4*1,02 'Přepočtené koeficientem množství</t>
  </si>
  <si>
    <t>86</t>
  </si>
  <si>
    <t>58380412</t>
  </si>
  <si>
    <t>obrubník kamenný žulový obloukový R 0,5-1m 300x200mm</t>
  </si>
  <si>
    <t>1517056311</t>
  </si>
  <si>
    <t>1,40+1,0*2+1,40+1,10+1,0+1,10+1,0+1,40+1,10+1,0+1,40+1,10+1,0+1,40 "- R=0,5m"</t>
  </si>
  <si>
    <t>17,4*1,02 'Přepočtené koeficientem množství</t>
  </si>
  <si>
    <t>87</t>
  </si>
  <si>
    <t>58380452</t>
  </si>
  <si>
    <t>obrubník kamenný žulový obloukový R 10-25m 300x200mm</t>
  </si>
  <si>
    <t>621806090</t>
  </si>
  <si>
    <t>86,10 "- R=13,7m"</t>
  </si>
  <si>
    <t>4,020 "- R=20,0m"</t>
  </si>
  <si>
    <t>4,0 "- R=20,01m"</t>
  </si>
  <si>
    <t>4,380 "- R=20,22m"</t>
  </si>
  <si>
    <t>2,750 "- R=20,23m"</t>
  </si>
  <si>
    <t>2,420 "- R=20,46m"</t>
  </si>
  <si>
    <t>3,730 "- R=20,5m"</t>
  </si>
  <si>
    <t>107,4*1,02 'Přepočtené koeficientem množství</t>
  </si>
  <si>
    <t>88</t>
  </si>
  <si>
    <t>916131213</t>
  </si>
  <si>
    <t>Osazení silničního obrubníku betonového stojatého s boční opěrou do lože z betonu prostého</t>
  </si>
  <si>
    <t>1461381474</t>
  </si>
  <si>
    <t>20,50+15,0+10,0</t>
  </si>
  <si>
    <t>89</t>
  </si>
  <si>
    <t>59217030</t>
  </si>
  <si>
    <t>obrubník betonový silniční přechodový 1000x150x150-250mm</t>
  </si>
  <si>
    <t>-1189740397</t>
  </si>
  <si>
    <t>2 "- přechodové obruby"</t>
  </si>
  <si>
    <t>2*1,02 'Přepočtené koeficientem množství</t>
  </si>
  <si>
    <t>90</t>
  </si>
  <si>
    <t>59217031</t>
  </si>
  <si>
    <t>obrubník betonový silniční 1000x150x250mm</t>
  </si>
  <si>
    <t>-246303905</t>
  </si>
  <si>
    <t>45,50 "- silniční obruby"</t>
  </si>
  <si>
    <t>-2,0 "- odpočet přechodových obrub"</t>
  </si>
  <si>
    <t>43,5*1,02 'Přepočtené koeficientem množství</t>
  </si>
  <si>
    <t>91</t>
  </si>
  <si>
    <t>916133112</t>
  </si>
  <si>
    <t>Osazení silničního obrubníku betonového ke kruhovým objezdům do lože z betonu prostého s boční opěrou</t>
  </si>
  <si>
    <t>185083076</t>
  </si>
  <si>
    <t>94,0 "- na komunikaci"</t>
  </si>
  <si>
    <t>92</t>
  </si>
  <si>
    <t>59217058</t>
  </si>
  <si>
    <t>obrubník betonový pro kruhový objezd přímý půlka 200x300x300mm</t>
  </si>
  <si>
    <t>-842221955</t>
  </si>
  <si>
    <t>94*1,02 'Přepočtené koeficientem množství</t>
  </si>
  <si>
    <t>93</t>
  </si>
  <si>
    <t>915491212</t>
  </si>
  <si>
    <t>Osazení vodícího proužku z betonových desek do betonového lože tl do 100 mm š proužku 500 mm</t>
  </si>
  <si>
    <t>770202635</t>
  </si>
  <si>
    <t>30,50+29,50+41,0+31,50+34,50</t>
  </si>
  <si>
    <t>94</t>
  </si>
  <si>
    <t>592185611</t>
  </si>
  <si>
    <t>Krajnicový prefabrikát 1000/500 mm bez otvoru pro směrový sloupek, specifikace viz. PD</t>
  </si>
  <si>
    <t>-1630833405</t>
  </si>
  <si>
    <t>167*1,02 'Přepočtené koeficientem množství</t>
  </si>
  <si>
    <t>R96</t>
  </si>
  <si>
    <t>Bourání konstrukcí vozovek</t>
  </si>
  <si>
    <t>95</t>
  </si>
  <si>
    <t>113154333</t>
  </si>
  <si>
    <t>Frézování živičného krytu tl 50 mm pruh š přes 1 do 2 m pl přes 1000 do 10000 m2 bez překážek v trase</t>
  </si>
  <si>
    <t>1143884760</t>
  </si>
  <si>
    <t>POVINNÝ ODKUP ZHOTOVITELEM DLE CENÍKU KSUS</t>
  </si>
  <si>
    <t>2410,0 "- komunikace pro aut. dopravu - plné KS - rampa D 10"</t>
  </si>
  <si>
    <t>1914,0 "- komunikace pro aut. dopravu - plné KS - II/272"</t>
  </si>
  <si>
    <t>1337,0 "- komunikace pro aut. dopravu - plné KS - III/272 12"</t>
  </si>
  <si>
    <t>96</t>
  </si>
  <si>
    <t>113154334</t>
  </si>
  <si>
    <t>Frézování živičného krytu tl 100 mm pruh š přes 1 do 2 m pl přes 1000 do 10000 m2 bez překážek v trase</t>
  </si>
  <si>
    <t>1017311266</t>
  </si>
  <si>
    <t>97</t>
  </si>
  <si>
    <t>113154335</t>
  </si>
  <si>
    <t>Frézování živičného krytu tl 200 mm pruh š přes 1 do 2 m pl přes 1000 do 10000 m2 bez překážek v trase</t>
  </si>
  <si>
    <t>640961000</t>
  </si>
  <si>
    <t>98</t>
  </si>
  <si>
    <t>113154336</t>
  </si>
  <si>
    <t>Frézování živičného krytu tl 300 mm pruh š přes 1 do 2 m pl přes 1000 do 10000 m2 bez překážek v trase</t>
  </si>
  <si>
    <t>-2104021625</t>
  </si>
  <si>
    <t>99</t>
  </si>
  <si>
    <t>113107223</t>
  </si>
  <si>
    <t>Odstranění podkladu z kameniva drceného tl přes 200 do 300 mm strojně pl přes 200 m2</t>
  </si>
  <si>
    <t>-525807562</t>
  </si>
  <si>
    <t>Podkladní vrstva komunikace pro aut. dopravu:</t>
  </si>
  <si>
    <t>100</t>
  </si>
  <si>
    <t>113106123</t>
  </si>
  <si>
    <t>Rozebrání dlažeb ze zámkových dlaždic komunikací pro pěší ručně</t>
  </si>
  <si>
    <t>498904950</t>
  </si>
  <si>
    <t>15,0 "- komunikace pro pěší - zámk. dlažba - předláždění"</t>
  </si>
  <si>
    <t>101</t>
  </si>
  <si>
    <t>113107341</t>
  </si>
  <si>
    <t>Odstranění podkladu živičného tl 50 mm strojně pl do 50 m2</t>
  </si>
  <si>
    <t>-1215233680</t>
  </si>
  <si>
    <t>59,0 "- drobné plochy podél komunikace"</t>
  </si>
  <si>
    <t>102</t>
  </si>
  <si>
    <t>113107222</t>
  </si>
  <si>
    <t>Odstranění podkladu z kameniva drceného tl přes 100 do 200 mm strojně pl přes 200 m2</t>
  </si>
  <si>
    <t>-836128796</t>
  </si>
  <si>
    <t>15,0 "- komunikace pro pěší - zámk. dlažba"</t>
  </si>
  <si>
    <t>Obrusné vrstvy:</t>
  </si>
  <si>
    <t>157,0+184,0+81,0+195,0+111,0+102,0 "- štěrkové plochy"</t>
  </si>
  <si>
    <t>103</t>
  </si>
  <si>
    <t>113202111</t>
  </si>
  <si>
    <t>Vytrhání obrub krajníků obrubníků stojatých</t>
  </si>
  <si>
    <t>470865352</t>
  </si>
  <si>
    <t>10,0 "- betonové obruby"</t>
  </si>
  <si>
    <t>104</t>
  </si>
  <si>
    <t>113204111</t>
  </si>
  <si>
    <t>Vytrhání obrub záhonových</t>
  </si>
  <si>
    <t>-1880416896</t>
  </si>
  <si>
    <t>2,0</t>
  </si>
  <si>
    <t>105</t>
  </si>
  <si>
    <t>979054451</t>
  </si>
  <si>
    <t>Očištění vybouraných zámkových dlaždic s původním spárováním z kameniva těženého</t>
  </si>
  <si>
    <t>-1164793428</t>
  </si>
  <si>
    <t>R97</t>
  </si>
  <si>
    <t>Ostatní bourací práce</t>
  </si>
  <si>
    <t>106</t>
  </si>
  <si>
    <t>966005111</t>
  </si>
  <si>
    <t>Rozebrání a odstranění silničního zábradlí se sloupky osazenými s betonovými patkami</t>
  </si>
  <si>
    <t>-788661421</t>
  </si>
  <si>
    <t>7,0</t>
  </si>
  <si>
    <t>107</t>
  </si>
  <si>
    <t>966005311</t>
  </si>
  <si>
    <t>Rozebrání a odstranění silničního svodidla s jednou pásnicí</t>
  </si>
  <si>
    <t>-2124056933</t>
  </si>
  <si>
    <t>80,0+108,0+129,0</t>
  </si>
  <si>
    <t>108</t>
  </si>
  <si>
    <t>966008212</t>
  </si>
  <si>
    <t>Bourání odvodňovacího žlabu z betonových příkopových tvárnic š přes 500 do 800 mm</t>
  </si>
  <si>
    <t>629092380</t>
  </si>
  <si>
    <t>68,0 "- žlabovky v příkopu"</t>
  </si>
  <si>
    <t>109</t>
  </si>
  <si>
    <t>961044111</t>
  </si>
  <si>
    <t>Bourání základů z betonu prostého</t>
  </si>
  <si>
    <t>-80269241</t>
  </si>
  <si>
    <t>0,80*1,40*21,0 "- základ zdi podél pomníku"</t>
  </si>
  <si>
    <t>1,20*1,250*0,850 "- drobné betonové objekty"</t>
  </si>
  <si>
    <t>110</t>
  </si>
  <si>
    <t>962052211</t>
  </si>
  <si>
    <t>Bourání zdiva nadzákladového ze ŽB přes 1 m3</t>
  </si>
  <si>
    <t>696167538</t>
  </si>
  <si>
    <t>1,10*21,0*2,80 "- zeď podél pomníku"</t>
  </si>
  <si>
    <t>111</t>
  </si>
  <si>
    <t>966006132</t>
  </si>
  <si>
    <t>Odstranění značek dopravních nebo orientačních se sloupky s betonovými patkami</t>
  </si>
  <si>
    <t>-1742845763</t>
  </si>
  <si>
    <t>R98</t>
  </si>
  <si>
    <t>Vodorovné dopravní značení</t>
  </si>
  <si>
    <t>112</t>
  </si>
  <si>
    <t>915611111</t>
  </si>
  <si>
    <t>Předznačení vodorovného liniového značení</t>
  </si>
  <si>
    <t>-1721903158</t>
  </si>
  <si>
    <t>666,50+412,50 "- čáry š. 0,125 mm</t>
  </si>
  <si>
    <t>2601,0+135,50 "- čáry š. 0,250 mm</t>
  </si>
  <si>
    <t>113</t>
  </si>
  <si>
    <t>915111112</t>
  </si>
  <si>
    <t>Vodorovné dopravní značení dělící čáry souvislé š 125 mm retroreflexní bílá barva</t>
  </si>
  <si>
    <t>-2119416974</t>
  </si>
  <si>
    <t>Po pokládce asfaltu:</t>
  </si>
  <si>
    <t>125,50+34,0+50,50+135,0+48,0+86,0+107,50+26,0+54,0</t>
  </si>
  <si>
    <t>114</t>
  </si>
  <si>
    <t>915211112</t>
  </si>
  <si>
    <t>Vodorovné dopravní značení dělící čáry souvislé š 125 mm retroreflexní bílý plast</t>
  </si>
  <si>
    <t>873158197</t>
  </si>
  <si>
    <t>Obnova značení z barvy:</t>
  </si>
  <si>
    <t>115</t>
  </si>
  <si>
    <t>915111122</t>
  </si>
  <si>
    <t>Vodorovné dopravní značení dělící čáry přerušované š 125 mm retroreflexní bílá barva</t>
  </si>
  <si>
    <t>-337844095</t>
  </si>
  <si>
    <t>51,0+269,0+50,0+42,50</t>
  </si>
  <si>
    <t>116</t>
  </si>
  <si>
    <t>915211122</t>
  </si>
  <si>
    <t>Vodorovné dopravní značení dělící čáry přerušované š 125 mm retroreflexní bílý plast</t>
  </si>
  <si>
    <t>65729511</t>
  </si>
  <si>
    <t>320,0+50,0+42,50</t>
  </si>
  <si>
    <t>117</t>
  </si>
  <si>
    <t>915121112</t>
  </si>
  <si>
    <t>Vodorovné dopravní značení vodící čáry souvislé š 250 mm retroreflexní bílá barva</t>
  </si>
  <si>
    <t>1859887023</t>
  </si>
  <si>
    <t>163,0+15,0+11,0+149,50+15,0*2+5,50+58,0+19,0+18,50+7,50+55,0+674,0+14,50+14,0+7,0+523,50+154,0+12,50+12,0+5,50+149,0+80,50+15,0+14,0+7,0+87,0</t>
  </si>
  <si>
    <t>88,0+102,0+109,50</t>
  </si>
  <si>
    <t>118</t>
  </si>
  <si>
    <t>915221112</t>
  </si>
  <si>
    <t>Vodorovné dopravní značení vodící čáry souvislé š 250 mm retroreflexní bílý plast</t>
  </si>
  <si>
    <t>-1621254161</t>
  </si>
  <si>
    <t>119</t>
  </si>
  <si>
    <t>915121122</t>
  </si>
  <si>
    <t>Vodorovné dopravní značení vodící čáry přerušované š 250 mm retroreflexní bílá barva</t>
  </si>
  <si>
    <t>2089667511</t>
  </si>
  <si>
    <t>18,0+18,50+18,0+19,0+18,50+43,50</t>
  </si>
  <si>
    <t>120</t>
  </si>
  <si>
    <t>915221122</t>
  </si>
  <si>
    <t>Vodorovné dopravní značení vodící čáry přerušované š 250 mm retroreflexní bílý plast</t>
  </si>
  <si>
    <t>938253676</t>
  </si>
  <si>
    <t>121</t>
  </si>
  <si>
    <t>915621111</t>
  </si>
  <si>
    <t>Předznačení vodorovného plošného značení</t>
  </si>
  <si>
    <t>1832815222</t>
  </si>
  <si>
    <t>16,50 "- plošné značení na komunikaci"</t>
  </si>
  <si>
    <t>122</t>
  </si>
  <si>
    <t>915131112</t>
  </si>
  <si>
    <t>Vodorovné dopravní značení přechody pro chodce, šipky, symboly retroreflexní bílá barva</t>
  </si>
  <si>
    <t>-635912437</t>
  </si>
  <si>
    <t>16,50  "- plošné značení"</t>
  </si>
  <si>
    <t>123</t>
  </si>
  <si>
    <t>915231112</t>
  </si>
  <si>
    <t>Vodorovné dopravní značení přechody pro chodce, šipky, symboly retroreflexní bílý plast</t>
  </si>
  <si>
    <t>-306888487</t>
  </si>
  <si>
    <t>R99</t>
  </si>
  <si>
    <t>Svislé dopravní značení</t>
  </si>
  <si>
    <t>124</t>
  </si>
  <si>
    <t>914511111</t>
  </si>
  <si>
    <t>Montáž sloupku dopravních značek délky do 3,5 m s betonovým základem</t>
  </si>
  <si>
    <t>-220232175</t>
  </si>
  <si>
    <t>13 "- pro 1 značku na 1 sloupek"</t>
  </si>
  <si>
    <t>12 "- pro 2 značky na 1 sloupek"</t>
  </si>
  <si>
    <t>2 "- pro 3 značky na 1 sloupek"</t>
  </si>
  <si>
    <t>2*1 "- pro 1 značku na 2 sloupky"</t>
  </si>
  <si>
    <t>125</t>
  </si>
  <si>
    <t>40445235</t>
  </si>
  <si>
    <t>sloupek pro dopravní značku Al D 60mm v 3,5m</t>
  </si>
  <si>
    <t>1891747068</t>
  </si>
  <si>
    <t>126</t>
  </si>
  <si>
    <t>914111111</t>
  </si>
  <si>
    <t>Montáž svislé dopravní značky do velikosti 1 m2 objímkami na sloupek nebo konzolu</t>
  </si>
  <si>
    <t>-506848247</t>
  </si>
  <si>
    <t>4+13+8+2+9+5+1+1 "- nové značky"</t>
  </si>
  <si>
    <t>127</t>
  </si>
  <si>
    <t>40445601</t>
  </si>
  <si>
    <t>výstražné dopravní značky A1-A30, A33 900mm</t>
  </si>
  <si>
    <t>-201315359</t>
  </si>
  <si>
    <t>4 "- A4"</t>
  </si>
  <si>
    <t>128</t>
  </si>
  <si>
    <t>40445620</t>
  </si>
  <si>
    <t>zákazové, příkazové dopravní značky B1-B34, C1-15 700mm</t>
  </si>
  <si>
    <t>460577188</t>
  </si>
  <si>
    <t>1 "- B13"</t>
  </si>
  <si>
    <t>2 "- B20a"</t>
  </si>
  <si>
    <t>5 "- C1"</t>
  </si>
  <si>
    <t>5 "- C4a"</t>
  </si>
  <si>
    <t>129</t>
  </si>
  <si>
    <t>40445609</t>
  </si>
  <si>
    <t>značky upravující přednost P1, P4 900mm</t>
  </si>
  <si>
    <t>-605480950</t>
  </si>
  <si>
    <t>2 "- P1"</t>
  </si>
  <si>
    <t>6 "- P4"</t>
  </si>
  <si>
    <t>130</t>
  </si>
  <si>
    <t>4044562R1</t>
  </si>
  <si>
    <t>dopravní značky IZ1a 1000x1000mm</t>
  </si>
  <si>
    <t>312047368</t>
  </si>
  <si>
    <t>131</t>
  </si>
  <si>
    <t>40445630</t>
  </si>
  <si>
    <t>informativní značky směrové IS1b, IS2b, IS3b, IS4b, IS19b 1100x500mm</t>
  </si>
  <si>
    <t>-951974471</t>
  </si>
  <si>
    <t>1 "- IS1b"</t>
  </si>
  <si>
    <t>1 "- IS3b"</t>
  </si>
  <si>
    <t>132</t>
  </si>
  <si>
    <t>40445631</t>
  </si>
  <si>
    <t>informativní značky směrové IS1c, IS2c, IS3c, IS4c, IS5, IS11b, d, IS19c 1350x330mm</t>
  </si>
  <si>
    <t>-1961695548</t>
  </si>
  <si>
    <t>1 "- IS1c"</t>
  </si>
  <si>
    <t>3 "- IS3c"</t>
  </si>
  <si>
    <t>4 "- IS5"</t>
  </si>
  <si>
    <t>1 "- IS24b"</t>
  </si>
  <si>
    <t>133</t>
  </si>
  <si>
    <t>40445632</t>
  </si>
  <si>
    <t>informativní značky směrové IS1d, IS2d, IS3d, IS4d, IS19d 1350x500mm</t>
  </si>
  <si>
    <t>-108524445</t>
  </si>
  <si>
    <t>2 "- IS1d"</t>
  </si>
  <si>
    <t>3 "- IS3d"</t>
  </si>
  <si>
    <t>134</t>
  </si>
  <si>
    <t>40445638</t>
  </si>
  <si>
    <t>informativní značky směrové IS16, IS17 500x300mm</t>
  </si>
  <si>
    <t>587530041</t>
  </si>
  <si>
    <t>1 "- IS16d"</t>
  </si>
  <si>
    <t>135</t>
  </si>
  <si>
    <t>40445650</t>
  </si>
  <si>
    <t>dodatkové tabulky E7, E12, E13 500x300mm</t>
  </si>
  <si>
    <t>1218444505</t>
  </si>
  <si>
    <t>1 "- E13"</t>
  </si>
  <si>
    <t>136</t>
  </si>
  <si>
    <t>914981R01</t>
  </si>
  <si>
    <t xml:space="preserve">Sloupky a stojky dopravního značení z příhradových konstrukcí vč. základů - dodávka a montáž </t>
  </si>
  <si>
    <t>1635610752</t>
  </si>
  <si>
    <t>2*5 "- pro IS9b"</t>
  </si>
  <si>
    <t>137</t>
  </si>
  <si>
    <t>914211112R1</t>
  </si>
  <si>
    <t>Montáž svislé dopravní značky velkoplošné velikosti nad 12 m2</t>
  </si>
  <si>
    <t>914384760</t>
  </si>
  <si>
    <t>138</t>
  </si>
  <si>
    <t>404442R05</t>
  </si>
  <si>
    <t>značka lamelová dopravní svislá IS9b FeZn -  reflexní tř. 2</t>
  </si>
  <si>
    <t>-441137357</t>
  </si>
  <si>
    <t>5*5,0*3,440 "- IS9b"</t>
  </si>
  <si>
    <t>139</t>
  </si>
  <si>
    <t>912211121</t>
  </si>
  <si>
    <t>Montáž směrového sloupku z plastických hmot na svodidlo</t>
  </si>
  <si>
    <t>482939741</t>
  </si>
  <si>
    <t>140</t>
  </si>
  <si>
    <t>40445153</t>
  </si>
  <si>
    <t>sloupek svodidlový plastový</t>
  </si>
  <si>
    <t>-1033051511</t>
  </si>
  <si>
    <t>141</t>
  </si>
  <si>
    <t>912211111</t>
  </si>
  <si>
    <t>Montáž směrového sloupku silničního plastového prosté uložení bez betonového základu</t>
  </si>
  <si>
    <t>-1214503293</t>
  </si>
  <si>
    <t>142</t>
  </si>
  <si>
    <t>40445158</t>
  </si>
  <si>
    <t>sloupek směrový silniční plastový 1,2m</t>
  </si>
  <si>
    <t>324157054</t>
  </si>
  <si>
    <t>20 "- Z11g červený"</t>
  </si>
  <si>
    <t>143</t>
  </si>
  <si>
    <t>912221111</t>
  </si>
  <si>
    <t>Montáž směrového sloupku silničního ocelového pružného zinkovaného ručním beraněním</t>
  </si>
  <si>
    <t>-1421595195</t>
  </si>
  <si>
    <t>144</t>
  </si>
  <si>
    <t>40445165</t>
  </si>
  <si>
    <t>sloupek směrový silniční ocelový</t>
  </si>
  <si>
    <t>1616515725</t>
  </si>
  <si>
    <t>145</t>
  </si>
  <si>
    <t>912521121</t>
  </si>
  <si>
    <t>Montáž dopravního knoflíku zapuštěného do obrubníku</t>
  </si>
  <si>
    <t>924782527</t>
  </si>
  <si>
    <t>94+85</t>
  </si>
  <si>
    <t>146</t>
  </si>
  <si>
    <t>63437002</t>
  </si>
  <si>
    <t>knoflík pochozí zapuštěný z tvrzeného skla D 50mm</t>
  </si>
  <si>
    <t>929487262</t>
  </si>
  <si>
    <t>Přesuny hmot a sutí</t>
  </si>
  <si>
    <t>147</t>
  </si>
  <si>
    <t>997221579R</t>
  </si>
  <si>
    <t>Vodorovná doprava vybouraných hmot do suti (směsný stavební odpad)</t>
  </si>
  <si>
    <t>1801637465</t>
  </si>
  <si>
    <t>8340,610 "- suť celkem"</t>
  </si>
  <si>
    <t>-(651,015+994,520+1495,460+1662,90+5,782) "- odkupovaný vybouraný asfaltový materiál"</t>
  </si>
  <si>
    <t>148</t>
  </si>
  <si>
    <t>997013631</t>
  </si>
  <si>
    <t>Poplatek za uložení na skládce (skládkovné) stavebního odpadu směsného kód odpadu 17 09 04</t>
  </si>
  <si>
    <t>-1087873441</t>
  </si>
  <si>
    <t>149</t>
  </si>
  <si>
    <t>998225111</t>
  </si>
  <si>
    <t>Přesun hmot pro pozemní komunikace s krytem z kamene, monolitickým betonovým nebo živičným</t>
  </si>
  <si>
    <t>307618666</t>
  </si>
  <si>
    <t>SO.110 - SO.110 - Trubní propustky</t>
  </si>
  <si>
    <t xml:space="preserve">    3 - Svislé a kompletní konstrukce</t>
  </si>
  <si>
    <t xml:space="preserve">      R32 - Úprava koryta u propustku</t>
  </si>
  <si>
    <t xml:space="preserve">      R88 - Propustky</t>
  </si>
  <si>
    <t xml:space="preserve">      99 - Přesun hmot</t>
  </si>
  <si>
    <t>162351103</t>
  </si>
  <si>
    <t>Vodorovné přemístění přes 50 do 500 m výkopku/sypaniny z horniny třídy těžitelnosti I skupiny 1 až 3</t>
  </si>
  <si>
    <t>-1669287668</t>
  </si>
  <si>
    <t>Odvoz přebytečného výkopku na deponii pro další využití v SO.101</t>
  </si>
  <si>
    <t>3180,876 "- z hloubení jam"</t>
  </si>
  <si>
    <t>104,220 "- z hloubení rýh"</t>
  </si>
  <si>
    <t>696433482</t>
  </si>
  <si>
    <t>3285,096 "- viz. položka č. 162751xxx - Vodorovné přemístění na skládku/deponii"</t>
  </si>
  <si>
    <t>181951112</t>
  </si>
  <si>
    <t>Úprava pláně v hornině třídy těžitelnosti I skupiny 1 až 3 se zhutněním strojně</t>
  </si>
  <si>
    <t>1815101922</t>
  </si>
  <si>
    <t>3,30*19,10 "- propustek km 0,029 49 - větev B"</t>
  </si>
  <si>
    <t>2,50*4,50 "- kaliště propustku km 0,607 44 - větev B"</t>
  </si>
  <si>
    <t>3,30*20,50 "- propustek km 0,607 44 - větev B"</t>
  </si>
  <si>
    <t>3,50*27,250 "- propustek km 0,105 48 - větev G"</t>
  </si>
  <si>
    <t>3,30*18,10 "- propustek km 0,071 31 - větev G"</t>
  </si>
  <si>
    <t>3,10*17,750 "- propustek km 0,077 22 - větev D"</t>
  </si>
  <si>
    <t>10*2,750*14,70 "- štěrbinové trouby v místě hospodářského sjezdu"</t>
  </si>
  <si>
    <t>131251102</t>
  </si>
  <si>
    <t>Hloubení jam nezapažených v hornině třídy těžitelnosti I skupiny 3 objem do 50 m3 strojně</t>
  </si>
  <si>
    <t>-1606992857</t>
  </si>
  <si>
    <t>9,25*25,50 "- propustek km 0,029 49 - větev B"</t>
  </si>
  <si>
    <t>0,550*3,50*6,50 "- kaliště propustku km 0,607 44 - větev B"</t>
  </si>
  <si>
    <t>17,19*25,0 "- propustek km 0,607 44 - větev B"</t>
  </si>
  <si>
    <t>21,38*35,60 "- propustek km 0,105 48 - větev G"</t>
  </si>
  <si>
    <t>13,96*21,50 "- propustek km 0,071 31 - větev G"</t>
  </si>
  <si>
    <t>11,89*23,0 "- propustek km 0,077 22 - větev D"</t>
  </si>
  <si>
    <t>10*7,3*16,0 "- propustky v místě hospodářského sjezdu"</t>
  </si>
  <si>
    <t>132251103</t>
  </si>
  <si>
    <t>Hloubení rýh nezapažených š do 800 mm v hornině třídy těžitelnosti I skupiny 3 objem do 100 m3 strojně</t>
  </si>
  <si>
    <t>-1142710234</t>
  </si>
  <si>
    <t>příčné prahy odláždění propustků</t>
  </si>
  <si>
    <t>0,30*0,80*(19,0+22,0) "- propustek km 0,029 49 - větev B"</t>
  </si>
  <si>
    <t>0,30*0,80*(22,0+18,0) "- propustek km 0,607 44 - větev B"</t>
  </si>
  <si>
    <t>0,30*0,90*(26,0+16,0) "- propustek km 0,105 48 - větev G"</t>
  </si>
  <si>
    <t>0,30*0,80*(15,0+16,0) "- propustek km 0,071 31 - větev G"</t>
  </si>
  <si>
    <t>0,30*0,80*(16,0+19,0) "- propustek km 0,077 22 - větev D"</t>
  </si>
  <si>
    <t>10*0,30*0,80*(12,0+12,0) "- propustky v místě hospodářského sjezdu"</t>
  </si>
  <si>
    <t>174101101</t>
  </si>
  <si>
    <t>Zásyp jam, šachet rýh nebo kolem objektů sypaninou se zhutněním</t>
  </si>
  <si>
    <t>-217275930</t>
  </si>
  <si>
    <t>6,76*19,50 "- propustek km 0,029 49 - větev B"</t>
  </si>
  <si>
    <t>(0,26+0,96)*6,50+2*3,25*1,20 "- kaliště propustku km 0,607 44 - větev B"</t>
  </si>
  <si>
    <t>8,03*20,50 "- propustek km 0,607 44 - větev B"</t>
  </si>
  <si>
    <t>19,9*28,0 "- propustek km 0,105 48 - větev G"</t>
  </si>
  <si>
    <t>12,51*18,50 "- propustek km 0,071 31 - větev G"</t>
  </si>
  <si>
    <t>5,61*17,50 "- propustek km 0,077 22 - větev D"</t>
  </si>
  <si>
    <t>10*3,82*11,0 "- propustky v místě hospodářského sjezdu"</t>
  </si>
  <si>
    <t>58331200</t>
  </si>
  <si>
    <t>štěrkopísek netříděný</t>
  </si>
  <si>
    <t>-1611946660</t>
  </si>
  <si>
    <t>Uvažováno 2050 kg/m3:</t>
  </si>
  <si>
    <t>2,05*1619,175 "- zásyp stavebních jam propustků"</t>
  </si>
  <si>
    <t>Svislé a kompletní konstrukce</t>
  </si>
  <si>
    <t>R32</t>
  </si>
  <si>
    <t>Úprava koryta u propustku</t>
  </si>
  <si>
    <t>274313811</t>
  </si>
  <si>
    <t>Základové pásy z betonu tř. C 25/30</t>
  </si>
  <si>
    <t>752043291</t>
  </si>
  <si>
    <t>465513157</t>
  </si>
  <si>
    <t>Dlažba svahu u opěr z upraveného lomového žulového kamene tl 200 mm do lože C 25/30 pl přes 10 m2</t>
  </si>
  <si>
    <t>-1516252294</t>
  </si>
  <si>
    <t>1,1*(45,0+40,0+6,0) "- propustek km 0,029 49 - větev B"</t>
  </si>
  <si>
    <t>1,1*(50,0+31,0) "- propustek km 0,607 44 - větev B"</t>
  </si>
  <si>
    <t>1,1*(56,0+29,0) "- propustek km 0,105 48 - větev G"</t>
  </si>
  <si>
    <t>1,1*(26,0+27,0) "- propustek km 0,071 31 - větev G"</t>
  </si>
  <si>
    <t>1,1*(27,0+35,0) "- propustek km 0,077 22 - větev D"</t>
  </si>
  <si>
    <t>1,1*(10,0+22,0+12,0*2+13,0*16) "- propustky v místě hospodářského sjezdu"</t>
  </si>
  <si>
    <t>R88</t>
  </si>
  <si>
    <t>Propustky</t>
  </si>
  <si>
    <t>966008113</t>
  </si>
  <si>
    <t>Bourání trubního propustku DN přes 500 do 800</t>
  </si>
  <si>
    <t>1486833566</t>
  </si>
  <si>
    <t>7,0 "- stávající propustek"</t>
  </si>
  <si>
    <t>451315114</t>
  </si>
  <si>
    <t>Podkladní nebo výplňová vrstva z betonu C 12/15 tl do 100 mm</t>
  </si>
  <si>
    <t>1058461381</t>
  </si>
  <si>
    <t>2,50*19,10 "- propustek km 0,029 49 - větev B"</t>
  </si>
  <si>
    <t>2,50*(20,50+2,50) "- kaliště a propustek km 0,607 44 - větev B"</t>
  </si>
  <si>
    <t>2,70*27,250 "- propustek km 0,105 48 - větev G"</t>
  </si>
  <si>
    <t>2,50*18,10 "- propustek km 0,071 31 - větev G"</t>
  </si>
  <si>
    <t>2,250*17,750 "- propustek km 0,077 22 - větev D"</t>
  </si>
  <si>
    <t>10*2,0*13,90 "- propustky v místě hospodářského sjezdu"</t>
  </si>
  <si>
    <t>279322512</t>
  </si>
  <si>
    <t>Základová zeď ze ŽB se zvýšenými nároky na prostředí tř. C 30/37 bez výztuže</t>
  </si>
  <si>
    <t>-1931257511</t>
  </si>
  <si>
    <t>0,250*1,350*2*(2,0+3,30) "- kaliště propustku km 0,607 44 - větev B"</t>
  </si>
  <si>
    <t>279351121</t>
  </si>
  <si>
    <t>Zřízení oboustranného bednění základových zdí</t>
  </si>
  <si>
    <t>1618172962</t>
  </si>
  <si>
    <t>1,350*2*(2,0+3,80) "- kaliště propustku km 0,607 44 - větev B"</t>
  </si>
  <si>
    <t>279351122</t>
  </si>
  <si>
    <t>Odstranění oboustranného bednění základových zdí</t>
  </si>
  <si>
    <t>683305170</t>
  </si>
  <si>
    <t>279361821</t>
  </si>
  <si>
    <t>Výztuž základových zdí nosných betonářskou ocelí 10 505</t>
  </si>
  <si>
    <t>-1164897083</t>
  </si>
  <si>
    <t>Uvažovaná spotřeba oceli 0,120 t/m3 betonu</t>
  </si>
  <si>
    <t>0,120*0,250*1,350*2*(2,0+3,30) "- kaliště propustku km 0,607 44 - větev B"</t>
  </si>
  <si>
    <t>273321118</t>
  </si>
  <si>
    <t>Základové desky mostních konstrukcí ze ŽB C 30/37</t>
  </si>
  <si>
    <t>1904668545</t>
  </si>
  <si>
    <t>0,250*1,880*18,80 "- propustek km 0,029 49 - větev B"</t>
  </si>
  <si>
    <t>0,250*2,0*3,80 "- kaliště propustku km 0,607 44 - větev B"</t>
  </si>
  <si>
    <t>0,250*1,880*20,270 "- propustek km 0,607 44 - větev B"</t>
  </si>
  <si>
    <t>0,250*2,10*26,90 "- propustek km 0,105 48 - větev G"</t>
  </si>
  <si>
    <t>0,250*1,880*17,750 "- propustek km 0,071 31 - větev G"</t>
  </si>
  <si>
    <t>0,250*1,660*17,40 "- propustek km 0,077 22 - větev D"</t>
  </si>
  <si>
    <t>10*0,250*1,50*13,60 "- propustky v místě hospodářského sjezdu"</t>
  </si>
  <si>
    <t>273321191</t>
  </si>
  <si>
    <t>Příplatek k základovým deskám mostních konstrukcí ze ŽB za betonáž malého rozsahu do 25 m3</t>
  </si>
  <si>
    <t>2021013323</t>
  </si>
  <si>
    <t>273361116</t>
  </si>
  <si>
    <t>Výztuž základových desek z betonářské oceli 10 505</t>
  </si>
  <si>
    <t>-1880813656</t>
  </si>
  <si>
    <t>0,120*0,250*1,880*18,80 "- propustek km 0,029 49 - větev B"</t>
  </si>
  <si>
    <t>0,120*0,250*2,0*3,80 "- kaliště propustku km 0,607 44 - větev B"</t>
  </si>
  <si>
    <t>0,120*0,250*1,880*20,270 "- propustek km 0,607 44 - větev B"</t>
  </si>
  <si>
    <t>0,120*0,250*2,10*26,90 "- propustek km 0,105 48 - větev G"</t>
  </si>
  <si>
    <t>0,120*0,250*1,880*17,750 "- propustek km 0,071 31 - větev G"</t>
  </si>
  <si>
    <t>0,120*0,250*1,660*17,40 "- propustek km 0,077 22 - větev D"</t>
  </si>
  <si>
    <t>0,120*10*0,250*1,50*13,60 "- propustky v místě hospodářského sjezdu"</t>
  </si>
  <si>
    <t>273354111</t>
  </si>
  <si>
    <t>Bednění základových desek - zřízení</t>
  </si>
  <si>
    <t>935918869</t>
  </si>
  <si>
    <t>2*0,250*(1,880+18,80) "- propustek km 0,029 49 - větev B"</t>
  </si>
  <si>
    <t>2*0,250*(2,0+3,80) "- kaliště propustku km 0,607 44 - větev B"</t>
  </si>
  <si>
    <t>2*0,250*(1,880+20,270) "- propustek km 0,607 44 - větev B"</t>
  </si>
  <si>
    <t>2*0,250*(2,10+26,90) "- propustek km 0,105 48 - větev G"</t>
  </si>
  <si>
    <t>2*0,250*(1,880+17,750) "- propustek km 0,071 31 - větev G"</t>
  </si>
  <si>
    <t>2*0,250*(1,660+17,40) "- propustek km 0,077 22 - větev D"</t>
  </si>
  <si>
    <t>10*2*0,250*(1,50+13,60) "- propustky v místě hospodářského sjezdu"</t>
  </si>
  <si>
    <t>273354211</t>
  </si>
  <si>
    <t>Bednění základových desek - odstranění</t>
  </si>
  <si>
    <t>-501689044</t>
  </si>
  <si>
    <t>919521160</t>
  </si>
  <si>
    <t>Zřízení silničního propustku z trub betonových nebo ŽB DN 800</t>
  </si>
  <si>
    <t>-1251366521</t>
  </si>
  <si>
    <t>16,890 "- propustek km 0,077 22 - větev D"</t>
  </si>
  <si>
    <t>592211R71</t>
  </si>
  <si>
    <t>trouba železobetonová patková DN800, specifikace viz. PD</t>
  </si>
  <si>
    <t>-1931788337</t>
  </si>
  <si>
    <t>14 "- propustek km 0,077 22 - větev D"</t>
  </si>
  <si>
    <t>592211R75</t>
  </si>
  <si>
    <t>šikmá vtoková/výtoková trouba železobetonová patková DN800, specifikace viz. PD</t>
  </si>
  <si>
    <t>876090261</t>
  </si>
  <si>
    <t>2 "- propustek km 0,077 22 - větev D"</t>
  </si>
  <si>
    <t>919521180</t>
  </si>
  <si>
    <t>Zřízení silničního propustku z trub betonových nebo ŽB DN 1000</t>
  </si>
  <si>
    <t>797776366</t>
  </si>
  <si>
    <t>18,260 "- propustek km 0,029 49 - větev B"</t>
  </si>
  <si>
    <t>19,270 "- propustek km 0,607 44 - větev B"</t>
  </si>
  <si>
    <t>17,240 "- propustek km 0,071 31 - větev G"</t>
  </si>
  <si>
    <t>592211R72</t>
  </si>
  <si>
    <t>trouba železobetonová patková DN1000, specifikace viz. PD</t>
  </si>
  <si>
    <t>-146248425</t>
  </si>
  <si>
    <t>15 "- propustek km 0,029 49 - větev B"</t>
  </si>
  <si>
    <t>16 "- propustek km 0,607 44 - větev B"</t>
  </si>
  <si>
    <t>14 "- propustek km 0,071 31 - větev G"</t>
  </si>
  <si>
    <t>592211R76</t>
  </si>
  <si>
    <t>šikmá vtoková/výtoková trouba železobetonová patková DN1000, specifikace viz. PD</t>
  </si>
  <si>
    <t>137652171</t>
  </si>
  <si>
    <t>2 "- propustek km 0,029 49 - větev B"</t>
  </si>
  <si>
    <t>2 "- propustek km 0,607 44 - větev B"</t>
  </si>
  <si>
    <t>2 "- propustek km 0,071 31 - větev G"</t>
  </si>
  <si>
    <t>919521210</t>
  </si>
  <si>
    <t>Zřízení silničního propustku z trub betonových nebo ŽB DN 1200</t>
  </si>
  <si>
    <t>1881428910</t>
  </si>
  <si>
    <t>26,40 "- propustek km 0,105 48 - větev G"</t>
  </si>
  <si>
    <t>592211R73</t>
  </si>
  <si>
    <t>trouba železobetonová patková DN1200, specifikace viz. PD</t>
  </si>
  <si>
    <t>315252546</t>
  </si>
  <si>
    <t>23 "- propustek km 0,105 48 - větev G"</t>
  </si>
  <si>
    <t>592211R77</t>
  </si>
  <si>
    <t>šikmá vtoková/výtoková trouba železobetonová patková DN1200, specifikace viz. PD</t>
  </si>
  <si>
    <t>-1035180789</t>
  </si>
  <si>
    <t>2 "- propustek km 0,105 48 - větev G"</t>
  </si>
  <si>
    <t>919521140</t>
  </si>
  <si>
    <t>Zřízení silničního propustku z trub betonových nebo ŽB DN 600</t>
  </si>
  <si>
    <t>1158058778</t>
  </si>
  <si>
    <t>10*10,0 "- propustky v místě hospodářského sjezdu"</t>
  </si>
  <si>
    <t>59223023</t>
  </si>
  <si>
    <t>trouba betonová hrdlová DN 600</t>
  </si>
  <si>
    <t>992311134</t>
  </si>
  <si>
    <t>919411141</t>
  </si>
  <si>
    <t>Čelo propustku z betonu prostého se zvýšenými nároky na prostředí pro propustek z trub DN 600 až 800</t>
  </si>
  <si>
    <t>1074516808</t>
  </si>
  <si>
    <t>10*2 "- propustky v místě hospodářského sjezdu"</t>
  </si>
  <si>
    <t>628611101</t>
  </si>
  <si>
    <t>Nátěr betonu mostu epoxidový 1x impregnační OS-A</t>
  </si>
  <si>
    <t>-1099611864</t>
  </si>
  <si>
    <t>čela propustků:</t>
  </si>
  <si>
    <t>2*0,95 "- propustek km 0,029 49 - větev B"</t>
  </si>
  <si>
    <t>2*0,95 "- propustek km 0,607 44 - větev B"</t>
  </si>
  <si>
    <t>2*0,95 "- propustek km 0,105 48 - větev G"</t>
  </si>
  <si>
    <t>2*0,95 "- propustek km 0,071 31 - větev G"</t>
  </si>
  <si>
    <t>2*0,95 "- propustek km 0,077 22 - větev D"</t>
  </si>
  <si>
    <t>10*2*1,6 "- propustky v místě hospodářského sjezdu"</t>
  </si>
  <si>
    <t>711111002</t>
  </si>
  <si>
    <t>Provedení izolace proti zemní vlhkosti vodorovné za studena lakem asfaltovým</t>
  </si>
  <si>
    <t>-77188249</t>
  </si>
  <si>
    <t>1,880*18,80 "- propustek km 0,029 49 - větev B"</t>
  </si>
  <si>
    <t>1,880*20,270 "- propustek km 0,607 44 - větev B"</t>
  </si>
  <si>
    <t>2,10*26,90 "- propustek km 0,105 48 - větev G"</t>
  </si>
  <si>
    <t>1,880*17,750 "- propustek km 0,071 31 - větev G"</t>
  </si>
  <si>
    <t>1,660*17,40 "- propustek km 0,077 22 - větev D"</t>
  </si>
  <si>
    <t>10*1,550*13,60 "- propustky v místě hospodářského sjezdu"</t>
  </si>
  <si>
    <t>711112002</t>
  </si>
  <si>
    <t>Provedení izolace proti zemní vlhkosti svislé za studena lakem asfaltovým</t>
  </si>
  <si>
    <t>-1614248924</t>
  </si>
  <si>
    <t>11163152</t>
  </si>
  <si>
    <t>lak hydroizolační asfaltový</t>
  </si>
  <si>
    <t>927496611</t>
  </si>
  <si>
    <t>402,996+133,660 "- propustky"</t>
  </si>
  <si>
    <t>536,656*0,00045 'Přepočtené koeficientem množství</t>
  </si>
  <si>
    <t>936172123</t>
  </si>
  <si>
    <t>Osazení kovových doplňků mostního vybavení - roštů a rámů do 50 kg uchycených šrouby</t>
  </si>
  <si>
    <t>-674607441</t>
  </si>
  <si>
    <t>2 "- kaliště propustku km 0,607 44 - větev B"</t>
  </si>
  <si>
    <t>55242391R</t>
  </si>
  <si>
    <t>uzamykatelná mříž</t>
  </si>
  <si>
    <t>-1971553617</t>
  </si>
  <si>
    <t>Přesun hmot</t>
  </si>
  <si>
    <t>1930826500</t>
  </si>
  <si>
    <t>997013602</t>
  </si>
  <si>
    <t>Poplatek za uložení na skládce (skládkovné) stavebního odpadu železobetonového kód odpadu 17 01 01</t>
  </si>
  <si>
    <t>-358304997</t>
  </si>
  <si>
    <t>998214111</t>
  </si>
  <si>
    <t>Přesun hmot pro mosty montované z dílců ŽB nebo předpjatých v do 20 m</t>
  </si>
  <si>
    <t>-238331071</t>
  </si>
  <si>
    <t>SO.301 - SO.301 - Přeložka závlahového potrubí</t>
  </si>
  <si>
    <t>BENÁTKY NAD JIZEROU</t>
  </si>
  <si>
    <t>ING.EVŽEN KOZÁK</t>
  </si>
  <si>
    <t xml:space="preserve">    4 - Vodorovné konstrukce</t>
  </si>
  <si>
    <t xml:space="preserve">    997 - Přesun sutě</t>
  </si>
  <si>
    <t>02</t>
  </si>
  <si>
    <t>vytýčení sítí</t>
  </si>
  <si>
    <t>-259559050</t>
  </si>
  <si>
    <t>03</t>
  </si>
  <si>
    <t>vytýčení stavby</t>
  </si>
  <si>
    <t>1708679155</t>
  </si>
  <si>
    <t>119001412</t>
  </si>
  <si>
    <t>Dočasné zajištění potrubí betonového, ŽB, kameninového nebo vláknocementového DN do 500</t>
  </si>
  <si>
    <t>1574007287</t>
  </si>
  <si>
    <t>119001421</t>
  </si>
  <si>
    <t>Dočasné zajištění kabelů - 3 kabely</t>
  </si>
  <si>
    <t>2137174740</t>
  </si>
  <si>
    <t>Příplatek za ztížení vykopávky v blízkosti podzemního vedení</t>
  </si>
  <si>
    <t>-1158420518</t>
  </si>
  <si>
    <t>4*1,0*3,0*2,0</t>
  </si>
  <si>
    <t>129951123</t>
  </si>
  <si>
    <t>Bourání zdiva z ŽB nebo předpjatého betonu v odkopávkách nebo prokopávkách strojně</t>
  </si>
  <si>
    <t>1226092528</t>
  </si>
  <si>
    <t>(2,5*2+2,0*2)*0,3*2,0*2+2,5*2,0*0,3*2</t>
  </si>
  <si>
    <t>132154204</t>
  </si>
  <si>
    <t>Hloubení zapažených rýh š do 2000 mm v hornině třídy těžitelnosti I skupiny 1 a 2 objem do 500 m3</t>
  </si>
  <si>
    <t>-2072418661</t>
  </si>
  <si>
    <t>(23,5+35,2)*2,0*1,0 "RÝHA POTRUBÍ"</t>
  </si>
  <si>
    <t>2,1*3,1*2,5*2 "ŠACHTY"</t>
  </si>
  <si>
    <t>151101101</t>
  </si>
  <si>
    <t>Pažení rýhy příložné hl do 2 m</t>
  </si>
  <si>
    <t>-583570056</t>
  </si>
  <si>
    <t>(23,5+35,2)*2,0*2</t>
  </si>
  <si>
    <t>151101111</t>
  </si>
  <si>
    <t>Odstranění pažení rýh příložné hl 2 m</t>
  </si>
  <si>
    <t>21876839</t>
  </si>
  <si>
    <t>161101101</t>
  </si>
  <si>
    <t>Svislé přemístění výkopku z horniny tř. 1 až 4 hl výkopu do 2,5 m</t>
  </si>
  <si>
    <t>-1410489750</t>
  </si>
  <si>
    <t>162601102</t>
  </si>
  <si>
    <t>Vodorovné přemístění výkopku do 5000 m horniny tř. 1 až 4</t>
  </si>
  <si>
    <t>1636803277</t>
  </si>
  <si>
    <t>(23,5+35,2)*0,6*1,0 "OBSYP POTRUBÍ"</t>
  </si>
  <si>
    <t>167101101</t>
  </si>
  <si>
    <t>Nakládání výkopku do 100 m3 hornin tř. 1 až 4</t>
  </si>
  <si>
    <t>-62262390</t>
  </si>
  <si>
    <t>Uložení sypaniny na skládku</t>
  </si>
  <si>
    <t>-2103567284</t>
  </si>
  <si>
    <t>500903569</t>
  </si>
  <si>
    <t>67,77*2,2 "přepočet na tuny"</t>
  </si>
  <si>
    <t>Zásyp zhutněný jam šachet rýh nebo kolem objektů</t>
  </si>
  <si>
    <t>784486829</t>
  </si>
  <si>
    <t>149,95-67,77</t>
  </si>
  <si>
    <t>Vodorovné konstrukce</t>
  </si>
  <si>
    <t>451572111</t>
  </si>
  <si>
    <t>Lože pod potrubí otevřený výkop z kameniva drobného těženého</t>
  </si>
  <si>
    <t>1856229255</t>
  </si>
  <si>
    <t>04</t>
  </si>
  <si>
    <t>geodetické zaměření potrubí</t>
  </si>
  <si>
    <t>348875134</t>
  </si>
  <si>
    <t>23,5+35,2</t>
  </si>
  <si>
    <t>28613181</t>
  </si>
  <si>
    <t>trubka vodovodní PE100 PN 16 SDR11 225x20,5mm</t>
  </si>
  <si>
    <t>917021679</t>
  </si>
  <si>
    <t>08</t>
  </si>
  <si>
    <t>VÝŠKOVÁ ETÁŽ PŘEDPOKLAD VŽDY 2 OBLOUKY D 225/45 STUPŇŮ</t>
  </si>
  <si>
    <t>KS</t>
  </si>
  <si>
    <t>674905197</t>
  </si>
  <si>
    <t>VYSTROJENÍ ARM.ŠACHTY - Ocenit jednotkovou cenou 110.000,- Kč / kus bez DPH</t>
  </si>
  <si>
    <t>KPL</t>
  </si>
  <si>
    <t>1184710194</t>
  </si>
  <si>
    <t>IDENTIFIKAČNÍ VODIČ CYKY 2,5 MM2</t>
  </si>
  <si>
    <t>2060708131</t>
  </si>
  <si>
    <t xml:space="preserve">VÝŘEZ NA STÁV.POTRUBÍ </t>
  </si>
  <si>
    <t>-1638780765</t>
  </si>
  <si>
    <t>SPOJOVACÍ A TĚSNÍCÍ MATERIÁL</t>
  </si>
  <si>
    <t>SOUB</t>
  </si>
  <si>
    <t>-2032302079</t>
  </si>
  <si>
    <t>871371121</t>
  </si>
  <si>
    <t>Montáž potrubí z trubek z tlakového polyetylénu otevřený výkop svařovaných vnější průměr 225 mm</t>
  </si>
  <si>
    <t>40796082</t>
  </si>
  <si>
    <t>877371121</t>
  </si>
  <si>
    <t>Montáž elektrotvarovek na potrubí z trubek z tlakového PE otevřený výkop vnější průměr 225 mm</t>
  </si>
  <si>
    <t>-1641838253</t>
  </si>
  <si>
    <t>891351111</t>
  </si>
  <si>
    <t>Montáž vodovodních šoupátek otevřený výkop DN 200</t>
  </si>
  <si>
    <t>-549736733</t>
  </si>
  <si>
    <t>42221216</t>
  </si>
  <si>
    <t>šoupě přírubové vodovodní krátká stavební dl DN 200 PN10</t>
  </si>
  <si>
    <t>-1820877843</t>
  </si>
  <si>
    <t>31951008</t>
  </si>
  <si>
    <t>potrubní spojka jištěná proti posuvu DN 200</t>
  </si>
  <si>
    <t>1580534193</t>
  </si>
  <si>
    <t>28614954</t>
  </si>
  <si>
    <t>elektrokoleno PE 100 PN16 D 225mm</t>
  </si>
  <si>
    <t>-1601979361</t>
  </si>
  <si>
    <t>55259986</t>
  </si>
  <si>
    <t>koleno přírubové Q tvárná litina DN 200-90°</t>
  </si>
  <si>
    <t>969958723</t>
  </si>
  <si>
    <t>892351111</t>
  </si>
  <si>
    <t>Tlaková zkouška vodovodního potrubí DN 150 nebo 200</t>
  </si>
  <si>
    <t>1754425167</t>
  </si>
  <si>
    <t>892372111</t>
  </si>
  <si>
    <t>Zabezpečení konců vodovodního potrubí DN do 300 při tlakových zkouškách</t>
  </si>
  <si>
    <t>676128527</t>
  </si>
  <si>
    <t>893342111</t>
  </si>
  <si>
    <t>Šachty armaturní z ŽB se stropem z dílců půdorysné pl nad 3,50 do 4,50 m2</t>
  </si>
  <si>
    <t>952158121</t>
  </si>
  <si>
    <t>997</t>
  </si>
  <si>
    <t>Přesun sutě</t>
  </si>
  <si>
    <t>997013501</t>
  </si>
  <si>
    <t>Odvoz suti a vybouraných hmot na skládku nebo meziskládku do 1 km se složením</t>
  </si>
  <si>
    <t>-1588532990</t>
  </si>
  <si>
    <t>((2,5*2+2,0*2)*0,3*2,0*2+2,5*2,0*0,3*2)*2,4</t>
  </si>
  <si>
    <t>-1151192459</t>
  </si>
  <si>
    <t>SO.801 - SO.801 - Vegetační úpravy</t>
  </si>
  <si>
    <t>D1 - Výsadby stromů, keřů a smíšených záhonů</t>
  </si>
  <si>
    <t xml:space="preserve">    D2 - Založení</t>
  </si>
  <si>
    <t xml:space="preserve">    D3 - Další práce</t>
  </si>
  <si>
    <t xml:space="preserve">    D5 - Ostatní materiály</t>
  </si>
  <si>
    <t>D6 - Rozvojová a dokončovací péče o výsadby 3 roky</t>
  </si>
  <si>
    <t xml:space="preserve">    D7 - 1.Rok</t>
  </si>
  <si>
    <t xml:space="preserve">    D8 - 2.Rok</t>
  </si>
  <si>
    <t xml:space="preserve">    D9 - 3.Rok</t>
  </si>
  <si>
    <t>D10 - Rostliny - velikost a kvalita dle PD</t>
  </si>
  <si>
    <t xml:space="preserve">    D11 - Stromy listnaté alejové a soliterní</t>
  </si>
  <si>
    <t xml:space="preserve">    D12 - Stromy jehličnaté</t>
  </si>
  <si>
    <t xml:space="preserve">    D13 - Keře vzůstné</t>
  </si>
  <si>
    <t xml:space="preserve">    R14 - Smíšený záhon - kruhový objezd</t>
  </si>
  <si>
    <t xml:space="preserve">      D15 - Solitérní</t>
  </si>
  <si>
    <t xml:space="preserve">      D16 - Skupinové</t>
  </si>
  <si>
    <t xml:space="preserve">      D17 - Pokryvné</t>
  </si>
  <si>
    <t xml:space="preserve">      D18 - Vtroušené</t>
  </si>
  <si>
    <t xml:space="preserve">      D19 - Cibulnaté a hlíznaté</t>
  </si>
  <si>
    <t>D1</t>
  </si>
  <si>
    <t>Výsadby stromů, keřů a smíšených záhonů</t>
  </si>
  <si>
    <t>D2</t>
  </si>
  <si>
    <t>Založení</t>
  </si>
  <si>
    <t>Pol20</t>
  </si>
  <si>
    <t>Chemické odplevelení před založením kultury včetně dodávky</t>
  </si>
  <si>
    <t>-251640686</t>
  </si>
  <si>
    <t>Pol21</t>
  </si>
  <si>
    <t>Obdělání půdy nakopáním, frézováním a rytím v rovině a svahu</t>
  </si>
  <si>
    <t>-710335754</t>
  </si>
  <si>
    <t>Pol22</t>
  </si>
  <si>
    <t>Zřízení a rozměření záhonů pro trvalkové skupiny v rovině a svahu</t>
  </si>
  <si>
    <t>-725777926</t>
  </si>
  <si>
    <t>Pol23</t>
  </si>
  <si>
    <t>Rozprostření nebo promíchání výsadbového substrátu pro trvalky do 5 cm</t>
  </si>
  <si>
    <t>264844358</t>
  </si>
  <si>
    <t>Pol24</t>
  </si>
  <si>
    <t>Aplikace půdního kondicionéru se zapravením do záhonů a výsadbových jam</t>
  </si>
  <si>
    <t>422913854</t>
  </si>
  <si>
    <t>Pol25</t>
  </si>
  <si>
    <t>Hloubení jamek do 0,125 m3 bez výměny půdy</t>
  </si>
  <si>
    <t>ks</t>
  </si>
  <si>
    <t>-2013567811</t>
  </si>
  <si>
    <t>Pol26</t>
  </si>
  <si>
    <t>Hloubení jam do 0,4 m3 bez výměny půdy</t>
  </si>
  <si>
    <t>1435063938</t>
  </si>
  <si>
    <t>Pol27</t>
  </si>
  <si>
    <t>Hloubení jam do 1 m3 bez výměny půdy</t>
  </si>
  <si>
    <t>-933250185</t>
  </si>
  <si>
    <t>Pol28</t>
  </si>
  <si>
    <t>Výsadba dřeviny s balem, v rovině, při průměru balu do 30 cm</t>
  </si>
  <si>
    <t>-37622340</t>
  </si>
  <si>
    <t>Pol29</t>
  </si>
  <si>
    <t>Výsadba dřeviny s balem, v rovině a svahu, při průměru balu do 60 cm</t>
  </si>
  <si>
    <t>763655382</t>
  </si>
  <si>
    <t>Pol30</t>
  </si>
  <si>
    <t>Výsadba dřeviny s balem, v rovině a svahu, při průměru balu do 80 cm</t>
  </si>
  <si>
    <t>-2098106488</t>
  </si>
  <si>
    <t>Pol31</t>
  </si>
  <si>
    <t>Hloubení jamek a výsadba trvalek a okrasných trav</t>
  </si>
  <si>
    <t>190807621</t>
  </si>
  <si>
    <t>Pol32</t>
  </si>
  <si>
    <t>Hloubení jamek a výsadba cibulovin</t>
  </si>
  <si>
    <t>430788238</t>
  </si>
  <si>
    <t>Pol33</t>
  </si>
  <si>
    <t>Ochranný nátěr kmene Arboflex</t>
  </si>
  <si>
    <t>1641846633</t>
  </si>
  <si>
    <t>Pol34</t>
  </si>
  <si>
    <t>Instalace PE chráničky proti okusu</t>
  </si>
  <si>
    <t>162780073</t>
  </si>
  <si>
    <t>Pol35</t>
  </si>
  <si>
    <t>Kotvení dřeviny konstrukcí ze 3 kůlů</t>
  </si>
  <si>
    <t>692930900</t>
  </si>
  <si>
    <t>Pol36</t>
  </si>
  <si>
    <t>Hnojení rostlin tabletovým hnojivem</t>
  </si>
  <si>
    <t>-1402774628</t>
  </si>
  <si>
    <t>Pol37</t>
  </si>
  <si>
    <t>Namulčování borkou záhony keřů a solitery vrstva 10-15 cm</t>
  </si>
  <si>
    <t>1220020408</t>
  </si>
  <si>
    <t>Pol38</t>
  </si>
  <si>
    <t>Mulčování  záhonů štěrkodrtí 4/8 nebo 0/4mmm křemitý písek vrstva 5 cm</t>
  </si>
  <si>
    <t>-604853176</t>
  </si>
  <si>
    <t>Pol39</t>
  </si>
  <si>
    <t>Zřízení zahloubeného  valounového prstence včetně separační geotextilie, vrstva 10 cm</t>
  </si>
  <si>
    <t>-1776292668</t>
  </si>
  <si>
    <t>D3</t>
  </si>
  <si>
    <t>Další práce</t>
  </si>
  <si>
    <t>Pol40</t>
  </si>
  <si>
    <t>Zalití vysazených dřevin po výsadbě s dovozem a dodávkou vody 3x</t>
  </si>
  <si>
    <t>565328700</t>
  </si>
  <si>
    <t>Pol41</t>
  </si>
  <si>
    <t>Ošetření dřevin soliterních po výsadbě včetně výchovného řezu</t>
  </si>
  <si>
    <t>-505565640</t>
  </si>
  <si>
    <t>Pol42</t>
  </si>
  <si>
    <t>Ošetření a vypletí rostlin ve skupinách 2x</t>
  </si>
  <si>
    <t>-2095030786</t>
  </si>
  <si>
    <t>Pol43</t>
  </si>
  <si>
    <t>Přesun hmot pro SÚ</t>
  </si>
  <si>
    <t>-1733427136</t>
  </si>
  <si>
    <t>Pol43.1</t>
  </si>
  <si>
    <t>Odborné arboristické ošetření senescentního stromu Tilia cordata (Obvodová redukce 20% a zdravotní řez) včetně likvidace biohmoty</t>
  </si>
  <si>
    <t>2016278066</t>
  </si>
  <si>
    <t>D5</t>
  </si>
  <si>
    <t>Ostatní materiály</t>
  </si>
  <si>
    <t>Pol49</t>
  </si>
  <si>
    <t>Totální herbicid</t>
  </si>
  <si>
    <t>lt</t>
  </si>
  <si>
    <t>681319527</t>
  </si>
  <si>
    <t>Pol50</t>
  </si>
  <si>
    <t>Tabletové pomalurozpustné hnojivo</t>
  </si>
  <si>
    <t>-1449901393</t>
  </si>
  <si>
    <t>Pol51</t>
  </si>
  <si>
    <t>Půdní kondicionér</t>
  </si>
  <si>
    <t>-1461320183</t>
  </si>
  <si>
    <t>Pol52</t>
  </si>
  <si>
    <t>Substrát pro výsadbu trvalek</t>
  </si>
  <si>
    <t>1176060116</t>
  </si>
  <si>
    <t>Pol53</t>
  </si>
  <si>
    <t>1634492128</t>
  </si>
  <si>
    <t>Pol54</t>
  </si>
  <si>
    <t>PR chránička proti okusu, výška 100 cm</t>
  </si>
  <si>
    <t>-1813813023</t>
  </si>
  <si>
    <t>Pol55</t>
  </si>
  <si>
    <t>Dodávka drcený kačírek mulčovací 4/8</t>
  </si>
  <si>
    <t>98403982</t>
  </si>
  <si>
    <t>Pol56</t>
  </si>
  <si>
    <t>Borka mulčovací hrubá</t>
  </si>
  <si>
    <t>184644652</t>
  </si>
  <si>
    <t>Pol57</t>
  </si>
  <si>
    <t>Kůly frézované tlakově impregnované prům.7cm, 2,5 m</t>
  </si>
  <si>
    <t>50921387</t>
  </si>
  <si>
    <t>Pol58</t>
  </si>
  <si>
    <t>Příčky půlené tlakově impregnované</t>
  </si>
  <si>
    <t>1191699209</t>
  </si>
  <si>
    <t>Pol59</t>
  </si>
  <si>
    <t>Kačirek praný 32/63 mm</t>
  </si>
  <si>
    <t>2024975762</t>
  </si>
  <si>
    <t>Pol60</t>
  </si>
  <si>
    <t>Geofiltex G300</t>
  </si>
  <si>
    <t>1631029809</t>
  </si>
  <si>
    <t>Pol61</t>
  </si>
  <si>
    <t>Úvazky ke stromům</t>
  </si>
  <si>
    <t>-405852752</t>
  </si>
  <si>
    <t>D6</t>
  </si>
  <si>
    <t>Rozvojová a dokončovací péče o výsadby 3 roky</t>
  </si>
  <si>
    <t>D7</t>
  </si>
  <si>
    <t>1.Rok</t>
  </si>
  <si>
    <t>Pol62</t>
  </si>
  <si>
    <t>Jednotlivé stromy</t>
  </si>
  <si>
    <t>-1791572823</t>
  </si>
  <si>
    <t>Pol63</t>
  </si>
  <si>
    <t>Skupiny keřů a trvalek v zápoji</t>
  </si>
  <si>
    <t>-96630690</t>
  </si>
  <si>
    <t>D8</t>
  </si>
  <si>
    <t>2.Rok</t>
  </si>
  <si>
    <t>22391154</t>
  </si>
  <si>
    <t>Pol64</t>
  </si>
  <si>
    <t>1963076202</t>
  </si>
  <si>
    <t>D9</t>
  </si>
  <si>
    <t>3.Rok</t>
  </si>
  <si>
    <t>2087655693</t>
  </si>
  <si>
    <t>Pol65</t>
  </si>
  <si>
    <t>156294300</t>
  </si>
  <si>
    <t>D10</t>
  </si>
  <si>
    <t>Rostliny - velikost a kvalita dle PD</t>
  </si>
  <si>
    <t>D11</t>
  </si>
  <si>
    <t>Stromy listnaté alejové a soliterní</t>
  </si>
  <si>
    <t>Pol66</t>
  </si>
  <si>
    <t>Acer campestre (javor babyka) VK, Zb</t>
  </si>
  <si>
    <t>1384705947</t>
  </si>
  <si>
    <t>Pol67</t>
  </si>
  <si>
    <t>Acer campestre ´Elegant´ (javor babyka) VK, Zb</t>
  </si>
  <si>
    <t>843123569</t>
  </si>
  <si>
    <t>Pol68</t>
  </si>
  <si>
    <t>Acer platanoides ´Columnare´ (javor mléč) VK, Zb</t>
  </si>
  <si>
    <t>1067696109</t>
  </si>
  <si>
    <t>Pol69</t>
  </si>
  <si>
    <t>Acer platanoides ´Olmsted´ (javor mléč) VK, Zb</t>
  </si>
  <si>
    <t>-1643010315</t>
  </si>
  <si>
    <t>Pol70</t>
  </si>
  <si>
    <t>Betula pendula (bříza bělokorá) VK, Zb</t>
  </si>
  <si>
    <t>1457952664</t>
  </si>
  <si>
    <t>Pol71</t>
  </si>
  <si>
    <t>Fraxinus excelsior ´Atlas´ (jasan ztepilý) VK, Zb</t>
  </si>
  <si>
    <t>-84034217</t>
  </si>
  <si>
    <t>Pol72</t>
  </si>
  <si>
    <t>Prunus padus (střemcha obecná) VK, Zb</t>
  </si>
  <si>
    <t>1783410332</t>
  </si>
  <si>
    <t>Pol73</t>
  </si>
  <si>
    <t>Tilia cordata (lípa srdčitá) VK, Zb</t>
  </si>
  <si>
    <t>-1358346675</t>
  </si>
  <si>
    <t>D12</t>
  </si>
  <si>
    <t>Stromy jehličnaté</t>
  </si>
  <si>
    <t>Pol74</t>
  </si>
  <si>
    <t>Pinus sylvestris (borovice lesní) Zb</t>
  </si>
  <si>
    <t>-466002864</t>
  </si>
  <si>
    <t>D13</t>
  </si>
  <si>
    <t>Keře vzůstné</t>
  </si>
  <si>
    <t>Pol75</t>
  </si>
  <si>
    <t>Amelanchier alnifolia (muchovník) - KTS</t>
  </si>
  <si>
    <t>-166520937</t>
  </si>
  <si>
    <t>Smíšený záhon - kruhový objezd</t>
  </si>
  <si>
    <t>D15</t>
  </si>
  <si>
    <t>Solitérní</t>
  </si>
  <si>
    <t>Pol76</t>
  </si>
  <si>
    <t>Agastache ´Blue Fortune´</t>
  </si>
  <si>
    <t>-1667245627</t>
  </si>
  <si>
    <t>Pol77</t>
  </si>
  <si>
    <t>Aster lateriflorus Ĺady in Black</t>
  </si>
  <si>
    <t>829294889</t>
  </si>
  <si>
    <t>Pol78</t>
  </si>
  <si>
    <t>Echinacea purpurea ´Magnus´</t>
  </si>
  <si>
    <t>1620557702</t>
  </si>
  <si>
    <t>Pol79</t>
  </si>
  <si>
    <t>Liatris spicata</t>
  </si>
  <si>
    <t>-1088603573</t>
  </si>
  <si>
    <t>Pol80</t>
  </si>
  <si>
    <t>Panicum virgatum ´Rotstrahlbusch</t>
  </si>
  <si>
    <t>-71859047</t>
  </si>
  <si>
    <t>D16</t>
  </si>
  <si>
    <t>Skupinové</t>
  </si>
  <si>
    <t>Pol81</t>
  </si>
  <si>
    <t>Aster dumosus´Jeny´</t>
  </si>
  <si>
    <t>-1632265862</t>
  </si>
  <si>
    <t>Pol82</t>
  </si>
  <si>
    <t>Euphorbia polychroma</t>
  </si>
  <si>
    <t>1819055290</t>
  </si>
  <si>
    <t>Pol83</t>
  </si>
  <si>
    <t>Lavandula angustifolia</t>
  </si>
  <si>
    <t>18984567</t>
  </si>
  <si>
    <t>Pol84</t>
  </si>
  <si>
    <t>Pennisetum alopecuroides ´Hameln´</t>
  </si>
  <si>
    <t>128951572</t>
  </si>
  <si>
    <t>Pol85</t>
  </si>
  <si>
    <t>Penstemon ´Mystica</t>
  </si>
  <si>
    <t>-1288688658</t>
  </si>
  <si>
    <t>Pol86</t>
  </si>
  <si>
    <t>Salvia officinalis ´Berggarten´</t>
  </si>
  <si>
    <t>620975543</t>
  </si>
  <si>
    <t>Pol87</t>
  </si>
  <si>
    <t>Salvia verticillata ´Purple Rain´</t>
  </si>
  <si>
    <t>-1906129541</t>
  </si>
  <si>
    <t>Pol88</t>
  </si>
  <si>
    <t>Sedum ´Matrona</t>
  </si>
  <si>
    <t>444413013</t>
  </si>
  <si>
    <t>Pol89</t>
  </si>
  <si>
    <t>Veronica spicata</t>
  </si>
  <si>
    <t>1916186563</t>
  </si>
  <si>
    <t>Pol90</t>
  </si>
  <si>
    <t>Veronica teucrium ´Knallbau´</t>
  </si>
  <si>
    <t>838045929</t>
  </si>
  <si>
    <t>D17</t>
  </si>
  <si>
    <t>Pokryvné</t>
  </si>
  <si>
    <t>Pol91</t>
  </si>
  <si>
    <t>Campanula poscharskyana ´Glandore</t>
  </si>
  <si>
    <t>1319684632</t>
  </si>
  <si>
    <t>Pol92</t>
  </si>
  <si>
    <t>Geranium x cantabrigiense ´Biokovo´</t>
  </si>
  <si>
    <t>-1042311053</t>
  </si>
  <si>
    <t>Pol93</t>
  </si>
  <si>
    <t>Gypsophila ´Rosenschleier´</t>
  </si>
  <si>
    <t>1330242399</t>
  </si>
  <si>
    <t>Pol94</t>
  </si>
  <si>
    <t>Stachys byzantina ´Silver Carpet</t>
  </si>
  <si>
    <t>808588744</t>
  </si>
  <si>
    <t>Pol95</t>
  </si>
  <si>
    <t>Teucrium chamaedrys ´Nanum</t>
  </si>
  <si>
    <t>-56339881</t>
  </si>
  <si>
    <t>Pol96</t>
  </si>
  <si>
    <t>Thymus serphyllum</t>
  </si>
  <si>
    <t>-1571488982</t>
  </si>
  <si>
    <t>D18</t>
  </si>
  <si>
    <t>Vtroušené</t>
  </si>
  <si>
    <t>Pol97</t>
  </si>
  <si>
    <t>Gaura Lindheimeri</t>
  </si>
  <si>
    <t>-433502356</t>
  </si>
  <si>
    <t>Pol98</t>
  </si>
  <si>
    <t>Lychnis chalcedonia ´Alba ´</t>
  </si>
  <si>
    <t>45520497</t>
  </si>
  <si>
    <t>D19</t>
  </si>
  <si>
    <t>Cibulnaté a hlíznaté</t>
  </si>
  <si>
    <t>Pol99</t>
  </si>
  <si>
    <t>Allium aflatunense´Purple Sensation´</t>
  </si>
  <si>
    <t>-1063701048</t>
  </si>
  <si>
    <t>Pol100</t>
  </si>
  <si>
    <t>Muscari armeniacum</t>
  </si>
  <si>
    <t>-305474859</t>
  </si>
  <si>
    <t>Pol101</t>
  </si>
  <si>
    <t>Crocus chrysanthus  ´Blue Pearl ´</t>
  </si>
  <si>
    <t>1147054484</t>
  </si>
  <si>
    <t>Pol102</t>
  </si>
  <si>
    <t>Narcissus cyclamineus</t>
  </si>
  <si>
    <t>-719698168</t>
  </si>
  <si>
    <t>Pol103</t>
  </si>
  <si>
    <t>Tulipa batalinii ´Bright Gemi ´</t>
  </si>
  <si>
    <t>1717048843</t>
  </si>
  <si>
    <t>VRN - Vedlejší rozpočtové náklady</t>
  </si>
  <si>
    <t>OST - Vedlejší a osatní náklady</t>
  </si>
  <si>
    <t xml:space="preserve">    O02 - Vedlejší náklady</t>
  </si>
  <si>
    <t xml:space="preserve">    O03 - Ostatní náklady</t>
  </si>
  <si>
    <t>OST</t>
  </si>
  <si>
    <t>Vedlejší a osatní náklady</t>
  </si>
  <si>
    <t>O02</t>
  </si>
  <si>
    <t>Vedlejší náklady</t>
  </si>
  <si>
    <t>VON990001</t>
  </si>
  <si>
    <t>Zajištění prostoru a vybudování zařízení staveniště včetně potřebných staveništních komunikací</t>
  </si>
  <si>
    <t>soubor</t>
  </si>
  <si>
    <t>1024</t>
  </si>
  <si>
    <t>-512771532</t>
  </si>
  <si>
    <t>VON990002</t>
  </si>
  <si>
    <t>Oplocení stavby a staveniště mobilním oplocením</t>
  </si>
  <si>
    <t>690300215</t>
  </si>
  <si>
    <t>VON990003</t>
  </si>
  <si>
    <t>Vybudování (zajištění) prostoru pro správce stavby</t>
  </si>
  <si>
    <t>294094944</t>
  </si>
  <si>
    <t>VON990004</t>
  </si>
  <si>
    <t>Vytýčení hranic pozemků při provádění stavby</t>
  </si>
  <si>
    <t>787159970</t>
  </si>
  <si>
    <t>VON990005</t>
  </si>
  <si>
    <t>Zhotovení podrobné pasportizace stávajících nemovitostí a staveb, které mohou být výstavbou dotčeny</t>
  </si>
  <si>
    <t>-500885758</t>
  </si>
  <si>
    <t>VON990007</t>
  </si>
  <si>
    <t>Zajištění vytýčení podzemních zařízení, a v případě jejich křížení či souběhu v otevřeném výkopu, jejich písemné předání zpět jejich správcům před zásypem</t>
  </si>
  <si>
    <t>-1205672763</t>
  </si>
  <si>
    <t>VON990009</t>
  </si>
  <si>
    <t>Zajištění povolení zvláštního užívání komunikací v souladu s postupem výstavby,včetně správních poplatků a povolení k užívání dalších, stavbou dotčených pozemků   (skládky materiálu, mezideponie atd.)</t>
  </si>
  <si>
    <t>637575664</t>
  </si>
  <si>
    <t>VON990010</t>
  </si>
  <si>
    <t>Náklady na opravu objízdných tras stávajících komunikací dotčených stavbou (určeno i pro návozní trasy) -  Ocenit hodnotou 9.713.950,83 Kč bez DPH - položka bude čerpána se souhlasem investora a TDS</t>
  </si>
  <si>
    <t>-1280117249</t>
  </si>
  <si>
    <t>VON990011</t>
  </si>
  <si>
    <t>Zajištění provozu a funkčnosti stávajících komunikací které budou při realizaci stavby její realizací dotčeny</t>
  </si>
  <si>
    <t>1641795116</t>
  </si>
  <si>
    <t>VON990012</t>
  </si>
  <si>
    <t>Zajištění čistoty na staveništi a v jeho okolí, zajištění každodenního čištění komunikací dotčených provozem zhotovitele</t>
  </si>
  <si>
    <t>1114882804</t>
  </si>
  <si>
    <t>VON990013</t>
  </si>
  <si>
    <t>Fotodokumentace průběhu díla; zhotovitel zajistí a předá objednateli průběžnou fotodokumentaci realizace díla. Fotodokumentace bude dokladovat průběh díla a bude zejména dokumentovat části stavby a konstrukce před jejich zakrytím</t>
  </si>
  <si>
    <t>-2104925597</t>
  </si>
  <si>
    <t>VON990014</t>
  </si>
  <si>
    <t>Péče o nepředané objekty a konstrukce stavby, jejich ošetřování, zimní opatření</t>
  </si>
  <si>
    <t>1712252051</t>
  </si>
  <si>
    <t>VON990015</t>
  </si>
  <si>
    <t>Příprava a provedení předepsaných zkoušek dle PD - zkoušky pro určení zhutnění pláně</t>
  </si>
  <si>
    <t>505379657</t>
  </si>
  <si>
    <t>VON990016</t>
  </si>
  <si>
    <t>Stavební deník v elektronické formě, správa a vedení - 10 přístupů</t>
  </si>
  <si>
    <t>-325106362</t>
  </si>
  <si>
    <t>VON990018</t>
  </si>
  <si>
    <t>Inženýrská a kompletační činnost zhotovitele. vč spolupráce a koordinace třetích stran na staveništi (ČEZ a.s., TO2, ...)</t>
  </si>
  <si>
    <t>1207370200</t>
  </si>
  <si>
    <t>VON990080</t>
  </si>
  <si>
    <t>Dopracování a projednání návrhu dočasných dopravních opatření</t>
  </si>
  <si>
    <t>-204557063</t>
  </si>
  <si>
    <t>VON990081</t>
  </si>
  <si>
    <t>Dopravně - inženýrské opatření - zřízení</t>
  </si>
  <si>
    <t>1313458572</t>
  </si>
  <si>
    <t>VON990082</t>
  </si>
  <si>
    <t>Dopravně - inženýrské opatření - údržba (pronájem)</t>
  </si>
  <si>
    <t>511305885</t>
  </si>
  <si>
    <t>VON990083</t>
  </si>
  <si>
    <t>Dopravně - inženýrské opatření - odstranění</t>
  </si>
  <si>
    <t>1061265451</t>
  </si>
  <si>
    <t>034503000</t>
  </si>
  <si>
    <t>Informační tabule na staveništi</t>
  </si>
  <si>
    <t>-1980248082</t>
  </si>
  <si>
    <t>2 "- omluvná cedule"</t>
  </si>
  <si>
    <t>ON990004</t>
  </si>
  <si>
    <t>Zajištění označení stavby informačními panely, deskami v rozsahu TS - billboard pro publicitu</t>
  </si>
  <si>
    <t>-940073033</t>
  </si>
  <si>
    <t>O03</t>
  </si>
  <si>
    <t>Ostatní náklady</t>
  </si>
  <si>
    <t>ON990001-A</t>
  </si>
  <si>
    <t>Zajištění činnosti odpovědného geodeta zhotovitele - vytyčení stavby</t>
  </si>
  <si>
    <t>262144</t>
  </si>
  <si>
    <t>-981165474</t>
  </si>
  <si>
    <t>ON990001-B</t>
  </si>
  <si>
    <t>Zajištění činnosti odpovědného geodeta zhotovitele - zaměření skutečného provedení stavby vč. vyhotovení geometrického plánu</t>
  </si>
  <si>
    <t>1754750273</t>
  </si>
  <si>
    <t>ON990002-A</t>
  </si>
  <si>
    <t>Zhotovení realizační dokumentace stavby</t>
  </si>
  <si>
    <t>937612187</t>
  </si>
  <si>
    <t>ON990002-B</t>
  </si>
  <si>
    <t>Zhotovení dokumentace skutečného provedení díla</t>
  </si>
  <si>
    <t>-253532089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</si>
</sst>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7" fillId="2" borderId="18" xfId="0" applyFont="1" applyFill="1" applyBorder="1" applyAlignment="1" applyProtection="1">
      <alignment horizontal="left" vertical="center"/>
      <protection locked="0"/>
    </xf>
    <xf numFmtId="0" fontId="37" fillId="0" borderId="19" xfId="0" applyFont="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4"/>
      <c r="AS2" s="304"/>
      <c r="AT2" s="304"/>
      <c r="AU2" s="304"/>
      <c r="AV2" s="304"/>
      <c r="AW2" s="304"/>
      <c r="AX2" s="304"/>
      <c r="AY2" s="304"/>
      <c r="AZ2" s="304"/>
      <c r="BA2" s="304"/>
      <c r="BB2" s="304"/>
      <c r="BC2" s="304"/>
      <c r="BD2" s="304"/>
      <c r="BE2" s="30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8" t="s">
        <v>14</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3"/>
      <c r="AQ5" s="23"/>
      <c r="AR5" s="21"/>
      <c r="BE5" s="285" t="s">
        <v>15</v>
      </c>
      <c r="BS5" s="18" t="s">
        <v>6</v>
      </c>
    </row>
    <row r="6" spans="2:71" s="1" customFormat="1" ht="36.95" customHeight="1">
      <c r="B6" s="22"/>
      <c r="C6" s="23"/>
      <c r="D6" s="29" t="s">
        <v>16</v>
      </c>
      <c r="E6" s="23"/>
      <c r="F6" s="23"/>
      <c r="G6" s="23"/>
      <c r="H6" s="23"/>
      <c r="I6" s="23"/>
      <c r="J6" s="23"/>
      <c r="K6" s="290" t="s">
        <v>17</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3"/>
      <c r="AQ6" s="23"/>
      <c r="AR6" s="21"/>
      <c r="BE6" s="286"/>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6"/>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6"/>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6"/>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6"/>
      <c r="BS13" s="18" t="s">
        <v>6</v>
      </c>
    </row>
    <row r="14" spans="2:71" ht="12.75">
      <c r="B14" s="22"/>
      <c r="C14" s="23"/>
      <c r="D14" s="23"/>
      <c r="E14" s="291" t="s">
        <v>29</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0" t="s">
        <v>27</v>
      </c>
      <c r="AL14" s="23"/>
      <c r="AM14" s="23"/>
      <c r="AN14" s="32" t="s">
        <v>29</v>
      </c>
      <c r="AO14" s="23"/>
      <c r="AP14" s="23"/>
      <c r="AQ14" s="23"/>
      <c r="AR14" s="21"/>
      <c r="BE14" s="28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6"/>
      <c r="BS16" s="18" t="s">
        <v>4</v>
      </c>
    </row>
    <row r="17" spans="2:71" s="1" customFormat="1" ht="18.4" customHeight="1">
      <c r="B17" s="22"/>
      <c r="C17" s="23"/>
      <c r="D17" s="23"/>
      <c r="E17" s="28" t="s">
        <v>21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6"/>
      <c r="BS19" s="18" t="s">
        <v>6</v>
      </c>
    </row>
    <row r="20" spans="2:71" s="1" customFormat="1" ht="18.4"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6"/>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6"/>
    </row>
    <row r="22" spans="2:57" s="1" customFormat="1" ht="12" customHeight="1">
      <c r="B22" s="22"/>
      <c r="C22" s="23"/>
      <c r="D22" s="30"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6"/>
    </row>
    <row r="23" spans="2:57" s="1" customFormat="1" ht="270" customHeight="1">
      <c r="B23" s="22"/>
      <c r="C23" s="23"/>
      <c r="D23" s="23"/>
      <c r="E23" s="293" t="s">
        <v>35</v>
      </c>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3"/>
      <c r="AP23" s="23"/>
      <c r="AQ23" s="23"/>
      <c r="AR23" s="21"/>
      <c r="BE23" s="28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6"/>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4">
        <f>ROUND(AG94,2)</f>
        <v>0</v>
      </c>
      <c r="AL26" s="295"/>
      <c r="AM26" s="295"/>
      <c r="AN26" s="295"/>
      <c r="AO26" s="295"/>
      <c r="AP26" s="37"/>
      <c r="AQ26" s="37"/>
      <c r="AR26" s="40"/>
      <c r="BE26" s="28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6"/>
    </row>
    <row r="28" spans="1:57" s="2" customFormat="1" ht="12.75">
      <c r="A28" s="35"/>
      <c r="B28" s="36"/>
      <c r="C28" s="37"/>
      <c r="D28" s="37"/>
      <c r="E28" s="37"/>
      <c r="F28" s="37"/>
      <c r="G28" s="37"/>
      <c r="H28" s="37"/>
      <c r="I28" s="37"/>
      <c r="J28" s="37"/>
      <c r="K28" s="37"/>
      <c r="L28" s="296" t="s">
        <v>37</v>
      </c>
      <c r="M28" s="296"/>
      <c r="N28" s="296"/>
      <c r="O28" s="296"/>
      <c r="P28" s="296"/>
      <c r="Q28" s="37"/>
      <c r="R28" s="37"/>
      <c r="S28" s="37"/>
      <c r="T28" s="37"/>
      <c r="U28" s="37"/>
      <c r="V28" s="37"/>
      <c r="W28" s="296" t="s">
        <v>38</v>
      </c>
      <c r="X28" s="296"/>
      <c r="Y28" s="296"/>
      <c r="Z28" s="296"/>
      <c r="AA28" s="296"/>
      <c r="AB28" s="296"/>
      <c r="AC28" s="296"/>
      <c r="AD28" s="296"/>
      <c r="AE28" s="296"/>
      <c r="AF28" s="37"/>
      <c r="AG28" s="37"/>
      <c r="AH28" s="37"/>
      <c r="AI28" s="37"/>
      <c r="AJ28" s="37"/>
      <c r="AK28" s="296" t="s">
        <v>39</v>
      </c>
      <c r="AL28" s="296"/>
      <c r="AM28" s="296"/>
      <c r="AN28" s="296"/>
      <c r="AO28" s="296"/>
      <c r="AP28" s="37"/>
      <c r="AQ28" s="37"/>
      <c r="AR28" s="40"/>
      <c r="BE28" s="286"/>
    </row>
    <row r="29" spans="2:57" s="3" customFormat="1" ht="14.45" customHeight="1">
      <c r="B29" s="41"/>
      <c r="C29" s="42"/>
      <c r="D29" s="30" t="s">
        <v>40</v>
      </c>
      <c r="E29" s="42"/>
      <c r="F29" s="30" t="s">
        <v>41</v>
      </c>
      <c r="G29" s="42"/>
      <c r="H29" s="42"/>
      <c r="I29" s="42"/>
      <c r="J29" s="42"/>
      <c r="K29" s="42"/>
      <c r="L29" s="299">
        <v>0.21</v>
      </c>
      <c r="M29" s="298"/>
      <c r="N29" s="298"/>
      <c r="O29" s="298"/>
      <c r="P29" s="298"/>
      <c r="Q29" s="42"/>
      <c r="R29" s="42"/>
      <c r="S29" s="42"/>
      <c r="T29" s="42"/>
      <c r="U29" s="42"/>
      <c r="V29" s="42"/>
      <c r="W29" s="297">
        <f>ROUND(AZ94,2)</f>
        <v>0</v>
      </c>
      <c r="X29" s="298"/>
      <c r="Y29" s="298"/>
      <c r="Z29" s="298"/>
      <c r="AA29" s="298"/>
      <c r="AB29" s="298"/>
      <c r="AC29" s="298"/>
      <c r="AD29" s="298"/>
      <c r="AE29" s="298"/>
      <c r="AF29" s="42"/>
      <c r="AG29" s="42"/>
      <c r="AH29" s="42"/>
      <c r="AI29" s="42"/>
      <c r="AJ29" s="42"/>
      <c r="AK29" s="297">
        <f>ROUND(AV94,2)</f>
        <v>0</v>
      </c>
      <c r="AL29" s="298"/>
      <c r="AM29" s="298"/>
      <c r="AN29" s="298"/>
      <c r="AO29" s="298"/>
      <c r="AP29" s="42"/>
      <c r="AQ29" s="42"/>
      <c r="AR29" s="43"/>
      <c r="BE29" s="287"/>
    </row>
    <row r="30" spans="2:57" s="3" customFormat="1" ht="14.45" customHeight="1">
      <c r="B30" s="41"/>
      <c r="C30" s="42"/>
      <c r="D30" s="42"/>
      <c r="E30" s="42"/>
      <c r="F30" s="30" t="s">
        <v>42</v>
      </c>
      <c r="G30" s="42"/>
      <c r="H30" s="42"/>
      <c r="I30" s="42"/>
      <c r="J30" s="42"/>
      <c r="K30" s="42"/>
      <c r="L30" s="299">
        <v>0.15</v>
      </c>
      <c r="M30" s="298"/>
      <c r="N30" s="298"/>
      <c r="O30" s="298"/>
      <c r="P30" s="298"/>
      <c r="Q30" s="42"/>
      <c r="R30" s="42"/>
      <c r="S30" s="42"/>
      <c r="T30" s="42"/>
      <c r="U30" s="42"/>
      <c r="V30" s="42"/>
      <c r="W30" s="297">
        <f>ROUND(BA94,2)</f>
        <v>0</v>
      </c>
      <c r="X30" s="298"/>
      <c r="Y30" s="298"/>
      <c r="Z30" s="298"/>
      <c r="AA30" s="298"/>
      <c r="AB30" s="298"/>
      <c r="AC30" s="298"/>
      <c r="AD30" s="298"/>
      <c r="AE30" s="298"/>
      <c r="AF30" s="42"/>
      <c r="AG30" s="42"/>
      <c r="AH30" s="42"/>
      <c r="AI30" s="42"/>
      <c r="AJ30" s="42"/>
      <c r="AK30" s="297">
        <f>ROUND(AW94,2)</f>
        <v>0</v>
      </c>
      <c r="AL30" s="298"/>
      <c r="AM30" s="298"/>
      <c r="AN30" s="298"/>
      <c r="AO30" s="298"/>
      <c r="AP30" s="42"/>
      <c r="AQ30" s="42"/>
      <c r="AR30" s="43"/>
      <c r="BE30" s="287"/>
    </row>
    <row r="31" spans="2:57" s="3" customFormat="1" ht="14.45" customHeight="1" hidden="1">
      <c r="B31" s="41"/>
      <c r="C31" s="42"/>
      <c r="D31" s="42"/>
      <c r="E31" s="42"/>
      <c r="F31" s="30" t="s">
        <v>43</v>
      </c>
      <c r="G31" s="42"/>
      <c r="H31" s="42"/>
      <c r="I31" s="42"/>
      <c r="J31" s="42"/>
      <c r="K31" s="42"/>
      <c r="L31" s="299">
        <v>0.21</v>
      </c>
      <c r="M31" s="298"/>
      <c r="N31" s="298"/>
      <c r="O31" s="298"/>
      <c r="P31" s="298"/>
      <c r="Q31" s="42"/>
      <c r="R31" s="42"/>
      <c r="S31" s="42"/>
      <c r="T31" s="42"/>
      <c r="U31" s="42"/>
      <c r="V31" s="42"/>
      <c r="W31" s="297">
        <f>ROUND(BB94,2)</f>
        <v>0</v>
      </c>
      <c r="X31" s="298"/>
      <c r="Y31" s="298"/>
      <c r="Z31" s="298"/>
      <c r="AA31" s="298"/>
      <c r="AB31" s="298"/>
      <c r="AC31" s="298"/>
      <c r="AD31" s="298"/>
      <c r="AE31" s="298"/>
      <c r="AF31" s="42"/>
      <c r="AG31" s="42"/>
      <c r="AH31" s="42"/>
      <c r="AI31" s="42"/>
      <c r="AJ31" s="42"/>
      <c r="AK31" s="297">
        <v>0</v>
      </c>
      <c r="AL31" s="298"/>
      <c r="AM31" s="298"/>
      <c r="AN31" s="298"/>
      <c r="AO31" s="298"/>
      <c r="AP31" s="42"/>
      <c r="AQ31" s="42"/>
      <c r="AR31" s="43"/>
      <c r="BE31" s="287"/>
    </row>
    <row r="32" spans="2:57" s="3" customFormat="1" ht="14.45" customHeight="1" hidden="1">
      <c r="B32" s="41"/>
      <c r="C32" s="42"/>
      <c r="D32" s="42"/>
      <c r="E32" s="42"/>
      <c r="F32" s="30" t="s">
        <v>44</v>
      </c>
      <c r="G32" s="42"/>
      <c r="H32" s="42"/>
      <c r="I32" s="42"/>
      <c r="J32" s="42"/>
      <c r="K32" s="42"/>
      <c r="L32" s="299">
        <v>0.15</v>
      </c>
      <c r="M32" s="298"/>
      <c r="N32" s="298"/>
      <c r="O32" s="298"/>
      <c r="P32" s="298"/>
      <c r="Q32" s="42"/>
      <c r="R32" s="42"/>
      <c r="S32" s="42"/>
      <c r="T32" s="42"/>
      <c r="U32" s="42"/>
      <c r="V32" s="42"/>
      <c r="W32" s="297">
        <f>ROUND(BC94,2)</f>
        <v>0</v>
      </c>
      <c r="X32" s="298"/>
      <c r="Y32" s="298"/>
      <c r="Z32" s="298"/>
      <c r="AA32" s="298"/>
      <c r="AB32" s="298"/>
      <c r="AC32" s="298"/>
      <c r="AD32" s="298"/>
      <c r="AE32" s="298"/>
      <c r="AF32" s="42"/>
      <c r="AG32" s="42"/>
      <c r="AH32" s="42"/>
      <c r="AI32" s="42"/>
      <c r="AJ32" s="42"/>
      <c r="AK32" s="297">
        <v>0</v>
      </c>
      <c r="AL32" s="298"/>
      <c r="AM32" s="298"/>
      <c r="AN32" s="298"/>
      <c r="AO32" s="298"/>
      <c r="AP32" s="42"/>
      <c r="AQ32" s="42"/>
      <c r="AR32" s="43"/>
      <c r="BE32" s="287"/>
    </row>
    <row r="33" spans="2:57" s="3" customFormat="1" ht="14.45" customHeight="1" hidden="1">
      <c r="B33" s="41"/>
      <c r="C33" s="42"/>
      <c r="D33" s="42"/>
      <c r="E33" s="42"/>
      <c r="F33" s="30" t="s">
        <v>45</v>
      </c>
      <c r="G33" s="42"/>
      <c r="H33" s="42"/>
      <c r="I33" s="42"/>
      <c r="J33" s="42"/>
      <c r="K33" s="42"/>
      <c r="L33" s="299">
        <v>0</v>
      </c>
      <c r="M33" s="298"/>
      <c r="N33" s="298"/>
      <c r="O33" s="298"/>
      <c r="P33" s="298"/>
      <c r="Q33" s="42"/>
      <c r="R33" s="42"/>
      <c r="S33" s="42"/>
      <c r="T33" s="42"/>
      <c r="U33" s="42"/>
      <c r="V33" s="42"/>
      <c r="W33" s="297">
        <f>ROUND(BD94,2)</f>
        <v>0</v>
      </c>
      <c r="X33" s="298"/>
      <c r="Y33" s="298"/>
      <c r="Z33" s="298"/>
      <c r="AA33" s="298"/>
      <c r="AB33" s="298"/>
      <c r="AC33" s="298"/>
      <c r="AD33" s="298"/>
      <c r="AE33" s="298"/>
      <c r="AF33" s="42"/>
      <c r="AG33" s="42"/>
      <c r="AH33" s="42"/>
      <c r="AI33" s="42"/>
      <c r="AJ33" s="42"/>
      <c r="AK33" s="297">
        <v>0</v>
      </c>
      <c r="AL33" s="298"/>
      <c r="AM33" s="298"/>
      <c r="AN33" s="298"/>
      <c r="AO33" s="298"/>
      <c r="AP33" s="42"/>
      <c r="AQ33" s="42"/>
      <c r="AR33" s="43"/>
      <c r="BE33" s="287"/>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6"/>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3" t="s">
        <v>48</v>
      </c>
      <c r="Y35" s="301"/>
      <c r="Z35" s="301"/>
      <c r="AA35" s="301"/>
      <c r="AB35" s="301"/>
      <c r="AC35" s="46"/>
      <c r="AD35" s="46"/>
      <c r="AE35" s="46"/>
      <c r="AF35" s="46"/>
      <c r="AG35" s="46"/>
      <c r="AH35" s="46"/>
      <c r="AI35" s="46"/>
      <c r="AJ35" s="46"/>
      <c r="AK35" s="300">
        <f>SUM(AK26:AK33)</f>
        <v>0</v>
      </c>
      <c r="AL35" s="301"/>
      <c r="AM35" s="301"/>
      <c r="AN35" s="301"/>
      <c r="AO35" s="302"/>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0.9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0.9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2018-043</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64" t="str">
        <f>K6</f>
        <v>II/272 Benátky nad Jizerou, připojení na silnici III/27212 – PD</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6" t="str">
        <f>IF(AN8="","",AN8)</f>
        <v>20. 4. 2022</v>
      </c>
      <c r="AN87" s="266"/>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Krajská správa a údržba silnic Středočeského kraje</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7" t="str">
        <f>IF(E17="","",E17)</f>
        <v xml:space="preserve"> </v>
      </c>
      <c r="AN89" s="268"/>
      <c r="AO89" s="268"/>
      <c r="AP89" s="268"/>
      <c r="AQ89" s="37"/>
      <c r="AR89" s="40"/>
      <c r="AS89" s="269" t="s">
        <v>56</v>
      </c>
      <c r="AT89" s="27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32</v>
      </c>
      <c r="AJ90" s="37"/>
      <c r="AK90" s="37"/>
      <c r="AL90" s="37"/>
      <c r="AM90" s="267" t="str">
        <f>IF(E20="","",E20)</f>
        <v>Josef Nentwich</v>
      </c>
      <c r="AN90" s="268"/>
      <c r="AO90" s="268"/>
      <c r="AP90" s="268"/>
      <c r="AQ90" s="37"/>
      <c r="AR90" s="40"/>
      <c r="AS90" s="271"/>
      <c r="AT90" s="27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3"/>
      <c r="AT91" s="274"/>
      <c r="AU91" s="72"/>
      <c r="AV91" s="72"/>
      <c r="AW91" s="72"/>
      <c r="AX91" s="72"/>
      <c r="AY91" s="72"/>
      <c r="AZ91" s="72"/>
      <c r="BA91" s="72"/>
      <c r="BB91" s="72"/>
      <c r="BC91" s="72"/>
      <c r="BD91" s="73"/>
      <c r="BE91" s="35"/>
    </row>
    <row r="92" spans="1:57" s="2" customFormat="1" ht="29.25" customHeight="1">
      <c r="A92" s="35"/>
      <c r="B92" s="36"/>
      <c r="C92" s="275" t="s">
        <v>57</v>
      </c>
      <c r="D92" s="276"/>
      <c r="E92" s="276"/>
      <c r="F92" s="276"/>
      <c r="G92" s="276"/>
      <c r="H92" s="74"/>
      <c r="I92" s="278" t="s">
        <v>58</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59</v>
      </c>
      <c r="AH92" s="276"/>
      <c r="AI92" s="276"/>
      <c r="AJ92" s="276"/>
      <c r="AK92" s="276"/>
      <c r="AL92" s="276"/>
      <c r="AM92" s="276"/>
      <c r="AN92" s="278" t="s">
        <v>60</v>
      </c>
      <c r="AO92" s="276"/>
      <c r="AP92" s="27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3">
        <f>ROUND(SUM(AG95:AG99),2)</f>
        <v>0</v>
      </c>
      <c r="AH94" s="283"/>
      <c r="AI94" s="283"/>
      <c r="AJ94" s="283"/>
      <c r="AK94" s="283"/>
      <c r="AL94" s="283"/>
      <c r="AM94" s="283"/>
      <c r="AN94" s="284">
        <f aca="true" t="shared" si="0" ref="AN94:AN99">SUM(AG94,AT94)</f>
        <v>0</v>
      </c>
      <c r="AO94" s="284"/>
      <c r="AP94" s="284"/>
      <c r="AQ94" s="86" t="s">
        <v>1</v>
      </c>
      <c r="AR94" s="87"/>
      <c r="AS94" s="88">
        <f>ROUND(SUM(AS95:AS99),2)</f>
        <v>0</v>
      </c>
      <c r="AT94" s="89">
        <f aca="true" t="shared" si="1" ref="AT94:AT99">ROUND(SUM(AV94:AW94),2)</f>
        <v>0</v>
      </c>
      <c r="AU94" s="90">
        <f>ROUND(SUM(AU95:AU99),5)</f>
        <v>0</v>
      </c>
      <c r="AV94" s="89">
        <f>ROUND(AZ94*L29,2)</f>
        <v>0</v>
      </c>
      <c r="AW94" s="89">
        <f>ROUND(BA94*L30,2)</f>
        <v>0</v>
      </c>
      <c r="AX94" s="89">
        <f>ROUND(BB94*L29,2)</f>
        <v>0</v>
      </c>
      <c r="AY94" s="89">
        <f>ROUND(BC94*L30,2)</f>
        <v>0</v>
      </c>
      <c r="AZ94" s="89">
        <f>ROUND(SUM(AZ95:AZ99),2)</f>
        <v>0</v>
      </c>
      <c r="BA94" s="89">
        <f>ROUND(SUM(BA95:BA99),2)</f>
        <v>0</v>
      </c>
      <c r="BB94" s="89">
        <f>ROUND(SUM(BB95:BB99),2)</f>
        <v>0</v>
      </c>
      <c r="BC94" s="89">
        <f>ROUND(SUM(BC95:BC99),2)</f>
        <v>0</v>
      </c>
      <c r="BD94" s="91">
        <f>ROUND(SUM(BD95:BD99),2)</f>
        <v>0</v>
      </c>
      <c r="BS94" s="92" t="s">
        <v>75</v>
      </c>
      <c r="BT94" s="92" t="s">
        <v>76</v>
      </c>
      <c r="BU94" s="93" t="s">
        <v>77</v>
      </c>
      <c r="BV94" s="92" t="s">
        <v>78</v>
      </c>
      <c r="BW94" s="92" t="s">
        <v>5</v>
      </c>
      <c r="BX94" s="92" t="s">
        <v>79</v>
      </c>
      <c r="CL94" s="92" t="s">
        <v>1</v>
      </c>
    </row>
    <row r="95" spans="1:91" s="7" customFormat="1" ht="16.5" customHeight="1">
      <c r="A95" s="94" t="s">
        <v>80</v>
      </c>
      <c r="B95" s="95"/>
      <c r="C95" s="96"/>
      <c r="D95" s="280" t="s">
        <v>81</v>
      </c>
      <c r="E95" s="280"/>
      <c r="F95" s="280"/>
      <c r="G95" s="280"/>
      <c r="H95" s="280"/>
      <c r="I95" s="97"/>
      <c r="J95" s="280" t="s">
        <v>82</v>
      </c>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1">
        <f>'SO.101 - SO.101 - Přeložk...'!J30</f>
        <v>0</v>
      </c>
      <c r="AH95" s="282"/>
      <c r="AI95" s="282"/>
      <c r="AJ95" s="282"/>
      <c r="AK95" s="282"/>
      <c r="AL95" s="282"/>
      <c r="AM95" s="282"/>
      <c r="AN95" s="281">
        <f t="shared" si="0"/>
        <v>0</v>
      </c>
      <c r="AO95" s="282"/>
      <c r="AP95" s="282"/>
      <c r="AQ95" s="98" t="s">
        <v>83</v>
      </c>
      <c r="AR95" s="99"/>
      <c r="AS95" s="100">
        <v>0</v>
      </c>
      <c r="AT95" s="101">
        <f t="shared" si="1"/>
        <v>0</v>
      </c>
      <c r="AU95" s="102">
        <f>'SO.101 - SO.101 - Přeložk...'!P142</f>
        <v>0</v>
      </c>
      <c r="AV95" s="101">
        <f>'SO.101 - SO.101 - Přeložk...'!J33</f>
        <v>0</v>
      </c>
      <c r="AW95" s="101">
        <f>'SO.101 - SO.101 - Přeložk...'!J34</f>
        <v>0</v>
      </c>
      <c r="AX95" s="101">
        <f>'SO.101 - SO.101 - Přeložk...'!J35</f>
        <v>0</v>
      </c>
      <c r="AY95" s="101">
        <f>'SO.101 - SO.101 - Přeložk...'!J36</f>
        <v>0</v>
      </c>
      <c r="AZ95" s="101">
        <f>'SO.101 - SO.101 - Přeložk...'!F33</f>
        <v>0</v>
      </c>
      <c r="BA95" s="101">
        <f>'SO.101 - SO.101 - Přeložk...'!F34</f>
        <v>0</v>
      </c>
      <c r="BB95" s="101">
        <f>'SO.101 - SO.101 - Přeložk...'!F35</f>
        <v>0</v>
      </c>
      <c r="BC95" s="101">
        <f>'SO.101 - SO.101 - Přeložk...'!F36</f>
        <v>0</v>
      </c>
      <c r="BD95" s="103">
        <f>'SO.101 - SO.101 - Přeložk...'!F37</f>
        <v>0</v>
      </c>
      <c r="BT95" s="104" t="s">
        <v>84</v>
      </c>
      <c r="BV95" s="104" t="s">
        <v>78</v>
      </c>
      <c r="BW95" s="104" t="s">
        <v>85</v>
      </c>
      <c r="BX95" s="104" t="s">
        <v>5</v>
      </c>
      <c r="CL95" s="104" t="s">
        <v>1</v>
      </c>
      <c r="CM95" s="104" t="s">
        <v>86</v>
      </c>
    </row>
    <row r="96" spans="1:91" s="7" customFormat="1" ht="16.5" customHeight="1">
      <c r="A96" s="94" t="s">
        <v>80</v>
      </c>
      <c r="B96" s="95"/>
      <c r="C96" s="96"/>
      <c r="D96" s="280" t="s">
        <v>87</v>
      </c>
      <c r="E96" s="280"/>
      <c r="F96" s="280"/>
      <c r="G96" s="280"/>
      <c r="H96" s="280"/>
      <c r="I96" s="97"/>
      <c r="J96" s="280" t="s">
        <v>88</v>
      </c>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1">
        <f>'SO.110 - SO.110 - Trubní ...'!J30</f>
        <v>0</v>
      </c>
      <c r="AH96" s="282"/>
      <c r="AI96" s="282"/>
      <c r="AJ96" s="282"/>
      <c r="AK96" s="282"/>
      <c r="AL96" s="282"/>
      <c r="AM96" s="282"/>
      <c r="AN96" s="281">
        <f t="shared" si="0"/>
        <v>0</v>
      </c>
      <c r="AO96" s="282"/>
      <c r="AP96" s="282"/>
      <c r="AQ96" s="98" t="s">
        <v>83</v>
      </c>
      <c r="AR96" s="99"/>
      <c r="AS96" s="100">
        <v>0</v>
      </c>
      <c r="AT96" s="101">
        <f t="shared" si="1"/>
        <v>0</v>
      </c>
      <c r="AU96" s="102">
        <f>'SO.110 - SO.110 - Trubní ...'!P126</f>
        <v>0</v>
      </c>
      <c r="AV96" s="101">
        <f>'SO.110 - SO.110 - Trubní ...'!J33</f>
        <v>0</v>
      </c>
      <c r="AW96" s="101">
        <f>'SO.110 - SO.110 - Trubní ...'!J34</f>
        <v>0</v>
      </c>
      <c r="AX96" s="101">
        <f>'SO.110 - SO.110 - Trubní ...'!J35</f>
        <v>0</v>
      </c>
      <c r="AY96" s="101">
        <f>'SO.110 - SO.110 - Trubní ...'!J36</f>
        <v>0</v>
      </c>
      <c r="AZ96" s="101">
        <f>'SO.110 - SO.110 - Trubní ...'!F33</f>
        <v>0</v>
      </c>
      <c r="BA96" s="101">
        <f>'SO.110 - SO.110 - Trubní ...'!F34</f>
        <v>0</v>
      </c>
      <c r="BB96" s="101">
        <f>'SO.110 - SO.110 - Trubní ...'!F35</f>
        <v>0</v>
      </c>
      <c r="BC96" s="101">
        <f>'SO.110 - SO.110 - Trubní ...'!F36</f>
        <v>0</v>
      </c>
      <c r="BD96" s="103">
        <f>'SO.110 - SO.110 - Trubní ...'!F37</f>
        <v>0</v>
      </c>
      <c r="BT96" s="104" t="s">
        <v>84</v>
      </c>
      <c r="BV96" s="104" t="s">
        <v>78</v>
      </c>
      <c r="BW96" s="104" t="s">
        <v>89</v>
      </c>
      <c r="BX96" s="104" t="s">
        <v>5</v>
      </c>
      <c r="CL96" s="104" t="s">
        <v>1</v>
      </c>
      <c r="CM96" s="104" t="s">
        <v>86</v>
      </c>
    </row>
    <row r="97" spans="1:91" s="7" customFormat="1" ht="16.5" customHeight="1">
      <c r="A97" s="94" t="s">
        <v>80</v>
      </c>
      <c r="B97" s="95"/>
      <c r="C97" s="96"/>
      <c r="D97" s="280" t="s">
        <v>90</v>
      </c>
      <c r="E97" s="280"/>
      <c r="F97" s="280"/>
      <c r="G97" s="280"/>
      <c r="H97" s="280"/>
      <c r="I97" s="97"/>
      <c r="J97" s="280" t="s">
        <v>91</v>
      </c>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1">
        <f>'SO.301 - SO.301 - Přeložk...'!J30</f>
        <v>0</v>
      </c>
      <c r="AH97" s="282"/>
      <c r="AI97" s="282"/>
      <c r="AJ97" s="282"/>
      <c r="AK97" s="282"/>
      <c r="AL97" s="282"/>
      <c r="AM97" s="282"/>
      <c r="AN97" s="281">
        <f t="shared" si="0"/>
        <v>0</v>
      </c>
      <c r="AO97" s="282"/>
      <c r="AP97" s="282"/>
      <c r="AQ97" s="98" t="s">
        <v>83</v>
      </c>
      <c r="AR97" s="99"/>
      <c r="AS97" s="100">
        <v>0</v>
      </c>
      <c r="AT97" s="101">
        <f t="shared" si="1"/>
        <v>0</v>
      </c>
      <c r="AU97" s="102">
        <f>'SO.301 - SO.301 - Přeložk...'!P121</f>
        <v>0</v>
      </c>
      <c r="AV97" s="101">
        <f>'SO.301 - SO.301 - Přeložk...'!J33</f>
        <v>0</v>
      </c>
      <c r="AW97" s="101">
        <f>'SO.301 - SO.301 - Přeložk...'!J34</f>
        <v>0</v>
      </c>
      <c r="AX97" s="101">
        <f>'SO.301 - SO.301 - Přeložk...'!J35</f>
        <v>0</v>
      </c>
      <c r="AY97" s="101">
        <f>'SO.301 - SO.301 - Přeložk...'!J36</f>
        <v>0</v>
      </c>
      <c r="AZ97" s="101">
        <f>'SO.301 - SO.301 - Přeložk...'!F33</f>
        <v>0</v>
      </c>
      <c r="BA97" s="101">
        <f>'SO.301 - SO.301 - Přeložk...'!F34</f>
        <v>0</v>
      </c>
      <c r="BB97" s="101">
        <f>'SO.301 - SO.301 - Přeložk...'!F35</f>
        <v>0</v>
      </c>
      <c r="BC97" s="101">
        <f>'SO.301 - SO.301 - Přeložk...'!F36</f>
        <v>0</v>
      </c>
      <c r="BD97" s="103">
        <f>'SO.301 - SO.301 - Přeložk...'!F37</f>
        <v>0</v>
      </c>
      <c r="BT97" s="104" t="s">
        <v>84</v>
      </c>
      <c r="BV97" s="104" t="s">
        <v>78</v>
      </c>
      <c r="BW97" s="104" t="s">
        <v>92</v>
      </c>
      <c r="BX97" s="104" t="s">
        <v>5</v>
      </c>
      <c r="CL97" s="104" t="s">
        <v>1</v>
      </c>
      <c r="CM97" s="104" t="s">
        <v>86</v>
      </c>
    </row>
    <row r="98" spans="1:91" s="7" customFormat="1" ht="16.5" customHeight="1">
      <c r="A98" s="94" t="s">
        <v>80</v>
      </c>
      <c r="B98" s="95"/>
      <c r="C98" s="96"/>
      <c r="D98" s="280" t="s">
        <v>93</v>
      </c>
      <c r="E98" s="280"/>
      <c r="F98" s="280"/>
      <c r="G98" s="280"/>
      <c r="H98" s="280"/>
      <c r="I98" s="97"/>
      <c r="J98" s="280" t="s">
        <v>94</v>
      </c>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1">
        <f>'SO.801 - SO.801 - Vegetač...'!J30</f>
        <v>0</v>
      </c>
      <c r="AH98" s="282"/>
      <c r="AI98" s="282"/>
      <c r="AJ98" s="282"/>
      <c r="AK98" s="282"/>
      <c r="AL98" s="282"/>
      <c r="AM98" s="282"/>
      <c r="AN98" s="281">
        <f t="shared" si="0"/>
        <v>0</v>
      </c>
      <c r="AO98" s="282"/>
      <c r="AP98" s="282"/>
      <c r="AQ98" s="98" t="s">
        <v>83</v>
      </c>
      <c r="AR98" s="99"/>
      <c r="AS98" s="100">
        <v>0</v>
      </c>
      <c r="AT98" s="101">
        <f t="shared" si="1"/>
        <v>0</v>
      </c>
      <c r="AU98" s="102">
        <f>'SO.801 - SO.801 - Vegetač...'!P134</f>
        <v>0</v>
      </c>
      <c r="AV98" s="101">
        <f>'SO.801 - SO.801 - Vegetač...'!J33</f>
        <v>0</v>
      </c>
      <c r="AW98" s="101">
        <f>'SO.801 - SO.801 - Vegetač...'!J34</f>
        <v>0</v>
      </c>
      <c r="AX98" s="101">
        <f>'SO.801 - SO.801 - Vegetač...'!J35</f>
        <v>0</v>
      </c>
      <c r="AY98" s="101">
        <f>'SO.801 - SO.801 - Vegetač...'!J36</f>
        <v>0</v>
      </c>
      <c r="AZ98" s="101">
        <f>'SO.801 - SO.801 - Vegetač...'!F33</f>
        <v>0</v>
      </c>
      <c r="BA98" s="101">
        <f>'SO.801 - SO.801 - Vegetač...'!F34</f>
        <v>0</v>
      </c>
      <c r="BB98" s="101">
        <f>'SO.801 - SO.801 - Vegetač...'!F35</f>
        <v>0</v>
      </c>
      <c r="BC98" s="101">
        <f>'SO.801 - SO.801 - Vegetač...'!F36</f>
        <v>0</v>
      </c>
      <c r="BD98" s="103">
        <f>'SO.801 - SO.801 - Vegetač...'!F37</f>
        <v>0</v>
      </c>
      <c r="BT98" s="104" t="s">
        <v>84</v>
      </c>
      <c r="BV98" s="104" t="s">
        <v>78</v>
      </c>
      <c r="BW98" s="104" t="s">
        <v>95</v>
      </c>
      <c r="BX98" s="104" t="s">
        <v>5</v>
      </c>
      <c r="CL98" s="104" t="s">
        <v>1</v>
      </c>
      <c r="CM98" s="104" t="s">
        <v>86</v>
      </c>
    </row>
    <row r="99" spans="1:91" s="7" customFormat="1" ht="16.5" customHeight="1">
      <c r="A99" s="94" t="s">
        <v>80</v>
      </c>
      <c r="B99" s="95"/>
      <c r="C99" s="96"/>
      <c r="D99" s="280" t="s">
        <v>96</v>
      </c>
      <c r="E99" s="280"/>
      <c r="F99" s="280"/>
      <c r="G99" s="280"/>
      <c r="H99" s="280"/>
      <c r="I99" s="97"/>
      <c r="J99" s="280" t="s">
        <v>97</v>
      </c>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1">
        <f>'VRN - Vedlejší rozpočtové...'!J30</f>
        <v>0</v>
      </c>
      <c r="AH99" s="282"/>
      <c r="AI99" s="282"/>
      <c r="AJ99" s="282"/>
      <c r="AK99" s="282"/>
      <c r="AL99" s="282"/>
      <c r="AM99" s="282"/>
      <c r="AN99" s="281">
        <f t="shared" si="0"/>
        <v>0</v>
      </c>
      <c r="AO99" s="282"/>
      <c r="AP99" s="282"/>
      <c r="AQ99" s="98" t="s">
        <v>98</v>
      </c>
      <c r="AR99" s="99"/>
      <c r="AS99" s="105">
        <v>0</v>
      </c>
      <c r="AT99" s="106">
        <f t="shared" si="1"/>
        <v>0</v>
      </c>
      <c r="AU99" s="107">
        <f>'VRN - Vedlejší rozpočtové...'!P119</f>
        <v>0</v>
      </c>
      <c r="AV99" s="106">
        <f>'VRN - Vedlejší rozpočtové...'!J33</f>
        <v>0</v>
      </c>
      <c r="AW99" s="106">
        <f>'VRN - Vedlejší rozpočtové...'!J34</f>
        <v>0</v>
      </c>
      <c r="AX99" s="106">
        <f>'VRN - Vedlejší rozpočtové...'!J35</f>
        <v>0</v>
      </c>
      <c r="AY99" s="106">
        <f>'VRN - Vedlejší rozpočtové...'!J36</f>
        <v>0</v>
      </c>
      <c r="AZ99" s="106">
        <f>'VRN - Vedlejší rozpočtové...'!F33</f>
        <v>0</v>
      </c>
      <c r="BA99" s="106">
        <f>'VRN - Vedlejší rozpočtové...'!F34</f>
        <v>0</v>
      </c>
      <c r="BB99" s="106">
        <f>'VRN - Vedlejší rozpočtové...'!F35</f>
        <v>0</v>
      </c>
      <c r="BC99" s="106">
        <f>'VRN - Vedlejší rozpočtové...'!F36</f>
        <v>0</v>
      </c>
      <c r="BD99" s="108">
        <f>'VRN - Vedlejší rozpočtové...'!F37</f>
        <v>0</v>
      </c>
      <c r="BT99" s="104" t="s">
        <v>84</v>
      </c>
      <c r="BV99" s="104" t="s">
        <v>78</v>
      </c>
      <c r="BW99" s="104" t="s">
        <v>99</v>
      </c>
      <c r="BX99" s="104" t="s">
        <v>5</v>
      </c>
      <c r="CL99" s="104" t="s">
        <v>1</v>
      </c>
      <c r="CM99" s="104" t="s">
        <v>86</v>
      </c>
    </row>
    <row r="100" spans="1:57" s="2" customFormat="1" ht="30" customHeight="1">
      <c r="A100" s="35"/>
      <c r="B100" s="36"/>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40"/>
      <c r="AS100" s="35"/>
      <c r="AT100" s="35"/>
      <c r="AU100" s="35"/>
      <c r="AV100" s="35"/>
      <c r="AW100" s="35"/>
      <c r="AX100" s="35"/>
      <c r="AY100" s="35"/>
      <c r="AZ100" s="35"/>
      <c r="BA100" s="35"/>
      <c r="BB100" s="35"/>
      <c r="BC100" s="35"/>
      <c r="BD100" s="35"/>
      <c r="BE100" s="35"/>
    </row>
    <row r="101" spans="1:57" s="2" customFormat="1" ht="6.95" customHeight="1">
      <c r="A101" s="3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40"/>
      <c r="AS101" s="35"/>
      <c r="AT101" s="35"/>
      <c r="AU101" s="35"/>
      <c r="AV101" s="35"/>
      <c r="AW101" s="35"/>
      <c r="AX101" s="35"/>
      <c r="AY101" s="35"/>
      <c r="AZ101" s="35"/>
      <c r="BA101" s="35"/>
      <c r="BB101" s="35"/>
      <c r="BC101" s="35"/>
      <c r="BD101" s="35"/>
      <c r="BE101" s="35"/>
    </row>
  </sheetData>
  <sheetProtection algorithmName="SHA-512" hashValue="PaxiP2YpvMPLYC6N87VDGZpxlvDa/5slv5HAWWULZDw73c5U5qPVQBMTv6Lr8zUOU5WmkYTLRSMsy9brI0MC9A==" saltValue="gssLlIX2DEKtQWvyHHXZNpL5oXHLGqsde/bpKyNsUsHCnlbchOPIBo6oT862akPfHpEYdV9aRzWLMeSRToqWeg=="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SO.101 - SO.101 - Přeložk...'!C2" display="/"/>
    <hyperlink ref="A96" location="'SO.110 - SO.110 - Trubní ...'!C2" display="/"/>
    <hyperlink ref="A97" location="'SO.301 - SO.301 - Přeložk...'!C2" display="/"/>
    <hyperlink ref="A98" location="'SO.801 - SO.801 - Vegetač...'!C2" display="/"/>
    <hyperlink ref="A99" location="'VRN - Vedlejší rozpočtové...'!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102</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ROUND((SUM(BE142:BE749)),2)</f>
        <v>0</v>
      </c>
      <c r="G33" s="35"/>
      <c r="H33" s="35"/>
      <c r="I33" s="125">
        <v>0.21</v>
      </c>
      <c r="J33" s="124">
        <f>ROUND(((SUM(BE142:BE749))*I33),2)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ROUND((SUM(BF142:BF749)),2)</f>
        <v>0</v>
      </c>
      <c r="G34" s="35"/>
      <c r="H34" s="35"/>
      <c r="I34" s="125">
        <v>0.15</v>
      </c>
      <c r="J34" s="124">
        <f>ROUND(((SUM(BF142:BF749))*I34),2)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ROUND((SUM(BG142:BG749)),2)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ROUND((SUM(BH142:BH749)),2)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ROUND((SUM(BI142:BI749)),2)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SO.101 - SO.101 - Přeložka silnice III/272 12</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J142</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J143</f>
        <v>0</v>
      </c>
      <c r="K97" s="149"/>
      <c r="L97" s="153"/>
    </row>
    <row r="98" spans="2:12" s="10" customFormat="1" ht="19.9" customHeight="1">
      <c r="B98" s="154"/>
      <c r="C98" s="155"/>
      <c r="D98" s="156" t="s">
        <v>110</v>
      </c>
      <c r="E98" s="157"/>
      <c r="F98" s="157"/>
      <c r="G98" s="157"/>
      <c r="H98" s="157"/>
      <c r="I98" s="157"/>
      <c r="J98" s="158">
        <f>J144</f>
        <v>0</v>
      </c>
      <c r="K98" s="155"/>
      <c r="L98" s="159"/>
    </row>
    <row r="99" spans="2:12" s="10" customFormat="1" ht="14.85" customHeight="1">
      <c r="B99" s="154"/>
      <c r="C99" s="155"/>
      <c r="D99" s="156" t="s">
        <v>111</v>
      </c>
      <c r="E99" s="157"/>
      <c r="F99" s="157"/>
      <c r="G99" s="157"/>
      <c r="H99" s="157"/>
      <c r="I99" s="157"/>
      <c r="J99" s="158">
        <f>J145</f>
        <v>0</v>
      </c>
      <c r="K99" s="155"/>
      <c r="L99" s="159"/>
    </row>
    <row r="100" spans="2:12" s="10" customFormat="1" ht="14.85" customHeight="1">
      <c r="B100" s="154"/>
      <c r="C100" s="155"/>
      <c r="D100" s="156" t="s">
        <v>112</v>
      </c>
      <c r="E100" s="157"/>
      <c r="F100" s="157"/>
      <c r="G100" s="157"/>
      <c r="H100" s="157"/>
      <c r="I100" s="157"/>
      <c r="J100" s="158">
        <f>J185</f>
        <v>0</v>
      </c>
      <c r="K100" s="155"/>
      <c r="L100" s="159"/>
    </row>
    <row r="101" spans="2:12" s="10" customFormat="1" ht="14.85" customHeight="1">
      <c r="B101" s="154"/>
      <c r="C101" s="155"/>
      <c r="D101" s="156" t="s">
        <v>113</v>
      </c>
      <c r="E101" s="157"/>
      <c r="F101" s="157"/>
      <c r="G101" s="157"/>
      <c r="H101" s="157"/>
      <c r="I101" s="157"/>
      <c r="J101" s="158">
        <f>J271</f>
        <v>0</v>
      </c>
      <c r="K101" s="155"/>
      <c r="L101" s="159"/>
    </row>
    <row r="102" spans="2:12" s="10" customFormat="1" ht="14.85" customHeight="1">
      <c r="B102" s="154"/>
      <c r="C102" s="155"/>
      <c r="D102" s="156" t="s">
        <v>114</v>
      </c>
      <c r="E102" s="157"/>
      <c r="F102" s="157"/>
      <c r="G102" s="157"/>
      <c r="H102" s="157"/>
      <c r="I102" s="157"/>
      <c r="J102" s="158">
        <f>J283</f>
        <v>0</v>
      </c>
      <c r="K102" s="155"/>
      <c r="L102" s="159"/>
    </row>
    <row r="103" spans="2:12" s="10" customFormat="1" ht="14.85" customHeight="1">
      <c r="B103" s="154"/>
      <c r="C103" s="155"/>
      <c r="D103" s="156" t="s">
        <v>115</v>
      </c>
      <c r="E103" s="157"/>
      <c r="F103" s="157"/>
      <c r="G103" s="157"/>
      <c r="H103" s="157"/>
      <c r="I103" s="157"/>
      <c r="J103" s="158">
        <f>J316</f>
        <v>0</v>
      </c>
      <c r="K103" s="155"/>
      <c r="L103" s="159"/>
    </row>
    <row r="104" spans="2:12" s="10" customFormat="1" ht="19.9" customHeight="1">
      <c r="B104" s="154"/>
      <c r="C104" s="155"/>
      <c r="D104" s="156" t="s">
        <v>116</v>
      </c>
      <c r="E104" s="157"/>
      <c r="F104" s="157"/>
      <c r="G104" s="157"/>
      <c r="H104" s="157"/>
      <c r="I104" s="157"/>
      <c r="J104" s="158">
        <f>J338</f>
        <v>0</v>
      </c>
      <c r="K104" s="155"/>
      <c r="L104" s="159"/>
    </row>
    <row r="105" spans="2:12" s="10" customFormat="1" ht="14.85" customHeight="1">
      <c r="B105" s="154"/>
      <c r="C105" s="155"/>
      <c r="D105" s="156" t="s">
        <v>117</v>
      </c>
      <c r="E105" s="157"/>
      <c r="F105" s="157"/>
      <c r="G105" s="157"/>
      <c r="H105" s="157"/>
      <c r="I105" s="157"/>
      <c r="J105" s="158">
        <f>J339</f>
        <v>0</v>
      </c>
      <c r="K105" s="155"/>
      <c r="L105" s="159"/>
    </row>
    <row r="106" spans="2:12" s="10" customFormat="1" ht="14.85" customHeight="1">
      <c r="B106" s="154"/>
      <c r="C106" s="155"/>
      <c r="D106" s="156" t="s">
        <v>118</v>
      </c>
      <c r="E106" s="157"/>
      <c r="F106" s="157"/>
      <c r="G106" s="157"/>
      <c r="H106" s="157"/>
      <c r="I106" s="157"/>
      <c r="J106" s="158">
        <f>J401</f>
        <v>0</v>
      </c>
      <c r="K106" s="155"/>
      <c r="L106" s="159"/>
    </row>
    <row r="107" spans="2:12" s="10" customFormat="1" ht="14.85" customHeight="1">
      <c r="B107" s="154"/>
      <c r="C107" s="155"/>
      <c r="D107" s="156" t="s">
        <v>119</v>
      </c>
      <c r="E107" s="157"/>
      <c r="F107" s="157"/>
      <c r="G107" s="157"/>
      <c r="H107" s="157"/>
      <c r="I107" s="157"/>
      <c r="J107" s="158">
        <f>J431</f>
        <v>0</v>
      </c>
      <c r="K107" s="155"/>
      <c r="L107" s="159"/>
    </row>
    <row r="108" spans="2:12" s="10" customFormat="1" ht="14.85" customHeight="1">
      <c r="B108" s="154"/>
      <c r="C108" s="155"/>
      <c r="D108" s="156" t="s">
        <v>120</v>
      </c>
      <c r="E108" s="157"/>
      <c r="F108" s="157"/>
      <c r="G108" s="157"/>
      <c r="H108" s="157"/>
      <c r="I108" s="157"/>
      <c r="J108" s="158">
        <f>J437</f>
        <v>0</v>
      </c>
      <c r="K108" s="155"/>
      <c r="L108" s="159"/>
    </row>
    <row r="109" spans="2:12" s="10" customFormat="1" ht="14.85" customHeight="1">
      <c r="B109" s="154"/>
      <c r="C109" s="155"/>
      <c r="D109" s="156" t="s">
        <v>121</v>
      </c>
      <c r="E109" s="157"/>
      <c r="F109" s="157"/>
      <c r="G109" s="157"/>
      <c r="H109" s="157"/>
      <c r="I109" s="157"/>
      <c r="J109" s="158">
        <f>J443</f>
        <v>0</v>
      </c>
      <c r="K109" s="155"/>
      <c r="L109" s="159"/>
    </row>
    <row r="110" spans="2:12" s="10" customFormat="1" ht="14.85" customHeight="1">
      <c r="B110" s="154"/>
      <c r="C110" s="155"/>
      <c r="D110" s="156" t="s">
        <v>122</v>
      </c>
      <c r="E110" s="157"/>
      <c r="F110" s="157"/>
      <c r="G110" s="157"/>
      <c r="H110" s="157"/>
      <c r="I110" s="157"/>
      <c r="J110" s="158">
        <f>J446</f>
        <v>0</v>
      </c>
      <c r="K110" s="155"/>
      <c r="L110" s="159"/>
    </row>
    <row r="111" spans="2:12" s="10" customFormat="1" ht="19.9" customHeight="1">
      <c r="B111" s="154"/>
      <c r="C111" s="155"/>
      <c r="D111" s="156" t="s">
        <v>123</v>
      </c>
      <c r="E111" s="157"/>
      <c r="F111" s="157"/>
      <c r="G111" s="157"/>
      <c r="H111" s="157"/>
      <c r="I111" s="157"/>
      <c r="J111" s="158">
        <f>J451</f>
        <v>0</v>
      </c>
      <c r="K111" s="155"/>
      <c r="L111" s="159"/>
    </row>
    <row r="112" spans="2:12" s="10" customFormat="1" ht="14.85" customHeight="1">
      <c r="B112" s="154"/>
      <c r="C112" s="155"/>
      <c r="D112" s="156" t="s">
        <v>124</v>
      </c>
      <c r="E112" s="157"/>
      <c r="F112" s="157"/>
      <c r="G112" s="157"/>
      <c r="H112" s="157"/>
      <c r="I112" s="157"/>
      <c r="J112" s="158">
        <f>J452</f>
        <v>0</v>
      </c>
      <c r="K112" s="155"/>
      <c r="L112" s="159"/>
    </row>
    <row r="113" spans="2:12" s="10" customFormat="1" ht="14.85" customHeight="1">
      <c r="B113" s="154"/>
      <c r="C113" s="155"/>
      <c r="D113" s="156" t="s">
        <v>125</v>
      </c>
      <c r="E113" s="157"/>
      <c r="F113" s="157"/>
      <c r="G113" s="157"/>
      <c r="H113" s="157"/>
      <c r="I113" s="157"/>
      <c r="J113" s="158">
        <f>J476</f>
        <v>0</v>
      </c>
      <c r="K113" s="155"/>
      <c r="L113" s="159"/>
    </row>
    <row r="114" spans="2:12" s="10" customFormat="1" ht="19.9" customHeight="1">
      <c r="B114" s="154"/>
      <c r="C114" s="155"/>
      <c r="D114" s="156" t="s">
        <v>126</v>
      </c>
      <c r="E114" s="157"/>
      <c r="F114" s="157"/>
      <c r="G114" s="157"/>
      <c r="H114" s="157"/>
      <c r="I114" s="157"/>
      <c r="J114" s="158">
        <f>J502</f>
        <v>0</v>
      </c>
      <c r="K114" s="155"/>
      <c r="L114" s="159"/>
    </row>
    <row r="115" spans="2:12" s="10" customFormat="1" ht="14.85" customHeight="1">
      <c r="B115" s="154"/>
      <c r="C115" s="155"/>
      <c r="D115" s="156" t="s">
        <v>127</v>
      </c>
      <c r="E115" s="157"/>
      <c r="F115" s="157"/>
      <c r="G115" s="157"/>
      <c r="H115" s="157"/>
      <c r="I115" s="157"/>
      <c r="J115" s="158">
        <f>J503</f>
        <v>0</v>
      </c>
      <c r="K115" s="155"/>
      <c r="L115" s="159"/>
    </row>
    <row r="116" spans="2:12" s="10" customFormat="1" ht="14.85" customHeight="1">
      <c r="B116" s="154"/>
      <c r="C116" s="155"/>
      <c r="D116" s="156" t="s">
        <v>128</v>
      </c>
      <c r="E116" s="157"/>
      <c r="F116" s="157"/>
      <c r="G116" s="157"/>
      <c r="H116" s="157"/>
      <c r="I116" s="157"/>
      <c r="J116" s="158">
        <f>J532</f>
        <v>0</v>
      </c>
      <c r="K116" s="155"/>
      <c r="L116" s="159"/>
    </row>
    <row r="117" spans="2:12" s="10" customFormat="1" ht="14.85" customHeight="1">
      <c r="B117" s="154"/>
      <c r="C117" s="155"/>
      <c r="D117" s="156" t="s">
        <v>129</v>
      </c>
      <c r="E117" s="157"/>
      <c r="F117" s="157"/>
      <c r="G117" s="157"/>
      <c r="H117" s="157"/>
      <c r="I117" s="157"/>
      <c r="J117" s="158">
        <f>J543</f>
        <v>0</v>
      </c>
      <c r="K117" s="155"/>
      <c r="L117" s="159"/>
    </row>
    <row r="118" spans="2:12" s="10" customFormat="1" ht="14.85" customHeight="1">
      <c r="B118" s="154"/>
      <c r="C118" s="155"/>
      <c r="D118" s="156" t="s">
        <v>130</v>
      </c>
      <c r="E118" s="157"/>
      <c r="F118" s="157"/>
      <c r="G118" s="157"/>
      <c r="H118" s="157"/>
      <c r="I118" s="157"/>
      <c r="J118" s="158">
        <f>J584</f>
        <v>0</v>
      </c>
      <c r="K118" s="155"/>
      <c r="L118" s="159"/>
    </row>
    <row r="119" spans="2:12" s="10" customFormat="1" ht="14.85" customHeight="1">
      <c r="B119" s="154"/>
      <c r="C119" s="155"/>
      <c r="D119" s="156" t="s">
        <v>131</v>
      </c>
      <c r="E119" s="157"/>
      <c r="F119" s="157"/>
      <c r="G119" s="157"/>
      <c r="H119" s="157"/>
      <c r="I119" s="157"/>
      <c r="J119" s="158">
        <f>J627</f>
        <v>0</v>
      </c>
      <c r="K119" s="155"/>
      <c r="L119" s="159"/>
    </row>
    <row r="120" spans="2:12" s="10" customFormat="1" ht="14.85" customHeight="1">
      <c r="B120" s="154"/>
      <c r="C120" s="155"/>
      <c r="D120" s="156" t="s">
        <v>132</v>
      </c>
      <c r="E120" s="157"/>
      <c r="F120" s="157"/>
      <c r="G120" s="157"/>
      <c r="H120" s="157"/>
      <c r="I120" s="157"/>
      <c r="J120" s="158">
        <f>J642</f>
        <v>0</v>
      </c>
      <c r="K120" s="155"/>
      <c r="L120" s="159"/>
    </row>
    <row r="121" spans="2:12" s="10" customFormat="1" ht="14.85" customHeight="1">
      <c r="B121" s="154"/>
      <c r="C121" s="155"/>
      <c r="D121" s="156" t="s">
        <v>133</v>
      </c>
      <c r="E121" s="157"/>
      <c r="F121" s="157"/>
      <c r="G121" s="157"/>
      <c r="H121" s="157"/>
      <c r="I121" s="157"/>
      <c r="J121" s="158">
        <f>J683</f>
        <v>0</v>
      </c>
      <c r="K121" s="155"/>
      <c r="L121" s="159"/>
    </row>
    <row r="122" spans="2:12" s="10" customFormat="1" ht="14.85" customHeight="1">
      <c r="B122" s="154"/>
      <c r="C122" s="155"/>
      <c r="D122" s="156" t="s">
        <v>134</v>
      </c>
      <c r="E122" s="157"/>
      <c r="F122" s="157"/>
      <c r="G122" s="157"/>
      <c r="H122" s="157"/>
      <c r="I122" s="157"/>
      <c r="J122" s="158">
        <f>J740</f>
        <v>0</v>
      </c>
      <c r="K122" s="155"/>
      <c r="L122" s="159"/>
    </row>
    <row r="123" spans="1:31" s="2" customFormat="1" ht="21.7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56"/>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58"/>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135</v>
      </c>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12" t="str">
        <f>E7</f>
        <v>II/272 Benátky nad Jizerou, připojení na silnici III/27212 – PD</v>
      </c>
      <c r="F132" s="313"/>
      <c r="G132" s="313"/>
      <c r="H132" s="313"/>
      <c r="I132" s="37"/>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101</v>
      </c>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31" s="2" customFormat="1" ht="16.5" customHeight="1">
      <c r="A134" s="35"/>
      <c r="B134" s="36"/>
      <c r="C134" s="37"/>
      <c r="D134" s="37"/>
      <c r="E134" s="264" t="str">
        <f>E9</f>
        <v>SO.101 - SO.101 - Přeložka silnice III/272 12</v>
      </c>
      <c r="F134" s="314"/>
      <c r="G134" s="314"/>
      <c r="H134" s="314"/>
      <c r="I134" s="37"/>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20</v>
      </c>
      <c r="D136" s="37"/>
      <c r="E136" s="37"/>
      <c r="F136" s="28" t="str">
        <f>F12</f>
        <v xml:space="preserve"> </v>
      </c>
      <c r="G136" s="37"/>
      <c r="H136" s="37"/>
      <c r="I136" s="30" t="s">
        <v>22</v>
      </c>
      <c r="J136" s="67" t="str">
        <f>IF(J12="","",J12)</f>
        <v>20. 4. 2022</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37"/>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24</v>
      </c>
      <c r="D138" s="37"/>
      <c r="E138" s="37"/>
      <c r="F138" s="28" t="str">
        <f>E15</f>
        <v>Krajská správa a údržba silnic Středočeského kraje</v>
      </c>
      <c r="G138" s="37"/>
      <c r="H138" s="37"/>
      <c r="I138" s="30" t="s">
        <v>30</v>
      </c>
      <c r="J138" s="33" t="str">
        <f>E21</f>
        <v xml:space="preserve"> </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28</v>
      </c>
      <c r="D139" s="37"/>
      <c r="E139" s="37"/>
      <c r="F139" s="28" t="str">
        <f>IF(E18="","",E18)</f>
        <v>Vyplň údaj</v>
      </c>
      <c r="G139" s="37"/>
      <c r="H139" s="37"/>
      <c r="I139" s="30" t="s">
        <v>32</v>
      </c>
      <c r="J139" s="33" t="str">
        <f>E24</f>
        <v>Josef Nentwich</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37"/>
      <c r="J140" s="37"/>
      <c r="K140" s="37"/>
      <c r="L140" s="52"/>
      <c r="S140" s="35"/>
      <c r="T140" s="35"/>
      <c r="U140" s="35"/>
      <c r="V140" s="35"/>
      <c r="W140" s="35"/>
      <c r="X140" s="35"/>
      <c r="Y140" s="35"/>
      <c r="Z140" s="35"/>
      <c r="AA140" s="35"/>
      <c r="AB140" s="35"/>
      <c r="AC140" s="35"/>
      <c r="AD140" s="35"/>
      <c r="AE140" s="35"/>
    </row>
    <row r="141" spans="1:31" s="11" customFormat="1" ht="29.25" customHeight="1">
      <c r="A141" s="160"/>
      <c r="B141" s="161"/>
      <c r="C141" s="162" t="s">
        <v>136</v>
      </c>
      <c r="D141" s="163" t="s">
        <v>61</v>
      </c>
      <c r="E141" s="163" t="s">
        <v>57</v>
      </c>
      <c r="F141" s="163" t="s">
        <v>58</v>
      </c>
      <c r="G141" s="163" t="s">
        <v>137</v>
      </c>
      <c r="H141" s="163" t="s">
        <v>138</v>
      </c>
      <c r="I141" s="163" t="s">
        <v>139</v>
      </c>
      <c r="J141" s="163" t="s">
        <v>106</v>
      </c>
      <c r="K141" s="164" t="s">
        <v>140</v>
      </c>
      <c r="L141" s="165"/>
      <c r="M141" s="76" t="s">
        <v>1</v>
      </c>
      <c r="N141" s="77" t="s">
        <v>40</v>
      </c>
      <c r="O141" s="77" t="s">
        <v>141</v>
      </c>
      <c r="P141" s="77" t="s">
        <v>142</v>
      </c>
      <c r="Q141" s="77" t="s">
        <v>143</v>
      </c>
      <c r="R141" s="77" t="s">
        <v>144</v>
      </c>
      <c r="S141" s="77" t="s">
        <v>145</v>
      </c>
      <c r="T141" s="78" t="s">
        <v>146</v>
      </c>
      <c r="U141" s="160"/>
      <c r="V141" s="160"/>
      <c r="W141" s="160"/>
      <c r="X141" s="160"/>
      <c r="Y141" s="160"/>
      <c r="Z141" s="160"/>
      <c r="AA141" s="160"/>
      <c r="AB141" s="160"/>
      <c r="AC141" s="160"/>
      <c r="AD141" s="160"/>
      <c r="AE141" s="160"/>
    </row>
    <row r="142" spans="1:63" s="2" customFormat="1" ht="22.9" customHeight="1">
      <c r="A142" s="35"/>
      <c r="B142" s="36"/>
      <c r="C142" s="83" t="s">
        <v>147</v>
      </c>
      <c r="D142" s="37"/>
      <c r="E142" s="37"/>
      <c r="F142" s="37"/>
      <c r="G142" s="37"/>
      <c r="H142" s="37"/>
      <c r="I142" s="37"/>
      <c r="J142" s="166">
        <f>BK142</f>
        <v>0</v>
      </c>
      <c r="K142" s="37"/>
      <c r="L142" s="40"/>
      <c r="M142" s="79"/>
      <c r="N142" s="167"/>
      <c r="O142" s="80"/>
      <c r="P142" s="168">
        <f>P143</f>
        <v>0</v>
      </c>
      <c r="Q142" s="80"/>
      <c r="R142" s="168">
        <f>R143</f>
        <v>5140.001180405</v>
      </c>
      <c r="S142" s="80"/>
      <c r="T142" s="169">
        <f>T143</f>
        <v>8340.609999999999</v>
      </c>
      <c r="U142" s="35"/>
      <c r="V142" s="35"/>
      <c r="W142" s="35"/>
      <c r="X142" s="35"/>
      <c r="Y142" s="35"/>
      <c r="Z142" s="35"/>
      <c r="AA142" s="35"/>
      <c r="AB142" s="35"/>
      <c r="AC142" s="35"/>
      <c r="AD142" s="35"/>
      <c r="AE142" s="35"/>
      <c r="AT142" s="18" t="s">
        <v>75</v>
      </c>
      <c r="AU142" s="18" t="s">
        <v>108</v>
      </c>
      <c r="BK142" s="170">
        <f>BK143</f>
        <v>0</v>
      </c>
    </row>
    <row r="143" spans="2:63" s="12" customFormat="1" ht="25.9" customHeight="1">
      <c r="B143" s="171"/>
      <c r="C143" s="172"/>
      <c r="D143" s="173" t="s">
        <v>75</v>
      </c>
      <c r="E143" s="174" t="s">
        <v>148</v>
      </c>
      <c r="F143" s="174" t="s">
        <v>149</v>
      </c>
      <c r="G143" s="172"/>
      <c r="H143" s="172"/>
      <c r="I143" s="175"/>
      <c r="J143" s="176">
        <f>BK143</f>
        <v>0</v>
      </c>
      <c r="K143" s="172"/>
      <c r="L143" s="177"/>
      <c r="M143" s="178"/>
      <c r="N143" s="179"/>
      <c r="O143" s="179"/>
      <c r="P143" s="180">
        <f>P144+P338+P451+P502</f>
        <v>0</v>
      </c>
      <c r="Q143" s="179"/>
      <c r="R143" s="180">
        <f>R144+R338+R451+R502</f>
        <v>5140.001180405</v>
      </c>
      <c r="S143" s="179"/>
      <c r="T143" s="181">
        <f>T144+T338+T451+T502</f>
        <v>8340.609999999999</v>
      </c>
      <c r="AR143" s="182" t="s">
        <v>84</v>
      </c>
      <c r="AT143" s="183" t="s">
        <v>75</v>
      </c>
      <c r="AU143" s="183" t="s">
        <v>76</v>
      </c>
      <c r="AY143" s="182" t="s">
        <v>150</v>
      </c>
      <c r="BK143" s="184">
        <f>BK144+BK338+BK451+BK502</f>
        <v>0</v>
      </c>
    </row>
    <row r="144" spans="2:63" s="12" customFormat="1" ht="22.9" customHeight="1">
      <c r="B144" s="171"/>
      <c r="C144" s="172"/>
      <c r="D144" s="173" t="s">
        <v>75</v>
      </c>
      <c r="E144" s="185" t="s">
        <v>84</v>
      </c>
      <c r="F144" s="185" t="s">
        <v>151</v>
      </c>
      <c r="G144" s="172"/>
      <c r="H144" s="172"/>
      <c r="I144" s="175"/>
      <c r="J144" s="186">
        <f>BK144</f>
        <v>0</v>
      </c>
      <c r="K144" s="172"/>
      <c r="L144" s="177"/>
      <c r="M144" s="178"/>
      <c r="N144" s="179"/>
      <c r="O144" s="179"/>
      <c r="P144" s="180">
        <f>P145+P185+P271+P283+P316</f>
        <v>0</v>
      </c>
      <c r="Q144" s="179"/>
      <c r="R144" s="180">
        <f>R145+R185+R271+R283+R316</f>
        <v>1174.626293</v>
      </c>
      <c r="S144" s="179"/>
      <c r="T144" s="181">
        <f>T145+T185+T271+T283+T316</f>
        <v>0</v>
      </c>
      <c r="AR144" s="182" t="s">
        <v>84</v>
      </c>
      <c r="AT144" s="183" t="s">
        <v>75</v>
      </c>
      <c r="AU144" s="183" t="s">
        <v>84</v>
      </c>
      <c r="AY144" s="182" t="s">
        <v>150</v>
      </c>
      <c r="BK144" s="184">
        <f>BK145+BK185+BK271+BK283+BK316</f>
        <v>0</v>
      </c>
    </row>
    <row r="145" spans="2:63" s="12" customFormat="1" ht="20.85" customHeight="1">
      <c r="B145" s="171"/>
      <c r="C145" s="172"/>
      <c r="D145" s="173" t="s">
        <v>75</v>
      </c>
      <c r="E145" s="185" t="s">
        <v>152</v>
      </c>
      <c r="F145" s="185" t="s">
        <v>153</v>
      </c>
      <c r="G145" s="172"/>
      <c r="H145" s="172"/>
      <c r="I145" s="175"/>
      <c r="J145" s="186">
        <f>BK145</f>
        <v>0</v>
      </c>
      <c r="K145" s="172"/>
      <c r="L145" s="177"/>
      <c r="M145" s="178"/>
      <c r="N145" s="179"/>
      <c r="O145" s="179"/>
      <c r="P145" s="180">
        <f>SUM(P146:P184)</f>
        <v>0</v>
      </c>
      <c r="Q145" s="179"/>
      <c r="R145" s="180">
        <f>SUM(R146:R184)</f>
        <v>0</v>
      </c>
      <c r="S145" s="179"/>
      <c r="T145" s="181">
        <f>SUM(T146:T184)</f>
        <v>0</v>
      </c>
      <c r="AR145" s="182" t="s">
        <v>84</v>
      </c>
      <c r="AT145" s="183" t="s">
        <v>75</v>
      </c>
      <c r="AU145" s="183" t="s">
        <v>86</v>
      </c>
      <c r="AY145" s="182" t="s">
        <v>150</v>
      </c>
      <c r="BK145" s="184">
        <f>SUM(BK146:BK184)</f>
        <v>0</v>
      </c>
    </row>
    <row r="146" spans="1:65" s="2" customFormat="1" ht="24.2" customHeight="1">
      <c r="A146" s="35"/>
      <c r="B146" s="36"/>
      <c r="C146" s="187" t="s">
        <v>84</v>
      </c>
      <c r="D146" s="187" t="s">
        <v>154</v>
      </c>
      <c r="E146" s="188" t="s">
        <v>155</v>
      </c>
      <c r="F146" s="189" t="s">
        <v>156</v>
      </c>
      <c r="G146" s="190" t="s">
        <v>157</v>
      </c>
      <c r="H146" s="191">
        <v>25531.181</v>
      </c>
      <c r="I146" s="192"/>
      <c r="J146" s="193">
        <f>ROUND(I146*H146,2)</f>
        <v>0</v>
      </c>
      <c r="K146" s="189" t="s">
        <v>158</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159</v>
      </c>
      <c r="AT146" s="198" t="s">
        <v>154</v>
      </c>
      <c r="AU146" s="198" t="s">
        <v>160</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159</v>
      </c>
      <c r="BM146" s="198" t="s">
        <v>161</v>
      </c>
    </row>
    <row r="147" spans="2:51" s="13" customFormat="1" ht="22.5">
      <c r="B147" s="200"/>
      <c r="C147" s="201"/>
      <c r="D147" s="202" t="s">
        <v>162</v>
      </c>
      <c r="E147" s="203" t="s">
        <v>1</v>
      </c>
      <c r="F147" s="204" t="s">
        <v>163</v>
      </c>
      <c r="G147" s="201"/>
      <c r="H147" s="203" t="s">
        <v>1</v>
      </c>
      <c r="I147" s="205"/>
      <c r="J147" s="201"/>
      <c r="K147" s="201"/>
      <c r="L147" s="206"/>
      <c r="M147" s="207"/>
      <c r="N147" s="208"/>
      <c r="O147" s="208"/>
      <c r="P147" s="208"/>
      <c r="Q147" s="208"/>
      <c r="R147" s="208"/>
      <c r="S147" s="208"/>
      <c r="T147" s="209"/>
      <c r="AT147" s="210" t="s">
        <v>162</v>
      </c>
      <c r="AU147" s="210" t="s">
        <v>160</v>
      </c>
      <c r="AV147" s="13" t="s">
        <v>84</v>
      </c>
      <c r="AW147" s="13" t="s">
        <v>31</v>
      </c>
      <c r="AX147" s="13" t="s">
        <v>76</v>
      </c>
      <c r="AY147" s="210" t="s">
        <v>150</v>
      </c>
    </row>
    <row r="148" spans="2:51" s="14" customFormat="1" ht="11.25">
      <c r="B148" s="211"/>
      <c r="C148" s="212"/>
      <c r="D148" s="202" t="s">
        <v>162</v>
      </c>
      <c r="E148" s="213" t="s">
        <v>1</v>
      </c>
      <c r="F148" s="214" t="s">
        <v>164</v>
      </c>
      <c r="G148" s="212"/>
      <c r="H148" s="215">
        <v>3706.23</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22.5">
      <c r="B149" s="211"/>
      <c r="C149" s="212"/>
      <c r="D149" s="202" t="s">
        <v>162</v>
      </c>
      <c r="E149" s="213" t="s">
        <v>1</v>
      </c>
      <c r="F149" s="214" t="s">
        <v>165</v>
      </c>
      <c r="G149" s="212"/>
      <c r="H149" s="215">
        <v>15022.493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5" customFormat="1" ht="11.25">
      <c r="B150" s="222"/>
      <c r="C150" s="223"/>
      <c r="D150" s="202" t="s">
        <v>162</v>
      </c>
      <c r="E150" s="224" t="s">
        <v>1</v>
      </c>
      <c r="F150" s="225" t="s">
        <v>166</v>
      </c>
      <c r="G150" s="223"/>
      <c r="H150" s="226">
        <v>18728.723</v>
      </c>
      <c r="I150" s="227"/>
      <c r="J150" s="223"/>
      <c r="K150" s="223"/>
      <c r="L150" s="228"/>
      <c r="M150" s="229"/>
      <c r="N150" s="230"/>
      <c r="O150" s="230"/>
      <c r="P150" s="230"/>
      <c r="Q150" s="230"/>
      <c r="R150" s="230"/>
      <c r="S150" s="230"/>
      <c r="T150" s="231"/>
      <c r="AT150" s="232" t="s">
        <v>162</v>
      </c>
      <c r="AU150" s="232" t="s">
        <v>160</v>
      </c>
      <c r="AV150" s="15" t="s">
        <v>160</v>
      </c>
      <c r="AW150" s="15" t="s">
        <v>31</v>
      </c>
      <c r="AX150" s="15" t="s">
        <v>76</v>
      </c>
      <c r="AY150" s="232" t="s">
        <v>150</v>
      </c>
    </row>
    <row r="151" spans="2:51" s="13" customFormat="1" ht="22.5">
      <c r="B151" s="200"/>
      <c r="C151" s="201"/>
      <c r="D151" s="202" t="s">
        <v>162</v>
      </c>
      <c r="E151" s="203" t="s">
        <v>1</v>
      </c>
      <c r="F151" s="204" t="s">
        <v>167</v>
      </c>
      <c r="G151" s="201"/>
      <c r="H151" s="203" t="s">
        <v>1</v>
      </c>
      <c r="I151" s="205"/>
      <c r="J151" s="201"/>
      <c r="K151" s="201"/>
      <c r="L151" s="206"/>
      <c r="M151" s="207"/>
      <c r="N151" s="208"/>
      <c r="O151" s="208"/>
      <c r="P151" s="208"/>
      <c r="Q151" s="208"/>
      <c r="R151" s="208"/>
      <c r="S151" s="208"/>
      <c r="T151" s="209"/>
      <c r="AT151" s="210" t="s">
        <v>162</v>
      </c>
      <c r="AU151" s="210" t="s">
        <v>160</v>
      </c>
      <c r="AV151" s="13" t="s">
        <v>84</v>
      </c>
      <c r="AW151" s="13" t="s">
        <v>31</v>
      </c>
      <c r="AX151" s="13" t="s">
        <v>76</v>
      </c>
      <c r="AY151" s="210" t="s">
        <v>150</v>
      </c>
    </row>
    <row r="152" spans="2:51" s="14" customFormat="1" ht="22.5">
      <c r="B152" s="211"/>
      <c r="C152" s="212"/>
      <c r="D152" s="202" t="s">
        <v>162</v>
      </c>
      <c r="E152" s="213" t="s">
        <v>1</v>
      </c>
      <c r="F152" s="214" t="s">
        <v>168</v>
      </c>
      <c r="G152" s="212"/>
      <c r="H152" s="215">
        <v>1090.578</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22.5">
      <c r="B153" s="211"/>
      <c r="C153" s="212"/>
      <c r="D153" s="202" t="s">
        <v>162</v>
      </c>
      <c r="E153" s="213" t="s">
        <v>1</v>
      </c>
      <c r="F153" s="214" t="s">
        <v>169</v>
      </c>
      <c r="G153" s="212"/>
      <c r="H153" s="215">
        <v>5711.88</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6" customFormat="1" ht="11.25">
      <c r="B154" s="233"/>
      <c r="C154" s="234"/>
      <c r="D154" s="202" t="s">
        <v>162</v>
      </c>
      <c r="E154" s="235" t="s">
        <v>1</v>
      </c>
      <c r="F154" s="236" t="s">
        <v>170</v>
      </c>
      <c r="G154" s="234"/>
      <c r="H154" s="237">
        <v>25531.181</v>
      </c>
      <c r="I154" s="238"/>
      <c r="J154" s="234"/>
      <c r="K154" s="234"/>
      <c r="L154" s="239"/>
      <c r="M154" s="240"/>
      <c r="N154" s="241"/>
      <c r="O154" s="241"/>
      <c r="P154" s="241"/>
      <c r="Q154" s="241"/>
      <c r="R154" s="241"/>
      <c r="S154" s="241"/>
      <c r="T154" s="242"/>
      <c r="AT154" s="243" t="s">
        <v>162</v>
      </c>
      <c r="AU154" s="243" t="s">
        <v>160</v>
      </c>
      <c r="AV154" s="16" t="s">
        <v>159</v>
      </c>
      <c r="AW154" s="16" t="s">
        <v>31</v>
      </c>
      <c r="AX154" s="16" t="s">
        <v>84</v>
      </c>
      <c r="AY154" s="243" t="s">
        <v>150</v>
      </c>
    </row>
    <row r="155" spans="1:65" s="2" customFormat="1" ht="37.9" customHeight="1">
      <c r="A155" s="35"/>
      <c r="B155" s="36"/>
      <c r="C155" s="187" t="s">
        <v>86</v>
      </c>
      <c r="D155" s="187" t="s">
        <v>154</v>
      </c>
      <c r="E155" s="188" t="s">
        <v>171</v>
      </c>
      <c r="F155" s="189" t="s">
        <v>172</v>
      </c>
      <c r="G155" s="190" t="s">
        <v>157</v>
      </c>
      <c r="H155" s="191">
        <v>46995.928</v>
      </c>
      <c r="I155" s="192"/>
      <c r="J155" s="193">
        <f>ROUND(I155*H155,2)</f>
        <v>0</v>
      </c>
      <c r="K155" s="189" t="s">
        <v>158</v>
      </c>
      <c r="L155" s="40"/>
      <c r="M155" s="194" t="s">
        <v>1</v>
      </c>
      <c r="N155" s="195" t="s">
        <v>41</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159</v>
      </c>
      <c r="AT155" s="198" t="s">
        <v>154</v>
      </c>
      <c r="AU155" s="198" t="s">
        <v>160</v>
      </c>
      <c r="AY155" s="18" t="s">
        <v>150</v>
      </c>
      <c r="BE155" s="199">
        <f>IF(N155="základní",J155,0)</f>
        <v>0</v>
      </c>
      <c r="BF155" s="199">
        <f>IF(N155="snížená",J155,0)</f>
        <v>0</v>
      </c>
      <c r="BG155" s="199">
        <f>IF(N155="zákl. přenesená",J155,0)</f>
        <v>0</v>
      </c>
      <c r="BH155" s="199">
        <f>IF(N155="sníž. přenesená",J155,0)</f>
        <v>0</v>
      </c>
      <c r="BI155" s="199">
        <f>IF(N155="nulová",J155,0)</f>
        <v>0</v>
      </c>
      <c r="BJ155" s="18" t="s">
        <v>84</v>
      </c>
      <c r="BK155" s="199">
        <f>ROUND(I155*H155,2)</f>
        <v>0</v>
      </c>
      <c r="BL155" s="18" t="s">
        <v>159</v>
      </c>
      <c r="BM155" s="198" t="s">
        <v>173</v>
      </c>
    </row>
    <row r="156" spans="2:51" s="13" customFormat="1" ht="11.25">
      <c r="B156" s="200"/>
      <c r="C156" s="201"/>
      <c r="D156" s="202" t="s">
        <v>162</v>
      </c>
      <c r="E156" s="203" t="s">
        <v>1</v>
      </c>
      <c r="F156" s="204" t="s">
        <v>174</v>
      </c>
      <c r="G156" s="201"/>
      <c r="H156" s="203" t="s">
        <v>1</v>
      </c>
      <c r="I156" s="205"/>
      <c r="J156" s="201"/>
      <c r="K156" s="201"/>
      <c r="L156" s="206"/>
      <c r="M156" s="207"/>
      <c r="N156" s="208"/>
      <c r="O156" s="208"/>
      <c r="P156" s="208"/>
      <c r="Q156" s="208"/>
      <c r="R156" s="208"/>
      <c r="S156" s="208"/>
      <c r="T156" s="209"/>
      <c r="AT156" s="210" t="s">
        <v>162</v>
      </c>
      <c r="AU156" s="210" t="s">
        <v>160</v>
      </c>
      <c r="AV156" s="13" t="s">
        <v>84</v>
      </c>
      <c r="AW156" s="13" t="s">
        <v>31</v>
      </c>
      <c r="AX156" s="13" t="s">
        <v>76</v>
      </c>
      <c r="AY156" s="210" t="s">
        <v>150</v>
      </c>
    </row>
    <row r="157" spans="2:51" s="14" customFormat="1" ht="22.5">
      <c r="B157" s="211"/>
      <c r="C157" s="212"/>
      <c r="D157" s="202" t="s">
        <v>162</v>
      </c>
      <c r="E157" s="213" t="s">
        <v>1</v>
      </c>
      <c r="F157" s="214" t="s">
        <v>175</v>
      </c>
      <c r="G157" s="212"/>
      <c r="H157" s="215">
        <v>9727.35</v>
      </c>
      <c r="I157" s="216"/>
      <c r="J157" s="212"/>
      <c r="K157" s="212"/>
      <c r="L157" s="217"/>
      <c r="M157" s="218"/>
      <c r="N157" s="219"/>
      <c r="O157" s="219"/>
      <c r="P157" s="219"/>
      <c r="Q157" s="219"/>
      <c r="R157" s="219"/>
      <c r="S157" s="219"/>
      <c r="T157" s="220"/>
      <c r="AT157" s="221" t="s">
        <v>162</v>
      </c>
      <c r="AU157" s="221" t="s">
        <v>160</v>
      </c>
      <c r="AV157" s="14" t="s">
        <v>86</v>
      </c>
      <c r="AW157" s="14" t="s">
        <v>31</v>
      </c>
      <c r="AX157" s="14" t="s">
        <v>76</v>
      </c>
      <c r="AY157" s="221" t="s">
        <v>150</v>
      </c>
    </row>
    <row r="158" spans="2:51" s="14" customFormat="1" ht="22.5">
      <c r="B158" s="211"/>
      <c r="C158" s="212"/>
      <c r="D158" s="202" t="s">
        <v>162</v>
      </c>
      <c r="E158" s="213" t="s">
        <v>1</v>
      </c>
      <c r="F158" s="214" t="s">
        <v>169</v>
      </c>
      <c r="G158" s="212"/>
      <c r="H158" s="215">
        <v>5711.88</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176</v>
      </c>
      <c r="G159" s="212"/>
      <c r="H159" s="215">
        <v>10262.275</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177</v>
      </c>
      <c r="G160" s="212"/>
      <c r="H160" s="215">
        <v>1945.5</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178</v>
      </c>
      <c r="G161" s="212"/>
      <c r="H161" s="215">
        <v>620.2</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5" customFormat="1" ht="11.25">
      <c r="B162" s="222"/>
      <c r="C162" s="223"/>
      <c r="D162" s="202" t="s">
        <v>162</v>
      </c>
      <c r="E162" s="224" t="s">
        <v>1</v>
      </c>
      <c r="F162" s="225" t="s">
        <v>166</v>
      </c>
      <c r="G162" s="223"/>
      <c r="H162" s="226">
        <v>28267.205</v>
      </c>
      <c r="I162" s="227"/>
      <c r="J162" s="223"/>
      <c r="K162" s="223"/>
      <c r="L162" s="228"/>
      <c r="M162" s="229"/>
      <c r="N162" s="230"/>
      <c r="O162" s="230"/>
      <c r="P162" s="230"/>
      <c r="Q162" s="230"/>
      <c r="R162" s="230"/>
      <c r="S162" s="230"/>
      <c r="T162" s="231"/>
      <c r="AT162" s="232" t="s">
        <v>162</v>
      </c>
      <c r="AU162" s="232" t="s">
        <v>160</v>
      </c>
      <c r="AV162" s="15" t="s">
        <v>160</v>
      </c>
      <c r="AW162" s="15" t="s">
        <v>31</v>
      </c>
      <c r="AX162" s="15" t="s">
        <v>76</v>
      </c>
      <c r="AY162" s="232" t="s">
        <v>150</v>
      </c>
    </row>
    <row r="163" spans="2:51" s="13" customFormat="1" ht="11.25">
      <c r="B163" s="200"/>
      <c r="C163" s="201"/>
      <c r="D163" s="202" t="s">
        <v>162</v>
      </c>
      <c r="E163" s="203" t="s">
        <v>1</v>
      </c>
      <c r="F163" s="204" t="s">
        <v>179</v>
      </c>
      <c r="G163" s="201"/>
      <c r="H163" s="203" t="s">
        <v>1</v>
      </c>
      <c r="I163" s="205"/>
      <c r="J163" s="201"/>
      <c r="K163" s="201"/>
      <c r="L163" s="206"/>
      <c r="M163" s="207"/>
      <c r="N163" s="208"/>
      <c r="O163" s="208"/>
      <c r="P163" s="208"/>
      <c r="Q163" s="208"/>
      <c r="R163" s="208"/>
      <c r="S163" s="208"/>
      <c r="T163" s="209"/>
      <c r="AT163" s="210" t="s">
        <v>162</v>
      </c>
      <c r="AU163" s="210" t="s">
        <v>160</v>
      </c>
      <c r="AV163" s="13" t="s">
        <v>84</v>
      </c>
      <c r="AW163" s="13" t="s">
        <v>31</v>
      </c>
      <c r="AX163" s="13" t="s">
        <v>76</v>
      </c>
      <c r="AY163" s="210" t="s">
        <v>150</v>
      </c>
    </row>
    <row r="164" spans="2:51" s="14" customFormat="1" ht="11.25">
      <c r="B164" s="211"/>
      <c r="C164" s="212"/>
      <c r="D164" s="202" t="s">
        <v>162</v>
      </c>
      <c r="E164" s="213" t="s">
        <v>1</v>
      </c>
      <c r="F164" s="214" t="s">
        <v>164</v>
      </c>
      <c r="G164" s="212"/>
      <c r="H164" s="215">
        <v>3706.23</v>
      </c>
      <c r="I164" s="216"/>
      <c r="J164" s="212"/>
      <c r="K164" s="212"/>
      <c r="L164" s="217"/>
      <c r="M164" s="218"/>
      <c r="N164" s="219"/>
      <c r="O164" s="219"/>
      <c r="P164" s="219"/>
      <c r="Q164" s="219"/>
      <c r="R164" s="219"/>
      <c r="S164" s="219"/>
      <c r="T164" s="220"/>
      <c r="AT164" s="221" t="s">
        <v>162</v>
      </c>
      <c r="AU164" s="221" t="s">
        <v>160</v>
      </c>
      <c r="AV164" s="14" t="s">
        <v>86</v>
      </c>
      <c r="AW164" s="14" t="s">
        <v>31</v>
      </c>
      <c r="AX164" s="14" t="s">
        <v>76</v>
      </c>
      <c r="AY164" s="221" t="s">
        <v>150</v>
      </c>
    </row>
    <row r="165" spans="2:51" s="14" customFormat="1" ht="22.5">
      <c r="B165" s="211"/>
      <c r="C165" s="212"/>
      <c r="D165" s="202" t="s">
        <v>162</v>
      </c>
      <c r="E165" s="213" t="s">
        <v>1</v>
      </c>
      <c r="F165" s="214" t="s">
        <v>165</v>
      </c>
      <c r="G165" s="212"/>
      <c r="H165" s="215">
        <v>15022.493</v>
      </c>
      <c r="I165" s="216"/>
      <c r="J165" s="212"/>
      <c r="K165" s="212"/>
      <c r="L165" s="217"/>
      <c r="M165" s="218"/>
      <c r="N165" s="219"/>
      <c r="O165" s="219"/>
      <c r="P165" s="219"/>
      <c r="Q165" s="219"/>
      <c r="R165" s="219"/>
      <c r="S165" s="219"/>
      <c r="T165" s="220"/>
      <c r="AT165" s="221" t="s">
        <v>162</v>
      </c>
      <c r="AU165" s="221" t="s">
        <v>160</v>
      </c>
      <c r="AV165" s="14" t="s">
        <v>86</v>
      </c>
      <c r="AW165" s="14" t="s">
        <v>31</v>
      </c>
      <c r="AX165" s="14" t="s">
        <v>76</v>
      </c>
      <c r="AY165" s="221" t="s">
        <v>150</v>
      </c>
    </row>
    <row r="166" spans="2:51" s="15" customFormat="1" ht="11.25">
      <c r="B166" s="222"/>
      <c r="C166" s="223"/>
      <c r="D166" s="202" t="s">
        <v>162</v>
      </c>
      <c r="E166" s="224" t="s">
        <v>1</v>
      </c>
      <c r="F166" s="225" t="s">
        <v>166</v>
      </c>
      <c r="G166" s="223"/>
      <c r="H166" s="226">
        <v>18728.723</v>
      </c>
      <c r="I166" s="227"/>
      <c r="J166" s="223"/>
      <c r="K166" s="223"/>
      <c r="L166" s="228"/>
      <c r="M166" s="229"/>
      <c r="N166" s="230"/>
      <c r="O166" s="230"/>
      <c r="P166" s="230"/>
      <c r="Q166" s="230"/>
      <c r="R166" s="230"/>
      <c r="S166" s="230"/>
      <c r="T166" s="231"/>
      <c r="AT166" s="232" t="s">
        <v>162</v>
      </c>
      <c r="AU166" s="232" t="s">
        <v>160</v>
      </c>
      <c r="AV166" s="15" t="s">
        <v>160</v>
      </c>
      <c r="AW166" s="15" t="s">
        <v>31</v>
      </c>
      <c r="AX166" s="15" t="s">
        <v>76</v>
      </c>
      <c r="AY166" s="232" t="s">
        <v>150</v>
      </c>
    </row>
    <row r="167" spans="2:51" s="16" customFormat="1" ht="11.25">
      <c r="B167" s="233"/>
      <c r="C167" s="234"/>
      <c r="D167" s="202" t="s">
        <v>162</v>
      </c>
      <c r="E167" s="235" t="s">
        <v>1</v>
      </c>
      <c r="F167" s="236" t="s">
        <v>170</v>
      </c>
      <c r="G167" s="234"/>
      <c r="H167" s="237">
        <v>46995.928</v>
      </c>
      <c r="I167" s="238"/>
      <c r="J167" s="234"/>
      <c r="K167" s="234"/>
      <c r="L167" s="239"/>
      <c r="M167" s="240"/>
      <c r="N167" s="241"/>
      <c r="O167" s="241"/>
      <c r="P167" s="241"/>
      <c r="Q167" s="241"/>
      <c r="R167" s="241"/>
      <c r="S167" s="241"/>
      <c r="T167" s="242"/>
      <c r="AT167" s="243" t="s">
        <v>162</v>
      </c>
      <c r="AU167" s="243" t="s">
        <v>160</v>
      </c>
      <c r="AV167" s="16" t="s">
        <v>159</v>
      </c>
      <c r="AW167" s="16" t="s">
        <v>31</v>
      </c>
      <c r="AX167" s="16" t="s">
        <v>84</v>
      </c>
      <c r="AY167" s="243" t="s">
        <v>150</v>
      </c>
    </row>
    <row r="168" spans="1:65" s="2" customFormat="1" ht="37.9" customHeight="1">
      <c r="A168" s="35"/>
      <c r="B168" s="36"/>
      <c r="C168" s="187" t="s">
        <v>160</v>
      </c>
      <c r="D168" s="187" t="s">
        <v>154</v>
      </c>
      <c r="E168" s="188" t="s">
        <v>180</v>
      </c>
      <c r="F168" s="189" t="s">
        <v>181</v>
      </c>
      <c r="G168" s="190" t="s">
        <v>157</v>
      </c>
      <c r="H168" s="191">
        <v>6802.458</v>
      </c>
      <c r="I168" s="192"/>
      <c r="J168" s="193">
        <f>ROUND(I168*H168,2)</f>
        <v>0</v>
      </c>
      <c r="K168" s="189" t="s">
        <v>158</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160</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182</v>
      </c>
    </row>
    <row r="169" spans="2:51" s="13" customFormat="1" ht="11.25">
      <c r="B169" s="200"/>
      <c r="C169" s="201"/>
      <c r="D169" s="202" t="s">
        <v>162</v>
      </c>
      <c r="E169" s="203" t="s">
        <v>1</v>
      </c>
      <c r="F169" s="204" t="s">
        <v>183</v>
      </c>
      <c r="G169" s="201"/>
      <c r="H169" s="203" t="s">
        <v>1</v>
      </c>
      <c r="I169" s="205"/>
      <c r="J169" s="201"/>
      <c r="K169" s="201"/>
      <c r="L169" s="206"/>
      <c r="M169" s="207"/>
      <c r="N169" s="208"/>
      <c r="O169" s="208"/>
      <c r="P169" s="208"/>
      <c r="Q169" s="208"/>
      <c r="R169" s="208"/>
      <c r="S169" s="208"/>
      <c r="T169" s="209"/>
      <c r="AT169" s="210" t="s">
        <v>162</v>
      </c>
      <c r="AU169" s="210" t="s">
        <v>160</v>
      </c>
      <c r="AV169" s="13" t="s">
        <v>84</v>
      </c>
      <c r="AW169" s="13" t="s">
        <v>31</v>
      </c>
      <c r="AX169" s="13" t="s">
        <v>76</v>
      </c>
      <c r="AY169" s="210" t="s">
        <v>150</v>
      </c>
    </row>
    <row r="170" spans="2:51" s="14" customFormat="1" ht="22.5">
      <c r="B170" s="211"/>
      <c r="C170" s="212"/>
      <c r="D170" s="202" t="s">
        <v>162</v>
      </c>
      <c r="E170" s="213" t="s">
        <v>1</v>
      </c>
      <c r="F170" s="214" t="s">
        <v>168</v>
      </c>
      <c r="G170" s="212"/>
      <c r="H170" s="215">
        <v>1090.578</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22.5">
      <c r="B171" s="211"/>
      <c r="C171" s="212"/>
      <c r="D171" s="202" t="s">
        <v>162</v>
      </c>
      <c r="E171" s="213" t="s">
        <v>1</v>
      </c>
      <c r="F171" s="214" t="s">
        <v>169</v>
      </c>
      <c r="G171" s="212"/>
      <c r="H171" s="215">
        <v>5711.88</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6" customFormat="1" ht="11.25">
      <c r="B172" s="233"/>
      <c r="C172" s="234"/>
      <c r="D172" s="202" t="s">
        <v>162</v>
      </c>
      <c r="E172" s="235" t="s">
        <v>1</v>
      </c>
      <c r="F172" s="236" t="s">
        <v>170</v>
      </c>
      <c r="G172" s="234"/>
      <c r="H172" s="237">
        <v>6802.458</v>
      </c>
      <c r="I172" s="238"/>
      <c r="J172" s="234"/>
      <c r="K172" s="234"/>
      <c r="L172" s="239"/>
      <c r="M172" s="240"/>
      <c r="N172" s="241"/>
      <c r="O172" s="241"/>
      <c r="P172" s="241"/>
      <c r="Q172" s="241"/>
      <c r="R172" s="241"/>
      <c r="S172" s="241"/>
      <c r="T172" s="242"/>
      <c r="AT172" s="243" t="s">
        <v>162</v>
      </c>
      <c r="AU172" s="243" t="s">
        <v>160</v>
      </c>
      <c r="AV172" s="16" t="s">
        <v>159</v>
      </c>
      <c r="AW172" s="16" t="s">
        <v>31</v>
      </c>
      <c r="AX172" s="16" t="s">
        <v>84</v>
      </c>
      <c r="AY172" s="243" t="s">
        <v>150</v>
      </c>
    </row>
    <row r="173" spans="1:65" s="2" customFormat="1" ht="16.5" customHeight="1">
      <c r="A173" s="35"/>
      <c r="B173" s="36"/>
      <c r="C173" s="187" t="s">
        <v>159</v>
      </c>
      <c r="D173" s="187" t="s">
        <v>154</v>
      </c>
      <c r="E173" s="188" t="s">
        <v>184</v>
      </c>
      <c r="F173" s="189" t="s">
        <v>185</v>
      </c>
      <c r="G173" s="190" t="s">
        <v>157</v>
      </c>
      <c r="H173" s="191">
        <v>6802.458</v>
      </c>
      <c r="I173" s="192"/>
      <c r="J173" s="193">
        <f>ROUND(I173*H173,2)</f>
        <v>0</v>
      </c>
      <c r="K173" s="189" t="s">
        <v>158</v>
      </c>
      <c r="L173" s="40"/>
      <c r="M173" s="194" t="s">
        <v>1</v>
      </c>
      <c r="N173" s="195" t="s">
        <v>41</v>
      </c>
      <c r="O173" s="72"/>
      <c r="P173" s="196">
        <f>O173*H173</f>
        <v>0</v>
      </c>
      <c r="Q173" s="196">
        <v>0</v>
      </c>
      <c r="R173" s="196">
        <f>Q173*H173</f>
        <v>0</v>
      </c>
      <c r="S173" s="196">
        <v>0</v>
      </c>
      <c r="T173" s="197">
        <f>S173*H173</f>
        <v>0</v>
      </c>
      <c r="U173" s="35"/>
      <c r="V173" s="35"/>
      <c r="W173" s="35"/>
      <c r="X173" s="35"/>
      <c r="Y173" s="35"/>
      <c r="Z173" s="35"/>
      <c r="AA173" s="35"/>
      <c r="AB173" s="35"/>
      <c r="AC173" s="35"/>
      <c r="AD173" s="35"/>
      <c r="AE173" s="35"/>
      <c r="AR173" s="198" t="s">
        <v>159</v>
      </c>
      <c r="AT173" s="198" t="s">
        <v>154</v>
      </c>
      <c r="AU173" s="198" t="s">
        <v>160</v>
      </c>
      <c r="AY173" s="18" t="s">
        <v>150</v>
      </c>
      <c r="BE173" s="199">
        <f>IF(N173="základní",J173,0)</f>
        <v>0</v>
      </c>
      <c r="BF173" s="199">
        <f>IF(N173="snížená",J173,0)</f>
        <v>0</v>
      </c>
      <c r="BG173" s="199">
        <f>IF(N173="zákl. přenesená",J173,0)</f>
        <v>0</v>
      </c>
      <c r="BH173" s="199">
        <f>IF(N173="sníž. přenesená",J173,0)</f>
        <v>0</v>
      </c>
      <c r="BI173" s="199">
        <f>IF(N173="nulová",J173,0)</f>
        <v>0</v>
      </c>
      <c r="BJ173" s="18" t="s">
        <v>84</v>
      </c>
      <c r="BK173" s="199">
        <f>ROUND(I173*H173,2)</f>
        <v>0</v>
      </c>
      <c r="BL173" s="18" t="s">
        <v>159</v>
      </c>
      <c r="BM173" s="198" t="s">
        <v>186</v>
      </c>
    </row>
    <row r="174" spans="2:51" s="14" customFormat="1" ht="22.5">
      <c r="B174" s="211"/>
      <c r="C174" s="212"/>
      <c r="D174" s="202" t="s">
        <v>162</v>
      </c>
      <c r="E174" s="213" t="s">
        <v>1</v>
      </c>
      <c r="F174" s="214" t="s">
        <v>187</v>
      </c>
      <c r="G174" s="212"/>
      <c r="H174" s="215">
        <v>6802.458</v>
      </c>
      <c r="I174" s="216"/>
      <c r="J174" s="212"/>
      <c r="K174" s="212"/>
      <c r="L174" s="217"/>
      <c r="M174" s="218"/>
      <c r="N174" s="219"/>
      <c r="O174" s="219"/>
      <c r="P174" s="219"/>
      <c r="Q174" s="219"/>
      <c r="R174" s="219"/>
      <c r="S174" s="219"/>
      <c r="T174" s="220"/>
      <c r="AT174" s="221" t="s">
        <v>162</v>
      </c>
      <c r="AU174" s="221" t="s">
        <v>160</v>
      </c>
      <c r="AV174" s="14" t="s">
        <v>86</v>
      </c>
      <c r="AW174" s="14" t="s">
        <v>31</v>
      </c>
      <c r="AX174" s="14" t="s">
        <v>84</v>
      </c>
      <c r="AY174" s="221" t="s">
        <v>150</v>
      </c>
    </row>
    <row r="175" spans="1:65" s="2" customFormat="1" ht="24.2" customHeight="1">
      <c r="A175" s="35"/>
      <c r="B175" s="36"/>
      <c r="C175" s="187" t="s">
        <v>188</v>
      </c>
      <c r="D175" s="187" t="s">
        <v>154</v>
      </c>
      <c r="E175" s="188" t="s">
        <v>189</v>
      </c>
      <c r="F175" s="189" t="s">
        <v>190</v>
      </c>
      <c r="G175" s="190" t="s">
        <v>191</v>
      </c>
      <c r="H175" s="191">
        <v>11904.302</v>
      </c>
      <c r="I175" s="192"/>
      <c r="J175" s="193">
        <f>ROUND(I175*H175,2)</f>
        <v>0</v>
      </c>
      <c r="K175" s="189" t="s">
        <v>158</v>
      </c>
      <c r="L175" s="40"/>
      <c r="M175" s="194" t="s">
        <v>1</v>
      </c>
      <c r="N175" s="195" t="s">
        <v>41</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159</v>
      </c>
      <c r="AT175" s="198" t="s">
        <v>154</v>
      </c>
      <c r="AU175" s="198" t="s">
        <v>160</v>
      </c>
      <c r="AY175" s="18" t="s">
        <v>150</v>
      </c>
      <c r="BE175" s="199">
        <f>IF(N175="základní",J175,0)</f>
        <v>0</v>
      </c>
      <c r="BF175" s="199">
        <f>IF(N175="snížená",J175,0)</f>
        <v>0</v>
      </c>
      <c r="BG175" s="199">
        <f>IF(N175="zákl. přenesená",J175,0)</f>
        <v>0</v>
      </c>
      <c r="BH175" s="199">
        <f>IF(N175="sníž. přenesená",J175,0)</f>
        <v>0</v>
      </c>
      <c r="BI175" s="199">
        <f>IF(N175="nulová",J175,0)</f>
        <v>0</v>
      </c>
      <c r="BJ175" s="18" t="s">
        <v>84</v>
      </c>
      <c r="BK175" s="199">
        <f>ROUND(I175*H175,2)</f>
        <v>0</v>
      </c>
      <c r="BL175" s="18" t="s">
        <v>159</v>
      </c>
      <c r="BM175" s="198" t="s">
        <v>192</v>
      </c>
    </row>
    <row r="176" spans="2:51" s="14" customFormat="1" ht="22.5">
      <c r="B176" s="211"/>
      <c r="C176" s="212"/>
      <c r="D176" s="202" t="s">
        <v>162</v>
      </c>
      <c r="E176" s="213" t="s">
        <v>1</v>
      </c>
      <c r="F176" s="214" t="s">
        <v>193</v>
      </c>
      <c r="G176" s="212"/>
      <c r="H176" s="215">
        <v>11904.302</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1:65" s="2" customFormat="1" ht="24.2" customHeight="1">
      <c r="A177" s="35"/>
      <c r="B177" s="36"/>
      <c r="C177" s="187" t="s">
        <v>194</v>
      </c>
      <c r="D177" s="187" t="s">
        <v>154</v>
      </c>
      <c r="E177" s="188" t="s">
        <v>195</v>
      </c>
      <c r="F177" s="189" t="s">
        <v>196</v>
      </c>
      <c r="G177" s="190" t="s">
        <v>197</v>
      </c>
      <c r="H177" s="191">
        <v>13596.675</v>
      </c>
      <c r="I177" s="192"/>
      <c r="J177" s="193">
        <f>ROUND(I177*H177,2)</f>
        <v>0</v>
      </c>
      <c r="K177" s="189" t="s">
        <v>158</v>
      </c>
      <c r="L177" s="40"/>
      <c r="M177" s="194" t="s">
        <v>1</v>
      </c>
      <c r="N177" s="195" t="s">
        <v>41</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159</v>
      </c>
      <c r="AT177" s="198" t="s">
        <v>154</v>
      </c>
      <c r="AU177" s="198" t="s">
        <v>160</v>
      </c>
      <c r="AY177" s="18" t="s">
        <v>150</v>
      </c>
      <c r="BE177" s="199">
        <f>IF(N177="základní",J177,0)</f>
        <v>0</v>
      </c>
      <c r="BF177" s="199">
        <f>IF(N177="snížená",J177,0)</f>
        <v>0</v>
      </c>
      <c r="BG177" s="199">
        <f>IF(N177="zákl. přenesená",J177,0)</f>
        <v>0</v>
      </c>
      <c r="BH177" s="199">
        <f>IF(N177="sníž. přenesená",J177,0)</f>
        <v>0</v>
      </c>
      <c r="BI177" s="199">
        <f>IF(N177="nulová",J177,0)</f>
        <v>0</v>
      </c>
      <c r="BJ177" s="18" t="s">
        <v>84</v>
      </c>
      <c r="BK177" s="199">
        <f>ROUND(I177*H177,2)</f>
        <v>0</v>
      </c>
      <c r="BL177" s="18" t="s">
        <v>159</v>
      </c>
      <c r="BM177" s="198" t="s">
        <v>198</v>
      </c>
    </row>
    <row r="178" spans="2:51" s="13" customFormat="1" ht="11.25">
      <c r="B178" s="200"/>
      <c r="C178" s="201"/>
      <c r="D178" s="202" t="s">
        <v>162</v>
      </c>
      <c r="E178" s="203" t="s">
        <v>1</v>
      </c>
      <c r="F178" s="204" t="s">
        <v>199</v>
      </c>
      <c r="G178" s="201"/>
      <c r="H178" s="203" t="s">
        <v>1</v>
      </c>
      <c r="I178" s="205"/>
      <c r="J178" s="201"/>
      <c r="K178" s="201"/>
      <c r="L178" s="206"/>
      <c r="M178" s="207"/>
      <c r="N178" s="208"/>
      <c r="O178" s="208"/>
      <c r="P178" s="208"/>
      <c r="Q178" s="208"/>
      <c r="R178" s="208"/>
      <c r="S178" s="208"/>
      <c r="T178" s="209"/>
      <c r="AT178" s="210" t="s">
        <v>162</v>
      </c>
      <c r="AU178" s="210" t="s">
        <v>160</v>
      </c>
      <c r="AV178" s="13" t="s">
        <v>84</v>
      </c>
      <c r="AW178" s="13" t="s">
        <v>31</v>
      </c>
      <c r="AX178" s="13" t="s">
        <v>76</v>
      </c>
      <c r="AY178" s="210" t="s">
        <v>150</v>
      </c>
    </row>
    <row r="179" spans="2:51" s="14" customFormat="1" ht="11.25">
      <c r="B179" s="211"/>
      <c r="C179" s="212"/>
      <c r="D179" s="202" t="s">
        <v>162</v>
      </c>
      <c r="E179" s="213" t="s">
        <v>1</v>
      </c>
      <c r="F179" s="214" t="s">
        <v>200</v>
      </c>
      <c r="G179" s="212"/>
      <c r="H179" s="215">
        <v>12693.405</v>
      </c>
      <c r="I179" s="216"/>
      <c r="J179" s="212"/>
      <c r="K179" s="212"/>
      <c r="L179" s="217"/>
      <c r="M179" s="218"/>
      <c r="N179" s="219"/>
      <c r="O179" s="219"/>
      <c r="P179" s="219"/>
      <c r="Q179" s="219"/>
      <c r="R179" s="219"/>
      <c r="S179" s="219"/>
      <c r="T179" s="220"/>
      <c r="AT179" s="221" t="s">
        <v>162</v>
      </c>
      <c r="AU179" s="221" t="s">
        <v>160</v>
      </c>
      <c r="AV179" s="14" t="s">
        <v>86</v>
      </c>
      <c r="AW179" s="14" t="s">
        <v>31</v>
      </c>
      <c r="AX179" s="14" t="s">
        <v>76</v>
      </c>
      <c r="AY179" s="221" t="s">
        <v>150</v>
      </c>
    </row>
    <row r="180" spans="2:51" s="14" customFormat="1" ht="11.25">
      <c r="B180" s="211"/>
      <c r="C180" s="212"/>
      <c r="D180" s="202" t="s">
        <v>162</v>
      </c>
      <c r="E180" s="213" t="s">
        <v>1</v>
      </c>
      <c r="F180" s="214" t="s">
        <v>201</v>
      </c>
      <c r="G180" s="212"/>
      <c r="H180" s="215">
        <v>102.12</v>
      </c>
      <c r="I180" s="216"/>
      <c r="J180" s="212"/>
      <c r="K180" s="212"/>
      <c r="L180" s="217"/>
      <c r="M180" s="218"/>
      <c r="N180" s="219"/>
      <c r="O180" s="219"/>
      <c r="P180" s="219"/>
      <c r="Q180" s="219"/>
      <c r="R180" s="219"/>
      <c r="S180" s="219"/>
      <c r="T180" s="220"/>
      <c r="AT180" s="221" t="s">
        <v>162</v>
      </c>
      <c r="AU180" s="221" t="s">
        <v>160</v>
      </c>
      <c r="AV180" s="14" t="s">
        <v>86</v>
      </c>
      <c r="AW180" s="14" t="s">
        <v>31</v>
      </c>
      <c r="AX180" s="14" t="s">
        <v>76</v>
      </c>
      <c r="AY180" s="221" t="s">
        <v>150</v>
      </c>
    </row>
    <row r="181" spans="2:51" s="14" customFormat="1" ht="11.25">
      <c r="B181" s="211"/>
      <c r="C181" s="212"/>
      <c r="D181" s="202" t="s">
        <v>162</v>
      </c>
      <c r="E181" s="213" t="s">
        <v>1</v>
      </c>
      <c r="F181" s="214" t="s">
        <v>202</v>
      </c>
      <c r="G181" s="212"/>
      <c r="H181" s="215">
        <v>78.75</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203</v>
      </c>
      <c r="G182" s="212"/>
      <c r="H182" s="215">
        <v>15.75</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204</v>
      </c>
      <c r="G183" s="212"/>
      <c r="H183" s="215">
        <v>706.65</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6" customFormat="1" ht="11.25">
      <c r="B184" s="233"/>
      <c r="C184" s="234"/>
      <c r="D184" s="202" t="s">
        <v>162</v>
      </c>
      <c r="E184" s="235" t="s">
        <v>1</v>
      </c>
      <c r="F184" s="236" t="s">
        <v>170</v>
      </c>
      <c r="G184" s="234"/>
      <c r="H184" s="237">
        <v>13596.675</v>
      </c>
      <c r="I184" s="238"/>
      <c r="J184" s="234"/>
      <c r="K184" s="234"/>
      <c r="L184" s="239"/>
      <c r="M184" s="240"/>
      <c r="N184" s="241"/>
      <c r="O184" s="241"/>
      <c r="P184" s="241"/>
      <c r="Q184" s="241"/>
      <c r="R184" s="241"/>
      <c r="S184" s="241"/>
      <c r="T184" s="242"/>
      <c r="AT184" s="243" t="s">
        <v>162</v>
      </c>
      <c r="AU184" s="243" t="s">
        <v>160</v>
      </c>
      <c r="AV184" s="16" t="s">
        <v>159</v>
      </c>
      <c r="AW184" s="16" t="s">
        <v>31</v>
      </c>
      <c r="AX184" s="16" t="s">
        <v>84</v>
      </c>
      <c r="AY184" s="243" t="s">
        <v>150</v>
      </c>
    </row>
    <row r="185" spans="2:63" s="12" customFormat="1" ht="20.85" customHeight="1">
      <c r="B185" s="171"/>
      <c r="C185" s="172"/>
      <c r="D185" s="173" t="s">
        <v>75</v>
      </c>
      <c r="E185" s="185" t="s">
        <v>205</v>
      </c>
      <c r="F185" s="185" t="s">
        <v>206</v>
      </c>
      <c r="G185" s="172"/>
      <c r="H185" s="172"/>
      <c r="I185" s="175"/>
      <c r="J185" s="186">
        <f>BK185</f>
        <v>0</v>
      </c>
      <c r="K185" s="172"/>
      <c r="L185" s="177"/>
      <c r="M185" s="178"/>
      <c r="N185" s="179"/>
      <c r="O185" s="179"/>
      <c r="P185" s="180">
        <f>SUM(P186:P270)</f>
        <v>0</v>
      </c>
      <c r="Q185" s="179"/>
      <c r="R185" s="180">
        <f>SUM(R186:R270)</f>
        <v>1174.111</v>
      </c>
      <c r="S185" s="179"/>
      <c r="T185" s="181">
        <f>SUM(T186:T270)</f>
        <v>0</v>
      </c>
      <c r="AR185" s="182" t="s">
        <v>84</v>
      </c>
      <c r="AT185" s="183" t="s">
        <v>75</v>
      </c>
      <c r="AU185" s="183" t="s">
        <v>86</v>
      </c>
      <c r="AY185" s="182" t="s">
        <v>150</v>
      </c>
      <c r="BK185" s="184">
        <f>SUM(BK186:BK270)</f>
        <v>0</v>
      </c>
    </row>
    <row r="186" spans="1:65" s="2" customFormat="1" ht="37.9" customHeight="1">
      <c r="A186" s="35"/>
      <c r="B186" s="36"/>
      <c r="C186" s="187" t="s">
        <v>207</v>
      </c>
      <c r="D186" s="187" t="s">
        <v>154</v>
      </c>
      <c r="E186" s="188" t="s">
        <v>208</v>
      </c>
      <c r="F186" s="189" t="s">
        <v>209</v>
      </c>
      <c r="G186" s="190" t="s">
        <v>157</v>
      </c>
      <c r="H186" s="191">
        <v>10262.275</v>
      </c>
      <c r="I186" s="192"/>
      <c r="J186" s="193">
        <f>ROUND(I186*H186,2)</f>
        <v>0</v>
      </c>
      <c r="K186" s="189" t="s">
        <v>158</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160</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210</v>
      </c>
    </row>
    <row r="187" spans="2:51" s="13" customFormat="1" ht="11.25">
      <c r="B187" s="200"/>
      <c r="C187" s="201"/>
      <c r="D187" s="202" t="s">
        <v>162</v>
      </c>
      <c r="E187" s="203" t="s">
        <v>1</v>
      </c>
      <c r="F187" s="204" t="s">
        <v>211</v>
      </c>
      <c r="G187" s="201"/>
      <c r="H187" s="203" t="s">
        <v>1</v>
      </c>
      <c r="I187" s="205"/>
      <c r="J187" s="201"/>
      <c r="K187" s="201"/>
      <c r="L187" s="206"/>
      <c r="M187" s="207"/>
      <c r="N187" s="208"/>
      <c r="O187" s="208"/>
      <c r="P187" s="208"/>
      <c r="Q187" s="208"/>
      <c r="R187" s="208"/>
      <c r="S187" s="208"/>
      <c r="T187" s="209"/>
      <c r="AT187" s="210" t="s">
        <v>162</v>
      </c>
      <c r="AU187" s="210" t="s">
        <v>160</v>
      </c>
      <c r="AV187" s="13" t="s">
        <v>84</v>
      </c>
      <c r="AW187" s="13" t="s">
        <v>31</v>
      </c>
      <c r="AX187" s="13" t="s">
        <v>76</v>
      </c>
      <c r="AY187" s="210" t="s">
        <v>150</v>
      </c>
    </row>
    <row r="188" spans="2:51" s="14" customFormat="1" ht="11.25">
      <c r="B188" s="211"/>
      <c r="C188" s="212"/>
      <c r="D188" s="202" t="s">
        <v>162</v>
      </c>
      <c r="E188" s="213" t="s">
        <v>1</v>
      </c>
      <c r="F188" s="214" t="s">
        <v>212</v>
      </c>
      <c r="G188" s="212"/>
      <c r="H188" s="215">
        <v>42.75</v>
      </c>
      <c r="I188" s="216"/>
      <c r="J188" s="212"/>
      <c r="K188" s="212"/>
      <c r="L188" s="217"/>
      <c r="M188" s="218"/>
      <c r="N188" s="219"/>
      <c r="O188" s="219"/>
      <c r="P188" s="219"/>
      <c r="Q188" s="219"/>
      <c r="R188" s="219"/>
      <c r="S188" s="219"/>
      <c r="T188" s="220"/>
      <c r="AT188" s="221" t="s">
        <v>162</v>
      </c>
      <c r="AU188" s="221" t="s">
        <v>160</v>
      </c>
      <c r="AV188" s="14" t="s">
        <v>86</v>
      </c>
      <c r="AW188" s="14" t="s">
        <v>31</v>
      </c>
      <c r="AX188" s="14" t="s">
        <v>76</v>
      </c>
      <c r="AY188" s="221" t="s">
        <v>150</v>
      </c>
    </row>
    <row r="189" spans="2:51" s="13" customFormat="1" ht="11.25">
      <c r="B189" s="200"/>
      <c r="C189" s="201"/>
      <c r="D189" s="202" t="s">
        <v>162</v>
      </c>
      <c r="E189" s="203" t="s">
        <v>1</v>
      </c>
      <c r="F189" s="204" t="s">
        <v>213</v>
      </c>
      <c r="G189" s="201"/>
      <c r="H189" s="203" t="s">
        <v>1</v>
      </c>
      <c r="I189" s="205"/>
      <c r="J189" s="201"/>
      <c r="K189" s="201"/>
      <c r="L189" s="206"/>
      <c r="M189" s="207"/>
      <c r="N189" s="208"/>
      <c r="O189" s="208"/>
      <c r="P189" s="208"/>
      <c r="Q189" s="208"/>
      <c r="R189" s="208"/>
      <c r="S189" s="208"/>
      <c r="T189" s="209"/>
      <c r="AT189" s="210" t="s">
        <v>162</v>
      </c>
      <c r="AU189" s="210" t="s">
        <v>160</v>
      </c>
      <c r="AV189" s="13" t="s">
        <v>84</v>
      </c>
      <c r="AW189" s="13" t="s">
        <v>31</v>
      </c>
      <c r="AX189" s="13" t="s">
        <v>76</v>
      </c>
      <c r="AY189" s="210" t="s">
        <v>150</v>
      </c>
    </row>
    <row r="190" spans="2:51" s="14" customFormat="1" ht="33.75">
      <c r="B190" s="211"/>
      <c r="C190" s="212"/>
      <c r="D190" s="202" t="s">
        <v>162</v>
      </c>
      <c r="E190" s="213" t="s">
        <v>1</v>
      </c>
      <c r="F190" s="214" t="s">
        <v>214</v>
      </c>
      <c r="G190" s="212"/>
      <c r="H190" s="215">
        <v>1897.5</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33.75">
      <c r="B191" s="211"/>
      <c r="C191" s="212"/>
      <c r="D191" s="202" t="s">
        <v>162</v>
      </c>
      <c r="E191" s="213" t="s">
        <v>1</v>
      </c>
      <c r="F191" s="214" t="s">
        <v>215</v>
      </c>
      <c r="G191" s="212"/>
      <c r="H191" s="215">
        <v>3504.625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3" customFormat="1" ht="11.25">
      <c r="B192" s="200"/>
      <c r="C192" s="201"/>
      <c r="D192" s="202" t="s">
        <v>162</v>
      </c>
      <c r="E192" s="203" t="s">
        <v>1</v>
      </c>
      <c r="F192" s="204" t="s">
        <v>216</v>
      </c>
      <c r="G192" s="201"/>
      <c r="H192" s="203" t="s">
        <v>1</v>
      </c>
      <c r="I192" s="205"/>
      <c r="J192" s="201"/>
      <c r="K192" s="201"/>
      <c r="L192" s="206"/>
      <c r="M192" s="207"/>
      <c r="N192" s="208"/>
      <c r="O192" s="208"/>
      <c r="P192" s="208"/>
      <c r="Q192" s="208"/>
      <c r="R192" s="208"/>
      <c r="S192" s="208"/>
      <c r="T192" s="209"/>
      <c r="AT192" s="210" t="s">
        <v>162</v>
      </c>
      <c r="AU192" s="210" t="s">
        <v>160</v>
      </c>
      <c r="AV192" s="13" t="s">
        <v>84</v>
      </c>
      <c r="AW192" s="13" t="s">
        <v>31</v>
      </c>
      <c r="AX192" s="13" t="s">
        <v>76</v>
      </c>
      <c r="AY192" s="210" t="s">
        <v>150</v>
      </c>
    </row>
    <row r="193" spans="2:51" s="14" customFormat="1" ht="22.5">
      <c r="B193" s="211"/>
      <c r="C193" s="212"/>
      <c r="D193" s="202" t="s">
        <v>162</v>
      </c>
      <c r="E193" s="213" t="s">
        <v>1</v>
      </c>
      <c r="F193" s="214" t="s">
        <v>217</v>
      </c>
      <c r="G193" s="212"/>
      <c r="H193" s="215">
        <v>239.86</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3" customFormat="1" ht="11.25">
      <c r="B194" s="200"/>
      <c r="C194" s="201"/>
      <c r="D194" s="202" t="s">
        <v>162</v>
      </c>
      <c r="E194" s="203" t="s">
        <v>1</v>
      </c>
      <c r="F194" s="204" t="s">
        <v>218</v>
      </c>
      <c r="G194" s="201"/>
      <c r="H194" s="203" t="s">
        <v>1</v>
      </c>
      <c r="I194" s="205"/>
      <c r="J194" s="201"/>
      <c r="K194" s="201"/>
      <c r="L194" s="206"/>
      <c r="M194" s="207"/>
      <c r="N194" s="208"/>
      <c r="O194" s="208"/>
      <c r="P194" s="208"/>
      <c r="Q194" s="208"/>
      <c r="R194" s="208"/>
      <c r="S194" s="208"/>
      <c r="T194" s="209"/>
      <c r="AT194" s="210" t="s">
        <v>162</v>
      </c>
      <c r="AU194" s="210" t="s">
        <v>160</v>
      </c>
      <c r="AV194" s="13" t="s">
        <v>84</v>
      </c>
      <c r="AW194" s="13" t="s">
        <v>31</v>
      </c>
      <c r="AX194" s="13" t="s">
        <v>76</v>
      </c>
      <c r="AY194" s="210" t="s">
        <v>150</v>
      </c>
    </row>
    <row r="195" spans="2:51" s="14" customFormat="1" ht="11.25">
      <c r="B195" s="211"/>
      <c r="C195" s="212"/>
      <c r="D195" s="202" t="s">
        <v>162</v>
      </c>
      <c r="E195" s="213" t="s">
        <v>1</v>
      </c>
      <c r="F195" s="214" t="s">
        <v>219</v>
      </c>
      <c r="G195" s="212"/>
      <c r="H195" s="215">
        <v>202.3</v>
      </c>
      <c r="I195" s="216"/>
      <c r="J195" s="212"/>
      <c r="K195" s="212"/>
      <c r="L195" s="217"/>
      <c r="M195" s="218"/>
      <c r="N195" s="219"/>
      <c r="O195" s="219"/>
      <c r="P195" s="219"/>
      <c r="Q195" s="219"/>
      <c r="R195" s="219"/>
      <c r="S195" s="219"/>
      <c r="T195" s="220"/>
      <c r="AT195" s="221" t="s">
        <v>162</v>
      </c>
      <c r="AU195" s="221" t="s">
        <v>160</v>
      </c>
      <c r="AV195" s="14" t="s">
        <v>86</v>
      </c>
      <c r="AW195" s="14" t="s">
        <v>31</v>
      </c>
      <c r="AX195" s="14" t="s">
        <v>76</v>
      </c>
      <c r="AY195" s="221" t="s">
        <v>150</v>
      </c>
    </row>
    <row r="196" spans="2:51" s="13" customFormat="1" ht="11.25">
      <c r="B196" s="200"/>
      <c r="C196" s="201"/>
      <c r="D196" s="202" t="s">
        <v>162</v>
      </c>
      <c r="E196" s="203" t="s">
        <v>1</v>
      </c>
      <c r="F196" s="204" t="s">
        <v>220</v>
      </c>
      <c r="G196" s="201"/>
      <c r="H196" s="203" t="s">
        <v>1</v>
      </c>
      <c r="I196" s="205"/>
      <c r="J196" s="201"/>
      <c r="K196" s="201"/>
      <c r="L196" s="206"/>
      <c r="M196" s="207"/>
      <c r="N196" s="208"/>
      <c r="O196" s="208"/>
      <c r="P196" s="208"/>
      <c r="Q196" s="208"/>
      <c r="R196" s="208"/>
      <c r="S196" s="208"/>
      <c r="T196" s="209"/>
      <c r="AT196" s="210" t="s">
        <v>162</v>
      </c>
      <c r="AU196" s="210" t="s">
        <v>160</v>
      </c>
      <c r="AV196" s="13" t="s">
        <v>84</v>
      </c>
      <c r="AW196" s="13" t="s">
        <v>31</v>
      </c>
      <c r="AX196" s="13" t="s">
        <v>76</v>
      </c>
      <c r="AY196" s="210" t="s">
        <v>150</v>
      </c>
    </row>
    <row r="197" spans="2:51" s="14" customFormat="1" ht="22.5">
      <c r="B197" s="211"/>
      <c r="C197" s="212"/>
      <c r="D197" s="202" t="s">
        <v>162</v>
      </c>
      <c r="E197" s="213" t="s">
        <v>1</v>
      </c>
      <c r="F197" s="214" t="s">
        <v>221</v>
      </c>
      <c r="G197" s="212"/>
      <c r="H197" s="215">
        <v>435.32</v>
      </c>
      <c r="I197" s="216"/>
      <c r="J197" s="212"/>
      <c r="K197" s="212"/>
      <c r="L197" s="217"/>
      <c r="M197" s="218"/>
      <c r="N197" s="219"/>
      <c r="O197" s="219"/>
      <c r="P197" s="219"/>
      <c r="Q197" s="219"/>
      <c r="R197" s="219"/>
      <c r="S197" s="219"/>
      <c r="T197" s="220"/>
      <c r="AT197" s="221" t="s">
        <v>162</v>
      </c>
      <c r="AU197" s="221" t="s">
        <v>160</v>
      </c>
      <c r="AV197" s="14" t="s">
        <v>86</v>
      </c>
      <c r="AW197" s="14" t="s">
        <v>31</v>
      </c>
      <c r="AX197" s="14" t="s">
        <v>76</v>
      </c>
      <c r="AY197" s="221" t="s">
        <v>150</v>
      </c>
    </row>
    <row r="198" spans="2:51" s="13" customFormat="1" ht="11.25">
      <c r="B198" s="200"/>
      <c r="C198" s="201"/>
      <c r="D198" s="202" t="s">
        <v>162</v>
      </c>
      <c r="E198" s="203" t="s">
        <v>1</v>
      </c>
      <c r="F198" s="204" t="s">
        <v>222</v>
      </c>
      <c r="G198" s="201"/>
      <c r="H198" s="203" t="s">
        <v>1</v>
      </c>
      <c r="I198" s="205"/>
      <c r="J198" s="201"/>
      <c r="K198" s="201"/>
      <c r="L198" s="206"/>
      <c r="M198" s="207"/>
      <c r="N198" s="208"/>
      <c r="O198" s="208"/>
      <c r="P198" s="208"/>
      <c r="Q198" s="208"/>
      <c r="R198" s="208"/>
      <c r="S198" s="208"/>
      <c r="T198" s="209"/>
      <c r="AT198" s="210" t="s">
        <v>162</v>
      </c>
      <c r="AU198" s="210" t="s">
        <v>160</v>
      </c>
      <c r="AV198" s="13" t="s">
        <v>84</v>
      </c>
      <c r="AW198" s="13" t="s">
        <v>31</v>
      </c>
      <c r="AX198" s="13" t="s">
        <v>76</v>
      </c>
      <c r="AY198" s="210" t="s">
        <v>150</v>
      </c>
    </row>
    <row r="199" spans="2:51" s="14" customFormat="1" ht="11.25">
      <c r="B199" s="211"/>
      <c r="C199" s="212"/>
      <c r="D199" s="202" t="s">
        <v>162</v>
      </c>
      <c r="E199" s="213" t="s">
        <v>1</v>
      </c>
      <c r="F199" s="214" t="s">
        <v>223</v>
      </c>
      <c r="G199" s="212"/>
      <c r="H199" s="215">
        <v>145.55</v>
      </c>
      <c r="I199" s="216"/>
      <c r="J199" s="212"/>
      <c r="K199" s="212"/>
      <c r="L199" s="217"/>
      <c r="M199" s="218"/>
      <c r="N199" s="219"/>
      <c r="O199" s="219"/>
      <c r="P199" s="219"/>
      <c r="Q199" s="219"/>
      <c r="R199" s="219"/>
      <c r="S199" s="219"/>
      <c r="T199" s="220"/>
      <c r="AT199" s="221" t="s">
        <v>162</v>
      </c>
      <c r="AU199" s="221" t="s">
        <v>160</v>
      </c>
      <c r="AV199" s="14" t="s">
        <v>86</v>
      </c>
      <c r="AW199" s="14" t="s">
        <v>31</v>
      </c>
      <c r="AX199" s="14" t="s">
        <v>76</v>
      </c>
      <c r="AY199" s="221" t="s">
        <v>150</v>
      </c>
    </row>
    <row r="200" spans="2:51" s="13" customFormat="1" ht="11.25">
      <c r="B200" s="200"/>
      <c r="C200" s="201"/>
      <c r="D200" s="202" t="s">
        <v>162</v>
      </c>
      <c r="E200" s="203" t="s">
        <v>1</v>
      </c>
      <c r="F200" s="204" t="s">
        <v>224</v>
      </c>
      <c r="G200" s="201"/>
      <c r="H200" s="203" t="s">
        <v>1</v>
      </c>
      <c r="I200" s="205"/>
      <c r="J200" s="201"/>
      <c r="K200" s="201"/>
      <c r="L200" s="206"/>
      <c r="M200" s="207"/>
      <c r="N200" s="208"/>
      <c r="O200" s="208"/>
      <c r="P200" s="208"/>
      <c r="Q200" s="208"/>
      <c r="R200" s="208"/>
      <c r="S200" s="208"/>
      <c r="T200" s="209"/>
      <c r="AT200" s="210" t="s">
        <v>162</v>
      </c>
      <c r="AU200" s="210" t="s">
        <v>160</v>
      </c>
      <c r="AV200" s="13" t="s">
        <v>84</v>
      </c>
      <c r="AW200" s="13" t="s">
        <v>31</v>
      </c>
      <c r="AX200" s="13" t="s">
        <v>76</v>
      </c>
      <c r="AY200" s="210" t="s">
        <v>150</v>
      </c>
    </row>
    <row r="201" spans="2:51" s="14" customFormat="1" ht="22.5">
      <c r="B201" s="211"/>
      <c r="C201" s="212"/>
      <c r="D201" s="202" t="s">
        <v>162</v>
      </c>
      <c r="E201" s="213" t="s">
        <v>1</v>
      </c>
      <c r="F201" s="214" t="s">
        <v>225</v>
      </c>
      <c r="G201" s="212"/>
      <c r="H201" s="215">
        <v>1166</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3" customFormat="1" ht="11.25">
      <c r="B202" s="200"/>
      <c r="C202" s="201"/>
      <c r="D202" s="202" t="s">
        <v>162</v>
      </c>
      <c r="E202" s="203" t="s">
        <v>1</v>
      </c>
      <c r="F202" s="204" t="s">
        <v>226</v>
      </c>
      <c r="G202" s="201"/>
      <c r="H202" s="203" t="s">
        <v>1</v>
      </c>
      <c r="I202" s="205"/>
      <c r="J202" s="201"/>
      <c r="K202" s="201"/>
      <c r="L202" s="206"/>
      <c r="M202" s="207"/>
      <c r="N202" s="208"/>
      <c r="O202" s="208"/>
      <c r="P202" s="208"/>
      <c r="Q202" s="208"/>
      <c r="R202" s="208"/>
      <c r="S202" s="208"/>
      <c r="T202" s="209"/>
      <c r="AT202" s="210" t="s">
        <v>162</v>
      </c>
      <c r="AU202" s="210" t="s">
        <v>160</v>
      </c>
      <c r="AV202" s="13" t="s">
        <v>84</v>
      </c>
      <c r="AW202" s="13" t="s">
        <v>31</v>
      </c>
      <c r="AX202" s="13" t="s">
        <v>76</v>
      </c>
      <c r="AY202" s="210" t="s">
        <v>150</v>
      </c>
    </row>
    <row r="203" spans="2:51" s="14" customFormat="1" ht="11.25">
      <c r="B203" s="211"/>
      <c r="C203" s="212"/>
      <c r="D203" s="202" t="s">
        <v>162</v>
      </c>
      <c r="E203" s="213" t="s">
        <v>1</v>
      </c>
      <c r="F203" s="214" t="s">
        <v>227</v>
      </c>
      <c r="G203" s="212"/>
      <c r="H203" s="215">
        <v>2628.37</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6" customFormat="1" ht="11.25">
      <c r="B204" s="233"/>
      <c r="C204" s="234"/>
      <c r="D204" s="202" t="s">
        <v>162</v>
      </c>
      <c r="E204" s="235" t="s">
        <v>1</v>
      </c>
      <c r="F204" s="236" t="s">
        <v>170</v>
      </c>
      <c r="G204" s="234"/>
      <c r="H204" s="237">
        <v>10262.275</v>
      </c>
      <c r="I204" s="238"/>
      <c r="J204" s="234"/>
      <c r="K204" s="234"/>
      <c r="L204" s="239"/>
      <c r="M204" s="240"/>
      <c r="N204" s="241"/>
      <c r="O204" s="241"/>
      <c r="P204" s="241"/>
      <c r="Q204" s="241"/>
      <c r="R204" s="241"/>
      <c r="S204" s="241"/>
      <c r="T204" s="242"/>
      <c r="AT204" s="243" t="s">
        <v>162</v>
      </c>
      <c r="AU204" s="243" t="s">
        <v>160</v>
      </c>
      <c r="AV204" s="16" t="s">
        <v>159</v>
      </c>
      <c r="AW204" s="16" t="s">
        <v>31</v>
      </c>
      <c r="AX204" s="16" t="s">
        <v>84</v>
      </c>
      <c r="AY204" s="243" t="s">
        <v>150</v>
      </c>
    </row>
    <row r="205" spans="1:65" s="2" customFormat="1" ht="24.2" customHeight="1">
      <c r="A205" s="35"/>
      <c r="B205" s="36"/>
      <c r="C205" s="187" t="s">
        <v>228</v>
      </c>
      <c r="D205" s="187" t="s">
        <v>154</v>
      </c>
      <c r="E205" s="188" t="s">
        <v>229</v>
      </c>
      <c r="F205" s="189" t="s">
        <v>230</v>
      </c>
      <c r="G205" s="190" t="s">
        <v>157</v>
      </c>
      <c r="H205" s="191">
        <v>205.246</v>
      </c>
      <c r="I205" s="192"/>
      <c r="J205" s="193">
        <f>ROUND(I205*H205,2)</f>
        <v>0</v>
      </c>
      <c r="K205" s="189" t="s">
        <v>158</v>
      </c>
      <c r="L205" s="40"/>
      <c r="M205" s="194" t="s">
        <v>1</v>
      </c>
      <c r="N205" s="195"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159</v>
      </c>
      <c r="AT205" s="198" t="s">
        <v>154</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231</v>
      </c>
    </row>
    <row r="206" spans="2:51" s="13" customFormat="1" ht="11.25">
      <c r="B206" s="200"/>
      <c r="C206" s="201"/>
      <c r="D206" s="202" t="s">
        <v>162</v>
      </c>
      <c r="E206" s="203" t="s">
        <v>1</v>
      </c>
      <c r="F206" s="204" t="s">
        <v>232</v>
      </c>
      <c r="G206" s="201"/>
      <c r="H206" s="203" t="s">
        <v>1</v>
      </c>
      <c r="I206" s="205"/>
      <c r="J206" s="201"/>
      <c r="K206" s="201"/>
      <c r="L206" s="206"/>
      <c r="M206" s="207"/>
      <c r="N206" s="208"/>
      <c r="O206" s="208"/>
      <c r="P206" s="208"/>
      <c r="Q206" s="208"/>
      <c r="R206" s="208"/>
      <c r="S206" s="208"/>
      <c r="T206" s="209"/>
      <c r="AT206" s="210" t="s">
        <v>162</v>
      </c>
      <c r="AU206" s="210" t="s">
        <v>160</v>
      </c>
      <c r="AV206" s="13" t="s">
        <v>84</v>
      </c>
      <c r="AW206" s="13" t="s">
        <v>31</v>
      </c>
      <c r="AX206" s="13" t="s">
        <v>76</v>
      </c>
      <c r="AY206" s="210" t="s">
        <v>150</v>
      </c>
    </row>
    <row r="207" spans="2:51" s="14" customFormat="1" ht="11.25">
      <c r="B207" s="211"/>
      <c r="C207" s="212"/>
      <c r="D207" s="202" t="s">
        <v>162</v>
      </c>
      <c r="E207" s="213" t="s">
        <v>1</v>
      </c>
      <c r="F207" s="214" t="s">
        <v>233</v>
      </c>
      <c r="G207" s="212"/>
      <c r="H207" s="215">
        <v>205.246</v>
      </c>
      <c r="I207" s="216"/>
      <c r="J207" s="212"/>
      <c r="K207" s="212"/>
      <c r="L207" s="217"/>
      <c r="M207" s="218"/>
      <c r="N207" s="219"/>
      <c r="O207" s="219"/>
      <c r="P207" s="219"/>
      <c r="Q207" s="219"/>
      <c r="R207" s="219"/>
      <c r="S207" s="219"/>
      <c r="T207" s="220"/>
      <c r="AT207" s="221" t="s">
        <v>162</v>
      </c>
      <c r="AU207" s="221" t="s">
        <v>160</v>
      </c>
      <c r="AV207" s="14" t="s">
        <v>86</v>
      </c>
      <c r="AW207" s="14" t="s">
        <v>31</v>
      </c>
      <c r="AX207" s="14" t="s">
        <v>84</v>
      </c>
      <c r="AY207" s="221" t="s">
        <v>150</v>
      </c>
    </row>
    <row r="208" spans="1:65" s="2" customFormat="1" ht="16.5" customHeight="1">
      <c r="A208" s="35"/>
      <c r="B208" s="36"/>
      <c r="C208" s="187" t="s">
        <v>234</v>
      </c>
      <c r="D208" s="187" t="s">
        <v>154</v>
      </c>
      <c r="E208" s="188" t="s">
        <v>235</v>
      </c>
      <c r="F208" s="189" t="s">
        <v>236</v>
      </c>
      <c r="G208" s="190" t="s">
        <v>197</v>
      </c>
      <c r="H208" s="191">
        <v>24708.2</v>
      </c>
      <c r="I208" s="192"/>
      <c r="J208" s="193">
        <f>ROUND(I208*H208,2)</f>
        <v>0</v>
      </c>
      <c r="K208" s="189" t="s">
        <v>158</v>
      </c>
      <c r="L208" s="40"/>
      <c r="M208" s="194" t="s">
        <v>1</v>
      </c>
      <c r="N208" s="195" t="s">
        <v>41</v>
      </c>
      <c r="O208" s="72"/>
      <c r="P208" s="196">
        <f>O208*H208</f>
        <v>0</v>
      </c>
      <c r="Q208" s="196">
        <v>0</v>
      </c>
      <c r="R208" s="196">
        <f>Q208*H208</f>
        <v>0</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237</v>
      </c>
    </row>
    <row r="209" spans="2:51" s="14" customFormat="1" ht="22.5">
      <c r="B209" s="211"/>
      <c r="C209" s="212"/>
      <c r="D209" s="202" t="s">
        <v>162</v>
      </c>
      <c r="E209" s="213" t="s">
        <v>1</v>
      </c>
      <c r="F209" s="214" t="s">
        <v>238</v>
      </c>
      <c r="G209" s="212"/>
      <c r="H209" s="215">
        <v>24708.2</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24.2" customHeight="1">
      <c r="A210" s="35"/>
      <c r="B210" s="36"/>
      <c r="C210" s="187" t="s">
        <v>239</v>
      </c>
      <c r="D210" s="187" t="s">
        <v>154</v>
      </c>
      <c r="E210" s="188" t="s">
        <v>240</v>
      </c>
      <c r="F210" s="189" t="s">
        <v>241</v>
      </c>
      <c r="G210" s="190" t="s">
        <v>197</v>
      </c>
      <c r="H210" s="191">
        <v>24708.2</v>
      </c>
      <c r="I210" s="192"/>
      <c r="J210" s="193">
        <f>ROUND(I210*H210,2)</f>
        <v>0</v>
      </c>
      <c r="K210" s="189" t="s">
        <v>158</v>
      </c>
      <c r="L210" s="40"/>
      <c r="M210" s="194" t="s">
        <v>1</v>
      </c>
      <c r="N210" s="195" t="s">
        <v>41</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242</v>
      </c>
    </row>
    <row r="211" spans="2:51" s="14" customFormat="1" ht="22.5">
      <c r="B211" s="211"/>
      <c r="C211" s="212"/>
      <c r="D211" s="202" t="s">
        <v>162</v>
      </c>
      <c r="E211" s="213" t="s">
        <v>1</v>
      </c>
      <c r="F211" s="214" t="s">
        <v>238</v>
      </c>
      <c r="G211" s="212"/>
      <c r="H211" s="215">
        <v>24708.2</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4.2" customHeight="1">
      <c r="A212" s="35"/>
      <c r="B212" s="36"/>
      <c r="C212" s="187" t="s">
        <v>243</v>
      </c>
      <c r="D212" s="187" t="s">
        <v>154</v>
      </c>
      <c r="E212" s="188" t="s">
        <v>244</v>
      </c>
      <c r="F212" s="189" t="s">
        <v>245</v>
      </c>
      <c r="G212" s="190" t="s">
        <v>157</v>
      </c>
      <c r="H212" s="191">
        <v>8386.505</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246</v>
      </c>
    </row>
    <row r="213" spans="2:51" s="13" customFormat="1" ht="11.25">
      <c r="B213" s="200"/>
      <c r="C213" s="201"/>
      <c r="D213" s="202" t="s">
        <v>162</v>
      </c>
      <c r="E213" s="203" t="s">
        <v>1</v>
      </c>
      <c r="F213" s="204" t="s">
        <v>247</v>
      </c>
      <c r="G213" s="201"/>
      <c r="H213" s="203" t="s">
        <v>1</v>
      </c>
      <c r="I213" s="205"/>
      <c r="J213" s="201"/>
      <c r="K213" s="201"/>
      <c r="L213" s="206"/>
      <c r="M213" s="207"/>
      <c r="N213" s="208"/>
      <c r="O213" s="208"/>
      <c r="P213" s="208"/>
      <c r="Q213" s="208"/>
      <c r="R213" s="208"/>
      <c r="S213" s="208"/>
      <c r="T213" s="209"/>
      <c r="AT213" s="210" t="s">
        <v>162</v>
      </c>
      <c r="AU213" s="210" t="s">
        <v>160</v>
      </c>
      <c r="AV213" s="13" t="s">
        <v>84</v>
      </c>
      <c r="AW213" s="13" t="s">
        <v>31</v>
      </c>
      <c r="AX213" s="13" t="s">
        <v>76</v>
      </c>
      <c r="AY213" s="210" t="s">
        <v>150</v>
      </c>
    </row>
    <row r="214" spans="2:51" s="13" customFormat="1" ht="11.25">
      <c r="B214" s="200"/>
      <c r="C214" s="201"/>
      <c r="D214" s="202" t="s">
        <v>162</v>
      </c>
      <c r="E214" s="203" t="s">
        <v>1</v>
      </c>
      <c r="F214" s="204" t="s">
        <v>213</v>
      </c>
      <c r="G214" s="201"/>
      <c r="H214" s="203" t="s">
        <v>1</v>
      </c>
      <c r="I214" s="205"/>
      <c r="J214" s="201"/>
      <c r="K214" s="201"/>
      <c r="L214" s="206"/>
      <c r="M214" s="207"/>
      <c r="N214" s="208"/>
      <c r="O214" s="208"/>
      <c r="P214" s="208"/>
      <c r="Q214" s="208"/>
      <c r="R214" s="208"/>
      <c r="S214" s="208"/>
      <c r="T214" s="209"/>
      <c r="AT214" s="210" t="s">
        <v>162</v>
      </c>
      <c r="AU214" s="210" t="s">
        <v>160</v>
      </c>
      <c r="AV214" s="13" t="s">
        <v>84</v>
      </c>
      <c r="AW214" s="13" t="s">
        <v>31</v>
      </c>
      <c r="AX214" s="13" t="s">
        <v>76</v>
      </c>
      <c r="AY214" s="210" t="s">
        <v>150</v>
      </c>
    </row>
    <row r="215" spans="2:51" s="14" customFormat="1" ht="11.25">
      <c r="B215" s="211"/>
      <c r="C215" s="212"/>
      <c r="D215" s="202" t="s">
        <v>162</v>
      </c>
      <c r="E215" s="213" t="s">
        <v>1</v>
      </c>
      <c r="F215" s="214" t="s">
        <v>248</v>
      </c>
      <c r="G215" s="212"/>
      <c r="H215" s="215">
        <v>184.4</v>
      </c>
      <c r="I215" s="216"/>
      <c r="J215" s="212"/>
      <c r="K215" s="212"/>
      <c r="L215" s="217"/>
      <c r="M215" s="218"/>
      <c r="N215" s="219"/>
      <c r="O215" s="219"/>
      <c r="P215" s="219"/>
      <c r="Q215" s="219"/>
      <c r="R215" s="219"/>
      <c r="S215" s="219"/>
      <c r="T215" s="220"/>
      <c r="AT215" s="221" t="s">
        <v>162</v>
      </c>
      <c r="AU215" s="221" t="s">
        <v>160</v>
      </c>
      <c r="AV215" s="14" t="s">
        <v>86</v>
      </c>
      <c r="AW215" s="14" t="s">
        <v>31</v>
      </c>
      <c r="AX215" s="14" t="s">
        <v>76</v>
      </c>
      <c r="AY215" s="221" t="s">
        <v>150</v>
      </c>
    </row>
    <row r="216" spans="2:51" s="13" customFormat="1" ht="11.25">
      <c r="B216" s="200"/>
      <c r="C216" s="201"/>
      <c r="D216" s="202" t="s">
        <v>162</v>
      </c>
      <c r="E216" s="203" t="s">
        <v>1</v>
      </c>
      <c r="F216" s="204" t="s">
        <v>216</v>
      </c>
      <c r="G216" s="201"/>
      <c r="H216" s="203" t="s">
        <v>1</v>
      </c>
      <c r="I216" s="205"/>
      <c r="J216" s="201"/>
      <c r="K216" s="201"/>
      <c r="L216" s="206"/>
      <c r="M216" s="207"/>
      <c r="N216" s="208"/>
      <c r="O216" s="208"/>
      <c r="P216" s="208"/>
      <c r="Q216" s="208"/>
      <c r="R216" s="208"/>
      <c r="S216" s="208"/>
      <c r="T216" s="209"/>
      <c r="AT216" s="210" t="s">
        <v>162</v>
      </c>
      <c r="AU216" s="210" t="s">
        <v>160</v>
      </c>
      <c r="AV216" s="13" t="s">
        <v>84</v>
      </c>
      <c r="AW216" s="13" t="s">
        <v>31</v>
      </c>
      <c r="AX216" s="13" t="s">
        <v>76</v>
      </c>
      <c r="AY216" s="210" t="s">
        <v>150</v>
      </c>
    </row>
    <row r="217" spans="2:51" s="14" customFormat="1" ht="11.25">
      <c r="B217" s="211"/>
      <c r="C217" s="212"/>
      <c r="D217" s="202" t="s">
        <v>162</v>
      </c>
      <c r="E217" s="213" t="s">
        <v>1</v>
      </c>
      <c r="F217" s="214" t="s">
        <v>249</v>
      </c>
      <c r="G217" s="212"/>
      <c r="H217" s="215">
        <v>2379.6</v>
      </c>
      <c r="I217" s="216"/>
      <c r="J217" s="212"/>
      <c r="K217" s="212"/>
      <c r="L217" s="217"/>
      <c r="M217" s="218"/>
      <c r="N217" s="219"/>
      <c r="O217" s="219"/>
      <c r="P217" s="219"/>
      <c r="Q217" s="219"/>
      <c r="R217" s="219"/>
      <c r="S217" s="219"/>
      <c r="T217" s="220"/>
      <c r="AT217" s="221" t="s">
        <v>162</v>
      </c>
      <c r="AU217" s="221" t="s">
        <v>160</v>
      </c>
      <c r="AV217" s="14" t="s">
        <v>86</v>
      </c>
      <c r="AW217" s="14" t="s">
        <v>31</v>
      </c>
      <c r="AX217" s="14" t="s">
        <v>76</v>
      </c>
      <c r="AY217" s="221" t="s">
        <v>150</v>
      </c>
    </row>
    <row r="218" spans="2:51" s="13" customFormat="1" ht="11.25">
      <c r="B218" s="200"/>
      <c r="C218" s="201"/>
      <c r="D218" s="202" t="s">
        <v>162</v>
      </c>
      <c r="E218" s="203" t="s">
        <v>1</v>
      </c>
      <c r="F218" s="204" t="s">
        <v>218</v>
      </c>
      <c r="G218" s="201"/>
      <c r="H218" s="203" t="s">
        <v>1</v>
      </c>
      <c r="I218" s="205"/>
      <c r="J218" s="201"/>
      <c r="K218" s="201"/>
      <c r="L218" s="206"/>
      <c r="M218" s="207"/>
      <c r="N218" s="208"/>
      <c r="O218" s="208"/>
      <c r="P218" s="208"/>
      <c r="Q218" s="208"/>
      <c r="R218" s="208"/>
      <c r="S218" s="208"/>
      <c r="T218" s="209"/>
      <c r="AT218" s="210" t="s">
        <v>162</v>
      </c>
      <c r="AU218" s="210" t="s">
        <v>160</v>
      </c>
      <c r="AV218" s="13" t="s">
        <v>84</v>
      </c>
      <c r="AW218" s="13" t="s">
        <v>31</v>
      </c>
      <c r="AX218" s="13" t="s">
        <v>76</v>
      </c>
      <c r="AY218" s="210" t="s">
        <v>150</v>
      </c>
    </row>
    <row r="219" spans="2:51" s="14" customFormat="1" ht="11.25">
      <c r="B219" s="211"/>
      <c r="C219" s="212"/>
      <c r="D219" s="202" t="s">
        <v>162</v>
      </c>
      <c r="E219" s="213" t="s">
        <v>1</v>
      </c>
      <c r="F219" s="214" t="s">
        <v>250</v>
      </c>
      <c r="G219" s="212"/>
      <c r="H219" s="215">
        <v>1486.2</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3" customFormat="1" ht="11.25">
      <c r="B220" s="200"/>
      <c r="C220" s="201"/>
      <c r="D220" s="202" t="s">
        <v>162</v>
      </c>
      <c r="E220" s="203" t="s">
        <v>1</v>
      </c>
      <c r="F220" s="204" t="s">
        <v>220</v>
      </c>
      <c r="G220" s="201"/>
      <c r="H220" s="203" t="s">
        <v>1</v>
      </c>
      <c r="I220" s="205"/>
      <c r="J220" s="201"/>
      <c r="K220" s="201"/>
      <c r="L220" s="206"/>
      <c r="M220" s="207"/>
      <c r="N220" s="208"/>
      <c r="O220" s="208"/>
      <c r="P220" s="208"/>
      <c r="Q220" s="208"/>
      <c r="R220" s="208"/>
      <c r="S220" s="208"/>
      <c r="T220" s="209"/>
      <c r="AT220" s="210" t="s">
        <v>162</v>
      </c>
      <c r="AU220" s="210" t="s">
        <v>160</v>
      </c>
      <c r="AV220" s="13" t="s">
        <v>84</v>
      </c>
      <c r="AW220" s="13" t="s">
        <v>31</v>
      </c>
      <c r="AX220" s="13" t="s">
        <v>76</v>
      </c>
      <c r="AY220" s="210" t="s">
        <v>150</v>
      </c>
    </row>
    <row r="221" spans="2:51" s="14" customFormat="1" ht="22.5">
      <c r="B221" s="211"/>
      <c r="C221" s="212"/>
      <c r="D221" s="202" t="s">
        <v>162</v>
      </c>
      <c r="E221" s="213" t="s">
        <v>1</v>
      </c>
      <c r="F221" s="214" t="s">
        <v>251</v>
      </c>
      <c r="G221" s="212"/>
      <c r="H221" s="215">
        <v>2849.81</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3" customFormat="1" ht="11.25">
      <c r="B222" s="200"/>
      <c r="C222" s="201"/>
      <c r="D222" s="202" t="s">
        <v>162</v>
      </c>
      <c r="E222" s="203" t="s">
        <v>1</v>
      </c>
      <c r="F222" s="204" t="s">
        <v>222</v>
      </c>
      <c r="G222" s="201"/>
      <c r="H222" s="203" t="s">
        <v>1</v>
      </c>
      <c r="I222" s="205"/>
      <c r="J222" s="201"/>
      <c r="K222" s="201"/>
      <c r="L222" s="206"/>
      <c r="M222" s="207"/>
      <c r="N222" s="208"/>
      <c r="O222" s="208"/>
      <c r="P222" s="208"/>
      <c r="Q222" s="208"/>
      <c r="R222" s="208"/>
      <c r="S222" s="208"/>
      <c r="T222" s="209"/>
      <c r="AT222" s="210" t="s">
        <v>162</v>
      </c>
      <c r="AU222" s="210" t="s">
        <v>160</v>
      </c>
      <c r="AV222" s="13" t="s">
        <v>84</v>
      </c>
      <c r="AW222" s="13" t="s">
        <v>31</v>
      </c>
      <c r="AX222" s="13" t="s">
        <v>76</v>
      </c>
      <c r="AY222" s="210" t="s">
        <v>150</v>
      </c>
    </row>
    <row r="223" spans="2:51" s="14" customFormat="1" ht="11.25">
      <c r="B223" s="211"/>
      <c r="C223" s="212"/>
      <c r="D223" s="202" t="s">
        <v>162</v>
      </c>
      <c r="E223" s="213" t="s">
        <v>1</v>
      </c>
      <c r="F223" s="214" t="s">
        <v>252</v>
      </c>
      <c r="G223" s="212"/>
      <c r="H223" s="215">
        <v>1073.6</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3" customFormat="1" ht="11.25">
      <c r="B224" s="200"/>
      <c r="C224" s="201"/>
      <c r="D224" s="202" t="s">
        <v>162</v>
      </c>
      <c r="E224" s="203" t="s">
        <v>1</v>
      </c>
      <c r="F224" s="204" t="s">
        <v>224</v>
      </c>
      <c r="G224" s="201"/>
      <c r="H224" s="203" t="s">
        <v>1</v>
      </c>
      <c r="I224" s="205"/>
      <c r="J224" s="201"/>
      <c r="K224" s="201"/>
      <c r="L224" s="206"/>
      <c r="M224" s="207"/>
      <c r="N224" s="208"/>
      <c r="O224" s="208"/>
      <c r="P224" s="208"/>
      <c r="Q224" s="208"/>
      <c r="R224" s="208"/>
      <c r="S224" s="208"/>
      <c r="T224" s="209"/>
      <c r="AT224" s="210" t="s">
        <v>162</v>
      </c>
      <c r="AU224" s="210" t="s">
        <v>160</v>
      </c>
      <c r="AV224" s="13" t="s">
        <v>84</v>
      </c>
      <c r="AW224" s="13" t="s">
        <v>31</v>
      </c>
      <c r="AX224" s="13" t="s">
        <v>76</v>
      </c>
      <c r="AY224" s="210" t="s">
        <v>150</v>
      </c>
    </row>
    <row r="225" spans="2:51" s="14" customFormat="1" ht="11.25">
      <c r="B225" s="211"/>
      <c r="C225" s="212"/>
      <c r="D225" s="202" t="s">
        <v>162</v>
      </c>
      <c r="E225" s="213" t="s">
        <v>1</v>
      </c>
      <c r="F225" s="214" t="s">
        <v>253</v>
      </c>
      <c r="G225" s="212"/>
      <c r="H225" s="215">
        <v>412.895</v>
      </c>
      <c r="I225" s="216"/>
      <c r="J225" s="212"/>
      <c r="K225" s="212"/>
      <c r="L225" s="217"/>
      <c r="M225" s="218"/>
      <c r="N225" s="219"/>
      <c r="O225" s="219"/>
      <c r="P225" s="219"/>
      <c r="Q225" s="219"/>
      <c r="R225" s="219"/>
      <c r="S225" s="219"/>
      <c r="T225" s="220"/>
      <c r="AT225" s="221" t="s">
        <v>162</v>
      </c>
      <c r="AU225" s="221" t="s">
        <v>160</v>
      </c>
      <c r="AV225" s="14" t="s">
        <v>86</v>
      </c>
      <c r="AW225" s="14" t="s">
        <v>31</v>
      </c>
      <c r="AX225" s="14" t="s">
        <v>76</v>
      </c>
      <c r="AY225" s="221" t="s">
        <v>150</v>
      </c>
    </row>
    <row r="226" spans="2:51" s="16" customFormat="1" ht="11.25">
      <c r="B226" s="233"/>
      <c r="C226" s="234"/>
      <c r="D226" s="202" t="s">
        <v>162</v>
      </c>
      <c r="E226" s="235" t="s">
        <v>1</v>
      </c>
      <c r="F226" s="236" t="s">
        <v>170</v>
      </c>
      <c r="G226" s="234"/>
      <c r="H226" s="237">
        <v>8386.505</v>
      </c>
      <c r="I226" s="238"/>
      <c r="J226" s="234"/>
      <c r="K226" s="234"/>
      <c r="L226" s="239"/>
      <c r="M226" s="240"/>
      <c r="N226" s="241"/>
      <c r="O226" s="241"/>
      <c r="P226" s="241"/>
      <c r="Q226" s="241"/>
      <c r="R226" s="241"/>
      <c r="S226" s="241"/>
      <c r="T226" s="242"/>
      <c r="AT226" s="243" t="s">
        <v>162</v>
      </c>
      <c r="AU226" s="243" t="s">
        <v>160</v>
      </c>
      <c r="AV226" s="16" t="s">
        <v>159</v>
      </c>
      <c r="AW226" s="16" t="s">
        <v>31</v>
      </c>
      <c r="AX226" s="16" t="s">
        <v>84</v>
      </c>
      <c r="AY226" s="243" t="s">
        <v>150</v>
      </c>
    </row>
    <row r="227" spans="1:65" s="2" customFormat="1" ht="21.75" customHeight="1">
      <c r="A227" s="35"/>
      <c r="B227" s="36"/>
      <c r="C227" s="244" t="s">
        <v>254</v>
      </c>
      <c r="D227" s="244" t="s">
        <v>255</v>
      </c>
      <c r="E227" s="245" t="s">
        <v>256</v>
      </c>
      <c r="F227" s="246" t="s">
        <v>257</v>
      </c>
      <c r="G227" s="247" t="s">
        <v>191</v>
      </c>
      <c r="H227" s="248">
        <v>1174.111</v>
      </c>
      <c r="I227" s="249"/>
      <c r="J227" s="250">
        <f>ROUND(I227*H227,2)</f>
        <v>0</v>
      </c>
      <c r="K227" s="246" t="s">
        <v>158</v>
      </c>
      <c r="L227" s="251"/>
      <c r="M227" s="252" t="s">
        <v>1</v>
      </c>
      <c r="N227" s="253" t="s">
        <v>41</v>
      </c>
      <c r="O227" s="72"/>
      <c r="P227" s="196">
        <f>O227*H227</f>
        <v>0</v>
      </c>
      <c r="Q227" s="196">
        <v>1</v>
      </c>
      <c r="R227" s="196">
        <f>Q227*H227</f>
        <v>1174.111</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258</v>
      </c>
    </row>
    <row r="228" spans="2:51" s="13" customFormat="1" ht="11.25">
      <c r="B228" s="200"/>
      <c r="C228" s="201"/>
      <c r="D228" s="202" t="s">
        <v>162</v>
      </c>
      <c r="E228" s="203" t="s">
        <v>1</v>
      </c>
      <c r="F228" s="204" t="s">
        <v>259</v>
      </c>
      <c r="G228" s="201"/>
      <c r="H228" s="203" t="s">
        <v>1</v>
      </c>
      <c r="I228" s="205"/>
      <c r="J228" s="201"/>
      <c r="K228" s="201"/>
      <c r="L228" s="206"/>
      <c r="M228" s="207"/>
      <c r="N228" s="208"/>
      <c r="O228" s="208"/>
      <c r="P228" s="208"/>
      <c r="Q228" s="208"/>
      <c r="R228" s="208"/>
      <c r="S228" s="208"/>
      <c r="T228" s="209"/>
      <c r="AT228" s="210" t="s">
        <v>162</v>
      </c>
      <c r="AU228" s="210" t="s">
        <v>160</v>
      </c>
      <c r="AV228" s="13" t="s">
        <v>84</v>
      </c>
      <c r="AW228" s="13" t="s">
        <v>31</v>
      </c>
      <c r="AX228" s="13" t="s">
        <v>76</v>
      </c>
      <c r="AY228" s="210" t="s">
        <v>150</v>
      </c>
    </row>
    <row r="229" spans="2:51" s="13" customFormat="1" ht="11.25">
      <c r="B229" s="200"/>
      <c r="C229" s="201"/>
      <c r="D229" s="202" t="s">
        <v>162</v>
      </c>
      <c r="E229" s="203" t="s">
        <v>1</v>
      </c>
      <c r="F229" s="204" t="s">
        <v>260</v>
      </c>
      <c r="G229" s="201"/>
      <c r="H229" s="203" t="s">
        <v>1</v>
      </c>
      <c r="I229" s="205"/>
      <c r="J229" s="201"/>
      <c r="K229" s="201"/>
      <c r="L229" s="206"/>
      <c r="M229" s="207"/>
      <c r="N229" s="208"/>
      <c r="O229" s="208"/>
      <c r="P229" s="208"/>
      <c r="Q229" s="208"/>
      <c r="R229" s="208"/>
      <c r="S229" s="208"/>
      <c r="T229" s="209"/>
      <c r="AT229" s="210" t="s">
        <v>162</v>
      </c>
      <c r="AU229" s="210" t="s">
        <v>160</v>
      </c>
      <c r="AV229" s="13" t="s">
        <v>84</v>
      </c>
      <c r="AW229" s="13" t="s">
        <v>31</v>
      </c>
      <c r="AX229" s="13" t="s">
        <v>76</v>
      </c>
      <c r="AY229" s="210" t="s">
        <v>150</v>
      </c>
    </row>
    <row r="230" spans="2:51" s="13" customFormat="1" ht="22.5">
      <c r="B230" s="200"/>
      <c r="C230" s="201"/>
      <c r="D230" s="202" t="s">
        <v>162</v>
      </c>
      <c r="E230" s="203" t="s">
        <v>1</v>
      </c>
      <c r="F230" s="204" t="s">
        <v>261</v>
      </c>
      <c r="G230" s="201"/>
      <c r="H230" s="203" t="s">
        <v>1</v>
      </c>
      <c r="I230" s="205"/>
      <c r="J230" s="201"/>
      <c r="K230" s="201"/>
      <c r="L230" s="206"/>
      <c r="M230" s="207"/>
      <c r="N230" s="208"/>
      <c r="O230" s="208"/>
      <c r="P230" s="208"/>
      <c r="Q230" s="208"/>
      <c r="R230" s="208"/>
      <c r="S230" s="208"/>
      <c r="T230" s="209"/>
      <c r="AT230" s="210" t="s">
        <v>162</v>
      </c>
      <c r="AU230" s="210" t="s">
        <v>160</v>
      </c>
      <c r="AV230" s="13" t="s">
        <v>84</v>
      </c>
      <c r="AW230" s="13" t="s">
        <v>31</v>
      </c>
      <c r="AX230" s="13" t="s">
        <v>76</v>
      </c>
      <c r="AY230" s="210" t="s">
        <v>150</v>
      </c>
    </row>
    <row r="231" spans="2:51" s="14" customFormat="1" ht="22.5">
      <c r="B231" s="211"/>
      <c r="C231" s="212"/>
      <c r="D231" s="202" t="s">
        <v>162</v>
      </c>
      <c r="E231" s="213" t="s">
        <v>1</v>
      </c>
      <c r="F231" s="214" t="s">
        <v>262</v>
      </c>
      <c r="G231" s="212"/>
      <c r="H231" s="215">
        <v>1174.111</v>
      </c>
      <c r="I231" s="216"/>
      <c r="J231" s="212"/>
      <c r="K231" s="212"/>
      <c r="L231" s="217"/>
      <c r="M231" s="218"/>
      <c r="N231" s="219"/>
      <c r="O231" s="219"/>
      <c r="P231" s="219"/>
      <c r="Q231" s="219"/>
      <c r="R231" s="219"/>
      <c r="S231" s="219"/>
      <c r="T231" s="220"/>
      <c r="AT231" s="221" t="s">
        <v>162</v>
      </c>
      <c r="AU231" s="221" t="s">
        <v>160</v>
      </c>
      <c r="AV231" s="14" t="s">
        <v>86</v>
      </c>
      <c r="AW231" s="14" t="s">
        <v>31</v>
      </c>
      <c r="AX231" s="14" t="s">
        <v>84</v>
      </c>
      <c r="AY231" s="221" t="s">
        <v>150</v>
      </c>
    </row>
    <row r="232" spans="1:65" s="2" customFormat="1" ht="33" customHeight="1">
      <c r="A232" s="35"/>
      <c r="B232" s="36"/>
      <c r="C232" s="187" t="s">
        <v>263</v>
      </c>
      <c r="D232" s="187" t="s">
        <v>154</v>
      </c>
      <c r="E232" s="188" t="s">
        <v>264</v>
      </c>
      <c r="F232" s="189" t="s">
        <v>265</v>
      </c>
      <c r="G232" s="190" t="s">
        <v>157</v>
      </c>
      <c r="H232" s="191">
        <v>4302.48</v>
      </c>
      <c r="I232" s="192"/>
      <c r="J232" s="193">
        <f>ROUND(I232*H232,2)</f>
        <v>0</v>
      </c>
      <c r="K232" s="189" t="s">
        <v>158</v>
      </c>
      <c r="L232" s="40"/>
      <c r="M232" s="194" t="s">
        <v>1</v>
      </c>
      <c r="N232" s="195"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159</v>
      </c>
      <c r="AT232" s="198" t="s">
        <v>154</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266</v>
      </c>
    </row>
    <row r="233" spans="2:51" s="13" customFormat="1" ht="11.25">
      <c r="B233" s="200"/>
      <c r="C233" s="201"/>
      <c r="D233" s="202" t="s">
        <v>162</v>
      </c>
      <c r="E233" s="203" t="s">
        <v>1</v>
      </c>
      <c r="F233" s="204" t="s">
        <v>267</v>
      </c>
      <c r="G233" s="201"/>
      <c r="H233" s="203" t="s">
        <v>1</v>
      </c>
      <c r="I233" s="205"/>
      <c r="J233" s="201"/>
      <c r="K233" s="201"/>
      <c r="L233" s="206"/>
      <c r="M233" s="207"/>
      <c r="N233" s="208"/>
      <c r="O233" s="208"/>
      <c r="P233" s="208"/>
      <c r="Q233" s="208"/>
      <c r="R233" s="208"/>
      <c r="S233" s="208"/>
      <c r="T233" s="209"/>
      <c r="AT233" s="210" t="s">
        <v>162</v>
      </c>
      <c r="AU233" s="210" t="s">
        <v>160</v>
      </c>
      <c r="AV233" s="13" t="s">
        <v>84</v>
      </c>
      <c r="AW233" s="13" t="s">
        <v>31</v>
      </c>
      <c r="AX233" s="13" t="s">
        <v>76</v>
      </c>
      <c r="AY233" s="210" t="s">
        <v>150</v>
      </c>
    </row>
    <row r="234" spans="2:51" s="13" customFormat="1" ht="11.25">
      <c r="B234" s="200"/>
      <c r="C234" s="201"/>
      <c r="D234" s="202" t="s">
        <v>162</v>
      </c>
      <c r="E234" s="203" t="s">
        <v>1</v>
      </c>
      <c r="F234" s="204" t="s">
        <v>213</v>
      </c>
      <c r="G234" s="201"/>
      <c r="H234" s="203" t="s">
        <v>1</v>
      </c>
      <c r="I234" s="205"/>
      <c r="J234" s="201"/>
      <c r="K234" s="201"/>
      <c r="L234" s="206"/>
      <c r="M234" s="207"/>
      <c r="N234" s="208"/>
      <c r="O234" s="208"/>
      <c r="P234" s="208"/>
      <c r="Q234" s="208"/>
      <c r="R234" s="208"/>
      <c r="S234" s="208"/>
      <c r="T234" s="209"/>
      <c r="AT234" s="210" t="s">
        <v>162</v>
      </c>
      <c r="AU234" s="210" t="s">
        <v>160</v>
      </c>
      <c r="AV234" s="13" t="s">
        <v>84</v>
      </c>
      <c r="AW234" s="13" t="s">
        <v>31</v>
      </c>
      <c r="AX234" s="13" t="s">
        <v>76</v>
      </c>
      <c r="AY234" s="210" t="s">
        <v>150</v>
      </c>
    </row>
    <row r="235" spans="2:51" s="14" customFormat="1" ht="11.25">
      <c r="B235" s="211"/>
      <c r="C235" s="212"/>
      <c r="D235" s="202" t="s">
        <v>162</v>
      </c>
      <c r="E235" s="213" t="s">
        <v>1</v>
      </c>
      <c r="F235" s="214" t="s">
        <v>268</v>
      </c>
      <c r="G235" s="212"/>
      <c r="H235" s="215">
        <v>280.2</v>
      </c>
      <c r="I235" s="216"/>
      <c r="J235" s="212"/>
      <c r="K235" s="212"/>
      <c r="L235" s="217"/>
      <c r="M235" s="218"/>
      <c r="N235" s="219"/>
      <c r="O235" s="219"/>
      <c r="P235" s="219"/>
      <c r="Q235" s="219"/>
      <c r="R235" s="219"/>
      <c r="S235" s="219"/>
      <c r="T235" s="220"/>
      <c r="AT235" s="221" t="s">
        <v>162</v>
      </c>
      <c r="AU235" s="221" t="s">
        <v>160</v>
      </c>
      <c r="AV235" s="14" t="s">
        <v>86</v>
      </c>
      <c r="AW235" s="14" t="s">
        <v>31</v>
      </c>
      <c r="AX235" s="14" t="s">
        <v>76</v>
      </c>
      <c r="AY235" s="221" t="s">
        <v>150</v>
      </c>
    </row>
    <row r="236" spans="2:51" s="14" customFormat="1" ht="11.25">
      <c r="B236" s="211"/>
      <c r="C236" s="212"/>
      <c r="D236" s="202" t="s">
        <v>162</v>
      </c>
      <c r="E236" s="213" t="s">
        <v>1</v>
      </c>
      <c r="F236" s="214" t="s">
        <v>269</v>
      </c>
      <c r="G236" s="212"/>
      <c r="H236" s="215">
        <v>425.6</v>
      </c>
      <c r="I236" s="216"/>
      <c r="J236" s="212"/>
      <c r="K236" s="212"/>
      <c r="L236" s="217"/>
      <c r="M236" s="218"/>
      <c r="N236" s="219"/>
      <c r="O236" s="219"/>
      <c r="P236" s="219"/>
      <c r="Q236" s="219"/>
      <c r="R236" s="219"/>
      <c r="S236" s="219"/>
      <c r="T236" s="220"/>
      <c r="AT236" s="221" t="s">
        <v>162</v>
      </c>
      <c r="AU236" s="221" t="s">
        <v>160</v>
      </c>
      <c r="AV236" s="14" t="s">
        <v>86</v>
      </c>
      <c r="AW236" s="14" t="s">
        <v>31</v>
      </c>
      <c r="AX236" s="14" t="s">
        <v>76</v>
      </c>
      <c r="AY236" s="221" t="s">
        <v>150</v>
      </c>
    </row>
    <row r="237" spans="2:51" s="13" customFormat="1" ht="11.25">
      <c r="B237" s="200"/>
      <c r="C237" s="201"/>
      <c r="D237" s="202" t="s">
        <v>162</v>
      </c>
      <c r="E237" s="203" t="s">
        <v>1</v>
      </c>
      <c r="F237" s="204" t="s">
        <v>216</v>
      </c>
      <c r="G237" s="201"/>
      <c r="H237" s="203" t="s">
        <v>1</v>
      </c>
      <c r="I237" s="205"/>
      <c r="J237" s="201"/>
      <c r="K237" s="201"/>
      <c r="L237" s="206"/>
      <c r="M237" s="207"/>
      <c r="N237" s="208"/>
      <c r="O237" s="208"/>
      <c r="P237" s="208"/>
      <c r="Q237" s="208"/>
      <c r="R237" s="208"/>
      <c r="S237" s="208"/>
      <c r="T237" s="209"/>
      <c r="AT237" s="210" t="s">
        <v>162</v>
      </c>
      <c r="AU237" s="210" t="s">
        <v>160</v>
      </c>
      <c r="AV237" s="13" t="s">
        <v>84</v>
      </c>
      <c r="AW237" s="13" t="s">
        <v>31</v>
      </c>
      <c r="AX237" s="13" t="s">
        <v>76</v>
      </c>
      <c r="AY237" s="210" t="s">
        <v>150</v>
      </c>
    </row>
    <row r="238" spans="2:51" s="14" customFormat="1" ht="11.25">
      <c r="B238" s="211"/>
      <c r="C238" s="212"/>
      <c r="D238" s="202" t="s">
        <v>162</v>
      </c>
      <c r="E238" s="213" t="s">
        <v>1</v>
      </c>
      <c r="F238" s="214" t="s">
        <v>270</v>
      </c>
      <c r="G238" s="212"/>
      <c r="H238" s="215">
        <v>962.6</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3" customFormat="1" ht="11.25">
      <c r="B239" s="200"/>
      <c r="C239" s="201"/>
      <c r="D239" s="202" t="s">
        <v>162</v>
      </c>
      <c r="E239" s="203" t="s">
        <v>1</v>
      </c>
      <c r="F239" s="204" t="s">
        <v>218</v>
      </c>
      <c r="G239" s="201"/>
      <c r="H239" s="203" t="s">
        <v>1</v>
      </c>
      <c r="I239" s="205"/>
      <c r="J239" s="201"/>
      <c r="K239" s="201"/>
      <c r="L239" s="206"/>
      <c r="M239" s="207"/>
      <c r="N239" s="208"/>
      <c r="O239" s="208"/>
      <c r="P239" s="208"/>
      <c r="Q239" s="208"/>
      <c r="R239" s="208"/>
      <c r="S239" s="208"/>
      <c r="T239" s="209"/>
      <c r="AT239" s="210" t="s">
        <v>162</v>
      </c>
      <c r="AU239" s="210" t="s">
        <v>160</v>
      </c>
      <c r="AV239" s="13" t="s">
        <v>84</v>
      </c>
      <c r="AW239" s="13" t="s">
        <v>31</v>
      </c>
      <c r="AX239" s="13" t="s">
        <v>76</v>
      </c>
      <c r="AY239" s="210" t="s">
        <v>150</v>
      </c>
    </row>
    <row r="240" spans="2:51" s="14" customFormat="1" ht="11.25">
      <c r="B240" s="211"/>
      <c r="C240" s="212"/>
      <c r="D240" s="202" t="s">
        <v>162</v>
      </c>
      <c r="E240" s="213" t="s">
        <v>1</v>
      </c>
      <c r="F240" s="214" t="s">
        <v>271</v>
      </c>
      <c r="G240" s="212"/>
      <c r="H240" s="215">
        <v>647.2</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3" customFormat="1" ht="11.25">
      <c r="B241" s="200"/>
      <c r="C241" s="201"/>
      <c r="D241" s="202" t="s">
        <v>162</v>
      </c>
      <c r="E241" s="203" t="s">
        <v>1</v>
      </c>
      <c r="F241" s="204" t="s">
        <v>220</v>
      </c>
      <c r="G241" s="201"/>
      <c r="H241" s="203" t="s">
        <v>1</v>
      </c>
      <c r="I241" s="205"/>
      <c r="J241" s="201"/>
      <c r="K241" s="201"/>
      <c r="L241" s="206"/>
      <c r="M241" s="207"/>
      <c r="N241" s="208"/>
      <c r="O241" s="208"/>
      <c r="P241" s="208"/>
      <c r="Q241" s="208"/>
      <c r="R241" s="208"/>
      <c r="S241" s="208"/>
      <c r="T241" s="209"/>
      <c r="AT241" s="210" t="s">
        <v>162</v>
      </c>
      <c r="AU241" s="210" t="s">
        <v>160</v>
      </c>
      <c r="AV241" s="13" t="s">
        <v>84</v>
      </c>
      <c r="AW241" s="13" t="s">
        <v>31</v>
      </c>
      <c r="AX241" s="13" t="s">
        <v>76</v>
      </c>
      <c r="AY241" s="210" t="s">
        <v>150</v>
      </c>
    </row>
    <row r="242" spans="2:51" s="14" customFormat="1" ht="11.25">
      <c r="B242" s="211"/>
      <c r="C242" s="212"/>
      <c r="D242" s="202" t="s">
        <v>162</v>
      </c>
      <c r="E242" s="213" t="s">
        <v>1</v>
      </c>
      <c r="F242" s="214" t="s">
        <v>272</v>
      </c>
      <c r="G242" s="212"/>
      <c r="H242" s="215">
        <v>875.16</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3" customFormat="1" ht="11.25">
      <c r="B243" s="200"/>
      <c r="C243" s="201"/>
      <c r="D243" s="202" t="s">
        <v>162</v>
      </c>
      <c r="E243" s="203" t="s">
        <v>1</v>
      </c>
      <c r="F243" s="204" t="s">
        <v>222</v>
      </c>
      <c r="G243" s="201"/>
      <c r="H243" s="203" t="s">
        <v>1</v>
      </c>
      <c r="I243" s="205"/>
      <c r="J243" s="201"/>
      <c r="K243" s="201"/>
      <c r="L243" s="206"/>
      <c r="M243" s="207"/>
      <c r="N243" s="208"/>
      <c r="O243" s="208"/>
      <c r="P243" s="208"/>
      <c r="Q243" s="208"/>
      <c r="R243" s="208"/>
      <c r="S243" s="208"/>
      <c r="T243" s="209"/>
      <c r="AT243" s="210" t="s">
        <v>162</v>
      </c>
      <c r="AU243" s="210" t="s">
        <v>160</v>
      </c>
      <c r="AV243" s="13" t="s">
        <v>84</v>
      </c>
      <c r="AW243" s="13" t="s">
        <v>31</v>
      </c>
      <c r="AX243" s="13" t="s">
        <v>76</v>
      </c>
      <c r="AY243" s="210" t="s">
        <v>150</v>
      </c>
    </row>
    <row r="244" spans="2:51" s="14" customFormat="1" ht="11.25">
      <c r="B244" s="211"/>
      <c r="C244" s="212"/>
      <c r="D244" s="202" t="s">
        <v>162</v>
      </c>
      <c r="E244" s="213" t="s">
        <v>1</v>
      </c>
      <c r="F244" s="214" t="s">
        <v>273</v>
      </c>
      <c r="G244" s="212"/>
      <c r="H244" s="215">
        <v>554.4</v>
      </c>
      <c r="I244" s="216"/>
      <c r="J244" s="212"/>
      <c r="K244" s="212"/>
      <c r="L244" s="217"/>
      <c r="M244" s="218"/>
      <c r="N244" s="219"/>
      <c r="O244" s="219"/>
      <c r="P244" s="219"/>
      <c r="Q244" s="219"/>
      <c r="R244" s="219"/>
      <c r="S244" s="219"/>
      <c r="T244" s="220"/>
      <c r="AT244" s="221" t="s">
        <v>162</v>
      </c>
      <c r="AU244" s="221" t="s">
        <v>160</v>
      </c>
      <c r="AV244" s="14" t="s">
        <v>86</v>
      </c>
      <c r="AW244" s="14" t="s">
        <v>31</v>
      </c>
      <c r="AX244" s="14" t="s">
        <v>76</v>
      </c>
      <c r="AY244" s="221" t="s">
        <v>150</v>
      </c>
    </row>
    <row r="245" spans="2:51" s="13" customFormat="1" ht="11.25">
      <c r="B245" s="200"/>
      <c r="C245" s="201"/>
      <c r="D245" s="202" t="s">
        <v>162</v>
      </c>
      <c r="E245" s="203" t="s">
        <v>1</v>
      </c>
      <c r="F245" s="204" t="s">
        <v>224</v>
      </c>
      <c r="G245" s="201"/>
      <c r="H245" s="203" t="s">
        <v>1</v>
      </c>
      <c r="I245" s="205"/>
      <c r="J245" s="201"/>
      <c r="K245" s="201"/>
      <c r="L245" s="206"/>
      <c r="M245" s="207"/>
      <c r="N245" s="208"/>
      <c r="O245" s="208"/>
      <c r="P245" s="208"/>
      <c r="Q245" s="208"/>
      <c r="R245" s="208"/>
      <c r="S245" s="208"/>
      <c r="T245" s="209"/>
      <c r="AT245" s="210" t="s">
        <v>162</v>
      </c>
      <c r="AU245" s="210" t="s">
        <v>160</v>
      </c>
      <c r="AV245" s="13" t="s">
        <v>84</v>
      </c>
      <c r="AW245" s="13" t="s">
        <v>31</v>
      </c>
      <c r="AX245" s="13" t="s">
        <v>76</v>
      </c>
      <c r="AY245" s="210" t="s">
        <v>150</v>
      </c>
    </row>
    <row r="246" spans="2:51" s="14" customFormat="1" ht="11.25">
      <c r="B246" s="211"/>
      <c r="C246" s="212"/>
      <c r="D246" s="202" t="s">
        <v>162</v>
      </c>
      <c r="E246" s="213" t="s">
        <v>1</v>
      </c>
      <c r="F246" s="214" t="s">
        <v>274</v>
      </c>
      <c r="G246" s="212"/>
      <c r="H246" s="215">
        <v>557.32</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6" customFormat="1" ht="11.25">
      <c r="B247" s="233"/>
      <c r="C247" s="234"/>
      <c r="D247" s="202" t="s">
        <v>162</v>
      </c>
      <c r="E247" s="235" t="s">
        <v>1</v>
      </c>
      <c r="F247" s="236" t="s">
        <v>170</v>
      </c>
      <c r="G247" s="234"/>
      <c r="H247" s="237">
        <v>4302.48</v>
      </c>
      <c r="I247" s="238"/>
      <c r="J247" s="234"/>
      <c r="K247" s="234"/>
      <c r="L247" s="239"/>
      <c r="M247" s="240"/>
      <c r="N247" s="241"/>
      <c r="O247" s="241"/>
      <c r="P247" s="241"/>
      <c r="Q247" s="241"/>
      <c r="R247" s="241"/>
      <c r="S247" s="241"/>
      <c r="T247" s="242"/>
      <c r="AT247" s="243" t="s">
        <v>162</v>
      </c>
      <c r="AU247" s="243" t="s">
        <v>160</v>
      </c>
      <c r="AV247" s="16" t="s">
        <v>159</v>
      </c>
      <c r="AW247" s="16" t="s">
        <v>31</v>
      </c>
      <c r="AX247" s="16" t="s">
        <v>84</v>
      </c>
      <c r="AY247" s="243" t="s">
        <v>150</v>
      </c>
    </row>
    <row r="248" spans="1:65" s="2" customFormat="1" ht="33" customHeight="1">
      <c r="A248" s="35"/>
      <c r="B248" s="36"/>
      <c r="C248" s="187" t="s">
        <v>275</v>
      </c>
      <c r="D248" s="187" t="s">
        <v>154</v>
      </c>
      <c r="E248" s="188" t="s">
        <v>276</v>
      </c>
      <c r="F248" s="189" t="s">
        <v>277</v>
      </c>
      <c r="G248" s="190" t="s">
        <v>157</v>
      </c>
      <c r="H248" s="191">
        <v>10720.013</v>
      </c>
      <c r="I248" s="192"/>
      <c r="J248" s="193">
        <f>ROUND(I248*H248,2)</f>
        <v>0</v>
      </c>
      <c r="K248" s="189" t="s">
        <v>158</v>
      </c>
      <c r="L248" s="40"/>
      <c r="M248" s="194" t="s">
        <v>1</v>
      </c>
      <c r="N248" s="195" t="s">
        <v>41</v>
      </c>
      <c r="O248" s="72"/>
      <c r="P248" s="196">
        <f>O248*H248</f>
        <v>0</v>
      </c>
      <c r="Q248" s="196">
        <v>0</v>
      </c>
      <c r="R248" s="196">
        <f>Q248*H248</f>
        <v>0</v>
      </c>
      <c r="S248" s="196">
        <v>0</v>
      </c>
      <c r="T248" s="197">
        <f>S248*H248</f>
        <v>0</v>
      </c>
      <c r="U248" s="35"/>
      <c r="V248" s="35"/>
      <c r="W248" s="35"/>
      <c r="X248" s="35"/>
      <c r="Y248" s="35"/>
      <c r="Z248" s="35"/>
      <c r="AA248" s="35"/>
      <c r="AB248" s="35"/>
      <c r="AC248" s="35"/>
      <c r="AD248" s="35"/>
      <c r="AE248" s="35"/>
      <c r="AR248" s="198" t="s">
        <v>159</v>
      </c>
      <c r="AT248" s="198" t="s">
        <v>154</v>
      </c>
      <c r="AU248" s="198" t="s">
        <v>160</v>
      </c>
      <c r="AY248" s="18" t="s">
        <v>150</v>
      </c>
      <c r="BE248" s="199">
        <f>IF(N248="základní",J248,0)</f>
        <v>0</v>
      </c>
      <c r="BF248" s="199">
        <f>IF(N248="snížená",J248,0)</f>
        <v>0</v>
      </c>
      <c r="BG248" s="199">
        <f>IF(N248="zákl. přenesená",J248,0)</f>
        <v>0</v>
      </c>
      <c r="BH248" s="199">
        <f>IF(N248="sníž. přenesená",J248,0)</f>
        <v>0</v>
      </c>
      <c r="BI248" s="199">
        <f>IF(N248="nulová",J248,0)</f>
        <v>0</v>
      </c>
      <c r="BJ248" s="18" t="s">
        <v>84</v>
      </c>
      <c r="BK248" s="199">
        <f>ROUND(I248*H248,2)</f>
        <v>0</v>
      </c>
      <c r="BL248" s="18" t="s">
        <v>159</v>
      </c>
      <c r="BM248" s="198" t="s">
        <v>278</v>
      </c>
    </row>
    <row r="249" spans="2:51" s="13" customFormat="1" ht="22.5">
      <c r="B249" s="200"/>
      <c r="C249" s="201"/>
      <c r="D249" s="202" t="s">
        <v>162</v>
      </c>
      <c r="E249" s="203" t="s">
        <v>1</v>
      </c>
      <c r="F249" s="204" t="s">
        <v>279</v>
      </c>
      <c r="G249" s="201"/>
      <c r="H249" s="203" t="s">
        <v>1</v>
      </c>
      <c r="I249" s="205"/>
      <c r="J249" s="201"/>
      <c r="K249" s="201"/>
      <c r="L249" s="206"/>
      <c r="M249" s="207"/>
      <c r="N249" s="208"/>
      <c r="O249" s="208"/>
      <c r="P249" s="208"/>
      <c r="Q249" s="208"/>
      <c r="R249" s="208"/>
      <c r="S249" s="208"/>
      <c r="T249" s="209"/>
      <c r="AT249" s="210" t="s">
        <v>162</v>
      </c>
      <c r="AU249" s="210" t="s">
        <v>160</v>
      </c>
      <c r="AV249" s="13" t="s">
        <v>84</v>
      </c>
      <c r="AW249" s="13" t="s">
        <v>31</v>
      </c>
      <c r="AX249" s="13" t="s">
        <v>76</v>
      </c>
      <c r="AY249" s="210" t="s">
        <v>150</v>
      </c>
    </row>
    <row r="250" spans="2:51" s="13" customFormat="1" ht="11.25">
      <c r="B250" s="200"/>
      <c r="C250" s="201"/>
      <c r="D250" s="202" t="s">
        <v>162</v>
      </c>
      <c r="E250" s="203" t="s">
        <v>1</v>
      </c>
      <c r="F250" s="204" t="s">
        <v>211</v>
      </c>
      <c r="G250" s="201"/>
      <c r="H250" s="203" t="s">
        <v>1</v>
      </c>
      <c r="I250" s="205"/>
      <c r="J250" s="201"/>
      <c r="K250" s="201"/>
      <c r="L250" s="206"/>
      <c r="M250" s="207"/>
      <c r="N250" s="208"/>
      <c r="O250" s="208"/>
      <c r="P250" s="208"/>
      <c r="Q250" s="208"/>
      <c r="R250" s="208"/>
      <c r="S250" s="208"/>
      <c r="T250" s="209"/>
      <c r="AT250" s="210" t="s">
        <v>162</v>
      </c>
      <c r="AU250" s="210" t="s">
        <v>160</v>
      </c>
      <c r="AV250" s="13" t="s">
        <v>84</v>
      </c>
      <c r="AW250" s="13" t="s">
        <v>31</v>
      </c>
      <c r="AX250" s="13" t="s">
        <v>76</v>
      </c>
      <c r="AY250" s="210" t="s">
        <v>150</v>
      </c>
    </row>
    <row r="251" spans="2:51" s="14" customFormat="1" ht="11.25">
      <c r="B251" s="211"/>
      <c r="C251" s="212"/>
      <c r="D251" s="202" t="s">
        <v>162</v>
      </c>
      <c r="E251" s="213" t="s">
        <v>1</v>
      </c>
      <c r="F251" s="214" t="s">
        <v>280</v>
      </c>
      <c r="G251" s="212"/>
      <c r="H251" s="215">
        <v>14.25</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3" customFormat="1" ht="11.25">
      <c r="B252" s="200"/>
      <c r="C252" s="201"/>
      <c r="D252" s="202" t="s">
        <v>162</v>
      </c>
      <c r="E252" s="203" t="s">
        <v>1</v>
      </c>
      <c r="F252" s="204" t="s">
        <v>213</v>
      </c>
      <c r="G252" s="201"/>
      <c r="H252" s="203" t="s">
        <v>1</v>
      </c>
      <c r="I252" s="205"/>
      <c r="J252" s="201"/>
      <c r="K252" s="201"/>
      <c r="L252" s="206"/>
      <c r="M252" s="207"/>
      <c r="N252" s="208"/>
      <c r="O252" s="208"/>
      <c r="P252" s="208"/>
      <c r="Q252" s="208"/>
      <c r="R252" s="208"/>
      <c r="S252" s="208"/>
      <c r="T252" s="209"/>
      <c r="AT252" s="210" t="s">
        <v>162</v>
      </c>
      <c r="AU252" s="210" t="s">
        <v>160</v>
      </c>
      <c r="AV252" s="13" t="s">
        <v>84</v>
      </c>
      <c r="AW252" s="13" t="s">
        <v>31</v>
      </c>
      <c r="AX252" s="13" t="s">
        <v>76</v>
      </c>
      <c r="AY252" s="210" t="s">
        <v>150</v>
      </c>
    </row>
    <row r="253" spans="2:51" s="14" customFormat="1" ht="33.75">
      <c r="B253" s="211"/>
      <c r="C253" s="212"/>
      <c r="D253" s="202" t="s">
        <v>162</v>
      </c>
      <c r="E253" s="213" t="s">
        <v>1</v>
      </c>
      <c r="F253" s="214" t="s">
        <v>281</v>
      </c>
      <c r="G253" s="212"/>
      <c r="H253" s="215">
        <v>116.3</v>
      </c>
      <c r="I253" s="216"/>
      <c r="J253" s="212"/>
      <c r="K253" s="212"/>
      <c r="L253" s="217"/>
      <c r="M253" s="218"/>
      <c r="N253" s="219"/>
      <c r="O253" s="219"/>
      <c r="P253" s="219"/>
      <c r="Q253" s="219"/>
      <c r="R253" s="219"/>
      <c r="S253" s="219"/>
      <c r="T253" s="220"/>
      <c r="AT253" s="221" t="s">
        <v>162</v>
      </c>
      <c r="AU253" s="221" t="s">
        <v>160</v>
      </c>
      <c r="AV253" s="14" t="s">
        <v>86</v>
      </c>
      <c r="AW253" s="14" t="s">
        <v>31</v>
      </c>
      <c r="AX253" s="14" t="s">
        <v>76</v>
      </c>
      <c r="AY253" s="221" t="s">
        <v>150</v>
      </c>
    </row>
    <row r="254" spans="2:51" s="14" customFormat="1" ht="33.75">
      <c r="B254" s="211"/>
      <c r="C254" s="212"/>
      <c r="D254" s="202" t="s">
        <v>162</v>
      </c>
      <c r="E254" s="213" t="s">
        <v>1</v>
      </c>
      <c r="F254" s="214" t="s">
        <v>282</v>
      </c>
      <c r="G254" s="212"/>
      <c r="H254" s="215">
        <v>110.875</v>
      </c>
      <c r="I254" s="216"/>
      <c r="J254" s="212"/>
      <c r="K254" s="212"/>
      <c r="L254" s="217"/>
      <c r="M254" s="218"/>
      <c r="N254" s="219"/>
      <c r="O254" s="219"/>
      <c r="P254" s="219"/>
      <c r="Q254" s="219"/>
      <c r="R254" s="219"/>
      <c r="S254" s="219"/>
      <c r="T254" s="220"/>
      <c r="AT254" s="221" t="s">
        <v>162</v>
      </c>
      <c r="AU254" s="221" t="s">
        <v>160</v>
      </c>
      <c r="AV254" s="14" t="s">
        <v>86</v>
      </c>
      <c r="AW254" s="14" t="s">
        <v>31</v>
      </c>
      <c r="AX254" s="14" t="s">
        <v>76</v>
      </c>
      <c r="AY254" s="221" t="s">
        <v>150</v>
      </c>
    </row>
    <row r="255" spans="2:51" s="13" customFormat="1" ht="11.25">
      <c r="B255" s="200"/>
      <c r="C255" s="201"/>
      <c r="D255" s="202" t="s">
        <v>162</v>
      </c>
      <c r="E255" s="203" t="s">
        <v>1</v>
      </c>
      <c r="F255" s="204" t="s">
        <v>216</v>
      </c>
      <c r="G255" s="201"/>
      <c r="H255" s="203" t="s">
        <v>1</v>
      </c>
      <c r="I255" s="205"/>
      <c r="J255" s="201"/>
      <c r="K255" s="201"/>
      <c r="L255" s="206"/>
      <c r="M255" s="207"/>
      <c r="N255" s="208"/>
      <c r="O255" s="208"/>
      <c r="P255" s="208"/>
      <c r="Q255" s="208"/>
      <c r="R255" s="208"/>
      <c r="S255" s="208"/>
      <c r="T255" s="209"/>
      <c r="AT255" s="210" t="s">
        <v>162</v>
      </c>
      <c r="AU255" s="210" t="s">
        <v>160</v>
      </c>
      <c r="AV255" s="13" t="s">
        <v>84</v>
      </c>
      <c r="AW255" s="13" t="s">
        <v>31</v>
      </c>
      <c r="AX255" s="13" t="s">
        <v>76</v>
      </c>
      <c r="AY255" s="210" t="s">
        <v>150</v>
      </c>
    </row>
    <row r="256" spans="2:51" s="14" customFormat="1" ht="22.5">
      <c r="B256" s="211"/>
      <c r="C256" s="212"/>
      <c r="D256" s="202" t="s">
        <v>162</v>
      </c>
      <c r="E256" s="213" t="s">
        <v>1</v>
      </c>
      <c r="F256" s="214" t="s">
        <v>283</v>
      </c>
      <c r="G256" s="212"/>
      <c r="H256" s="215">
        <v>70.145</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3" customFormat="1" ht="11.25">
      <c r="B257" s="200"/>
      <c r="C257" s="201"/>
      <c r="D257" s="202" t="s">
        <v>162</v>
      </c>
      <c r="E257" s="203" t="s">
        <v>1</v>
      </c>
      <c r="F257" s="204" t="s">
        <v>218</v>
      </c>
      <c r="G257" s="201"/>
      <c r="H257" s="203" t="s">
        <v>1</v>
      </c>
      <c r="I257" s="205"/>
      <c r="J257" s="201"/>
      <c r="K257" s="201"/>
      <c r="L257" s="206"/>
      <c r="M257" s="207"/>
      <c r="N257" s="208"/>
      <c r="O257" s="208"/>
      <c r="P257" s="208"/>
      <c r="Q257" s="208"/>
      <c r="R257" s="208"/>
      <c r="S257" s="208"/>
      <c r="T257" s="209"/>
      <c r="AT257" s="210" t="s">
        <v>162</v>
      </c>
      <c r="AU257" s="210" t="s">
        <v>160</v>
      </c>
      <c r="AV257" s="13" t="s">
        <v>84</v>
      </c>
      <c r="AW257" s="13" t="s">
        <v>31</v>
      </c>
      <c r="AX257" s="13" t="s">
        <v>76</v>
      </c>
      <c r="AY257" s="210" t="s">
        <v>150</v>
      </c>
    </row>
    <row r="258" spans="2:51" s="14" customFormat="1" ht="11.25">
      <c r="B258" s="211"/>
      <c r="C258" s="212"/>
      <c r="D258" s="202" t="s">
        <v>162</v>
      </c>
      <c r="E258" s="213" t="s">
        <v>1</v>
      </c>
      <c r="F258" s="214" t="s">
        <v>284</v>
      </c>
      <c r="G258" s="212"/>
      <c r="H258" s="215">
        <v>24.35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3" customFormat="1" ht="11.25">
      <c r="B259" s="200"/>
      <c r="C259" s="201"/>
      <c r="D259" s="202" t="s">
        <v>162</v>
      </c>
      <c r="E259" s="203" t="s">
        <v>1</v>
      </c>
      <c r="F259" s="204" t="s">
        <v>220</v>
      </c>
      <c r="G259" s="201"/>
      <c r="H259" s="203" t="s">
        <v>1</v>
      </c>
      <c r="I259" s="205"/>
      <c r="J259" s="201"/>
      <c r="K259" s="201"/>
      <c r="L259" s="206"/>
      <c r="M259" s="207"/>
      <c r="N259" s="208"/>
      <c r="O259" s="208"/>
      <c r="P259" s="208"/>
      <c r="Q259" s="208"/>
      <c r="R259" s="208"/>
      <c r="S259" s="208"/>
      <c r="T259" s="209"/>
      <c r="AT259" s="210" t="s">
        <v>162</v>
      </c>
      <c r="AU259" s="210" t="s">
        <v>160</v>
      </c>
      <c r="AV259" s="13" t="s">
        <v>84</v>
      </c>
      <c r="AW259" s="13" t="s">
        <v>31</v>
      </c>
      <c r="AX259" s="13" t="s">
        <v>76</v>
      </c>
      <c r="AY259" s="210" t="s">
        <v>150</v>
      </c>
    </row>
    <row r="260" spans="2:51" s="14" customFormat="1" ht="22.5">
      <c r="B260" s="211"/>
      <c r="C260" s="212"/>
      <c r="D260" s="202" t="s">
        <v>162</v>
      </c>
      <c r="E260" s="213" t="s">
        <v>1</v>
      </c>
      <c r="F260" s="214" t="s">
        <v>285</v>
      </c>
      <c r="G260" s="212"/>
      <c r="H260" s="215">
        <v>59.25</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3" customFormat="1" ht="11.25">
      <c r="B261" s="200"/>
      <c r="C261" s="201"/>
      <c r="D261" s="202" t="s">
        <v>162</v>
      </c>
      <c r="E261" s="203" t="s">
        <v>1</v>
      </c>
      <c r="F261" s="204" t="s">
        <v>222</v>
      </c>
      <c r="G261" s="201"/>
      <c r="H261" s="203" t="s">
        <v>1</v>
      </c>
      <c r="I261" s="205"/>
      <c r="J261" s="201"/>
      <c r="K261" s="201"/>
      <c r="L261" s="206"/>
      <c r="M261" s="207"/>
      <c r="N261" s="208"/>
      <c r="O261" s="208"/>
      <c r="P261" s="208"/>
      <c r="Q261" s="208"/>
      <c r="R261" s="208"/>
      <c r="S261" s="208"/>
      <c r="T261" s="209"/>
      <c r="AT261" s="210" t="s">
        <v>162</v>
      </c>
      <c r="AU261" s="210" t="s">
        <v>160</v>
      </c>
      <c r="AV261" s="13" t="s">
        <v>84</v>
      </c>
      <c r="AW261" s="13" t="s">
        <v>31</v>
      </c>
      <c r="AX261" s="13" t="s">
        <v>76</v>
      </c>
      <c r="AY261" s="210" t="s">
        <v>150</v>
      </c>
    </row>
    <row r="262" spans="2:51" s="14" customFormat="1" ht="11.25">
      <c r="B262" s="211"/>
      <c r="C262" s="212"/>
      <c r="D262" s="202" t="s">
        <v>162</v>
      </c>
      <c r="E262" s="213" t="s">
        <v>1</v>
      </c>
      <c r="F262" s="214" t="s">
        <v>286</v>
      </c>
      <c r="G262" s="212"/>
      <c r="H262" s="215">
        <v>552.25</v>
      </c>
      <c r="I262" s="216"/>
      <c r="J262" s="212"/>
      <c r="K262" s="212"/>
      <c r="L262" s="217"/>
      <c r="M262" s="218"/>
      <c r="N262" s="219"/>
      <c r="O262" s="219"/>
      <c r="P262" s="219"/>
      <c r="Q262" s="219"/>
      <c r="R262" s="219"/>
      <c r="S262" s="219"/>
      <c r="T262" s="220"/>
      <c r="AT262" s="221" t="s">
        <v>162</v>
      </c>
      <c r="AU262" s="221" t="s">
        <v>160</v>
      </c>
      <c r="AV262" s="14" t="s">
        <v>86</v>
      </c>
      <c r="AW262" s="14" t="s">
        <v>31</v>
      </c>
      <c r="AX262" s="14" t="s">
        <v>76</v>
      </c>
      <c r="AY262" s="221" t="s">
        <v>150</v>
      </c>
    </row>
    <row r="263" spans="2:51" s="13" customFormat="1" ht="11.25">
      <c r="B263" s="200"/>
      <c r="C263" s="201"/>
      <c r="D263" s="202" t="s">
        <v>162</v>
      </c>
      <c r="E263" s="203" t="s">
        <v>1</v>
      </c>
      <c r="F263" s="204" t="s">
        <v>224</v>
      </c>
      <c r="G263" s="201"/>
      <c r="H263" s="203" t="s">
        <v>1</v>
      </c>
      <c r="I263" s="205"/>
      <c r="J263" s="201"/>
      <c r="K263" s="201"/>
      <c r="L263" s="206"/>
      <c r="M263" s="207"/>
      <c r="N263" s="208"/>
      <c r="O263" s="208"/>
      <c r="P263" s="208"/>
      <c r="Q263" s="208"/>
      <c r="R263" s="208"/>
      <c r="S263" s="208"/>
      <c r="T263" s="209"/>
      <c r="AT263" s="210" t="s">
        <v>162</v>
      </c>
      <c r="AU263" s="210" t="s">
        <v>160</v>
      </c>
      <c r="AV263" s="13" t="s">
        <v>84</v>
      </c>
      <c r="AW263" s="13" t="s">
        <v>31</v>
      </c>
      <c r="AX263" s="13" t="s">
        <v>76</v>
      </c>
      <c r="AY263" s="210" t="s">
        <v>150</v>
      </c>
    </row>
    <row r="264" spans="2:51" s="14" customFormat="1" ht="22.5">
      <c r="B264" s="211"/>
      <c r="C264" s="212"/>
      <c r="D264" s="202" t="s">
        <v>162</v>
      </c>
      <c r="E264" s="213" t="s">
        <v>1</v>
      </c>
      <c r="F264" s="214" t="s">
        <v>287</v>
      </c>
      <c r="G264" s="212"/>
      <c r="H264" s="215">
        <v>44.605</v>
      </c>
      <c r="I264" s="216"/>
      <c r="J264" s="212"/>
      <c r="K264" s="212"/>
      <c r="L264" s="217"/>
      <c r="M264" s="218"/>
      <c r="N264" s="219"/>
      <c r="O264" s="219"/>
      <c r="P264" s="219"/>
      <c r="Q264" s="219"/>
      <c r="R264" s="219"/>
      <c r="S264" s="219"/>
      <c r="T264" s="220"/>
      <c r="AT264" s="221" t="s">
        <v>162</v>
      </c>
      <c r="AU264" s="221" t="s">
        <v>160</v>
      </c>
      <c r="AV264" s="14" t="s">
        <v>86</v>
      </c>
      <c r="AW264" s="14" t="s">
        <v>31</v>
      </c>
      <c r="AX264" s="14" t="s">
        <v>76</v>
      </c>
      <c r="AY264" s="221" t="s">
        <v>150</v>
      </c>
    </row>
    <row r="265" spans="2:51" s="13" customFormat="1" ht="11.25">
      <c r="B265" s="200"/>
      <c r="C265" s="201"/>
      <c r="D265" s="202" t="s">
        <v>162</v>
      </c>
      <c r="E265" s="203" t="s">
        <v>1</v>
      </c>
      <c r="F265" s="204" t="s">
        <v>226</v>
      </c>
      <c r="G265" s="201"/>
      <c r="H265" s="203" t="s">
        <v>1</v>
      </c>
      <c r="I265" s="205"/>
      <c r="J265" s="201"/>
      <c r="K265" s="201"/>
      <c r="L265" s="206"/>
      <c r="M265" s="207"/>
      <c r="N265" s="208"/>
      <c r="O265" s="208"/>
      <c r="P265" s="208"/>
      <c r="Q265" s="208"/>
      <c r="R265" s="208"/>
      <c r="S265" s="208"/>
      <c r="T265" s="209"/>
      <c r="AT265" s="210" t="s">
        <v>162</v>
      </c>
      <c r="AU265" s="210" t="s">
        <v>160</v>
      </c>
      <c r="AV265" s="13" t="s">
        <v>84</v>
      </c>
      <c r="AW265" s="13" t="s">
        <v>31</v>
      </c>
      <c r="AX265" s="13" t="s">
        <v>76</v>
      </c>
      <c r="AY265" s="210" t="s">
        <v>150</v>
      </c>
    </row>
    <row r="266" spans="2:51" s="14" customFormat="1" ht="11.25">
      <c r="B266" s="211"/>
      <c r="C266" s="212"/>
      <c r="D266" s="202" t="s">
        <v>162</v>
      </c>
      <c r="E266" s="213" t="s">
        <v>1</v>
      </c>
      <c r="F266" s="214" t="s">
        <v>288</v>
      </c>
      <c r="G266" s="212"/>
      <c r="H266" s="215">
        <v>1341.483</v>
      </c>
      <c r="I266" s="216"/>
      <c r="J266" s="212"/>
      <c r="K266" s="212"/>
      <c r="L266" s="217"/>
      <c r="M266" s="218"/>
      <c r="N266" s="219"/>
      <c r="O266" s="219"/>
      <c r="P266" s="219"/>
      <c r="Q266" s="219"/>
      <c r="R266" s="219"/>
      <c r="S266" s="219"/>
      <c r="T266" s="220"/>
      <c r="AT266" s="221" t="s">
        <v>162</v>
      </c>
      <c r="AU266" s="221" t="s">
        <v>160</v>
      </c>
      <c r="AV266" s="14" t="s">
        <v>86</v>
      </c>
      <c r="AW266" s="14" t="s">
        <v>31</v>
      </c>
      <c r="AX266" s="14" t="s">
        <v>76</v>
      </c>
      <c r="AY266" s="221" t="s">
        <v>150</v>
      </c>
    </row>
    <row r="267" spans="2:51" s="15" customFormat="1" ht="11.25">
      <c r="B267" s="222"/>
      <c r="C267" s="223"/>
      <c r="D267" s="202" t="s">
        <v>162</v>
      </c>
      <c r="E267" s="224" t="s">
        <v>1</v>
      </c>
      <c r="F267" s="225" t="s">
        <v>166</v>
      </c>
      <c r="G267" s="223"/>
      <c r="H267" s="226">
        <v>2333.508</v>
      </c>
      <c r="I267" s="227"/>
      <c r="J267" s="223"/>
      <c r="K267" s="223"/>
      <c r="L267" s="228"/>
      <c r="M267" s="229"/>
      <c r="N267" s="230"/>
      <c r="O267" s="230"/>
      <c r="P267" s="230"/>
      <c r="Q267" s="230"/>
      <c r="R267" s="230"/>
      <c r="S267" s="230"/>
      <c r="T267" s="231"/>
      <c r="AT267" s="232" t="s">
        <v>162</v>
      </c>
      <c r="AU267" s="232" t="s">
        <v>160</v>
      </c>
      <c r="AV267" s="15" t="s">
        <v>160</v>
      </c>
      <c r="AW267" s="15" t="s">
        <v>31</v>
      </c>
      <c r="AX267" s="15" t="s">
        <v>76</v>
      </c>
      <c r="AY267" s="232" t="s">
        <v>150</v>
      </c>
    </row>
    <row r="268" spans="2:51" s="13" customFormat="1" ht="22.5">
      <c r="B268" s="200"/>
      <c r="C268" s="201"/>
      <c r="D268" s="202" t="s">
        <v>162</v>
      </c>
      <c r="E268" s="203" t="s">
        <v>1</v>
      </c>
      <c r="F268" s="204" t="s">
        <v>289</v>
      </c>
      <c r="G268" s="201"/>
      <c r="H268" s="203" t="s">
        <v>1</v>
      </c>
      <c r="I268" s="205"/>
      <c r="J268" s="201"/>
      <c r="K268" s="201"/>
      <c r="L268" s="206"/>
      <c r="M268" s="207"/>
      <c r="N268" s="208"/>
      <c r="O268" s="208"/>
      <c r="P268" s="208"/>
      <c r="Q268" s="208"/>
      <c r="R268" s="208"/>
      <c r="S268" s="208"/>
      <c r="T268" s="209"/>
      <c r="AT268" s="210" t="s">
        <v>162</v>
      </c>
      <c r="AU268" s="210" t="s">
        <v>160</v>
      </c>
      <c r="AV268" s="13" t="s">
        <v>84</v>
      </c>
      <c r="AW268" s="13" t="s">
        <v>31</v>
      </c>
      <c r="AX268" s="13" t="s">
        <v>76</v>
      </c>
      <c r="AY268" s="210" t="s">
        <v>150</v>
      </c>
    </row>
    <row r="269" spans="2:51" s="14" customFormat="1" ht="22.5">
      <c r="B269" s="211"/>
      <c r="C269" s="212"/>
      <c r="D269" s="202" t="s">
        <v>162</v>
      </c>
      <c r="E269" s="213" t="s">
        <v>1</v>
      </c>
      <c r="F269" s="214" t="s">
        <v>290</v>
      </c>
      <c r="G269" s="212"/>
      <c r="H269" s="215">
        <v>8386.505</v>
      </c>
      <c r="I269" s="216"/>
      <c r="J269" s="212"/>
      <c r="K269" s="212"/>
      <c r="L269" s="217"/>
      <c r="M269" s="218"/>
      <c r="N269" s="219"/>
      <c r="O269" s="219"/>
      <c r="P269" s="219"/>
      <c r="Q269" s="219"/>
      <c r="R269" s="219"/>
      <c r="S269" s="219"/>
      <c r="T269" s="220"/>
      <c r="AT269" s="221" t="s">
        <v>162</v>
      </c>
      <c r="AU269" s="221" t="s">
        <v>160</v>
      </c>
      <c r="AV269" s="14" t="s">
        <v>86</v>
      </c>
      <c r="AW269" s="14" t="s">
        <v>31</v>
      </c>
      <c r="AX269" s="14" t="s">
        <v>76</v>
      </c>
      <c r="AY269" s="221" t="s">
        <v>150</v>
      </c>
    </row>
    <row r="270" spans="2:51" s="16" customFormat="1" ht="11.25">
      <c r="B270" s="233"/>
      <c r="C270" s="234"/>
      <c r="D270" s="202" t="s">
        <v>162</v>
      </c>
      <c r="E270" s="235" t="s">
        <v>1</v>
      </c>
      <c r="F270" s="236" t="s">
        <v>170</v>
      </c>
      <c r="G270" s="234"/>
      <c r="H270" s="237">
        <v>10720.013</v>
      </c>
      <c r="I270" s="238"/>
      <c r="J270" s="234"/>
      <c r="K270" s="234"/>
      <c r="L270" s="239"/>
      <c r="M270" s="240"/>
      <c r="N270" s="241"/>
      <c r="O270" s="241"/>
      <c r="P270" s="241"/>
      <c r="Q270" s="241"/>
      <c r="R270" s="241"/>
      <c r="S270" s="241"/>
      <c r="T270" s="242"/>
      <c r="AT270" s="243" t="s">
        <v>162</v>
      </c>
      <c r="AU270" s="243" t="s">
        <v>160</v>
      </c>
      <c r="AV270" s="16" t="s">
        <v>159</v>
      </c>
      <c r="AW270" s="16" t="s">
        <v>31</v>
      </c>
      <c r="AX270" s="16" t="s">
        <v>84</v>
      </c>
      <c r="AY270" s="243" t="s">
        <v>150</v>
      </c>
    </row>
    <row r="271" spans="2:63" s="12" customFormat="1" ht="20.85" customHeight="1">
      <c r="B271" s="171"/>
      <c r="C271" s="172"/>
      <c r="D271" s="173" t="s">
        <v>75</v>
      </c>
      <c r="E271" s="185" t="s">
        <v>291</v>
      </c>
      <c r="F271" s="185" t="s">
        <v>292</v>
      </c>
      <c r="G271" s="172"/>
      <c r="H271" s="172"/>
      <c r="I271" s="175"/>
      <c r="J271" s="186">
        <f>BK271</f>
        <v>0</v>
      </c>
      <c r="K271" s="172"/>
      <c r="L271" s="177"/>
      <c r="M271" s="178"/>
      <c r="N271" s="179"/>
      <c r="O271" s="179"/>
      <c r="P271" s="180">
        <f>SUM(P272:P282)</f>
        <v>0</v>
      </c>
      <c r="Q271" s="179"/>
      <c r="R271" s="180">
        <f>SUM(R272:R282)</f>
        <v>0.14467</v>
      </c>
      <c r="S271" s="179"/>
      <c r="T271" s="181">
        <f>SUM(T272:T282)</f>
        <v>0</v>
      </c>
      <c r="AR271" s="182" t="s">
        <v>84</v>
      </c>
      <c r="AT271" s="183" t="s">
        <v>75</v>
      </c>
      <c r="AU271" s="183" t="s">
        <v>86</v>
      </c>
      <c r="AY271" s="182" t="s">
        <v>150</v>
      </c>
      <c r="BK271" s="184">
        <f>SUM(BK272:BK282)</f>
        <v>0</v>
      </c>
    </row>
    <row r="272" spans="1:65" s="2" customFormat="1" ht="33" customHeight="1">
      <c r="A272" s="35"/>
      <c r="B272" s="36"/>
      <c r="C272" s="187" t="s">
        <v>8</v>
      </c>
      <c r="D272" s="187" t="s">
        <v>154</v>
      </c>
      <c r="E272" s="188" t="s">
        <v>293</v>
      </c>
      <c r="F272" s="189" t="s">
        <v>294</v>
      </c>
      <c r="G272" s="190" t="s">
        <v>157</v>
      </c>
      <c r="H272" s="191">
        <v>1945.5</v>
      </c>
      <c r="I272" s="192"/>
      <c r="J272" s="193">
        <f>ROUND(I272*H272,2)</f>
        <v>0</v>
      </c>
      <c r="K272" s="189" t="s">
        <v>158</v>
      </c>
      <c r="L272" s="40"/>
      <c r="M272" s="194" t="s">
        <v>1</v>
      </c>
      <c r="N272" s="195" t="s">
        <v>41</v>
      </c>
      <c r="O272" s="72"/>
      <c r="P272" s="196">
        <f>O272*H272</f>
        <v>0</v>
      </c>
      <c r="Q272" s="196">
        <v>0</v>
      </c>
      <c r="R272" s="196">
        <f>Q272*H272</f>
        <v>0</v>
      </c>
      <c r="S272" s="196">
        <v>0</v>
      </c>
      <c r="T272" s="197">
        <f>S272*H272</f>
        <v>0</v>
      </c>
      <c r="U272" s="35"/>
      <c r="V272" s="35"/>
      <c r="W272" s="35"/>
      <c r="X272" s="35"/>
      <c r="Y272" s="35"/>
      <c r="Z272" s="35"/>
      <c r="AA272" s="35"/>
      <c r="AB272" s="35"/>
      <c r="AC272" s="35"/>
      <c r="AD272" s="35"/>
      <c r="AE272" s="35"/>
      <c r="AR272" s="198" t="s">
        <v>159</v>
      </c>
      <c r="AT272" s="198" t="s">
        <v>154</v>
      </c>
      <c r="AU272" s="198" t="s">
        <v>160</v>
      </c>
      <c r="AY272" s="18" t="s">
        <v>150</v>
      </c>
      <c r="BE272" s="199">
        <f>IF(N272="základní",J272,0)</f>
        <v>0</v>
      </c>
      <c r="BF272" s="199">
        <f>IF(N272="snížená",J272,0)</f>
        <v>0</v>
      </c>
      <c r="BG272" s="199">
        <f>IF(N272="zákl. přenesená",J272,0)</f>
        <v>0</v>
      </c>
      <c r="BH272" s="199">
        <f>IF(N272="sníž. přenesená",J272,0)</f>
        <v>0</v>
      </c>
      <c r="BI272" s="199">
        <f>IF(N272="nulová",J272,0)</f>
        <v>0</v>
      </c>
      <c r="BJ272" s="18" t="s">
        <v>84</v>
      </c>
      <c r="BK272" s="199">
        <f>ROUND(I272*H272,2)</f>
        <v>0</v>
      </c>
      <c r="BL272" s="18" t="s">
        <v>159</v>
      </c>
      <c r="BM272" s="198" t="s">
        <v>295</v>
      </c>
    </row>
    <row r="273" spans="2:51" s="14" customFormat="1" ht="11.25">
      <c r="B273" s="211"/>
      <c r="C273" s="212"/>
      <c r="D273" s="202" t="s">
        <v>162</v>
      </c>
      <c r="E273" s="213" t="s">
        <v>1</v>
      </c>
      <c r="F273" s="214" t="s">
        <v>296</v>
      </c>
      <c r="G273" s="212"/>
      <c r="H273" s="215">
        <v>1945.5</v>
      </c>
      <c r="I273" s="216"/>
      <c r="J273" s="212"/>
      <c r="K273" s="212"/>
      <c r="L273" s="217"/>
      <c r="M273" s="218"/>
      <c r="N273" s="219"/>
      <c r="O273" s="219"/>
      <c r="P273" s="219"/>
      <c r="Q273" s="219"/>
      <c r="R273" s="219"/>
      <c r="S273" s="219"/>
      <c r="T273" s="220"/>
      <c r="AT273" s="221" t="s">
        <v>162</v>
      </c>
      <c r="AU273" s="221" t="s">
        <v>160</v>
      </c>
      <c r="AV273" s="14" t="s">
        <v>86</v>
      </c>
      <c r="AW273" s="14" t="s">
        <v>31</v>
      </c>
      <c r="AX273" s="14" t="s">
        <v>84</v>
      </c>
      <c r="AY273" s="221" t="s">
        <v>150</v>
      </c>
    </row>
    <row r="274" spans="1:65" s="2" customFormat="1" ht="33" customHeight="1">
      <c r="A274" s="35"/>
      <c r="B274" s="36"/>
      <c r="C274" s="187" t="s">
        <v>297</v>
      </c>
      <c r="D274" s="187" t="s">
        <v>154</v>
      </c>
      <c r="E274" s="188" t="s">
        <v>298</v>
      </c>
      <c r="F274" s="189" t="s">
        <v>299</v>
      </c>
      <c r="G274" s="190" t="s">
        <v>157</v>
      </c>
      <c r="H274" s="191">
        <v>450</v>
      </c>
      <c r="I274" s="192"/>
      <c r="J274" s="193">
        <f>ROUND(I274*H274,2)</f>
        <v>0</v>
      </c>
      <c r="K274" s="189" t="s">
        <v>158</v>
      </c>
      <c r="L274" s="40"/>
      <c r="M274" s="194" t="s">
        <v>1</v>
      </c>
      <c r="N274" s="195" t="s">
        <v>41</v>
      </c>
      <c r="O274" s="72"/>
      <c r="P274" s="196">
        <f>O274*H274</f>
        <v>0</v>
      </c>
      <c r="Q274" s="196">
        <v>0</v>
      </c>
      <c r="R274" s="196">
        <f>Q274*H274</f>
        <v>0</v>
      </c>
      <c r="S274" s="196">
        <v>0</v>
      </c>
      <c r="T274" s="197">
        <f>S274*H274</f>
        <v>0</v>
      </c>
      <c r="U274" s="35"/>
      <c r="V274" s="35"/>
      <c r="W274" s="35"/>
      <c r="X274" s="35"/>
      <c r="Y274" s="35"/>
      <c r="Z274" s="35"/>
      <c r="AA274" s="35"/>
      <c r="AB274" s="35"/>
      <c r="AC274" s="35"/>
      <c r="AD274" s="35"/>
      <c r="AE274" s="35"/>
      <c r="AR274" s="198" t="s">
        <v>159</v>
      </c>
      <c r="AT274" s="198" t="s">
        <v>154</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300</v>
      </c>
    </row>
    <row r="275" spans="2:51" s="13" customFormat="1" ht="11.25">
      <c r="B275" s="200"/>
      <c r="C275" s="201"/>
      <c r="D275" s="202" t="s">
        <v>162</v>
      </c>
      <c r="E275" s="203" t="s">
        <v>1</v>
      </c>
      <c r="F275" s="204" t="s">
        <v>301</v>
      </c>
      <c r="G275" s="201"/>
      <c r="H275" s="203" t="s">
        <v>1</v>
      </c>
      <c r="I275" s="205"/>
      <c r="J275" s="201"/>
      <c r="K275" s="201"/>
      <c r="L275" s="206"/>
      <c r="M275" s="207"/>
      <c r="N275" s="208"/>
      <c r="O275" s="208"/>
      <c r="P275" s="208"/>
      <c r="Q275" s="208"/>
      <c r="R275" s="208"/>
      <c r="S275" s="208"/>
      <c r="T275" s="209"/>
      <c r="AT275" s="210" t="s">
        <v>162</v>
      </c>
      <c r="AU275" s="210" t="s">
        <v>160</v>
      </c>
      <c r="AV275" s="13" t="s">
        <v>84</v>
      </c>
      <c r="AW275" s="13" t="s">
        <v>31</v>
      </c>
      <c r="AX275" s="13" t="s">
        <v>76</v>
      </c>
      <c r="AY275" s="210" t="s">
        <v>150</v>
      </c>
    </row>
    <row r="276" spans="2:51" s="14" customFormat="1" ht="22.5">
      <c r="B276" s="211"/>
      <c r="C276" s="212"/>
      <c r="D276" s="202" t="s">
        <v>162</v>
      </c>
      <c r="E276" s="213" t="s">
        <v>1</v>
      </c>
      <c r="F276" s="214" t="s">
        <v>302</v>
      </c>
      <c r="G276" s="212"/>
      <c r="H276" s="215">
        <v>450</v>
      </c>
      <c r="I276" s="216"/>
      <c r="J276" s="212"/>
      <c r="K276" s="212"/>
      <c r="L276" s="217"/>
      <c r="M276" s="218"/>
      <c r="N276" s="219"/>
      <c r="O276" s="219"/>
      <c r="P276" s="219"/>
      <c r="Q276" s="219"/>
      <c r="R276" s="219"/>
      <c r="S276" s="219"/>
      <c r="T276" s="220"/>
      <c r="AT276" s="221" t="s">
        <v>162</v>
      </c>
      <c r="AU276" s="221" t="s">
        <v>160</v>
      </c>
      <c r="AV276" s="14" t="s">
        <v>86</v>
      </c>
      <c r="AW276" s="14" t="s">
        <v>31</v>
      </c>
      <c r="AX276" s="14" t="s">
        <v>84</v>
      </c>
      <c r="AY276" s="221" t="s">
        <v>150</v>
      </c>
    </row>
    <row r="277" spans="1:65" s="2" customFormat="1" ht="33" customHeight="1">
      <c r="A277" s="35"/>
      <c r="B277" s="36"/>
      <c r="C277" s="187" t="s">
        <v>303</v>
      </c>
      <c r="D277" s="187" t="s">
        <v>154</v>
      </c>
      <c r="E277" s="188" t="s">
        <v>304</v>
      </c>
      <c r="F277" s="189" t="s">
        <v>305</v>
      </c>
      <c r="G277" s="190" t="s">
        <v>157</v>
      </c>
      <c r="H277" s="191">
        <v>170.2</v>
      </c>
      <c r="I277" s="192"/>
      <c r="J277" s="193">
        <f>ROUND(I277*H277,2)</f>
        <v>0</v>
      </c>
      <c r="K277" s="189" t="s">
        <v>158</v>
      </c>
      <c r="L277" s="40"/>
      <c r="M277" s="194" t="s">
        <v>1</v>
      </c>
      <c r="N277" s="195" t="s">
        <v>41</v>
      </c>
      <c r="O277" s="72"/>
      <c r="P277" s="196">
        <f>O277*H277</f>
        <v>0</v>
      </c>
      <c r="Q277" s="196">
        <v>0</v>
      </c>
      <c r="R277" s="196">
        <f>Q277*H277</f>
        <v>0</v>
      </c>
      <c r="S277" s="196">
        <v>0</v>
      </c>
      <c r="T277" s="197">
        <f>S277*H277</f>
        <v>0</v>
      </c>
      <c r="U277" s="35"/>
      <c r="V277" s="35"/>
      <c r="W277" s="35"/>
      <c r="X277" s="35"/>
      <c r="Y277" s="35"/>
      <c r="Z277" s="35"/>
      <c r="AA277" s="35"/>
      <c r="AB277" s="35"/>
      <c r="AC277" s="35"/>
      <c r="AD277" s="35"/>
      <c r="AE277" s="35"/>
      <c r="AR277" s="198" t="s">
        <v>159</v>
      </c>
      <c r="AT277" s="198" t="s">
        <v>154</v>
      </c>
      <c r="AU277" s="198" t="s">
        <v>160</v>
      </c>
      <c r="AY277" s="18" t="s">
        <v>150</v>
      </c>
      <c r="BE277" s="199">
        <f>IF(N277="základní",J277,0)</f>
        <v>0</v>
      </c>
      <c r="BF277" s="199">
        <f>IF(N277="snížená",J277,0)</f>
        <v>0</v>
      </c>
      <c r="BG277" s="199">
        <f>IF(N277="zákl. přenesená",J277,0)</f>
        <v>0</v>
      </c>
      <c r="BH277" s="199">
        <f>IF(N277="sníž. přenesená",J277,0)</f>
        <v>0</v>
      </c>
      <c r="BI277" s="199">
        <f>IF(N277="nulová",J277,0)</f>
        <v>0</v>
      </c>
      <c r="BJ277" s="18" t="s">
        <v>84</v>
      </c>
      <c r="BK277" s="199">
        <f>ROUND(I277*H277,2)</f>
        <v>0</v>
      </c>
      <c r="BL277" s="18" t="s">
        <v>159</v>
      </c>
      <c r="BM277" s="198" t="s">
        <v>306</v>
      </c>
    </row>
    <row r="278" spans="2:51" s="14" customFormat="1" ht="11.25">
      <c r="B278" s="211"/>
      <c r="C278" s="212"/>
      <c r="D278" s="202" t="s">
        <v>162</v>
      </c>
      <c r="E278" s="213" t="s">
        <v>1</v>
      </c>
      <c r="F278" s="214" t="s">
        <v>307</v>
      </c>
      <c r="G278" s="212"/>
      <c r="H278" s="215">
        <v>170.2</v>
      </c>
      <c r="I278" s="216"/>
      <c r="J278" s="212"/>
      <c r="K278" s="212"/>
      <c r="L278" s="217"/>
      <c r="M278" s="218"/>
      <c r="N278" s="219"/>
      <c r="O278" s="219"/>
      <c r="P278" s="219"/>
      <c r="Q278" s="219"/>
      <c r="R278" s="219"/>
      <c r="S278" s="219"/>
      <c r="T278" s="220"/>
      <c r="AT278" s="221" t="s">
        <v>162</v>
      </c>
      <c r="AU278" s="221" t="s">
        <v>160</v>
      </c>
      <c r="AV278" s="14" t="s">
        <v>86</v>
      </c>
      <c r="AW278" s="14" t="s">
        <v>31</v>
      </c>
      <c r="AX278" s="14" t="s">
        <v>84</v>
      </c>
      <c r="AY278" s="221" t="s">
        <v>150</v>
      </c>
    </row>
    <row r="279" spans="1:65" s="2" customFormat="1" ht="24.2" customHeight="1">
      <c r="A279" s="35"/>
      <c r="B279" s="36"/>
      <c r="C279" s="187" t="s">
        <v>308</v>
      </c>
      <c r="D279" s="187" t="s">
        <v>154</v>
      </c>
      <c r="E279" s="188" t="s">
        <v>309</v>
      </c>
      <c r="F279" s="189" t="s">
        <v>310</v>
      </c>
      <c r="G279" s="190" t="s">
        <v>197</v>
      </c>
      <c r="H279" s="191">
        <v>170.2</v>
      </c>
      <c r="I279" s="192"/>
      <c r="J279" s="193">
        <f>ROUND(I279*H279,2)</f>
        <v>0</v>
      </c>
      <c r="K279" s="189" t="s">
        <v>158</v>
      </c>
      <c r="L279" s="40"/>
      <c r="M279" s="194" t="s">
        <v>1</v>
      </c>
      <c r="N279" s="195" t="s">
        <v>41</v>
      </c>
      <c r="O279" s="72"/>
      <c r="P279" s="196">
        <f>O279*H279</f>
        <v>0</v>
      </c>
      <c r="Q279" s="196">
        <v>0.00085</v>
      </c>
      <c r="R279" s="196">
        <f>Q279*H279</f>
        <v>0.14467</v>
      </c>
      <c r="S279" s="196">
        <v>0</v>
      </c>
      <c r="T279" s="197">
        <f>S279*H279</f>
        <v>0</v>
      </c>
      <c r="U279" s="35"/>
      <c r="V279" s="35"/>
      <c r="W279" s="35"/>
      <c r="X279" s="35"/>
      <c r="Y279" s="35"/>
      <c r="Z279" s="35"/>
      <c r="AA279" s="35"/>
      <c r="AB279" s="35"/>
      <c r="AC279" s="35"/>
      <c r="AD279" s="35"/>
      <c r="AE279" s="35"/>
      <c r="AR279" s="198" t="s">
        <v>159</v>
      </c>
      <c r="AT279" s="198" t="s">
        <v>154</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311</v>
      </c>
    </row>
    <row r="280" spans="2:51" s="14" customFormat="1" ht="11.25">
      <c r="B280" s="211"/>
      <c r="C280" s="212"/>
      <c r="D280" s="202" t="s">
        <v>162</v>
      </c>
      <c r="E280" s="213" t="s">
        <v>1</v>
      </c>
      <c r="F280" s="214" t="s">
        <v>312</v>
      </c>
      <c r="G280" s="212"/>
      <c r="H280" s="215">
        <v>170.2</v>
      </c>
      <c r="I280" s="216"/>
      <c r="J280" s="212"/>
      <c r="K280" s="212"/>
      <c r="L280" s="217"/>
      <c r="M280" s="218"/>
      <c r="N280" s="219"/>
      <c r="O280" s="219"/>
      <c r="P280" s="219"/>
      <c r="Q280" s="219"/>
      <c r="R280" s="219"/>
      <c r="S280" s="219"/>
      <c r="T280" s="220"/>
      <c r="AT280" s="221" t="s">
        <v>162</v>
      </c>
      <c r="AU280" s="221" t="s">
        <v>160</v>
      </c>
      <c r="AV280" s="14" t="s">
        <v>86</v>
      </c>
      <c r="AW280" s="14" t="s">
        <v>31</v>
      </c>
      <c r="AX280" s="14" t="s">
        <v>84</v>
      </c>
      <c r="AY280" s="221" t="s">
        <v>150</v>
      </c>
    </row>
    <row r="281" spans="1:65" s="2" customFormat="1" ht="24.2" customHeight="1">
      <c r="A281" s="35"/>
      <c r="B281" s="36"/>
      <c r="C281" s="187" t="s">
        <v>313</v>
      </c>
      <c r="D281" s="187" t="s">
        <v>154</v>
      </c>
      <c r="E281" s="188" t="s">
        <v>314</v>
      </c>
      <c r="F281" s="189" t="s">
        <v>315</v>
      </c>
      <c r="G281" s="190" t="s">
        <v>197</v>
      </c>
      <c r="H281" s="191">
        <v>170.2</v>
      </c>
      <c r="I281" s="192"/>
      <c r="J281" s="193">
        <f>ROUND(I281*H281,2)</f>
        <v>0</v>
      </c>
      <c r="K281" s="189" t="s">
        <v>158</v>
      </c>
      <c r="L281" s="40"/>
      <c r="M281" s="194" t="s">
        <v>1</v>
      </c>
      <c r="N281" s="195" t="s">
        <v>41</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159</v>
      </c>
      <c r="AT281" s="198" t="s">
        <v>154</v>
      </c>
      <c r="AU281" s="198" t="s">
        <v>160</v>
      </c>
      <c r="AY281" s="18" t="s">
        <v>150</v>
      </c>
      <c r="BE281" s="199">
        <f>IF(N281="základní",J281,0)</f>
        <v>0</v>
      </c>
      <c r="BF281" s="199">
        <f>IF(N281="snížená",J281,0)</f>
        <v>0</v>
      </c>
      <c r="BG281" s="199">
        <f>IF(N281="zákl. přenesená",J281,0)</f>
        <v>0</v>
      </c>
      <c r="BH281" s="199">
        <f>IF(N281="sníž. přenesená",J281,0)</f>
        <v>0</v>
      </c>
      <c r="BI281" s="199">
        <f>IF(N281="nulová",J281,0)</f>
        <v>0</v>
      </c>
      <c r="BJ281" s="18" t="s">
        <v>84</v>
      </c>
      <c r="BK281" s="199">
        <f>ROUND(I281*H281,2)</f>
        <v>0</v>
      </c>
      <c r="BL281" s="18" t="s">
        <v>159</v>
      </c>
      <c r="BM281" s="198" t="s">
        <v>316</v>
      </c>
    </row>
    <row r="282" spans="2:51" s="14" customFormat="1" ht="11.25">
      <c r="B282" s="211"/>
      <c r="C282" s="212"/>
      <c r="D282" s="202" t="s">
        <v>162</v>
      </c>
      <c r="E282" s="213" t="s">
        <v>1</v>
      </c>
      <c r="F282" s="214" t="s">
        <v>317</v>
      </c>
      <c r="G282" s="212"/>
      <c r="H282" s="215">
        <v>170.2</v>
      </c>
      <c r="I282" s="216"/>
      <c r="J282" s="212"/>
      <c r="K282" s="212"/>
      <c r="L282" s="217"/>
      <c r="M282" s="218"/>
      <c r="N282" s="219"/>
      <c r="O282" s="219"/>
      <c r="P282" s="219"/>
      <c r="Q282" s="219"/>
      <c r="R282" s="219"/>
      <c r="S282" s="219"/>
      <c r="T282" s="220"/>
      <c r="AT282" s="221" t="s">
        <v>162</v>
      </c>
      <c r="AU282" s="221" t="s">
        <v>160</v>
      </c>
      <c r="AV282" s="14" t="s">
        <v>86</v>
      </c>
      <c r="AW282" s="14" t="s">
        <v>31</v>
      </c>
      <c r="AX282" s="14" t="s">
        <v>84</v>
      </c>
      <c r="AY282" s="221" t="s">
        <v>150</v>
      </c>
    </row>
    <row r="283" spans="2:63" s="12" customFormat="1" ht="20.85" customHeight="1">
      <c r="B283" s="171"/>
      <c r="C283" s="172"/>
      <c r="D283" s="173" t="s">
        <v>75</v>
      </c>
      <c r="E283" s="185" t="s">
        <v>318</v>
      </c>
      <c r="F283" s="185" t="s">
        <v>319</v>
      </c>
      <c r="G283" s="172"/>
      <c r="H283" s="172"/>
      <c r="I283" s="175"/>
      <c r="J283" s="186">
        <f>BK283</f>
        <v>0</v>
      </c>
      <c r="K283" s="172"/>
      <c r="L283" s="177"/>
      <c r="M283" s="178"/>
      <c r="N283" s="179"/>
      <c r="O283" s="179"/>
      <c r="P283" s="180">
        <f>SUM(P284:P315)</f>
        <v>0</v>
      </c>
      <c r="Q283" s="179"/>
      <c r="R283" s="180">
        <f>SUM(R284:R315)</f>
        <v>0</v>
      </c>
      <c r="S283" s="179"/>
      <c r="T283" s="181">
        <f>SUM(T284:T315)</f>
        <v>0</v>
      </c>
      <c r="AR283" s="182" t="s">
        <v>84</v>
      </c>
      <c r="AT283" s="183" t="s">
        <v>75</v>
      </c>
      <c r="AU283" s="183" t="s">
        <v>86</v>
      </c>
      <c r="AY283" s="182" t="s">
        <v>150</v>
      </c>
      <c r="BK283" s="184">
        <f>SUM(BK284:BK315)</f>
        <v>0</v>
      </c>
    </row>
    <row r="284" spans="1:65" s="2" customFormat="1" ht="24.2" customHeight="1">
      <c r="A284" s="35"/>
      <c r="B284" s="36"/>
      <c r="C284" s="187" t="s">
        <v>320</v>
      </c>
      <c r="D284" s="187" t="s">
        <v>154</v>
      </c>
      <c r="E284" s="188" t="s">
        <v>321</v>
      </c>
      <c r="F284" s="189" t="s">
        <v>322</v>
      </c>
      <c r="G284" s="190" t="s">
        <v>197</v>
      </c>
      <c r="H284" s="191">
        <v>6954</v>
      </c>
      <c r="I284" s="192"/>
      <c r="J284" s="193">
        <f>ROUND(I284*H284,2)</f>
        <v>0</v>
      </c>
      <c r="K284" s="189" t="s">
        <v>158</v>
      </c>
      <c r="L284" s="40"/>
      <c r="M284" s="194" t="s">
        <v>1</v>
      </c>
      <c r="N284" s="195" t="s">
        <v>41</v>
      </c>
      <c r="O284" s="72"/>
      <c r="P284" s="196">
        <f>O284*H284</f>
        <v>0</v>
      </c>
      <c r="Q284" s="196">
        <v>0</v>
      </c>
      <c r="R284" s="196">
        <f>Q284*H284</f>
        <v>0</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323</v>
      </c>
    </row>
    <row r="285" spans="2:51" s="13" customFormat="1" ht="11.25">
      <c r="B285" s="200"/>
      <c r="C285" s="201"/>
      <c r="D285" s="202" t="s">
        <v>162</v>
      </c>
      <c r="E285" s="203" t="s">
        <v>1</v>
      </c>
      <c r="F285" s="204" t="s">
        <v>324</v>
      </c>
      <c r="G285" s="201"/>
      <c r="H285" s="203" t="s">
        <v>1</v>
      </c>
      <c r="I285" s="205"/>
      <c r="J285" s="201"/>
      <c r="K285" s="201"/>
      <c r="L285" s="206"/>
      <c r="M285" s="207"/>
      <c r="N285" s="208"/>
      <c r="O285" s="208"/>
      <c r="P285" s="208"/>
      <c r="Q285" s="208"/>
      <c r="R285" s="208"/>
      <c r="S285" s="208"/>
      <c r="T285" s="209"/>
      <c r="AT285" s="210" t="s">
        <v>162</v>
      </c>
      <c r="AU285" s="210" t="s">
        <v>160</v>
      </c>
      <c r="AV285" s="13" t="s">
        <v>84</v>
      </c>
      <c r="AW285" s="13" t="s">
        <v>31</v>
      </c>
      <c r="AX285" s="13" t="s">
        <v>76</v>
      </c>
      <c r="AY285" s="210" t="s">
        <v>150</v>
      </c>
    </row>
    <row r="286" spans="2:51" s="13" customFormat="1" ht="11.25">
      <c r="B286" s="200"/>
      <c r="C286" s="201"/>
      <c r="D286" s="202" t="s">
        <v>162</v>
      </c>
      <c r="E286" s="203" t="s">
        <v>1</v>
      </c>
      <c r="F286" s="204" t="s">
        <v>325</v>
      </c>
      <c r="G286" s="201"/>
      <c r="H286" s="203" t="s">
        <v>1</v>
      </c>
      <c r="I286" s="205"/>
      <c r="J286" s="201"/>
      <c r="K286" s="201"/>
      <c r="L286" s="206"/>
      <c r="M286" s="207"/>
      <c r="N286" s="208"/>
      <c r="O286" s="208"/>
      <c r="P286" s="208"/>
      <c r="Q286" s="208"/>
      <c r="R286" s="208"/>
      <c r="S286" s="208"/>
      <c r="T286" s="209"/>
      <c r="AT286" s="210" t="s">
        <v>162</v>
      </c>
      <c r="AU286" s="210" t="s">
        <v>160</v>
      </c>
      <c r="AV286" s="13" t="s">
        <v>84</v>
      </c>
      <c r="AW286" s="13" t="s">
        <v>31</v>
      </c>
      <c r="AX286" s="13" t="s">
        <v>76</v>
      </c>
      <c r="AY286" s="210" t="s">
        <v>150</v>
      </c>
    </row>
    <row r="287" spans="2:51" s="14" customFormat="1" ht="11.25">
      <c r="B287" s="211"/>
      <c r="C287" s="212"/>
      <c r="D287" s="202" t="s">
        <v>162</v>
      </c>
      <c r="E287" s="213" t="s">
        <v>1</v>
      </c>
      <c r="F287" s="214" t="s">
        <v>326</v>
      </c>
      <c r="G287" s="212"/>
      <c r="H287" s="215">
        <v>3479</v>
      </c>
      <c r="I287" s="216"/>
      <c r="J287" s="212"/>
      <c r="K287" s="212"/>
      <c r="L287" s="217"/>
      <c r="M287" s="218"/>
      <c r="N287" s="219"/>
      <c r="O287" s="219"/>
      <c r="P287" s="219"/>
      <c r="Q287" s="219"/>
      <c r="R287" s="219"/>
      <c r="S287" s="219"/>
      <c r="T287" s="220"/>
      <c r="AT287" s="221" t="s">
        <v>162</v>
      </c>
      <c r="AU287" s="221" t="s">
        <v>160</v>
      </c>
      <c r="AV287" s="14" t="s">
        <v>86</v>
      </c>
      <c r="AW287" s="14" t="s">
        <v>31</v>
      </c>
      <c r="AX287" s="14" t="s">
        <v>76</v>
      </c>
      <c r="AY287" s="221" t="s">
        <v>150</v>
      </c>
    </row>
    <row r="288" spans="2:51" s="14" customFormat="1" ht="11.25">
      <c r="B288" s="211"/>
      <c r="C288" s="212"/>
      <c r="D288" s="202" t="s">
        <v>162</v>
      </c>
      <c r="E288" s="213" t="s">
        <v>1</v>
      </c>
      <c r="F288" s="214" t="s">
        <v>327</v>
      </c>
      <c r="G288" s="212"/>
      <c r="H288" s="215">
        <v>2558</v>
      </c>
      <c r="I288" s="216"/>
      <c r="J288" s="212"/>
      <c r="K288" s="212"/>
      <c r="L288" s="217"/>
      <c r="M288" s="218"/>
      <c r="N288" s="219"/>
      <c r="O288" s="219"/>
      <c r="P288" s="219"/>
      <c r="Q288" s="219"/>
      <c r="R288" s="219"/>
      <c r="S288" s="219"/>
      <c r="T288" s="220"/>
      <c r="AT288" s="221" t="s">
        <v>162</v>
      </c>
      <c r="AU288" s="221" t="s">
        <v>160</v>
      </c>
      <c r="AV288" s="14" t="s">
        <v>86</v>
      </c>
      <c r="AW288" s="14" t="s">
        <v>31</v>
      </c>
      <c r="AX288" s="14" t="s">
        <v>76</v>
      </c>
      <c r="AY288" s="221" t="s">
        <v>150</v>
      </c>
    </row>
    <row r="289" spans="2:51" s="14" customFormat="1" ht="11.25">
      <c r="B289" s="211"/>
      <c r="C289" s="212"/>
      <c r="D289" s="202" t="s">
        <v>162</v>
      </c>
      <c r="E289" s="213" t="s">
        <v>1</v>
      </c>
      <c r="F289" s="214" t="s">
        <v>328</v>
      </c>
      <c r="G289" s="212"/>
      <c r="H289" s="215">
        <v>917</v>
      </c>
      <c r="I289" s="216"/>
      <c r="J289" s="212"/>
      <c r="K289" s="212"/>
      <c r="L289" s="217"/>
      <c r="M289" s="218"/>
      <c r="N289" s="219"/>
      <c r="O289" s="219"/>
      <c r="P289" s="219"/>
      <c r="Q289" s="219"/>
      <c r="R289" s="219"/>
      <c r="S289" s="219"/>
      <c r="T289" s="220"/>
      <c r="AT289" s="221" t="s">
        <v>162</v>
      </c>
      <c r="AU289" s="221" t="s">
        <v>160</v>
      </c>
      <c r="AV289" s="14" t="s">
        <v>86</v>
      </c>
      <c r="AW289" s="14" t="s">
        <v>31</v>
      </c>
      <c r="AX289" s="14" t="s">
        <v>76</v>
      </c>
      <c r="AY289" s="221" t="s">
        <v>150</v>
      </c>
    </row>
    <row r="290" spans="2:51" s="16" customFormat="1" ht="11.25">
      <c r="B290" s="233"/>
      <c r="C290" s="234"/>
      <c r="D290" s="202" t="s">
        <v>162</v>
      </c>
      <c r="E290" s="235" t="s">
        <v>1</v>
      </c>
      <c r="F290" s="236" t="s">
        <v>170</v>
      </c>
      <c r="G290" s="234"/>
      <c r="H290" s="237">
        <v>6954</v>
      </c>
      <c r="I290" s="238"/>
      <c r="J290" s="234"/>
      <c r="K290" s="234"/>
      <c r="L290" s="239"/>
      <c r="M290" s="240"/>
      <c r="N290" s="241"/>
      <c r="O290" s="241"/>
      <c r="P290" s="241"/>
      <c r="Q290" s="241"/>
      <c r="R290" s="241"/>
      <c r="S290" s="241"/>
      <c r="T290" s="242"/>
      <c r="AT290" s="243" t="s">
        <v>162</v>
      </c>
      <c r="AU290" s="243" t="s">
        <v>160</v>
      </c>
      <c r="AV290" s="16" t="s">
        <v>159</v>
      </c>
      <c r="AW290" s="16" t="s">
        <v>31</v>
      </c>
      <c r="AX290" s="16" t="s">
        <v>84</v>
      </c>
      <c r="AY290" s="243" t="s">
        <v>150</v>
      </c>
    </row>
    <row r="291" spans="1:65" s="2" customFormat="1" ht="24.2" customHeight="1">
      <c r="A291" s="35"/>
      <c r="B291" s="36"/>
      <c r="C291" s="187" t="s">
        <v>7</v>
      </c>
      <c r="D291" s="187" t="s">
        <v>154</v>
      </c>
      <c r="E291" s="188" t="s">
        <v>329</v>
      </c>
      <c r="F291" s="189" t="s">
        <v>330</v>
      </c>
      <c r="G291" s="190" t="s">
        <v>197</v>
      </c>
      <c r="H291" s="191">
        <v>12412</v>
      </c>
      <c r="I291" s="192"/>
      <c r="J291" s="193">
        <f>ROUND(I291*H291,2)</f>
        <v>0</v>
      </c>
      <c r="K291" s="189" t="s">
        <v>158</v>
      </c>
      <c r="L291" s="40"/>
      <c r="M291" s="194" t="s">
        <v>1</v>
      </c>
      <c r="N291" s="195" t="s">
        <v>41</v>
      </c>
      <c r="O291" s="72"/>
      <c r="P291" s="196">
        <f>O291*H291</f>
        <v>0</v>
      </c>
      <c r="Q291" s="196">
        <v>0</v>
      </c>
      <c r="R291" s="196">
        <f>Q291*H291</f>
        <v>0</v>
      </c>
      <c r="S291" s="196">
        <v>0</v>
      </c>
      <c r="T291" s="197">
        <f>S291*H291</f>
        <v>0</v>
      </c>
      <c r="U291" s="35"/>
      <c r="V291" s="35"/>
      <c r="W291" s="35"/>
      <c r="X291" s="35"/>
      <c r="Y291" s="35"/>
      <c r="Z291" s="35"/>
      <c r="AA291" s="35"/>
      <c r="AB291" s="35"/>
      <c r="AC291" s="35"/>
      <c r="AD291" s="35"/>
      <c r="AE291" s="35"/>
      <c r="AR291" s="198" t="s">
        <v>159</v>
      </c>
      <c r="AT291" s="198" t="s">
        <v>154</v>
      </c>
      <c r="AU291" s="198" t="s">
        <v>160</v>
      </c>
      <c r="AY291" s="18" t="s">
        <v>150</v>
      </c>
      <c r="BE291" s="199">
        <f>IF(N291="základní",J291,0)</f>
        <v>0</v>
      </c>
      <c r="BF291" s="199">
        <f>IF(N291="snížená",J291,0)</f>
        <v>0</v>
      </c>
      <c r="BG291" s="199">
        <f>IF(N291="zákl. přenesená",J291,0)</f>
        <v>0</v>
      </c>
      <c r="BH291" s="199">
        <f>IF(N291="sníž. přenesená",J291,0)</f>
        <v>0</v>
      </c>
      <c r="BI291" s="199">
        <f>IF(N291="nulová",J291,0)</f>
        <v>0</v>
      </c>
      <c r="BJ291" s="18" t="s">
        <v>84</v>
      </c>
      <c r="BK291" s="199">
        <f>ROUND(I291*H291,2)</f>
        <v>0</v>
      </c>
      <c r="BL291" s="18" t="s">
        <v>159</v>
      </c>
      <c r="BM291" s="198" t="s">
        <v>331</v>
      </c>
    </row>
    <row r="292" spans="2:51" s="13" customFormat="1" ht="11.25">
      <c r="B292" s="200"/>
      <c r="C292" s="201"/>
      <c r="D292" s="202" t="s">
        <v>162</v>
      </c>
      <c r="E292" s="203" t="s">
        <v>1</v>
      </c>
      <c r="F292" s="204" t="s">
        <v>324</v>
      </c>
      <c r="G292" s="201"/>
      <c r="H292" s="203" t="s">
        <v>1</v>
      </c>
      <c r="I292" s="205"/>
      <c r="J292" s="201"/>
      <c r="K292" s="201"/>
      <c r="L292" s="206"/>
      <c r="M292" s="207"/>
      <c r="N292" s="208"/>
      <c r="O292" s="208"/>
      <c r="P292" s="208"/>
      <c r="Q292" s="208"/>
      <c r="R292" s="208"/>
      <c r="S292" s="208"/>
      <c r="T292" s="209"/>
      <c r="AT292" s="210" t="s">
        <v>162</v>
      </c>
      <c r="AU292" s="210" t="s">
        <v>160</v>
      </c>
      <c r="AV292" s="13" t="s">
        <v>84</v>
      </c>
      <c r="AW292" s="13" t="s">
        <v>31</v>
      </c>
      <c r="AX292" s="13" t="s">
        <v>76</v>
      </c>
      <c r="AY292" s="210" t="s">
        <v>150</v>
      </c>
    </row>
    <row r="293" spans="2:51" s="13" customFormat="1" ht="11.25">
      <c r="B293" s="200"/>
      <c r="C293" s="201"/>
      <c r="D293" s="202" t="s">
        <v>162</v>
      </c>
      <c r="E293" s="203" t="s">
        <v>1</v>
      </c>
      <c r="F293" s="204" t="s">
        <v>325</v>
      </c>
      <c r="G293" s="201"/>
      <c r="H293" s="203" t="s">
        <v>1</v>
      </c>
      <c r="I293" s="205"/>
      <c r="J293" s="201"/>
      <c r="K293" s="201"/>
      <c r="L293" s="206"/>
      <c r="M293" s="207"/>
      <c r="N293" s="208"/>
      <c r="O293" s="208"/>
      <c r="P293" s="208"/>
      <c r="Q293" s="208"/>
      <c r="R293" s="208"/>
      <c r="S293" s="208"/>
      <c r="T293" s="209"/>
      <c r="AT293" s="210" t="s">
        <v>162</v>
      </c>
      <c r="AU293" s="210" t="s">
        <v>160</v>
      </c>
      <c r="AV293" s="13" t="s">
        <v>84</v>
      </c>
      <c r="AW293" s="13" t="s">
        <v>31</v>
      </c>
      <c r="AX293" s="13" t="s">
        <v>76</v>
      </c>
      <c r="AY293" s="210" t="s">
        <v>150</v>
      </c>
    </row>
    <row r="294" spans="2:51" s="14" customFormat="1" ht="11.25">
      <c r="B294" s="211"/>
      <c r="C294" s="212"/>
      <c r="D294" s="202" t="s">
        <v>162</v>
      </c>
      <c r="E294" s="213" t="s">
        <v>1</v>
      </c>
      <c r="F294" s="214" t="s">
        <v>332</v>
      </c>
      <c r="G294" s="212"/>
      <c r="H294" s="215">
        <v>8216</v>
      </c>
      <c r="I294" s="216"/>
      <c r="J294" s="212"/>
      <c r="K294" s="212"/>
      <c r="L294" s="217"/>
      <c r="M294" s="218"/>
      <c r="N294" s="219"/>
      <c r="O294" s="219"/>
      <c r="P294" s="219"/>
      <c r="Q294" s="219"/>
      <c r="R294" s="219"/>
      <c r="S294" s="219"/>
      <c r="T294" s="220"/>
      <c r="AT294" s="221" t="s">
        <v>162</v>
      </c>
      <c r="AU294" s="221" t="s">
        <v>160</v>
      </c>
      <c r="AV294" s="14" t="s">
        <v>86</v>
      </c>
      <c r="AW294" s="14" t="s">
        <v>31</v>
      </c>
      <c r="AX294" s="14" t="s">
        <v>76</v>
      </c>
      <c r="AY294" s="221" t="s">
        <v>150</v>
      </c>
    </row>
    <row r="295" spans="2:51" s="14" customFormat="1" ht="11.25">
      <c r="B295" s="211"/>
      <c r="C295" s="212"/>
      <c r="D295" s="202" t="s">
        <v>162</v>
      </c>
      <c r="E295" s="213" t="s">
        <v>1</v>
      </c>
      <c r="F295" s="214" t="s">
        <v>333</v>
      </c>
      <c r="G295" s="212"/>
      <c r="H295" s="215">
        <v>4196</v>
      </c>
      <c r="I295" s="216"/>
      <c r="J295" s="212"/>
      <c r="K295" s="212"/>
      <c r="L295" s="217"/>
      <c r="M295" s="218"/>
      <c r="N295" s="219"/>
      <c r="O295" s="219"/>
      <c r="P295" s="219"/>
      <c r="Q295" s="219"/>
      <c r="R295" s="219"/>
      <c r="S295" s="219"/>
      <c r="T295" s="220"/>
      <c r="AT295" s="221" t="s">
        <v>162</v>
      </c>
      <c r="AU295" s="221" t="s">
        <v>160</v>
      </c>
      <c r="AV295" s="14" t="s">
        <v>86</v>
      </c>
      <c r="AW295" s="14" t="s">
        <v>31</v>
      </c>
      <c r="AX295" s="14" t="s">
        <v>76</v>
      </c>
      <c r="AY295" s="221" t="s">
        <v>150</v>
      </c>
    </row>
    <row r="296" spans="2:51" s="16" customFormat="1" ht="11.25">
      <c r="B296" s="233"/>
      <c r="C296" s="234"/>
      <c r="D296" s="202" t="s">
        <v>162</v>
      </c>
      <c r="E296" s="235" t="s">
        <v>1</v>
      </c>
      <c r="F296" s="236" t="s">
        <v>170</v>
      </c>
      <c r="G296" s="234"/>
      <c r="H296" s="237">
        <v>12412</v>
      </c>
      <c r="I296" s="238"/>
      <c r="J296" s="234"/>
      <c r="K296" s="234"/>
      <c r="L296" s="239"/>
      <c r="M296" s="240"/>
      <c r="N296" s="241"/>
      <c r="O296" s="241"/>
      <c r="P296" s="241"/>
      <c r="Q296" s="241"/>
      <c r="R296" s="241"/>
      <c r="S296" s="241"/>
      <c r="T296" s="242"/>
      <c r="AT296" s="243" t="s">
        <v>162</v>
      </c>
      <c r="AU296" s="243" t="s">
        <v>160</v>
      </c>
      <c r="AV296" s="16" t="s">
        <v>159</v>
      </c>
      <c r="AW296" s="16" t="s">
        <v>31</v>
      </c>
      <c r="AX296" s="16" t="s">
        <v>84</v>
      </c>
      <c r="AY296" s="243" t="s">
        <v>150</v>
      </c>
    </row>
    <row r="297" spans="1:65" s="2" customFormat="1" ht="24.2" customHeight="1">
      <c r="A297" s="35"/>
      <c r="B297" s="36"/>
      <c r="C297" s="187" t="s">
        <v>334</v>
      </c>
      <c r="D297" s="187" t="s">
        <v>154</v>
      </c>
      <c r="E297" s="188" t="s">
        <v>335</v>
      </c>
      <c r="F297" s="189" t="s">
        <v>336</v>
      </c>
      <c r="G297" s="190" t="s">
        <v>197</v>
      </c>
      <c r="H297" s="191">
        <v>6452</v>
      </c>
      <c r="I297" s="192"/>
      <c r="J297" s="193">
        <f>ROUND(I297*H297,2)</f>
        <v>0</v>
      </c>
      <c r="K297" s="189" t="s">
        <v>158</v>
      </c>
      <c r="L297" s="40"/>
      <c r="M297" s="194" t="s">
        <v>1</v>
      </c>
      <c r="N297" s="195" t="s">
        <v>41</v>
      </c>
      <c r="O297" s="72"/>
      <c r="P297" s="196">
        <f>O297*H297</f>
        <v>0</v>
      </c>
      <c r="Q297" s="196">
        <v>0</v>
      </c>
      <c r="R297" s="196">
        <f>Q297*H297</f>
        <v>0</v>
      </c>
      <c r="S297" s="196">
        <v>0</v>
      </c>
      <c r="T297" s="197">
        <f>S297*H297</f>
        <v>0</v>
      </c>
      <c r="U297" s="35"/>
      <c r="V297" s="35"/>
      <c r="W297" s="35"/>
      <c r="X297" s="35"/>
      <c r="Y297" s="35"/>
      <c r="Z297" s="35"/>
      <c r="AA297" s="35"/>
      <c r="AB297" s="35"/>
      <c r="AC297" s="35"/>
      <c r="AD297" s="35"/>
      <c r="AE297" s="35"/>
      <c r="AR297" s="198" t="s">
        <v>159</v>
      </c>
      <c r="AT297" s="198" t="s">
        <v>154</v>
      </c>
      <c r="AU297" s="198" t="s">
        <v>160</v>
      </c>
      <c r="AY297" s="18" t="s">
        <v>150</v>
      </c>
      <c r="BE297" s="199">
        <f>IF(N297="základní",J297,0)</f>
        <v>0</v>
      </c>
      <c r="BF297" s="199">
        <f>IF(N297="snížená",J297,0)</f>
        <v>0</v>
      </c>
      <c r="BG297" s="199">
        <f>IF(N297="zákl. přenesená",J297,0)</f>
        <v>0</v>
      </c>
      <c r="BH297" s="199">
        <f>IF(N297="sníž. přenesená",J297,0)</f>
        <v>0</v>
      </c>
      <c r="BI297" s="199">
        <f>IF(N297="nulová",J297,0)</f>
        <v>0</v>
      </c>
      <c r="BJ297" s="18" t="s">
        <v>84</v>
      </c>
      <c r="BK297" s="199">
        <f>ROUND(I297*H297,2)</f>
        <v>0</v>
      </c>
      <c r="BL297" s="18" t="s">
        <v>159</v>
      </c>
      <c r="BM297" s="198" t="s">
        <v>337</v>
      </c>
    </row>
    <row r="298" spans="2:51" s="13" customFormat="1" ht="11.25">
      <c r="B298" s="200"/>
      <c r="C298" s="201"/>
      <c r="D298" s="202" t="s">
        <v>162</v>
      </c>
      <c r="E298" s="203" t="s">
        <v>1</v>
      </c>
      <c r="F298" s="204" t="s">
        <v>324</v>
      </c>
      <c r="G298" s="201"/>
      <c r="H298" s="203" t="s">
        <v>1</v>
      </c>
      <c r="I298" s="205"/>
      <c r="J298" s="201"/>
      <c r="K298" s="201"/>
      <c r="L298" s="206"/>
      <c r="M298" s="207"/>
      <c r="N298" s="208"/>
      <c r="O298" s="208"/>
      <c r="P298" s="208"/>
      <c r="Q298" s="208"/>
      <c r="R298" s="208"/>
      <c r="S298" s="208"/>
      <c r="T298" s="209"/>
      <c r="AT298" s="210" t="s">
        <v>162</v>
      </c>
      <c r="AU298" s="210" t="s">
        <v>160</v>
      </c>
      <c r="AV298" s="13" t="s">
        <v>84</v>
      </c>
      <c r="AW298" s="13" t="s">
        <v>31</v>
      </c>
      <c r="AX298" s="13" t="s">
        <v>76</v>
      </c>
      <c r="AY298" s="210" t="s">
        <v>150</v>
      </c>
    </row>
    <row r="299" spans="2:51" s="13" customFormat="1" ht="11.25">
      <c r="B299" s="200"/>
      <c r="C299" s="201"/>
      <c r="D299" s="202" t="s">
        <v>162</v>
      </c>
      <c r="E299" s="203" t="s">
        <v>1</v>
      </c>
      <c r="F299" s="204" t="s">
        <v>325</v>
      </c>
      <c r="G299" s="201"/>
      <c r="H299" s="203" t="s">
        <v>1</v>
      </c>
      <c r="I299" s="205"/>
      <c r="J299" s="201"/>
      <c r="K299" s="201"/>
      <c r="L299" s="206"/>
      <c r="M299" s="207"/>
      <c r="N299" s="208"/>
      <c r="O299" s="208"/>
      <c r="P299" s="208"/>
      <c r="Q299" s="208"/>
      <c r="R299" s="208"/>
      <c r="S299" s="208"/>
      <c r="T299" s="209"/>
      <c r="AT299" s="210" t="s">
        <v>162</v>
      </c>
      <c r="AU299" s="210" t="s">
        <v>160</v>
      </c>
      <c r="AV299" s="13" t="s">
        <v>84</v>
      </c>
      <c r="AW299" s="13" t="s">
        <v>31</v>
      </c>
      <c r="AX299" s="13" t="s">
        <v>76</v>
      </c>
      <c r="AY299" s="210" t="s">
        <v>150</v>
      </c>
    </row>
    <row r="300" spans="2:51" s="14" customFormat="1" ht="11.25">
      <c r="B300" s="211"/>
      <c r="C300" s="212"/>
      <c r="D300" s="202" t="s">
        <v>162</v>
      </c>
      <c r="E300" s="213" t="s">
        <v>1</v>
      </c>
      <c r="F300" s="214" t="s">
        <v>338</v>
      </c>
      <c r="G300" s="212"/>
      <c r="H300" s="215">
        <v>6452</v>
      </c>
      <c r="I300" s="216"/>
      <c r="J300" s="212"/>
      <c r="K300" s="212"/>
      <c r="L300" s="217"/>
      <c r="M300" s="218"/>
      <c r="N300" s="219"/>
      <c r="O300" s="219"/>
      <c r="P300" s="219"/>
      <c r="Q300" s="219"/>
      <c r="R300" s="219"/>
      <c r="S300" s="219"/>
      <c r="T300" s="220"/>
      <c r="AT300" s="221" t="s">
        <v>162</v>
      </c>
      <c r="AU300" s="221" t="s">
        <v>160</v>
      </c>
      <c r="AV300" s="14" t="s">
        <v>86</v>
      </c>
      <c r="AW300" s="14" t="s">
        <v>31</v>
      </c>
      <c r="AX300" s="14" t="s">
        <v>84</v>
      </c>
      <c r="AY300" s="221" t="s">
        <v>150</v>
      </c>
    </row>
    <row r="301" spans="1:65" s="2" customFormat="1" ht="24.2" customHeight="1">
      <c r="A301" s="35"/>
      <c r="B301" s="36"/>
      <c r="C301" s="187" t="s">
        <v>339</v>
      </c>
      <c r="D301" s="187" t="s">
        <v>154</v>
      </c>
      <c r="E301" s="188" t="s">
        <v>340</v>
      </c>
      <c r="F301" s="189" t="s">
        <v>341</v>
      </c>
      <c r="G301" s="190" t="s">
        <v>157</v>
      </c>
      <c r="H301" s="191">
        <v>9727.35</v>
      </c>
      <c r="I301" s="192"/>
      <c r="J301" s="193">
        <f>ROUND(I301*H301,2)</f>
        <v>0</v>
      </c>
      <c r="K301" s="189" t="s">
        <v>158</v>
      </c>
      <c r="L301" s="40"/>
      <c r="M301" s="194" t="s">
        <v>1</v>
      </c>
      <c r="N301" s="195" t="s">
        <v>41</v>
      </c>
      <c r="O301" s="72"/>
      <c r="P301" s="196">
        <f>O301*H301</f>
        <v>0</v>
      </c>
      <c r="Q301" s="196">
        <v>0</v>
      </c>
      <c r="R301" s="196">
        <f>Q301*H301</f>
        <v>0</v>
      </c>
      <c r="S301" s="196">
        <v>0</v>
      </c>
      <c r="T301" s="197">
        <f>S301*H301</f>
        <v>0</v>
      </c>
      <c r="U301" s="35"/>
      <c r="V301" s="35"/>
      <c r="W301" s="35"/>
      <c r="X301" s="35"/>
      <c r="Y301" s="35"/>
      <c r="Z301" s="35"/>
      <c r="AA301" s="35"/>
      <c r="AB301" s="35"/>
      <c r="AC301" s="35"/>
      <c r="AD301" s="35"/>
      <c r="AE301" s="35"/>
      <c r="AR301" s="198" t="s">
        <v>159</v>
      </c>
      <c r="AT301" s="198" t="s">
        <v>154</v>
      </c>
      <c r="AU301" s="198" t="s">
        <v>160</v>
      </c>
      <c r="AY301" s="18" t="s">
        <v>150</v>
      </c>
      <c r="BE301" s="199">
        <f>IF(N301="základní",J301,0)</f>
        <v>0</v>
      </c>
      <c r="BF301" s="199">
        <f>IF(N301="snížená",J301,0)</f>
        <v>0</v>
      </c>
      <c r="BG301" s="199">
        <f>IF(N301="zákl. přenesená",J301,0)</f>
        <v>0</v>
      </c>
      <c r="BH301" s="199">
        <f>IF(N301="sníž. přenesená",J301,0)</f>
        <v>0</v>
      </c>
      <c r="BI301" s="199">
        <f>IF(N301="nulová",J301,0)</f>
        <v>0</v>
      </c>
      <c r="BJ301" s="18" t="s">
        <v>84</v>
      </c>
      <c r="BK301" s="199">
        <f>ROUND(I301*H301,2)</f>
        <v>0</v>
      </c>
      <c r="BL301" s="18" t="s">
        <v>159</v>
      </c>
      <c r="BM301" s="198" t="s">
        <v>342</v>
      </c>
    </row>
    <row r="302" spans="2:51" s="13" customFormat="1" ht="11.25">
      <c r="B302" s="200"/>
      <c r="C302" s="201"/>
      <c r="D302" s="202" t="s">
        <v>162</v>
      </c>
      <c r="E302" s="203" t="s">
        <v>1</v>
      </c>
      <c r="F302" s="204" t="s">
        <v>343</v>
      </c>
      <c r="G302" s="201"/>
      <c r="H302" s="203" t="s">
        <v>1</v>
      </c>
      <c r="I302" s="205"/>
      <c r="J302" s="201"/>
      <c r="K302" s="201"/>
      <c r="L302" s="206"/>
      <c r="M302" s="207"/>
      <c r="N302" s="208"/>
      <c r="O302" s="208"/>
      <c r="P302" s="208"/>
      <c r="Q302" s="208"/>
      <c r="R302" s="208"/>
      <c r="S302" s="208"/>
      <c r="T302" s="209"/>
      <c r="AT302" s="210" t="s">
        <v>162</v>
      </c>
      <c r="AU302" s="210" t="s">
        <v>160</v>
      </c>
      <c r="AV302" s="13" t="s">
        <v>84</v>
      </c>
      <c r="AW302" s="13" t="s">
        <v>31</v>
      </c>
      <c r="AX302" s="13" t="s">
        <v>76</v>
      </c>
      <c r="AY302" s="210" t="s">
        <v>150</v>
      </c>
    </row>
    <row r="303" spans="2:51" s="13" customFormat="1" ht="11.25">
      <c r="B303" s="200"/>
      <c r="C303" s="201"/>
      <c r="D303" s="202" t="s">
        <v>162</v>
      </c>
      <c r="E303" s="203" t="s">
        <v>1</v>
      </c>
      <c r="F303" s="204" t="s">
        <v>344</v>
      </c>
      <c r="G303" s="201"/>
      <c r="H303" s="203" t="s">
        <v>1</v>
      </c>
      <c r="I303" s="205"/>
      <c r="J303" s="201"/>
      <c r="K303" s="201"/>
      <c r="L303" s="206"/>
      <c r="M303" s="207"/>
      <c r="N303" s="208"/>
      <c r="O303" s="208"/>
      <c r="P303" s="208"/>
      <c r="Q303" s="208"/>
      <c r="R303" s="208"/>
      <c r="S303" s="208"/>
      <c r="T303" s="209"/>
      <c r="AT303" s="210" t="s">
        <v>162</v>
      </c>
      <c r="AU303" s="210" t="s">
        <v>160</v>
      </c>
      <c r="AV303" s="13" t="s">
        <v>84</v>
      </c>
      <c r="AW303" s="13" t="s">
        <v>31</v>
      </c>
      <c r="AX303" s="13" t="s">
        <v>76</v>
      </c>
      <c r="AY303" s="210" t="s">
        <v>150</v>
      </c>
    </row>
    <row r="304" spans="2:51" s="14" customFormat="1" ht="22.5">
      <c r="B304" s="211"/>
      <c r="C304" s="212"/>
      <c r="D304" s="202" t="s">
        <v>162</v>
      </c>
      <c r="E304" s="213" t="s">
        <v>1</v>
      </c>
      <c r="F304" s="214" t="s">
        <v>345</v>
      </c>
      <c r="G304" s="212"/>
      <c r="H304" s="215">
        <v>968.55</v>
      </c>
      <c r="I304" s="216"/>
      <c r="J304" s="212"/>
      <c r="K304" s="212"/>
      <c r="L304" s="217"/>
      <c r="M304" s="218"/>
      <c r="N304" s="219"/>
      <c r="O304" s="219"/>
      <c r="P304" s="219"/>
      <c r="Q304" s="219"/>
      <c r="R304" s="219"/>
      <c r="S304" s="219"/>
      <c r="T304" s="220"/>
      <c r="AT304" s="221" t="s">
        <v>162</v>
      </c>
      <c r="AU304" s="221" t="s">
        <v>160</v>
      </c>
      <c r="AV304" s="14" t="s">
        <v>86</v>
      </c>
      <c r="AW304" s="14" t="s">
        <v>31</v>
      </c>
      <c r="AX304" s="14" t="s">
        <v>76</v>
      </c>
      <c r="AY304" s="221" t="s">
        <v>150</v>
      </c>
    </row>
    <row r="305" spans="2:51" s="14" customFormat="1" ht="11.25">
      <c r="B305" s="211"/>
      <c r="C305" s="212"/>
      <c r="D305" s="202" t="s">
        <v>162</v>
      </c>
      <c r="E305" s="213" t="s">
        <v>1</v>
      </c>
      <c r="F305" s="214" t="s">
        <v>346</v>
      </c>
      <c r="G305" s="212"/>
      <c r="H305" s="215">
        <v>2151.25</v>
      </c>
      <c r="I305" s="216"/>
      <c r="J305" s="212"/>
      <c r="K305" s="212"/>
      <c r="L305" s="217"/>
      <c r="M305" s="218"/>
      <c r="N305" s="219"/>
      <c r="O305" s="219"/>
      <c r="P305" s="219"/>
      <c r="Q305" s="219"/>
      <c r="R305" s="219"/>
      <c r="S305" s="219"/>
      <c r="T305" s="220"/>
      <c r="AT305" s="221" t="s">
        <v>162</v>
      </c>
      <c r="AU305" s="221" t="s">
        <v>160</v>
      </c>
      <c r="AV305" s="14" t="s">
        <v>86</v>
      </c>
      <c r="AW305" s="14" t="s">
        <v>31</v>
      </c>
      <c r="AX305" s="14" t="s">
        <v>76</v>
      </c>
      <c r="AY305" s="221" t="s">
        <v>150</v>
      </c>
    </row>
    <row r="306" spans="2:51" s="14" customFormat="1" ht="22.5">
      <c r="B306" s="211"/>
      <c r="C306" s="212"/>
      <c r="D306" s="202" t="s">
        <v>162</v>
      </c>
      <c r="E306" s="213" t="s">
        <v>1</v>
      </c>
      <c r="F306" s="214" t="s">
        <v>347</v>
      </c>
      <c r="G306" s="212"/>
      <c r="H306" s="215">
        <v>6607.55</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6" customFormat="1" ht="11.25">
      <c r="B307" s="233"/>
      <c r="C307" s="234"/>
      <c r="D307" s="202" t="s">
        <v>162</v>
      </c>
      <c r="E307" s="235" t="s">
        <v>1</v>
      </c>
      <c r="F307" s="236" t="s">
        <v>170</v>
      </c>
      <c r="G307" s="234"/>
      <c r="H307" s="237">
        <v>9727.35</v>
      </c>
      <c r="I307" s="238"/>
      <c r="J307" s="234"/>
      <c r="K307" s="234"/>
      <c r="L307" s="239"/>
      <c r="M307" s="240"/>
      <c r="N307" s="241"/>
      <c r="O307" s="241"/>
      <c r="P307" s="241"/>
      <c r="Q307" s="241"/>
      <c r="R307" s="241"/>
      <c r="S307" s="241"/>
      <c r="T307" s="242"/>
      <c r="AT307" s="243" t="s">
        <v>162</v>
      </c>
      <c r="AU307" s="243" t="s">
        <v>160</v>
      </c>
      <c r="AV307" s="16" t="s">
        <v>159</v>
      </c>
      <c r="AW307" s="16" t="s">
        <v>31</v>
      </c>
      <c r="AX307" s="16" t="s">
        <v>84</v>
      </c>
      <c r="AY307" s="243" t="s">
        <v>150</v>
      </c>
    </row>
    <row r="308" spans="1:65" s="2" customFormat="1" ht="37.9" customHeight="1">
      <c r="A308" s="35"/>
      <c r="B308" s="36"/>
      <c r="C308" s="187" t="s">
        <v>348</v>
      </c>
      <c r="D308" s="187" t="s">
        <v>154</v>
      </c>
      <c r="E308" s="188" t="s">
        <v>349</v>
      </c>
      <c r="F308" s="189" t="s">
        <v>350</v>
      </c>
      <c r="G308" s="190" t="s">
        <v>197</v>
      </c>
      <c r="H308" s="191">
        <v>500</v>
      </c>
      <c r="I308" s="192"/>
      <c r="J308" s="193">
        <f>ROUND(I308*H308,2)</f>
        <v>0</v>
      </c>
      <c r="K308" s="189" t="s">
        <v>158</v>
      </c>
      <c r="L308" s="40"/>
      <c r="M308" s="194" t="s">
        <v>1</v>
      </c>
      <c r="N308" s="195" t="s">
        <v>41</v>
      </c>
      <c r="O308" s="72"/>
      <c r="P308" s="196">
        <f>O308*H308</f>
        <v>0</v>
      </c>
      <c r="Q308" s="196">
        <v>0</v>
      </c>
      <c r="R308" s="196">
        <f>Q308*H308</f>
        <v>0</v>
      </c>
      <c r="S308" s="196">
        <v>0</v>
      </c>
      <c r="T308" s="197">
        <f>S308*H308</f>
        <v>0</v>
      </c>
      <c r="U308" s="35"/>
      <c r="V308" s="35"/>
      <c r="W308" s="35"/>
      <c r="X308" s="35"/>
      <c r="Y308" s="35"/>
      <c r="Z308" s="35"/>
      <c r="AA308" s="35"/>
      <c r="AB308" s="35"/>
      <c r="AC308" s="35"/>
      <c r="AD308" s="35"/>
      <c r="AE308" s="35"/>
      <c r="AR308" s="198" t="s">
        <v>159</v>
      </c>
      <c r="AT308" s="198" t="s">
        <v>154</v>
      </c>
      <c r="AU308" s="198" t="s">
        <v>160</v>
      </c>
      <c r="AY308" s="18" t="s">
        <v>150</v>
      </c>
      <c r="BE308" s="199">
        <f>IF(N308="základní",J308,0)</f>
        <v>0</v>
      </c>
      <c r="BF308" s="199">
        <f>IF(N308="snížená",J308,0)</f>
        <v>0</v>
      </c>
      <c r="BG308" s="199">
        <f>IF(N308="zákl. přenesená",J308,0)</f>
        <v>0</v>
      </c>
      <c r="BH308" s="199">
        <f>IF(N308="sníž. přenesená",J308,0)</f>
        <v>0</v>
      </c>
      <c r="BI308" s="199">
        <f>IF(N308="nulová",J308,0)</f>
        <v>0</v>
      </c>
      <c r="BJ308" s="18" t="s">
        <v>84</v>
      </c>
      <c r="BK308" s="199">
        <f>ROUND(I308*H308,2)</f>
        <v>0</v>
      </c>
      <c r="BL308" s="18" t="s">
        <v>159</v>
      </c>
      <c r="BM308" s="198" t="s">
        <v>351</v>
      </c>
    </row>
    <row r="309" spans="2:51" s="14" customFormat="1" ht="11.25">
      <c r="B309" s="211"/>
      <c r="C309" s="212"/>
      <c r="D309" s="202" t="s">
        <v>162</v>
      </c>
      <c r="E309" s="213" t="s">
        <v>1</v>
      </c>
      <c r="F309" s="214" t="s">
        <v>352</v>
      </c>
      <c r="G309" s="212"/>
      <c r="H309" s="215">
        <v>500</v>
      </c>
      <c r="I309" s="216"/>
      <c r="J309" s="212"/>
      <c r="K309" s="212"/>
      <c r="L309" s="217"/>
      <c r="M309" s="218"/>
      <c r="N309" s="219"/>
      <c r="O309" s="219"/>
      <c r="P309" s="219"/>
      <c r="Q309" s="219"/>
      <c r="R309" s="219"/>
      <c r="S309" s="219"/>
      <c r="T309" s="220"/>
      <c r="AT309" s="221" t="s">
        <v>162</v>
      </c>
      <c r="AU309" s="221" t="s">
        <v>160</v>
      </c>
      <c r="AV309" s="14" t="s">
        <v>86</v>
      </c>
      <c r="AW309" s="14" t="s">
        <v>31</v>
      </c>
      <c r="AX309" s="14" t="s">
        <v>84</v>
      </c>
      <c r="AY309" s="221" t="s">
        <v>150</v>
      </c>
    </row>
    <row r="310" spans="1:65" s="2" customFormat="1" ht="24.2" customHeight="1">
      <c r="A310" s="35"/>
      <c r="B310" s="36"/>
      <c r="C310" s="187" t="s">
        <v>353</v>
      </c>
      <c r="D310" s="187" t="s">
        <v>154</v>
      </c>
      <c r="E310" s="188" t="s">
        <v>354</v>
      </c>
      <c r="F310" s="189" t="s">
        <v>355</v>
      </c>
      <c r="G310" s="190" t="s">
        <v>356</v>
      </c>
      <c r="H310" s="191">
        <v>1</v>
      </c>
      <c r="I310" s="192"/>
      <c r="J310" s="193">
        <f aca="true" t="shared" si="0" ref="J310:J315">ROUND(I310*H310,2)</f>
        <v>0</v>
      </c>
      <c r="K310" s="189" t="s">
        <v>158</v>
      </c>
      <c r="L310" s="40"/>
      <c r="M310" s="194" t="s">
        <v>1</v>
      </c>
      <c r="N310" s="195" t="s">
        <v>41</v>
      </c>
      <c r="O310" s="72"/>
      <c r="P310" s="196">
        <f aca="true" t="shared" si="1" ref="P310:P315">O310*H310</f>
        <v>0</v>
      </c>
      <c r="Q310" s="196">
        <v>0</v>
      </c>
      <c r="R310" s="196">
        <f aca="true" t="shared" si="2" ref="R310:R315">Q310*H310</f>
        <v>0</v>
      </c>
      <c r="S310" s="196">
        <v>0</v>
      </c>
      <c r="T310" s="197">
        <f aca="true" t="shared" si="3" ref="T310:T315">S310*H310</f>
        <v>0</v>
      </c>
      <c r="U310" s="35"/>
      <c r="V310" s="35"/>
      <c r="W310" s="35"/>
      <c r="X310" s="35"/>
      <c r="Y310" s="35"/>
      <c r="Z310" s="35"/>
      <c r="AA310" s="35"/>
      <c r="AB310" s="35"/>
      <c r="AC310" s="35"/>
      <c r="AD310" s="35"/>
      <c r="AE310" s="35"/>
      <c r="AR310" s="198" t="s">
        <v>159</v>
      </c>
      <c r="AT310" s="198" t="s">
        <v>154</v>
      </c>
      <c r="AU310" s="198" t="s">
        <v>160</v>
      </c>
      <c r="AY310" s="18" t="s">
        <v>150</v>
      </c>
      <c r="BE310" s="199">
        <f aca="true" t="shared" si="4" ref="BE310:BE315">IF(N310="základní",J310,0)</f>
        <v>0</v>
      </c>
      <c r="BF310" s="199">
        <f aca="true" t="shared" si="5" ref="BF310:BF315">IF(N310="snížená",J310,0)</f>
        <v>0</v>
      </c>
      <c r="BG310" s="199">
        <f aca="true" t="shared" si="6" ref="BG310:BG315">IF(N310="zákl. přenesená",J310,0)</f>
        <v>0</v>
      </c>
      <c r="BH310" s="199">
        <f aca="true" t="shared" si="7" ref="BH310:BH315">IF(N310="sníž. přenesená",J310,0)</f>
        <v>0</v>
      </c>
      <c r="BI310" s="199">
        <f aca="true" t="shared" si="8" ref="BI310:BI315">IF(N310="nulová",J310,0)</f>
        <v>0</v>
      </c>
      <c r="BJ310" s="18" t="s">
        <v>84</v>
      </c>
      <c r="BK310" s="199">
        <f aca="true" t="shared" si="9" ref="BK310:BK315">ROUND(I310*H310,2)</f>
        <v>0</v>
      </c>
      <c r="BL310" s="18" t="s">
        <v>159</v>
      </c>
      <c r="BM310" s="198" t="s">
        <v>357</v>
      </c>
    </row>
    <row r="311" spans="1:65" s="2" customFormat="1" ht="16.5" customHeight="1">
      <c r="A311" s="35"/>
      <c r="B311" s="36"/>
      <c r="C311" s="187" t="s">
        <v>358</v>
      </c>
      <c r="D311" s="187" t="s">
        <v>154</v>
      </c>
      <c r="E311" s="188" t="s">
        <v>359</v>
      </c>
      <c r="F311" s="189" t="s">
        <v>360</v>
      </c>
      <c r="G311" s="190" t="s">
        <v>356</v>
      </c>
      <c r="H311" s="191">
        <v>1</v>
      </c>
      <c r="I311" s="192"/>
      <c r="J311" s="193">
        <f t="shared" si="0"/>
        <v>0</v>
      </c>
      <c r="K311" s="189" t="s">
        <v>158</v>
      </c>
      <c r="L311" s="40"/>
      <c r="M311" s="194" t="s">
        <v>1</v>
      </c>
      <c r="N311" s="195" t="s">
        <v>41</v>
      </c>
      <c r="O311" s="72"/>
      <c r="P311" s="196">
        <f t="shared" si="1"/>
        <v>0</v>
      </c>
      <c r="Q311" s="196">
        <v>0</v>
      </c>
      <c r="R311" s="196">
        <f t="shared" si="2"/>
        <v>0</v>
      </c>
      <c r="S311" s="196">
        <v>0</v>
      </c>
      <c r="T311" s="197">
        <f t="shared" si="3"/>
        <v>0</v>
      </c>
      <c r="U311" s="35"/>
      <c r="V311" s="35"/>
      <c r="W311" s="35"/>
      <c r="X311" s="35"/>
      <c r="Y311" s="35"/>
      <c r="Z311" s="35"/>
      <c r="AA311" s="35"/>
      <c r="AB311" s="35"/>
      <c r="AC311" s="35"/>
      <c r="AD311" s="35"/>
      <c r="AE311" s="35"/>
      <c r="AR311" s="198" t="s">
        <v>159</v>
      </c>
      <c r="AT311" s="198" t="s">
        <v>154</v>
      </c>
      <c r="AU311" s="198" t="s">
        <v>160</v>
      </c>
      <c r="AY311" s="18" t="s">
        <v>150</v>
      </c>
      <c r="BE311" s="199">
        <f t="shared" si="4"/>
        <v>0</v>
      </c>
      <c r="BF311" s="199">
        <f t="shared" si="5"/>
        <v>0</v>
      </c>
      <c r="BG311" s="199">
        <f t="shared" si="6"/>
        <v>0</v>
      </c>
      <c r="BH311" s="199">
        <f t="shared" si="7"/>
        <v>0</v>
      </c>
      <c r="BI311" s="199">
        <f t="shared" si="8"/>
        <v>0</v>
      </c>
      <c r="BJ311" s="18" t="s">
        <v>84</v>
      </c>
      <c r="BK311" s="199">
        <f t="shared" si="9"/>
        <v>0</v>
      </c>
      <c r="BL311" s="18" t="s">
        <v>159</v>
      </c>
      <c r="BM311" s="198" t="s">
        <v>361</v>
      </c>
    </row>
    <row r="312" spans="1:65" s="2" customFormat="1" ht="24.2" customHeight="1">
      <c r="A312" s="35"/>
      <c r="B312" s="36"/>
      <c r="C312" s="187" t="s">
        <v>362</v>
      </c>
      <c r="D312" s="187" t="s">
        <v>154</v>
      </c>
      <c r="E312" s="188" t="s">
        <v>363</v>
      </c>
      <c r="F312" s="189" t="s">
        <v>364</v>
      </c>
      <c r="G312" s="190" t="s">
        <v>356</v>
      </c>
      <c r="H312" s="191">
        <v>1</v>
      </c>
      <c r="I312" s="192"/>
      <c r="J312" s="193">
        <f t="shared" si="0"/>
        <v>0</v>
      </c>
      <c r="K312" s="189" t="s">
        <v>158</v>
      </c>
      <c r="L312" s="40"/>
      <c r="M312" s="194" t="s">
        <v>1</v>
      </c>
      <c r="N312" s="195" t="s">
        <v>41</v>
      </c>
      <c r="O312" s="72"/>
      <c r="P312" s="196">
        <f t="shared" si="1"/>
        <v>0</v>
      </c>
      <c r="Q312" s="196">
        <v>0</v>
      </c>
      <c r="R312" s="196">
        <f t="shared" si="2"/>
        <v>0</v>
      </c>
      <c r="S312" s="196">
        <v>0</v>
      </c>
      <c r="T312" s="197">
        <f t="shared" si="3"/>
        <v>0</v>
      </c>
      <c r="U312" s="35"/>
      <c r="V312" s="35"/>
      <c r="W312" s="35"/>
      <c r="X312" s="35"/>
      <c r="Y312" s="35"/>
      <c r="Z312" s="35"/>
      <c r="AA312" s="35"/>
      <c r="AB312" s="35"/>
      <c r="AC312" s="35"/>
      <c r="AD312" s="35"/>
      <c r="AE312" s="35"/>
      <c r="AR312" s="198" t="s">
        <v>159</v>
      </c>
      <c r="AT312" s="198" t="s">
        <v>154</v>
      </c>
      <c r="AU312" s="198" t="s">
        <v>160</v>
      </c>
      <c r="AY312" s="18" t="s">
        <v>150</v>
      </c>
      <c r="BE312" s="199">
        <f t="shared" si="4"/>
        <v>0</v>
      </c>
      <c r="BF312" s="199">
        <f t="shared" si="5"/>
        <v>0</v>
      </c>
      <c r="BG312" s="199">
        <f t="shared" si="6"/>
        <v>0</v>
      </c>
      <c r="BH312" s="199">
        <f t="shared" si="7"/>
        <v>0</v>
      </c>
      <c r="BI312" s="199">
        <f t="shared" si="8"/>
        <v>0</v>
      </c>
      <c r="BJ312" s="18" t="s">
        <v>84</v>
      </c>
      <c r="BK312" s="199">
        <f t="shared" si="9"/>
        <v>0</v>
      </c>
      <c r="BL312" s="18" t="s">
        <v>159</v>
      </c>
      <c r="BM312" s="198" t="s">
        <v>365</v>
      </c>
    </row>
    <row r="313" spans="1:65" s="2" customFormat="1" ht="24.2" customHeight="1">
      <c r="A313" s="35"/>
      <c r="B313" s="36"/>
      <c r="C313" s="187" t="s">
        <v>366</v>
      </c>
      <c r="D313" s="187" t="s">
        <v>154</v>
      </c>
      <c r="E313" s="188" t="s">
        <v>367</v>
      </c>
      <c r="F313" s="189" t="s">
        <v>368</v>
      </c>
      <c r="G313" s="190" t="s">
        <v>356</v>
      </c>
      <c r="H313" s="191">
        <v>1</v>
      </c>
      <c r="I313" s="192"/>
      <c r="J313" s="193">
        <f t="shared" si="0"/>
        <v>0</v>
      </c>
      <c r="K313" s="189" t="s">
        <v>158</v>
      </c>
      <c r="L313" s="40"/>
      <c r="M313" s="194" t="s">
        <v>1</v>
      </c>
      <c r="N313" s="195" t="s">
        <v>41</v>
      </c>
      <c r="O313" s="72"/>
      <c r="P313" s="196">
        <f t="shared" si="1"/>
        <v>0</v>
      </c>
      <c r="Q313" s="196">
        <v>0</v>
      </c>
      <c r="R313" s="196">
        <f t="shared" si="2"/>
        <v>0</v>
      </c>
      <c r="S313" s="196">
        <v>0</v>
      </c>
      <c r="T313" s="197">
        <f t="shared" si="3"/>
        <v>0</v>
      </c>
      <c r="U313" s="35"/>
      <c r="V313" s="35"/>
      <c r="W313" s="35"/>
      <c r="X313" s="35"/>
      <c r="Y313" s="35"/>
      <c r="Z313" s="35"/>
      <c r="AA313" s="35"/>
      <c r="AB313" s="35"/>
      <c r="AC313" s="35"/>
      <c r="AD313" s="35"/>
      <c r="AE313" s="35"/>
      <c r="AR313" s="198" t="s">
        <v>159</v>
      </c>
      <c r="AT313" s="198" t="s">
        <v>154</v>
      </c>
      <c r="AU313" s="198" t="s">
        <v>160</v>
      </c>
      <c r="AY313" s="18" t="s">
        <v>150</v>
      </c>
      <c r="BE313" s="199">
        <f t="shared" si="4"/>
        <v>0</v>
      </c>
      <c r="BF313" s="199">
        <f t="shared" si="5"/>
        <v>0</v>
      </c>
      <c r="BG313" s="199">
        <f t="shared" si="6"/>
        <v>0</v>
      </c>
      <c r="BH313" s="199">
        <f t="shared" si="7"/>
        <v>0</v>
      </c>
      <c r="BI313" s="199">
        <f t="shared" si="8"/>
        <v>0</v>
      </c>
      <c r="BJ313" s="18" t="s">
        <v>84</v>
      </c>
      <c r="BK313" s="199">
        <f t="shared" si="9"/>
        <v>0</v>
      </c>
      <c r="BL313" s="18" t="s">
        <v>159</v>
      </c>
      <c r="BM313" s="198" t="s">
        <v>369</v>
      </c>
    </row>
    <row r="314" spans="1:65" s="2" customFormat="1" ht="16.5" customHeight="1">
      <c r="A314" s="35"/>
      <c r="B314" s="36"/>
      <c r="C314" s="187" t="s">
        <v>370</v>
      </c>
      <c r="D314" s="187" t="s">
        <v>154</v>
      </c>
      <c r="E314" s="188" t="s">
        <v>371</v>
      </c>
      <c r="F314" s="189" t="s">
        <v>372</v>
      </c>
      <c r="G314" s="190" t="s">
        <v>356</v>
      </c>
      <c r="H314" s="191">
        <v>1</v>
      </c>
      <c r="I314" s="192"/>
      <c r="J314" s="193">
        <f t="shared" si="0"/>
        <v>0</v>
      </c>
      <c r="K314" s="189" t="s">
        <v>158</v>
      </c>
      <c r="L314" s="40"/>
      <c r="M314" s="194" t="s">
        <v>1</v>
      </c>
      <c r="N314" s="195" t="s">
        <v>41</v>
      </c>
      <c r="O314" s="72"/>
      <c r="P314" s="196">
        <f t="shared" si="1"/>
        <v>0</v>
      </c>
      <c r="Q314" s="196">
        <v>0</v>
      </c>
      <c r="R314" s="196">
        <f t="shared" si="2"/>
        <v>0</v>
      </c>
      <c r="S314" s="196">
        <v>0</v>
      </c>
      <c r="T314" s="197">
        <f t="shared" si="3"/>
        <v>0</v>
      </c>
      <c r="U314" s="35"/>
      <c r="V314" s="35"/>
      <c r="W314" s="35"/>
      <c r="X314" s="35"/>
      <c r="Y314" s="35"/>
      <c r="Z314" s="35"/>
      <c r="AA314" s="35"/>
      <c r="AB314" s="35"/>
      <c r="AC314" s="35"/>
      <c r="AD314" s="35"/>
      <c r="AE314" s="35"/>
      <c r="AR314" s="198" t="s">
        <v>159</v>
      </c>
      <c r="AT314" s="198" t="s">
        <v>154</v>
      </c>
      <c r="AU314" s="198" t="s">
        <v>160</v>
      </c>
      <c r="AY314" s="18" t="s">
        <v>150</v>
      </c>
      <c r="BE314" s="199">
        <f t="shared" si="4"/>
        <v>0</v>
      </c>
      <c r="BF314" s="199">
        <f t="shared" si="5"/>
        <v>0</v>
      </c>
      <c r="BG314" s="199">
        <f t="shared" si="6"/>
        <v>0</v>
      </c>
      <c r="BH314" s="199">
        <f t="shared" si="7"/>
        <v>0</v>
      </c>
      <c r="BI314" s="199">
        <f t="shared" si="8"/>
        <v>0</v>
      </c>
      <c r="BJ314" s="18" t="s">
        <v>84</v>
      </c>
      <c r="BK314" s="199">
        <f t="shared" si="9"/>
        <v>0</v>
      </c>
      <c r="BL314" s="18" t="s">
        <v>159</v>
      </c>
      <c r="BM314" s="198" t="s">
        <v>373</v>
      </c>
    </row>
    <row r="315" spans="1:65" s="2" customFormat="1" ht="24.2" customHeight="1">
      <c r="A315" s="35"/>
      <c r="B315" s="36"/>
      <c r="C315" s="187" t="s">
        <v>374</v>
      </c>
      <c r="D315" s="187" t="s">
        <v>154</v>
      </c>
      <c r="E315" s="188" t="s">
        <v>375</v>
      </c>
      <c r="F315" s="189" t="s">
        <v>376</v>
      </c>
      <c r="G315" s="190" t="s">
        <v>356</v>
      </c>
      <c r="H315" s="191">
        <v>1</v>
      </c>
      <c r="I315" s="192"/>
      <c r="J315" s="193">
        <f t="shared" si="0"/>
        <v>0</v>
      </c>
      <c r="K315" s="189" t="s">
        <v>158</v>
      </c>
      <c r="L315" s="40"/>
      <c r="M315" s="194" t="s">
        <v>1</v>
      </c>
      <c r="N315" s="195" t="s">
        <v>41</v>
      </c>
      <c r="O315" s="72"/>
      <c r="P315" s="196">
        <f t="shared" si="1"/>
        <v>0</v>
      </c>
      <c r="Q315" s="196">
        <v>0</v>
      </c>
      <c r="R315" s="196">
        <f t="shared" si="2"/>
        <v>0</v>
      </c>
      <c r="S315" s="196">
        <v>0</v>
      </c>
      <c r="T315" s="197">
        <f t="shared" si="3"/>
        <v>0</v>
      </c>
      <c r="U315" s="35"/>
      <c r="V315" s="35"/>
      <c r="W315" s="35"/>
      <c r="X315" s="35"/>
      <c r="Y315" s="35"/>
      <c r="Z315" s="35"/>
      <c r="AA315" s="35"/>
      <c r="AB315" s="35"/>
      <c r="AC315" s="35"/>
      <c r="AD315" s="35"/>
      <c r="AE315" s="35"/>
      <c r="AR315" s="198" t="s">
        <v>159</v>
      </c>
      <c r="AT315" s="198" t="s">
        <v>154</v>
      </c>
      <c r="AU315" s="198" t="s">
        <v>160</v>
      </c>
      <c r="AY315" s="18" t="s">
        <v>150</v>
      </c>
      <c r="BE315" s="199">
        <f t="shared" si="4"/>
        <v>0</v>
      </c>
      <c r="BF315" s="199">
        <f t="shared" si="5"/>
        <v>0</v>
      </c>
      <c r="BG315" s="199">
        <f t="shared" si="6"/>
        <v>0</v>
      </c>
      <c r="BH315" s="199">
        <f t="shared" si="7"/>
        <v>0</v>
      </c>
      <c r="BI315" s="199">
        <f t="shared" si="8"/>
        <v>0</v>
      </c>
      <c r="BJ315" s="18" t="s">
        <v>84</v>
      </c>
      <c r="BK315" s="199">
        <f t="shared" si="9"/>
        <v>0</v>
      </c>
      <c r="BL315" s="18" t="s">
        <v>159</v>
      </c>
      <c r="BM315" s="198" t="s">
        <v>377</v>
      </c>
    </row>
    <row r="316" spans="2:63" s="12" customFormat="1" ht="20.85" customHeight="1">
      <c r="B316" s="171"/>
      <c r="C316" s="172"/>
      <c r="D316" s="173" t="s">
        <v>75</v>
      </c>
      <c r="E316" s="185" t="s">
        <v>378</v>
      </c>
      <c r="F316" s="185" t="s">
        <v>379</v>
      </c>
      <c r="G316" s="172"/>
      <c r="H316" s="172"/>
      <c r="I316" s="175"/>
      <c r="J316" s="186">
        <f>BK316</f>
        <v>0</v>
      </c>
      <c r="K316" s="172"/>
      <c r="L316" s="177"/>
      <c r="M316" s="178"/>
      <c r="N316" s="179"/>
      <c r="O316" s="179"/>
      <c r="P316" s="180">
        <f>SUM(P317:P337)</f>
        <v>0</v>
      </c>
      <c r="Q316" s="179"/>
      <c r="R316" s="180">
        <f>SUM(R317:R337)</f>
        <v>0.370623</v>
      </c>
      <c r="S316" s="179"/>
      <c r="T316" s="181">
        <f>SUM(T317:T337)</f>
        <v>0</v>
      </c>
      <c r="AR316" s="182" t="s">
        <v>84</v>
      </c>
      <c r="AT316" s="183" t="s">
        <v>75</v>
      </c>
      <c r="AU316" s="183" t="s">
        <v>86</v>
      </c>
      <c r="AY316" s="182" t="s">
        <v>150</v>
      </c>
      <c r="BK316" s="184">
        <f>SUM(BK317:BK337)</f>
        <v>0</v>
      </c>
    </row>
    <row r="317" spans="1:65" s="2" customFormat="1" ht="33" customHeight="1">
      <c r="A317" s="35"/>
      <c r="B317" s="36"/>
      <c r="C317" s="187" t="s">
        <v>380</v>
      </c>
      <c r="D317" s="187" t="s">
        <v>154</v>
      </c>
      <c r="E317" s="188" t="s">
        <v>381</v>
      </c>
      <c r="F317" s="189" t="s">
        <v>382</v>
      </c>
      <c r="G317" s="190" t="s">
        <v>197</v>
      </c>
      <c r="H317" s="191">
        <v>24708.2</v>
      </c>
      <c r="I317" s="192"/>
      <c r="J317" s="193">
        <f>ROUND(I317*H317,2)</f>
        <v>0</v>
      </c>
      <c r="K317" s="189" t="s">
        <v>158</v>
      </c>
      <c r="L317" s="40"/>
      <c r="M317" s="194" t="s">
        <v>1</v>
      </c>
      <c r="N317" s="195" t="s">
        <v>41</v>
      </c>
      <c r="O317" s="72"/>
      <c r="P317" s="196">
        <f>O317*H317</f>
        <v>0</v>
      </c>
      <c r="Q317" s="196">
        <v>0</v>
      </c>
      <c r="R317" s="196">
        <f>Q317*H317</f>
        <v>0</v>
      </c>
      <c r="S317" s="196">
        <v>0</v>
      </c>
      <c r="T317" s="197">
        <f>S317*H317</f>
        <v>0</v>
      </c>
      <c r="U317" s="35"/>
      <c r="V317" s="35"/>
      <c r="W317" s="35"/>
      <c r="X317" s="35"/>
      <c r="Y317" s="35"/>
      <c r="Z317" s="35"/>
      <c r="AA317" s="35"/>
      <c r="AB317" s="35"/>
      <c r="AC317" s="35"/>
      <c r="AD317" s="35"/>
      <c r="AE317" s="35"/>
      <c r="AR317" s="198" t="s">
        <v>159</v>
      </c>
      <c r="AT317" s="198" t="s">
        <v>154</v>
      </c>
      <c r="AU317" s="198" t="s">
        <v>160</v>
      </c>
      <c r="AY317" s="18" t="s">
        <v>150</v>
      </c>
      <c r="BE317" s="199">
        <f>IF(N317="základní",J317,0)</f>
        <v>0</v>
      </c>
      <c r="BF317" s="199">
        <f>IF(N317="snížená",J317,0)</f>
        <v>0</v>
      </c>
      <c r="BG317" s="199">
        <f>IF(N317="zákl. přenesená",J317,0)</f>
        <v>0</v>
      </c>
      <c r="BH317" s="199">
        <f>IF(N317="sníž. přenesená",J317,0)</f>
        <v>0</v>
      </c>
      <c r="BI317" s="199">
        <f>IF(N317="nulová",J317,0)</f>
        <v>0</v>
      </c>
      <c r="BJ317" s="18" t="s">
        <v>84</v>
      </c>
      <c r="BK317" s="199">
        <f>ROUND(I317*H317,2)</f>
        <v>0</v>
      </c>
      <c r="BL317" s="18" t="s">
        <v>159</v>
      </c>
      <c r="BM317" s="198" t="s">
        <v>383</v>
      </c>
    </row>
    <row r="318" spans="2:51" s="14" customFormat="1" ht="33.75">
      <c r="B318" s="211"/>
      <c r="C318" s="212"/>
      <c r="D318" s="202" t="s">
        <v>162</v>
      </c>
      <c r="E318" s="213" t="s">
        <v>1</v>
      </c>
      <c r="F318" s="214" t="s">
        <v>384</v>
      </c>
      <c r="G318" s="212"/>
      <c r="H318" s="215">
        <v>24708.2</v>
      </c>
      <c r="I318" s="216"/>
      <c r="J318" s="212"/>
      <c r="K318" s="212"/>
      <c r="L318" s="217"/>
      <c r="M318" s="218"/>
      <c r="N318" s="219"/>
      <c r="O318" s="219"/>
      <c r="P318" s="219"/>
      <c r="Q318" s="219"/>
      <c r="R318" s="219"/>
      <c r="S318" s="219"/>
      <c r="T318" s="220"/>
      <c r="AT318" s="221" t="s">
        <v>162</v>
      </c>
      <c r="AU318" s="221" t="s">
        <v>160</v>
      </c>
      <c r="AV318" s="14" t="s">
        <v>86</v>
      </c>
      <c r="AW318" s="14" t="s">
        <v>31</v>
      </c>
      <c r="AX318" s="14" t="s">
        <v>84</v>
      </c>
      <c r="AY318" s="221" t="s">
        <v>150</v>
      </c>
    </row>
    <row r="319" spans="1:65" s="2" customFormat="1" ht="33" customHeight="1">
      <c r="A319" s="35"/>
      <c r="B319" s="36"/>
      <c r="C319" s="187" t="s">
        <v>385</v>
      </c>
      <c r="D319" s="187" t="s">
        <v>154</v>
      </c>
      <c r="E319" s="188" t="s">
        <v>386</v>
      </c>
      <c r="F319" s="189" t="s">
        <v>387</v>
      </c>
      <c r="G319" s="190" t="s">
        <v>197</v>
      </c>
      <c r="H319" s="191">
        <v>24708.2</v>
      </c>
      <c r="I319" s="192"/>
      <c r="J319" s="193">
        <f>ROUND(I319*H319,2)</f>
        <v>0</v>
      </c>
      <c r="K319" s="189" t="s">
        <v>158</v>
      </c>
      <c r="L319" s="40"/>
      <c r="M319" s="194" t="s">
        <v>1</v>
      </c>
      <c r="N319" s="195" t="s">
        <v>41</v>
      </c>
      <c r="O319" s="72"/>
      <c r="P319" s="196">
        <f>O319*H319</f>
        <v>0</v>
      </c>
      <c r="Q319" s="196">
        <v>0</v>
      </c>
      <c r="R319" s="196">
        <f>Q319*H319</f>
        <v>0</v>
      </c>
      <c r="S319" s="196">
        <v>0</v>
      </c>
      <c r="T319" s="197">
        <f>S319*H319</f>
        <v>0</v>
      </c>
      <c r="U319" s="35"/>
      <c r="V319" s="35"/>
      <c r="W319" s="35"/>
      <c r="X319" s="35"/>
      <c r="Y319" s="35"/>
      <c r="Z319" s="35"/>
      <c r="AA319" s="35"/>
      <c r="AB319" s="35"/>
      <c r="AC319" s="35"/>
      <c r="AD319" s="35"/>
      <c r="AE319" s="35"/>
      <c r="AR319" s="198" t="s">
        <v>159</v>
      </c>
      <c r="AT319" s="198" t="s">
        <v>154</v>
      </c>
      <c r="AU319" s="198" t="s">
        <v>160</v>
      </c>
      <c r="AY319" s="18" t="s">
        <v>150</v>
      </c>
      <c r="BE319" s="199">
        <f>IF(N319="základní",J319,0)</f>
        <v>0</v>
      </c>
      <c r="BF319" s="199">
        <f>IF(N319="snížená",J319,0)</f>
        <v>0</v>
      </c>
      <c r="BG319" s="199">
        <f>IF(N319="zákl. přenesená",J319,0)</f>
        <v>0</v>
      </c>
      <c r="BH319" s="199">
        <f>IF(N319="sníž. přenesená",J319,0)</f>
        <v>0</v>
      </c>
      <c r="BI319" s="199">
        <f>IF(N319="nulová",J319,0)</f>
        <v>0</v>
      </c>
      <c r="BJ319" s="18" t="s">
        <v>84</v>
      </c>
      <c r="BK319" s="199">
        <f>ROUND(I319*H319,2)</f>
        <v>0</v>
      </c>
      <c r="BL319" s="18" t="s">
        <v>159</v>
      </c>
      <c r="BM319" s="198" t="s">
        <v>388</v>
      </c>
    </row>
    <row r="320" spans="2:51" s="14" customFormat="1" ht="22.5">
      <c r="B320" s="211"/>
      <c r="C320" s="212"/>
      <c r="D320" s="202" t="s">
        <v>162</v>
      </c>
      <c r="E320" s="213" t="s">
        <v>1</v>
      </c>
      <c r="F320" s="214" t="s">
        <v>238</v>
      </c>
      <c r="G320" s="212"/>
      <c r="H320" s="215">
        <v>24708.2</v>
      </c>
      <c r="I320" s="216"/>
      <c r="J320" s="212"/>
      <c r="K320" s="212"/>
      <c r="L320" s="217"/>
      <c r="M320" s="218"/>
      <c r="N320" s="219"/>
      <c r="O320" s="219"/>
      <c r="P320" s="219"/>
      <c r="Q320" s="219"/>
      <c r="R320" s="219"/>
      <c r="S320" s="219"/>
      <c r="T320" s="220"/>
      <c r="AT320" s="221" t="s">
        <v>162</v>
      </c>
      <c r="AU320" s="221" t="s">
        <v>160</v>
      </c>
      <c r="AV320" s="14" t="s">
        <v>86</v>
      </c>
      <c r="AW320" s="14" t="s">
        <v>31</v>
      </c>
      <c r="AX320" s="14" t="s">
        <v>84</v>
      </c>
      <c r="AY320" s="221" t="s">
        <v>150</v>
      </c>
    </row>
    <row r="321" spans="1:65" s="2" customFormat="1" ht="24.2" customHeight="1">
      <c r="A321" s="35"/>
      <c r="B321" s="36"/>
      <c r="C321" s="187" t="s">
        <v>389</v>
      </c>
      <c r="D321" s="187" t="s">
        <v>154</v>
      </c>
      <c r="E321" s="188" t="s">
        <v>390</v>
      </c>
      <c r="F321" s="189" t="s">
        <v>391</v>
      </c>
      <c r="G321" s="190" t="s">
        <v>197</v>
      </c>
      <c r="H321" s="191">
        <v>24708.2</v>
      </c>
      <c r="I321" s="192"/>
      <c r="J321" s="193">
        <f>ROUND(I321*H321,2)</f>
        <v>0</v>
      </c>
      <c r="K321" s="189" t="s">
        <v>158</v>
      </c>
      <c r="L321" s="40"/>
      <c r="M321" s="194" t="s">
        <v>1</v>
      </c>
      <c r="N321" s="195" t="s">
        <v>41</v>
      </c>
      <c r="O321" s="72"/>
      <c r="P321" s="196">
        <f>O321*H321</f>
        <v>0</v>
      </c>
      <c r="Q321" s="196">
        <v>0</v>
      </c>
      <c r="R321" s="196">
        <f>Q321*H321</f>
        <v>0</v>
      </c>
      <c r="S321" s="196">
        <v>0</v>
      </c>
      <c r="T321" s="197">
        <f>S321*H321</f>
        <v>0</v>
      </c>
      <c r="U321" s="35"/>
      <c r="V321" s="35"/>
      <c r="W321" s="35"/>
      <c r="X321" s="35"/>
      <c r="Y321" s="35"/>
      <c r="Z321" s="35"/>
      <c r="AA321" s="35"/>
      <c r="AB321" s="35"/>
      <c r="AC321" s="35"/>
      <c r="AD321" s="35"/>
      <c r="AE321" s="35"/>
      <c r="AR321" s="198" t="s">
        <v>159</v>
      </c>
      <c r="AT321" s="198" t="s">
        <v>154</v>
      </c>
      <c r="AU321" s="198" t="s">
        <v>160</v>
      </c>
      <c r="AY321" s="18" t="s">
        <v>150</v>
      </c>
      <c r="BE321" s="199">
        <f>IF(N321="základní",J321,0)</f>
        <v>0</v>
      </c>
      <c r="BF321" s="199">
        <f>IF(N321="snížená",J321,0)</f>
        <v>0</v>
      </c>
      <c r="BG321" s="199">
        <f>IF(N321="zákl. přenesená",J321,0)</f>
        <v>0</v>
      </c>
      <c r="BH321" s="199">
        <f>IF(N321="sníž. přenesená",J321,0)</f>
        <v>0</v>
      </c>
      <c r="BI321" s="199">
        <f>IF(N321="nulová",J321,0)</f>
        <v>0</v>
      </c>
      <c r="BJ321" s="18" t="s">
        <v>84</v>
      </c>
      <c r="BK321" s="199">
        <f>ROUND(I321*H321,2)</f>
        <v>0</v>
      </c>
      <c r="BL321" s="18" t="s">
        <v>159</v>
      </c>
      <c r="BM321" s="198" t="s">
        <v>392</v>
      </c>
    </row>
    <row r="322" spans="2:51" s="14" customFormat="1" ht="22.5">
      <c r="B322" s="211"/>
      <c r="C322" s="212"/>
      <c r="D322" s="202" t="s">
        <v>162</v>
      </c>
      <c r="E322" s="213" t="s">
        <v>1</v>
      </c>
      <c r="F322" s="214" t="s">
        <v>238</v>
      </c>
      <c r="G322" s="212"/>
      <c r="H322" s="215">
        <v>24708.2</v>
      </c>
      <c r="I322" s="216"/>
      <c r="J322" s="212"/>
      <c r="K322" s="212"/>
      <c r="L322" s="217"/>
      <c r="M322" s="218"/>
      <c r="N322" s="219"/>
      <c r="O322" s="219"/>
      <c r="P322" s="219"/>
      <c r="Q322" s="219"/>
      <c r="R322" s="219"/>
      <c r="S322" s="219"/>
      <c r="T322" s="220"/>
      <c r="AT322" s="221" t="s">
        <v>162</v>
      </c>
      <c r="AU322" s="221" t="s">
        <v>160</v>
      </c>
      <c r="AV322" s="14" t="s">
        <v>86</v>
      </c>
      <c r="AW322" s="14" t="s">
        <v>31</v>
      </c>
      <c r="AX322" s="14" t="s">
        <v>84</v>
      </c>
      <c r="AY322" s="221" t="s">
        <v>150</v>
      </c>
    </row>
    <row r="323" spans="1:65" s="2" customFormat="1" ht="37.9" customHeight="1">
      <c r="A323" s="35"/>
      <c r="B323" s="36"/>
      <c r="C323" s="187" t="s">
        <v>393</v>
      </c>
      <c r="D323" s="187" t="s">
        <v>154</v>
      </c>
      <c r="E323" s="188" t="s">
        <v>394</v>
      </c>
      <c r="F323" s="189" t="s">
        <v>395</v>
      </c>
      <c r="G323" s="190" t="s">
        <v>197</v>
      </c>
      <c r="H323" s="191">
        <v>24708.2</v>
      </c>
      <c r="I323" s="192"/>
      <c r="J323" s="193">
        <f>ROUND(I323*H323,2)</f>
        <v>0</v>
      </c>
      <c r="K323" s="189" t="s">
        <v>158</v>
      </c>
      <c r="L323" s="40"/>
      <c r="M323" s="194" t="s">
        <v>1</v>
      </c>
      <c r="N323" s="195" t="s">
        <v>41</v>
      </c>
      <c r="O323" s="72"/>
      <c r="P323" s="196">
        <f>O323*H323</f>
        <v>0</v>
      </c>
      <c r="Q323" s="196">
        <v>0</v>
      </c>
      <c r="R323" s="196">
        <f>Q323*H323</f>
        <v>0</v>
      </c>
      <c r="S323" s="196">
        <v>0</v>
      </c>
      <c r="T323" s="197">
        <f>S323*H323</f>
        <v>0</v>
      </c>
      <c r="U323" s="35"/>
      <c r="V323" s="35"/>
      <c r="W323" s="35"/>
      <c r="X323" s="35"/>
      <c r="Y323" s="35"/>
      <c r="Z323" s="35"/>
      <c r="AA323" s="35"/>
      <c r="AB323" s="35"/>
      <c r="AC323" s="35"/>
      <c r="AD323" s="35"/>
      <c r="AE323" s="35"/>
      <c r="AR323" s="198" t="s">
        <v>159</v>
      </c>
      <c r="AT323" s="198" t="s">
        <v>154</v>
      </c>
      <c r="AU323" s="198" t="s">
        <v>160</v>
      </c>
      <c r="AY323" s="18" t="s">
        <v>150</v>
      </c>
      <c r="BE323" s="199">
        <f>IF(N323="základní",J323,0)</f>
        <v>0</v>
      </c>
      <c r="BF323" s="199">
        <f>IF(N323="snížená",J323,0)</f>
        <v>0</v>
      </c>
      <c r="BG323" s="199">
        <f>IF(N323="zákl. přenesená",J323,0)</f>
        <v>0</v>
      </c>
      <c r="BH323" s="199">
        <f>IF(N323="sníž. přenesená",J323,0)</f>
        <v>0</v>
      </c>
      <c r="BI323" s="199">
        <f>IF(N323="nulová",J323,0)</f>
        <v>0</v>
      </c>
      <c r="BJ323" s="18" t="s">
        <v>84</v>
      </c>
      <c r="BK323" s="199">
        <f>ROUND(I323*H323,2)</f>
        <v>0</v>
      </c>
      <c r="BL323" s="18" t="s">
        <v>159</v>
      </c>
      <c r="BM323" s="198" t="s">
        <v>396</v>
      </c>
    </row>
    <row r="324" spans="2:51" s="13" customFormat="1" ht="11.25">
      <c r="B324" s="200"/>
      <c r="C324" s="201"/>
      <c r="D324" s="202" t="s">
        <v>162</v>
      </c>
      <c r="E324" s="203" t="s">
        <v>1</v>
      </c>
      <c r="F324" s="204" t="s">
        <v>397</v>
      </c>
      <c r="G324" s="201"/>
      <c r="H324" s="203" t="s">
        <v>1</v>
      </c>
      <c r="I324" s="205"/>
      <c r="J324" s="201"/>
      <c r="K324" s="201"/>
      <c r="L324" s="206"/>
      <c r="M324" s="207"/>
      <c r="N324" s="208"/>
      <c r="O324" s="208"/>
      <c r="P324" s="208"/>
      <c r="Q324" s="208"/>
      <c r="R324" s="208"/>
      <c r="S324" s="208"/>
      <c r="T324" s="209"/>
      <c r="AT324" s="210" t="s">
        <v>162</v>
      </c>
      <c r="AU324" s="210" t="s">
        <v>160</v>
      </c>
      <c r="AV324" s="13" t="s">
        <v>84</v>
      </c>
      <c r="AW324" s="13" t="s">
        <v>31</v>
      </c>
      <c r="AX324" s="13" t="s">
        <v>76</v>
      </c>
      <c r="AY324" s="210" t="s">
        <v>150</v>
      </c>
    </row>
    <row r="325" spans="2:51" s="14" customFormat="1" ht="22.5">
      <c r="B325" s="211"/>
      <c r="C325" s="212"/>
      <c r="D325" s="202" t="s">
        <v>162</v>
      </c>
      <c r="E325" s="213" t="s">
        <v>1</v>
      </c>
      <c r="F325" s="214" t="s">
        <v>238</v>
      </c>
      <c r="G325" s="212"/>
      <c r="H325" s="215">
        <v>24708.2</v>
      </c>
      <c r="I325" s="216"/>
      <c r="J325" s="212"/>
      <c r="K325" s="212"/>
      <c r="L325" s="217"/>
      <c r="M325" s="218"/>
      <c r="N325" s="219"/>
      <c r="O325" s="219"/>
      <c r="P325" s="219"/>
      <c r="Q325" s="219"/>
      <c r="R325" s="219"/>
      <c r="S325" s="219"/>
      <c r="T325" s="220"/>
      <c r="AT325" s="221" t="s">
        <v>162</v>
      </c>
      <c r="AU325" s="221" t="s">
        <v>160</v>
      </c>
      <c r="AV325" s="14" t="s">
        <v>86</v>
      </c>
      <c r="AW325" s="14" t="s">
        <v>31</v>
      </c>
      <c r="AX325" s="14" t="s">
        <v>84</v>
      </c>
      <c r="AY325" s="221" t="s">
        <v>150</v>
      </c>
    </row>
    <row r="326" spans="1:65" s="2" customFormat="1" ht="24.2" customHeight="1">
      <c r="A326" s="35"/>
      <c r="B326" s="36"/>
      <c r="C326" s="187" t="s">
        <v>398</v>
      </c>
      <c r="D326" s="187" t="s">
        <v>154</v>
      </c>
      <c r="E326" s="188" t="s">
        <v>399</v>
      </c>
      <c r="F326" s="189" t="s">
        <v>400</v>
      </c>
      <c r="G326" s="190" t="s">
        <v>197</v>
      </c>
      <c r="H326" s="191">
        <v>24708.2</v>
      </c>
      <c r="I326" s="192"/>
      <c r="J326" s="193">
        <f>ROUND(I326*H326,2)</f>
        <v>0</v>
      </c>
      <c r="K326" s="189" t="s">
        <v>158</v>
      </c>
      <c r="L326" s="40"/>
      <c r="M326" s="194" t="s">
        <v>1</v>
      </c>
      <c r="N326" s="195" t="s">
        <v>41</v>
      </c>
      <c r="O326" s="72"/>
      <c r="P326" s="196">
        <f>O326*H326</f>
        <v>0</v>
      </c>
      <c r="Q326" s="196">
        <v>0</v>
      </c>
      <c r="R326" s="196">
        <f>Q326*H326</f>
        <v>0</v>
      </c>
      <c r="S326" s="196">
        <v>0</v>
      </c>
      <c r="T326" s="197">
        <f>S326*H326</f>
        <v>0</v>
      </c>
      <c r="U326" s="35"/>
      <c r="V326" s="35"/>
      <c r="W326" s="35"/>
      <c r="X326" s="35"/>
      <c r="Y326" s="35"/>
      <c r="Z326" s="35"/>
      <c r="AA326" s="35"/>
      <c r="AB326" s="35"/>
      <c r="AC326" s="35"/>
      <c r="AD326" s="35"/>
      <c r="AE326" s="35"/>
      <c r="AR326" s="198" t="s">
        <v>159</v>
      </c>
      <c r="AT326" s="198" t="s">
        <v>154</v>
      </c>
      <c r="AU326" s="198" t="s">
        <v>160</v>
      </c>
      <c r="AY326" s="18" t="s">
        <v>150</v>
      </c>
      <c r="BE326" s="199">
        <f>IF(N326="základní",J326,0)</f>
        <v>0</v>
      </c>
      <c r="BF326" s="199">
        <f>IF(N326="snížená",J326,0)</f>
        <v>0</v>
      </c>
      <c r="BG326" s="199">
        <f>IF(N326="zákl. přenesená",J326,0)</f>
        <v>0</v>
      </c>
      <c r="BH326" s="199">
        <f>IF(N326="sníž. přenesená",J326,0)</f>
        <v>0</v>
      </c>
      <c r="BI326" s="199">
        <f>IF(N326="nulová",J326,0)</f>
        <v>0</v>
      </c>
      <c r="BJ326" s="18" t="s">
        <v>84</v>
      </c>
      <c r="BK326" s="199">
        <f>ROUND(I326*H326,2)</f>
        <v>0</v>
      </c>
      <c r="BL326" s="18" t="s">
        <v>159</v>
      </c>
      <c r="BM326" s="198" t="s">
        <v>401</v>
      </c>
    </row>
    <row r="327" spans="2:51" s="14" customFormat="1" ht="22.5">
      <c r="B327" s="211"/>
      <c r="C327" s="212"/>
      <c r="D327" s="202" t="s">
        <v>162</v>
      </c>
      <c r="E327" s="213" t="s">
        <v>1</v>
      </c>
      <c r="F327" s="214" t="s">
        <v>238</v>
      </c>
      <c r="G327" s="212"/>
      <c r="H327" s="215">
        <v>24708.2</v>
      </c>
      <c r="I327" s="216"/>
      <c r="J327" s="212"/>
      <c r="K327" s="212"/>
      <c r="L327" s="217"/>
      <c r="M327" s="218"/>
      <c r="N327" s="219"/>
      <c r="O327" s="219"/>
      <c r="P327" s="219"/>
      <c r="Q327" s="219"/>
      <c r="R327" s="219"/>
      <c r="S327" s="219"/>
      <c r="T327" s="220"/>
      <c r="AT327" s="221" t="s">
        <v>162</v>
      </c>
      <c r="AU327" s="221" t="s">
        <v>160</v>
      </c>
      <c r="AV327" s="14" t="s">
        <v>86</v>
      </c>
      <c r="AW327" s="14" t="s">
        <v>31</v>
      </c>
      <c r="AX327" s="14" t="s">
        <v>84</v>
      </c>
      <c r="AY327" s="221" t="s">
        <v>150</v>
      </c>
    </row>
    <row r="328" spans="1:65" s="2" customFormat="1" ht="16.5" customHeight="1">
      <c r="A328" s="35"/>
      <c r="B328" s="36"/>
      <c r="C328" s="244" t="s">
        <v>402</v>
      </c>
      <c r="D328" s="244" t="s">
        <v>255</v>
      </c>
      <c r="E328" s="245" t="s">
        <v>403</v>
      </c>
      <c r="F328" s="246" t="s">
        <v>404</v>
      </c>
      <c r="G328" s="247" t="s">
        <v>405</v>
      </c>
      <c r="H328" s="248">
        <v>370.623</v>
      </c>
      <c r="I328" s="249"/>
      <c r="J328" s="250">
        <f>ROUND(I328*H328,2)</f>
        <v>0</v>
      </c>
      <c r="K328" s="246" t="s">
        <v>158</v>
      </c>
      <c r="L328" s="251"/>
      <c r="M328" s="252" t="s">
        <v>1</v>
      </c>
      <c r="N328" s="253" t="s">
        <v>41</v>
      </c>
      <c r="O328" s="72"/>
      <c r="P328" s="196">
        <f>O328*H328</f>
        <v>0</v>
      </c>
      <c r="Q328" s="196">
        <v>0.001</v>
      </c>
      <c r="R328" s="196">
        <f>Q328*H328</f>
        <v>0.370623</v>
      </c>
      <c r="S328" s="196">
        <v>0</v>
      </c>
      <c r="T328" s="197">
        <f>S328*H328</f>
        <v>0</v>
      </c>
      <c r="U328" s="35"/>
      <c r="V328" s="35"/>
      <c r="W328" s="35"/>
      <c r="X328" s="35"/>
      <c r="Y328" s="35"/>
      <c r="Z328" s="35"/>
      <c r="AA328" s="35"/>
      <c r="AB328" s="35"/>
      <c r="AC328" s="35"/>
      <c r="AD328" s="35"/>
      <c r="AE328" s="35"/>
      <c r="AR328" s="198" t="s">
        <v>228</v>
      </c>
      <c r="AT328" s="198" t="s">
        <v>255</v>
      </c>
      <c r="AU328" s="198" t="s">
        <v>160</v>
      </c>
      <c r="AY328" s="18" t="s">
        <v>150</v>
      </c>
      <c r="BE328" s="199">
        <f>IF(N328="základní",J328,0)</f>
        <v>0</v>
      </c>
      <c r="BF328" s="199">
        <f>IF(N328="snížená",J328,0)</f>
        <v>0</v>
      </c>
      <c r="BG328" s="199">
        <f>IF(N328="zákl. přenesená",J328,0)</f>
        <v>0</v>
      </c>
      <c r="BH328" s="199">
        <f>IF(N328="sníž. přenesená",J328,0)</f>
        <v>0</v>
      </c>
      <c r="BI328" s="199">
        <f>IF(N328="nulová",J328,0)</f>
        <v>0</v>
      </c>
      <c r="BJ328" s="18" t="s">
        <v>84</v>
      </c>
      <c r="BK328" s="199">
        <f>ROUND(I328*H328,2)</f>
        <v>0</v>
      </c>
      <c r="BL328" s="18" t="s">
        <v>159</v>
      </c>
      <c r="BM328" s="198" t="s">
        <v>406</v>
      </c>
    </row>
    <row r="329" spans="2:51" s="13" customFormat="1" ht="11.25">
      <c r="B329" s="200"/>
      <c r="C329" s="201"/>
      <c r="D329" s="202" t="s">
        <v>162</v>
      </c>
      <c r="E329" s="203" t="s">
        <v>1</v>
      </c>
      <c r="F329" s="204" t="s">
        <v>407</v>
      </c>
      <c r="G329" s="201"/>
      <c r="H329" s="203" t="s">
        <v>1</v>
      </c>
      <c r="I329" s="205"/>
      <c r="J329" s="201"/>
      <c r="K329" s="201"/>
      <c r="L329" s="206"/>
      <c r="M329" s="207"/>
      <c r="N329" s="208"/>
      <c r="O329" s="208"/>
      <c r="P329" s="208"/>
      <c r="Q329" s="208"/>
      <c r="R329" s="208"/>
      <c r="S329" s="208"/>
      <c r="T329" s="209"/>
      <c r="AT329" s="210" t="s">
        <v>162</v>
      </c>
      <c r="AU329" s="210" t="s">
        <v>160</v>
      </c>
      <c r="AV329" s="13" t="s">
        <v>84</v>
      </c>
      <c r="AW329" s="13" t="s">
        <v>31</v>
      </c>
      <c r="AX329" s="13" t="s">
        <v>76</v>
      </c>
      <c r="AY329" s="210" t="s">
        <v>150</v>
      </c>
    </row>
    <row r="330" spans="2:51" s="14" customFormat="1" ht="11.25">
      <c r="B330" s="211"/>
      <c r="C330" s="212"/>
      <c r="D330" s="202" t="s">
        <v>162</v>
      </c>
      <c r="E330" s="213" t="s">
        <v>1</v>
      </c>
      <c r="F330" s="214" t="s">
        <v>408</v>
      </c>
      <c r="G330" s="212"/>
      <c r="H330" s="215">
        <v>370.623</v>
      </c>
      <c r="I330" s="216"/>
      <c r="J330" s="212"/>
      <c r="K330" s="212"/>
      <c r="L330" s="217"/>
      <c r="M330" s="218"/>
      <c r="N330" s="219"/>
      <c r="O330" s="219"/>
      <c r="P330" s="219"/>
      <c r="Q330" s="219"/>
      <c r="R330" s="219"/>
      <c r="S330" s="219"/>
      <c r="T330" s="220"/>
      <c r="AT330" s="221" t="s">
        <v>162</v>
      </c>
      <c r="AU330" s="221" t="s">
        <v>160</v>
      </c>
      <c r="AV330" s="14" t="s">
        <v>86</v>
      </c>
      <c r="AW330" s="14" t="s">
        <v>31</v>
      </c>
      <c r="AX330" s="14" t="s">
        <v>84</v>
      </c>
      <c r="AY330" s="221" t="s">
        <v>150</v>
      </c>
    </row>
    <row r="331" spans="1:65" s="2" customFormat="1" ht="24.2" customHeight="1">
      <c r="A331" s="35"/>
      <c r="B331" s="36"/>
      <c r="C331" s="187" t="s">
        <v>409</v>
      </c>
      <c r="D331" s="187" t="s">
        <v>154</v>
      </c>
      <c r="E331" s="188" t="s">
        <v>410</v>
      </c>
      <c r="F331" s="189" t="s">
        <v>411</v>
      </c>
      <c r="G331" s="190" t="s">
        <v>197</v>
      </c>
      <c r="H331" s="191">
        <v>24708.2</v>
      </c>
      <c r="I331" s="192"/>
      <c r="J331" s="193">
        <f>ROUND(I331*H331,2)</f>
        <v>0</v>
      </c>
      <c r="K331" s="189" t="s">
        <v>158</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412</v>
      </c>
    </row>
    <row r="332" spans="2:51" s="14" customFormat="1" ht="22.5">
      <c r="B332" s="211"/>
      <c r="C332" s="212"/>
      <c r="D332" s="202" t="s">
        <v>162</v>
      </c>
      <c r="E332" s="213" t="s">
        <v>1</v>
      </c>
      <c r="F332" s="214" t="s">
        <v>238</v>
      </c>
      <c r="G332" s="212"/>
      <c r="H332" s="215">
        <v>24708.2</v>
      </c>
      <c r="I332" s="216"/>
      <c r="J332" s="212"/>
      <c r="K332" s="212"/>
      <c r="L332" s="217"/>
      <c r="M332" s="218"/>
      <c r="N332" s="219"/>
      <c r="O332" s="219"/>
      <c r="P332" s="219"/>
      <c r="Q332" s="219"/>
      <c r="R332" s="219"/>
      <c r="S332" s="219"/>
      <c r="T332" s="220"/>
      <c r="AT332" s="221" t="s">
        <v>162</v>
      </c>
      <c r="AU332" s="221" t="s">
        <v>160</v>
      </c>
      <c r="AV332" s="14" t="s">
        <v>86</v>
      </c>
      <c r="AW332" s="14" t="s">
        <v>31</v>
      </c>
      <c r="AX332" s="14" t="s">
        <v>84</v>
      </c>
      <c r="AY332" s="221" t="s">
        <v>150</v>
      </c>
    </row>
    <row r="333" spans="1:65" s="2" customFormat="1" ht="24.2" customHeight="1">
      <c r="A333" s="35"/>
      <c r="B333" s="36"/>
      <c r="C333" s="187" t="s">
        <v>413</v>
      </c>
      <c r="D333" s="187" t="s">
        <v>154</v>
      </c>
      <c r="E333" s="188" t="s">
        <v>414</v>
      </c>
      <c r="F333" s="189" t="s">
        <v>415</v>
      </c>
      <c r="G333" s="190" t="s">
        <v>197</v>
      </c>
      <c r="H333" s="191">
        <v>24708.2</v>
      </c>
      <c r="I333" s="192"/>
      <c r="J333" s="193">
        <f>ROUND(I333*H333,2)</f>
        <v>0</v>
      </c>
      <c r="K333" s="189" t="s">
        <v>158</v>
      </c>
      <c r="L333" s="40"/>
      <c r="M333" s="194" t="s">
        <v>1</v>
      </c>
      <c r="N333" s="195" t="s">
        <v>41</v>
      </c>
      <c r="O333" s="72"/>
      <c r="P333" s="196">
        <f>O333*H333</f>
        <v>0</v>
      </c>
      <c r="Q333" s="196">
        <v>0</v>
      </c>
      <c r="R333" s="196">
        <f>Q333*H333</f>
        <v>0</v>
      </c>
      <c r="S333" s="196">
        <v>0</v>
      </c>
      <c r="T333" s="197">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416</v>
      </c>
    </row>
    <row r="334" spans="2:51" s="14" customFormat="1" ht="22.5">
      <c r="B334" s="211"/>
      <c r="C334" s="212"/>
      <c r="D334" s="202" t="s">
        <v>162</v>
      </c>
      <c r="E334" s="213" t="s">
        <v>1</v>
      </c>
      <c r="F334" s="214" t="s">
        <v>238</v>
      </c>
      <c r="G334" s="212"/>
      <c r="H334" s="215">
        <v>24708.2</v>
      </c>
      <c r="I334" s="216"/>
      <c r="J334" s="212"/>
      <c r="K334" s="212"/>
      <c r="L334" s="217"/>
      <c r="M334" s="218"/>
      <c r="N334" s="219"/>
      <c r="O334" s="219"/>
      <c r="P334" s="219"/>
      <c r="Q334" s="219"/>
      <c r="R334" s="219"/>
      <c r="S334" s="219"/>
      <c r="T334" s="220"/>
      <c r="AT334" s="221" t="s">
        <v>162</v>
      </c>
      <c r="AU334" s="221" t="s">
        <v>160</v>
      </c>
      <c r="AV334" s="14" t="s">
        <v>86</v>
      </c>
      <c r="AW334" s="14" t="s">
        <v>31</v>
      </c>
      <c r="AX334" s="14" t="s">
        <v>84</v>
      </c>
      <c r="AY334" s="221" t="s">
        <v>150</v>
      </c>
    </row>
    <row r="335" spans="1:65" s="2" customFormat="1" ht="24.2" customHeight="1">
      <c r="A335" s="35"/>
      <c r="B335" s="36"/>
      <c r="C335" s="187" t="s">
        <v>417</v>
      </c>
      <c r="D335" s="187" t="s">
        <v>154</v>
      </c>
      <c r="E335" s="188" t="s">
        <v>418</v>
      </c>
      <c r="F335" s="189" t="s">
        <v>419</v>
      </c>
      <c r="G335" s="190" t="s">
        <v>191</v>
      </c>
      <c r="H335" s="191">
        <v>1.235</v>
      </c>
      <c r="I335" s="192"/>
      <c r="J335" s="193">
        <f>ROUND(I335*H335,2)</f>
        <v>0</v>
      </c>
      <c r="K335" s="189" t="s">
        <v>158</v>
      </c>
      <c r="L335" s="40"/>
      <c r="M335" s="194" t="s">
        <v>1</v>
      </c>
      <c r="N335" s="195" t="s">
        <v>41</v>
      </c>
      <c r="O335" s="72"/>
      <c r="P335" s="196">
        <f>O335*H335</f>
        <v>0</v>
      </c>
      <c r="Q335" s="196">
        <v>0</v>
      </c>
      <c r="R335" s="196">
        <f>Q335*H335</f>
        <v>0</v>
      </c>
      <c r="S335" s="196">
        <v>0</v>
      </c>
      <c r="T335" s="197">
        <f>S335*H335</f>
        <v>0</v>
      </c>
      <c r="U335" s="35"/>
      <c r="V335" s="35"/>
      <c r="W335" s="35"/>
      <c r="X335" s="35"/>
      <c r="Y335" s="35"/>
      <c r="Z335" s="35"/>
      <c r="AA335" s="35"/>
      <c r="AB335" s="35"/>
      <c r="AC335" s="35"/>
      <c r="AD335" s="35"/>
      <c r="AE335" s="35"/>
      <c r="AR335" s="198" t="s">
        <v>159</v>
      </c>
      <c r="AT335" s="198" t="s">
        <v>154</v>
      </c>
      <c r="AU335" s="198" t="s">
        <v>160</v>
      </c>
      <c r="AY335" s="18" t="s">
        <v>150</v>
      </c>
      <c r="BE335" s="199">
        <f>IF(N335="základní",J335,0)</f>
        <v>0</v>
      </c>
      <c r="BF335" s="199">
        <f>IF(N335="snížená",J335,0)</f>
        <v>0</v>
      </c>
      <c r="BG335" s="199">
        <f>IF(N335="zákl. přenesená",J335,0)</f>
        <v>0</v>
      </c>
      <c r="BH335" s="199">
        <f>IF(N335="sníž. přenesená",J335,0)</f>
        <v>0</v>
      </c>
      <c r="BI335" s="199">
        <f>IF(N335="nulová",J335,0)</f>
        <v>0</v>
      </c>
      <c r="BJ335" s="18" t="s">
        <v>84</v>
      </c>
      <c r="BK335" s="199">
        <f>ROUND(I335*H335,2)</f>
        <v>0</v>
      </c>
      <c r="BL335" s="18" t="s">
        <v>159</v>
      </c>
      <c r="BM335" s="198" t="s">
        <v>420</v>
      </c>
    </row>
    <row r="336" spans="2:51" s="13" customFormat="1" ht="11.25">
      <c r="B336" s="200"/>
      <c r="C336" s="201"/>
      <c r="D336" s="202" t="s">
        <v>162</v>
      </c>
      <c r="E336" s="203" t="s">
        <v>1</v>
      </c>
      <c r="F336" s="204" t="s">
        <v>421</v>
      </c>
      <c r="G336" s="201"/>
      <c r="H336" s="203" t="s">
        <v>1</v>
      </c>
      <c r="I336" s="205"/>
      <c r="J336" s="201"/>
      <c r="K336" s="201"/>
      <c r="L336" s="206"/>
      <c r="M336" s="207"/>
      <c r="N336" s="208"/>
      <c r="O336" s="208"/>
      <c r="P336" s="208"/>
      <c r="Q336" s="208"/>
      <c r="R336" s="208"/>
      <c r="S336" s="208"/>
      <c r="T336" s="209"/>
      <c r="AT336" s="210" t="s">
        <v>162</v>
      </c>
      <c r="AU336" s="210" t="s">
        <v>160</v>
      </c>
      <c r="AV336" s="13" t="s">
        <v>84</v>
      </c>
      <c r="AW336" s="13" t="s">
        <v>31</v>
      </c>
      <c r="AX336" s="13" t="s">
        <v>76</v>
      </c>
      <c r="AY336" s="210" t="s">
        <v>150</v>
      </c>
    </row>
    <row r="337" spans="2:51" s="14" customFormat="1" ht="11.25">
      <c r="B337" s="211"/>
      <c r="C337" s="212"/>
      <c r="D337" s="202" t="s">
        <v>162</v>
      </c>
      <c r="E337" s="213" t="s">
        <v>1</v>
      </c>
      <c r="F337" s="214" t="s">
        <v>422</v>
      </c>
      <c r="G337" s="212"/>
      <c r="H337" s="215">
        <v>1.235</v>
      </c>
      <c r="I337" s="216"/>
      <c r="J337" s="212"/>
      <c r="K337" s="212"/>
      <c r="L337" s="217"/>
      <c r="M337" s="218"/>
      <c r="N337" s="219"/>
      <c r="O337" s="219"/>
      <c r="P337" s="219"/>
      <c r="Q337" s="219"/>
      <c r="R337" s="219"/>
      <c r="S337" s="219"/>
      <c r="T337" s="220"/>
      <c r="AT337" s="221" t="s">
        <v>162</v>
      </c>
      <c r="AU337" s="221" t="s">
        <v>160</v>
      </c>
      <c r="AV337" s="14" t="s">
        <v>86</v>
      </c>
      <c r="AW337" s="14" t="s">
        <v>31</v>
      </c>
      <c r="AX337" s="14" t="s">
        <v>84</v>
      </c>
      <c r="AY337" s="221" t="s">
        <v>150</v>
      </c>
    </row>
    <row r="338" spans="2:63" s="12" customFormat="1" ht="22.9" customHeight="1">
      <c r="B338" s="171"/>
      <c r="C338" s="172"/>
      <c r="D338" s="173" t="s">
        <v>75</v>
      </c>
      <c r="E338" s="185" t="s">
        <v>188</v>
      </c>
      <c r="F338" s="185" t="s">
        <v>423</v>
      </c>
      <c r="G338" s="172"/>
      <c r="H338" s="172"/>
      <c r="I338" s="175"/>
      <c r="J338" s="186">
        <f>BK338</f>
        <v>0</v>
      </c>
      <c r="K338" s="172"/>
      <c r="L338" s="177"/>
      <c r="M338" s="178"/>
      <c r="N338" s="179"/>
      <c r="O338" s="179"/>
      <c r="P338" s="180">
        <f>P339+P401+P431+P437+P443+P446</f>
        <v>0</v>
      </c>
      <c r="Q338" s="179"/>
      <c r="R338" s="180">
        <f>R339+R401+R431+R437+R443+R446</f>
        <v>2978.9142</v>
      </c>
      <c r="S338" s="179"/>
      <c r="T338" s="181">
        <f>T339+T401+T431+T437+T443+T446</f>
        <v>0</v>
      </c>
      <c r="AR338" s="182" t="s">
        <v>84</v>
      </c>
      <c r="AT338" s="183" t="s">
        <v>75</v>
      </c>
      <c r="AU338" s="183" t="s">
        <v>84</v>
      </c>
      <c r="AY338" s="182" t="s">
        <v>150</v>
      </c>
      <c r="BK338" s="184">
        <f>BK339+BK401+BK431+BK437+BK443+BK446</f>
        <v>0</v>
      </c>
    </row>
    <row r="339" spans="2:63" s="12" customFormat="1" ht="20.85" customHeight="1">
      <c r="B339" s="171"/>
      <c r="C339" s="172"/>
      <c r="D339" s="173" t="s">
        <v>75</v>
      </c>
      <c r="E339" s="185" t="s">
        <v>424</v>
      </c>
      <c r="F339" s="185" t="s">
        <v>425</v>
      </c>
      <c r="G339" s="172"/>
      <c r="H339" s="172"/>
      <c r="I339" s="175"/>
      <c r="J339" s="186">
        <f>BK339</f>
        <v>0</v>
      </c>
      <c r="K339" s="172"/>
      <c r="L339" s="177"/>
      <c r="M339" s="178"/>
      <c r="N339" s="179"/>
      <c r="O339" s="179"/>
      <c r="P339" s="180">
        <f>SUM(P340:P400)</f>
        <v>0</v>
      </c>
      <c r="Q339" s="179"/>
      <c r="R339" s="180">
        <f>SUM(R340:R400)</f>
        <v>1800.747</v>
      </c>
      <c r="S339" s="179"/>
      <c r="T339" s="181">
        <f>SUM(T340:T400)</f>
        <v>0</v>
      </c>
      <c r="AR339" s="182" t="s">
        <v>84</v>
      </c>
      <c r="AT339" s="183" t="s">
        <v>75</v>
      </c>
      <c r="AU339" s="183" t="s">
        <v>86</v>
      </c>
      <c r="AY339" s="182" t="s">
        <v>150</v>
      </c>
      <c r="BK339" s="184">
        <f>SUM(BK340:BK400)</f>
        <v>0</v>
      </c>
    </row>
    <row r="340" spans="1:65" s="2" customFormat="1" ht="24.2" customHeight="1">
      <c r="A340" s="35"/>
      <c r="B340" s="36"/>
      <c r="C340" s="187" t="s">
        <v>426</v>
      </c>
      <c r="D340" s="187" t="s">
        <v>154</v>
      </c>
      <c r="E340" s="188" t="s">
        <v>427</v>
      </c>
      <c r="F340" s="189" t="s">
        <v>428</v>
      </c>
      <c r="G340" s="190" t="s">
        <v>197</v>
      </c>
      <c r="H340" s="191">
        <v>85.575</v>
      </c>
      <c r="I340" s="192"/>
      <c r="J340" s="193">
        <f>ROUND(I340*H340,2)</f>
        <v>0</v>
      </c>
      <c r="K340" s="189" t="s">
        <v>158</v>
      </c>
      <c r="L340" s="40"/>
      <c r="M340" s="194" t="s">
        <v>1</v>
      </c>
      <c r="N340" s="195" t="s">
        <v>41</v>
      </c>
      <c r="O340" s="72"/>
      <c r="P340" s="196">
        <f>O340*H340</f>
        <v>0</v>
      </c>
      <c r="Q340" s="196">
        <v>0</v>
      </c>
      <c r="R340" s="196">
        <f>Q340*H340</f>
        <v>0</v>
      </c>
      <c r="S340" s="196">
        <v>0</v>
      </c>
      <c r="T340" s="197">
        <f>S340*H340</f>
        <v>0</v>
      </c>
      <c r="U340" s="35"/>
      <c r="V340" s="35"/>
      <c r="W340" s="35"/>
      <c r="X340" s="35"/>
      <c r="Y340" s="35"/>
      <c r="Z340" s="35"/>
      <c r="AA340" s="35"/>
      <c r="AB340" s="35"/>
      <c r="AC340" s="35"/>
      <c r="AD340" s="35"/>
      <c r="AE340" s="35"/>
      <c r="AR340" s="198" t="s">
        <v>159</v>
      </c>
      <c r="AT340" s="198" t="s">
        <v>154</v>
      </c>
      <c r="AU340" s="198" t="s">
        <v>160</v>
      </c>
      <c r="AY340" s="18" t="s">
        <v>150</v>
      </c>
      <c r="BE340" s="199">
        <f>IF(N340="základní",J340,0)</f>
        <v>0</v>
      </c>
      <c r="BF340" s="199">
        <f>IF(N340="snížená",J340,0)</f>
        <v>0</v>
      </c>
      <c r="BG340" s="199">
        <f>IF(N340="zákl. přenesená",J340,0)</f>
        <v>0</v>
      </c>
      <c r="BH340" s="199">
        <f>IF(N340="sníž. přenesená",J340,0)</f>
        <v>0</v>
      </c>
      <c r="BI340" s="199">
        <f>IF(N340="nulová",J340,0)</f>
        <v>0</v>
      </c>
      <c r="BJ340" s="18" t="s">
        <v>84</v>
      </c>
      <c r="BK340" s="199">
        <f>ROUND(I340*H340,2)</f>
        <v>0</v>
      </c>
      <c r="BL340" s="18" t="s">
        <v>159</v>
      </c>
      <c r="BM340" s="198" t="s">
        <v>429</v>
      </c>
    </row>
    <row r="341" spans="2:51" s="13" customFormat="1" ht="11.25">
      <c r="B341" s="200"/>
      <c r="C341" s="201"/>
      <c r="D341" s="202" t="s">
        <v>162</v>
      </c>
      <c r="E341" s="203" t="s">
        <v>1</v>
      </c>
      <c r="F341" s="204" t="s">
        <v>430</v>
      </c>
      <c r="G341" s="201"/>
      <c r="H341" s="203" t="s">
        <v>1</v>
      </c>
      <c r="I341" s="205"/>
      <c r="J341" s="201"/>
      <c r="K341" s="201"/>
      <c r="L341" s="206"/>
      <c r="M341" s="207"/>
      <c r="N341" s="208"/>
      <c r="O341" s="208"/>
      <c r="P341" s="208"/>
      <c r="Q341" s="208"/>
      <c r="R341" s="208"/>
      <c r="S341" s="208"/>
      <c r="T341" s="209"/>
      <c r="AT341" s="210" t="s">
        <v>162</v>
      </c>
      <c r="AU341" s="210" t="s">
        <v>160</v>
      </c>
      <c r="AV341" s="13" t="s">
        <v>84</v>
      </c>
      <c r="AW341" s="13" t="s">
        <v>31</v>
      </c>
      <c r="AX341" s="13" t="s">
        <v>76</v>
      </c>
      <c r="AY341" s="210" t="s">
        <v>150</v>
      </c>
    </row>
    <row r="342" spans="2:51" s="14" customFormat="1" ht="11.25">
      <c r="B342" s="211"/>
      <c r="C342" s="212"/>
      <c r="D342" s="202" t="s">
        <v>162</v>
      </c>
      <c r="E342" s="213" t="s">
        <v>1</v>
      </c>
      <c r="F342" s="214" t="s">
        <v>203</v>
      </c>
      <c r="G342" s="212"/>
      <c r="H342" s="215">
        <v>15.75</v>
      </c>
      <c r="I342" s="216"/>
      <c r="J342" s="212"/>
      <c r="K342" s="212"/>
      <c r="L342" s="217"/>
      <c r="M342" s="218"/>
      <c r="N342" s="219"/>
      <c r="O342" s="219"/>
      <c r="P342" s="219"/>
      <c r="Q342" s="219"/>
      <c r="R342" s="219"/>
      <c r="S342" s="219"/>
      <c r="T342" s="220"/>
      <c r="AT342" s="221" t="s">
        <v>162</v>
      </c>
      <c r="AU342" s="221" t="s">
        <v>160</v>
      </c>
      <c r="AV342" s="14" t="s">
        <v>86</v>
      </c>
      <c r="AW342" s="14" t="s">
        <v>31</v>
      </c>
      <c r="AX342" s="14" t="s">
        <v>76</v>
      </c>
      <c r="AY342" s="221" t="s">
        <v>150</v>
      </c>
    </row>
    <row r="343" spans="2:51" s="14" customFormat="1" ht="11.25">
      <c r="B343" s="211"/>
      <c r="C343" s="212"/>
      <c r="D343" s="202" t="s">
        <v>162</v>
      </c>
      <c r="E343" s="213" t="s">
        <v>1</v>
      </c>
      <c r="F343" s="214" t="s">
        <v>431</v>
      </c>
      <c r="G343" s="212"/>
      <c r="H343" s="215">
        <v>69.825</v>
      </c>
      <c r="I343" s="216"/>
      <c r="J343" s="212"/>
      <c r="K343" s="212"/>
      <c r="L343" s="217"/>
      <c r="M343" s="218"/>
      <c r="N343" s="219"/>
      <c r="O343" s="219"/>
      <c r="P343" s="219"/>
      <c r="Q343" s="219"/>
      <c r="R343" s="219"/>
      <c r="S343" s="219"/>
      <c r="T343" s="220"/>
      <c r="AT343" s="221" t="s">
        <v>162</v>
      </c>
      <c r="AU343" s="221" t="s">
        <v>160</v>
      </c>
      <c r="AV343" s="14" t="s">
        <v>86</v>
      </c>
      <c r="AW343" s="14" t="s">
        <v>31</v>
      </c>
      <c r="AX343" s="14" t="s">
        <v>76</v>
      </c>
      <c r="AY343" s="221" t="s">
        <v>150</v>
      </c>
    </row>
    <row r="344" spans="2:51" s="16" customFormat="1" ht="11.25">
      <c r="B344" s="233"/>
      <c r="C344" s="234"/>
      <c r="D344" s="202" t="s">
        <v>162</v>
      </c>
      <c r="E344" s="235" t="s">
        <v>1</v>
      </c>
      <c r="F344" s="236" t="s">
        <v>170</v>
      </c>
      <c r="G344" s="234"/>
      <c r="H344" s="237">
        <v>85.575</v>
      </c>
      <c r="I344" s="238"/>
      <c r="J344" s="234"/>
      <c r="K344" s="234"/>
      <c r="L344" s="239"/>
      <c r="M344" s="240"/>
      <c r="N344" s="241"/>
      <c r="O344" s="241"/>
      <c r="P344" s="241"/>
      <c r="Q344" s="241"/>
      <c r="R344" s="241"/>
      <c r="S344" s="241"/>
      <c r="T344" s="242"/>
      <c r="AT344" s="243" t="s">
        <v>162</v>
      </c>
      <c r="AU344" s="243" t="s">
        <v>160</v>
      </c>
      <c r="AV344" s="16" t="s">
        <v>159</v>
      </c>
      <c r="AW344" s="16" t="s">
        <v>31</v>
      </c>
      <c r="AX344" s="16" t="s">
        <v>84</v>
      </c>
      <c r="AY344" s="243" t="s">
        <v>150</v>
      </c>
    </row>
    <row r="345" spans="1:65" s="2" customFormat="1" ht="21.75" customHeight="1">
      <c r="A345" s="35"/>
      <c r="B345" s="36"/>
      <c r="C345" s="187" t="s">
        <v>432</v>
      </c>
      <c r="D345" s="187" t="s">
        <v>154</v>
      </c>
      <c r="E345" s="188" t="s">
        <v>433</v>
      </c>
      <c r="F345" s="189" t="s">
        <v>434</v>
      </c>
      <c r="G345" s="190" t="s">
        <v>197</v>
      </c>
      <c r="H345" s="191">
        <v>88.8</v>
      </c>
      <c r="I345" s="192"/>
      <c r="J345" s="193">
        <f>ROUND(I345*H345,2)</f>
        <v>0</v>
      </c>
      <c r="K345" s="189" t="s">
        <v>158</v>
      </c>
      <c r="L345" s="40"/>
      <c r="M345" s="194" t="s">
        <v>1</v>
      </c>
      <c r="N345" s="195" t="s">
        <v>41</v>
      </c>
      <c r="O345" s="72"/>
      <c r="P345" s="196">
        <f>O345*H345</f>
        <v>0</v>
      </c>
      <c r="Q345" s="196">
        <v>0</v>
      </c>
      <c r="R345" s="196">
        <f>Q345*H345</f>
        <v>0</v>
      </c>
      <c r="S345" s="196">
        <v>0</v>
      </c>
      <c r="T345" s="197">
        <f>S345*H345</f>
        <v>0</v>
      </c>
      <c r="U345" s="35"/>
      <c r="V345" s="35"/>
      <c r="W345" s="35"/>
      <c r="X345" s="35"/>
      <c r="Y345" s="35"/>
      <c r="Z345" s="35"/>
      <c r="AA345" s="35"/>
      <c r="AB345" s="35"/>
      <c r="AC345" s="35"/>
      <c r="AD345" s="35"/>
      <c r="AE345" s="35"/>
      <c r="AR345" s="198" t="s">
        <v>159</v>
      </c>
      <c r="AT345" s="198" t="s">
        <v>154</v>
      </c>
      <c r="AU345" s="198" t="s">
        <v>160</v>
      </c>
      <c r="AY345" s="18" t="s">
        <v>150</v>
      </c>
      <c r="BE345" s="199">
        <f>IF(N345="základní",J345,0)</f>
        <v>0</v>
      </c>
      <c r="BF345" s="199">
        <f>IF(N345="snížená",J345,0)</f>
        <v>0</v>
      </c>
      <c r="BG345" s="199">
        <f>IF(N345="zákl. přenesená",J345,0)</f>
        <v>0</v>
      </c>
      <c r="BH345" s="199">
        <f>IF(N345="sníž. přenesená",J345,0)</f>
        <v>0</v>
      </c>
      <c r="BI345" s="199">
        <f>IF(N345="nulová",J345,0)</f>
        <v>0</v>
      </c>
      <c r="BJ345" s="18" t="s">
        <v>84</v>
      </c>
      <c r="BK345" s="199">
        <f>ROUND(I345*H345,2)</f>
        <v>0</v>
      </c>
      <c r="BL345" s="18" t="s">
        <v>159</v>
      </c>
      <c r="BM345" s="198" t="s">
        <v>435</v>
      </c>
    </row>
    <row r="346" spans="2:51" s="14" customFormat="1" ht="11.25">
      <c r="B346" s="211"/>
      <c r="C346" s="212"/>
      <c r="D346" s="202" t="s">
        <v>162</v>
      </c>
      <c r="E346" s="213" t="s">
        <v>1</v>
      </c>
      <c r="F346" s="214" t="s">
        <v>436</v>
      </c>
      <c r="G346" s="212"/>
      <c r="H346" s="215">
        <v>88.8</v>
      </c>
      <c r="I346" s="216"/>
      <c r="J346" s="212"/>
      <c r="K346" s="212"/>
      <c r="L346" s="217"/>
      <c r="M346" s="218"/>
      <c r="N346" s="219"/>
      <c r="O346" s="219"/>
      <c r="P346" s="219"/>
      <c r="Q346" s="219"/>
      <c r="R346" s="219"/>
      <c r="S346" s="219"/>
      <c r="T346" s="220"/>
      <c r="AT346" s="221" t="s">
        <v>162</v>
      </c>
      <c r="AU346" s="221" t="s">
        <v>160</v>
      </c>
      <c r="AV346" s="14" t="s">
        <v>86</v>
      </c>
      <c r="AW346" s="14" t="s">
        <v>31</v>
      </c>
      <c r="AX346" s="14" t="s">
        <v>84</v>
      </c>
      <c r="AY346" s="221" t="s">
        <v>150</v>
      </c>
    </row>
    <row r="347" spans="1:65" s="2" customFormat="1" ht="24.2" customHeight="1">
      <c r="A347" s="35"/>
      <c r="B347" s="36"/>
      <c r="C347" s="187" t="s">
        <v>437</v>
      </c>
      <c r="D347" s="187" t="s">
        <v>154</v>
      </c>
      <c r="E347" s="188" t="s">
        <v>438</v>
      </c>
      <c r="F347" s="189" t="s">
        <v>439</v>
      </c>
      <c r="G347" s="190" t="s">
        <v>197</v>
      </c>
      <c r="H347" s="191">
        <v>13400.055</v>
      </c>
      <c r="I347" s="192"/>
      <c r="J347" s="193">
        <f>ROUND(I347*H347,2)</f>
        <v>0</v>
      </c>
      <c r="K347" s="189" t="s">
        <v>158</v>
      </c>
      <c r="L347" s="40"/>
      <c r="M347" s="194" t="s">
        <v>1</v>
      </c>
      <c r="N347" s="195" t="s">
        <v>41</v>
      </c>
      <c r="O347" s="72"/>
      <c r="P347" s="196">
        <f>O347*H347</f>
        <v>0</v>
      </c>
      <c r="Q347" s="196">
        <v>0</v>
      </c>
      <c r="R347" s="196">
        <f>Q347*H347</f>
        <v>0</v>
      </c>
      <c r="S347" s="196">
        <v>0</v>
      </c>
      <c r="T347" s="197">
        <f>S347*H347</f>
        <v>0</v>
      </c>
      <c r="U347" s="35"/>
      <c r="V347" s="35"/>
      <c r="W347" s="35"/>
      <c r="X347" s="35"/>
      <c r="Y347" s="35"/>
      <c r="Z347" s="35"/>
      <c r="AA347" s="35"/>
      <c r="AB347" s="35"/>
      <c r="AC347" s="35"/>
      <c r="AD347" s="35"/>
      <c r="AE347" s="35"/>
      <c r="AR347" s="198" t="s">
        <v>159</v>
      </c>
      <c r="AT347" s="198" t="s">
        <v>154</v>
      </c>
      <c r="AU347" s="198" t="s">
        <v>160</v>
      </c>
      <c r="AY347" s="18" t="s">
        <v>150</v>
      </c>
      <c r="BE347" s="199">
        <f>IF(N347="základní",J347,0)</f>
        <v>0</v>
      </c>
      <c r="BF347" s="199">
        <f>IF(N347="snížená",J347,0)</f>
        <v>0</v>
      </c>
      <c r="BG347" s="199">
        <f>IF(N347="zákl. přenesená",J347,0)</f>
        <v>0</v>
      </c>
      <c r="BH347" s="199">
        <f>IF(N347="sníž. přenesená",J347,0)</f>
        <v>0</v>
      </c>
      <c r="BI347" s="199">
        <f>IF(N347="nulová",J347,0)</f>
        <v>0</v>
      </c>
      <c r="BJ347" s="18" t="s">
        <v>84</v>
      </c>
      <c r="BK347" s="199">
        <f>ROUND(I347*H347,2)</f>
        <v>0</v>
      </c>
      <c r="BL347" s="18" t="s">
        <v>159</v>
      </c>
      <c r="BM347" s="198" t="s">
        <v>440</v>
      </c>
    </row>
    <row r="348" spans="2:51" s="13" customFormat="1" ht="11.25">
      <c r="B348" s="200"/>
      <c r="C348" s="201"/>
      <c r="D348" s="202" t="s">
        <v>162</v>
      </c>
      <c r="E348" s="203" t="s">
        <v>1</v>
      </c>
      <c r="F348" s="204" t="s">
        <v>430</v>
      </c>
      <c r="G348" s="201"/>
      <c r="H348" s="203" t="s">
        <v>1</v>
      </c>
      <c r="I348" s="205"/>
      <c r="J348" s="201"/>
      <c r="K348" s="201"/>
      <c r="L348" s="206"/>
      <c r="M348" s="207"/>
      <c r="N348" s="208"/>
      <c r="O348" s="208"/>
      <c r="P348" s="208"/>
      <c r="Q348" s="208"/>
      <c r="R348" s="208"/>
      <c r="S348" s="208"/>
      <c r="T348" s="209"/>
      <c r="AT348" s="210" t="s">
        <v>162</v>
      </c>
      <c r="AU348" s="210" t="s">
        <v>160</v>
      </c>
      <c r="AV348" s="13" t="s">
        <v>84</v>
      </c>
      <c r="AW348" s="13" t="s">
        <v>31</v>
      </c>
      <c r="AX348" s="13" t="s">
        <v>76</v>
      </c>
      <c r="AY348" s="210" t="s">
        <v>150</v>
      </c>
    </row>
    <row r="349" spans="2:51" s="14" customFormat="1" ht="11.25">
      <c r="B349" s="211"/>
      <c r="C349" s="212"/>
      <c r="D349" s="202" t="s">
        <v>162</v>
      </c>
      <c r="E349" s="213" t="s">
        <v>1</v>
      </c>
      <c r="F349" s="214" t="s">
        <v>200</v>
      </c>
      <c r="G349" s="212"/>
      <c r="H349" s="215">
        <v>12693.405</v>
      </c>
      <c r="I349" s="216"/>
      <c r="J349" s="212"/>
      <c r="K349" s="212"/>
      <c r="L349" s="217"/>
      <c r="M349" s="218"/>
      <c r="N349" s="219"/>
      <c r="O349" s="219"/>
      <c r="P349" s="219"/>
      <c r="Q349" s="219"/>
      <c r="R349" s="219"/>
      <c r="S349" s="219"/>
      <c r="T349" s="220"/>
      <c r="AT349" s="221" t="s">
        <v>162</v>
      </c>
      <c r="AU349" s="221" t="s">
        <v>160</v>
      </c>
      <c r="AV349" s="14" t="s">
        <v>86</v>
      </c>
      <c r="AW349" s="14" t="s">
        <v>31</v>
      </c>
      <c r="AX349" s="14" t="s">
        <v>76</v>
      </c>
      <c r="AY349" s="221" t="s">
        <v>150</v>
      </c>
    </row>
    <row r="350" spans="2:51" s="14" customFormat="1" ht="11.25">
      <c r="B350" s="211"/>
      <c r="C350" s="212"/>
      <c r="D350" s="202" t="s">
        <v>162</v>
      </c>
      <c r="E350" s="213" t="s">
        <v>1</v>
      </c>
      <c r="F350" s="214" t="s">
        <v>204</v>
      </c>
      <c r="G350" s="212"/>
      <c r="H350" s="215">
        <v>706.65</v>
      </c>
      <c r="I350" s="216"/>
      <c r="J350" s="212"/>
      <c r="K350" s="212"/>
      <c r="L350" s="217"/>
      <c r="M350" s="218"/>
      <c r="N350" s="219"/>
      <c r="O350" s="219"/>
      <c r="P350" s="219"/>
      <c r="Q350" s="219"/>
      <c r="R350" s="219"/>
      <c r="S350" s="219"/>
      <c r="T350" s="220"/>
      <c r="AT350" s="221" t="s">
        <v>162</v>
      </c>
      <c r="AU350" s="221" t="s">
        <v>160</v>
      </c>
      <c r="AV350" s="14" t="s">
        <v>86</v>
      </c>
      <c r="AW350" s="14" t="s">
        <v>31</v>
      </c>
      <c r="AX350" s="14" t="s">
        <v>76</v>
      </c>
      <c r="AY350" s="221" t="s">
        <v>150</v>
      </c>
    </row>
    <row r="351" spans="2:51" s="16" customFormat="1" ht="11.25">
      <c r="B351" s="233"/>
      <c r="C351" s="234"/>
      <c r="D351" s="202" t="s">
        <v>162</v>
      </c>
      <c r="E351" s="235" t="s">
        <v>1</v>
      </c>
      <c r="F351" s="236" t="s">
        <v>170</v>
      </c>
      <c r="G351" s="234"/>
      <c r="H351" s="237">
        <v>13400.055</v>
      </c>
      <c r="I351" s="238"/>
      <c r="J351" s="234"/>
      <c r="K351" s="234"/>
      <c r="L351" s="239"/>
      <c r="M351" s="240"/>
      <c r="N351" s="241"/>
      <c r="O351" s="241"/>
      <c r="P351" s="241"/>
      <c r="Q351" s="241"/>
      <c r="R351" s="241"/>
      <c r="S351" s="241"/>
      <c r="T351" s="242"/>
      <c r="AT351" s="243" t="s">
        <v>162</v>
      </c>
      <c r="AU351" s="243" t="s">
        <v>160</v>
      </c>
      <c r="AV351" s="16" t="s">
        <v>159</v>
      </c>
      <c r="AW351" s="16" t="s">
        <v>31</v>
      </c>
      <c r="AX351" s="16" t="s">
        <v>84</v>
      </c>
      <c r="AY351" s="243" t="s">
        <v>150</v>
      </c>
    </row>
    <row r="352" spans="1:65" s="2" customFormat="1" ht="24.2" customHeight="1">
      <c r="A352" s="35"/>
      <c r="B352" s="36"/>
      <c r="C352" s="187" t="s">
        <v>441</v>
      </c>
      <c r="D352" s="187" t="s">
        <v>154</v>
      </c>
      <c r="E352" s="188" t="s">
        <v>442</v>
      </c>
      <c r="F352" s="189" t="s">
        <v>443</v>
      </c>
      <c r="G352" s="190" t="s">
        <v>197</v>
      </c>
      <c r="H352" s="191">
        <v>12007.275</v>
      </c>
      <c r="I352" s="192"/>
      <c r="J352" s="193">
        <f>ROUND(I352*H352,2)</f>
        <v>0</v>
      </c>
      <c r="K352" s="189" t="s">
        <v>158</v>
      </c>
      <c r="L352" s="40"/>
      <c r="M352" s="194" t="s">
        <v>1</v>
      </c>
      <c r="N352" s="195" t="s">
        <v>41</v>
      </c>
      <c r="O352" s="72"/>
      <c r="P352" s="196">
        <f>O352*H352</f>
        <v>0</v>
      </c>
      <c r="Q352" s="196">
        <v>0</v>
      </c>
      <c r="R352" s="196">
        <f>Q352*H352</f>
        <v>0</v>
      </c>
      <c r="S352" s="196">
        <v>0</v>
      </c>
      <c r="T352" s="197">
        <f>S352*H352</f>
        <v>0</v>
      </c>
      <c r="U352" s="35"/>
      <c r="V352" s="35"/>
      <c r="W352" s="35"/>
      <c r="X352" s="35"/>
      <c r="Y352" s="35"/>
      <c r="Z352" s="35"/>
      <c r="AA352" s="35"/>
      <c r="AB352" s="35"/>
      <c r="AC352" s="35"/>
      <c r="AD352" s="35"/>
      <c r="AE352" s="35"/>
      <c r="AR352" s="198" t="s">
        <v>159</v>
      </c>
      <c r="AT352" s="198" t="s">
        <v>154</v>
      </c>
      <c r="AU352" s="198" t="s">
        <v>160</v>
      </c>
      <c r="AY352" s="18" t="s">
        <v>150</v>
      </c>
      <c r="BE352" s="199">
        <f>IF(N352="základní",J352,0)</f>
        <v>0</v>
      </c>
      <c r="BF352" s="199">
        <f>IF(N352="snížená",J352,0)</f>
        <v>0</v>
      </c>
      <c r="BG352" s="199">
        <f>IF(N352="zákl. přenesená",J352,0)</f>
        <v>0</v>
      </c>
      <c r="BH352" s="199">
        <f>IF(N352="sníž. přenesená",J352,0)</f>
        <v>0</v>
      </c>
      <c r="BI352" s="199">
        <f>IF(N352="nulová",J352,0)</f>
        <v>0</v>
      </c>
      <c r="BJ352" s="18" t="s">
        <v>84</v>
      </c>
      <c r="BK352" s="199">
        <f>ROUND(I352*H352,2)</f>
        <v>0</v>
      </c>
      <c r="BL352" s="18" t="s">
        <v>159</v>
      </c>
      <c r="BM352" s="198" t="s">
        <v>444</v>
      </c>
    </row>
    <row r="353" spans="2:51" s="13" customFormat="1" ht="11.25">
      <c r="B353" s="200"/>
      <c r="C353" s="201"/>
      <c r="D353" s="202" t="s">
        <v>162</v>
      </c>
      <c r="E353" s="203" t="s">
        <v>1</v>
      </c>
      <c r="F353" s="204" t="s">
        <v>430</v>
      </c>
      <c r="G353" s="201"/>
      <c r="H353" s="203" t="s">
        <v>1</v>
      </c>
      <c r="I353" s="205"/>
      <c r="J353" s="201"/>
      <c r="K353" s="201"/>
      <c r="L353" s="206"/>
      <c r="M353" s="207"/>
      <c r="N353" s="208"/>
      <c r="O353" s="208"/>
      <c r="P353" s="208"/>
      <c r="Q353" s="208"/>
      <c r="R353" s="208"/>
      <c r="S353" s="208"/>
      <c r="T353" s="209"/>
      <c r="AT353" s="210" t="s">
        <v>162</v>
      </c>
      <c r="AU353" s="210" t="s">
        <v>160</v>
      </c>
      <c r="AV353" s="13" t="s">
        <v>84</v>
      </c>
      <c r="AW353" s="13" t="s">
        <v>31</v>
      </c>
      <c r="AX353" s="13" t="s">
        <v>76</v>
      </c>
      <c r="AY353" s="210" t="s">
        <v>150</v>
      </c>
    </row>
    <row r="354" spans="2:51" s="14" customFormat="1" ht="11.25">
      <c r="B354" s="211"/>
      <c r="C354" s="212"/>
      <c r="D354" s="202" t="s">
        <v>162</v>
      </c>
      <c r="E354" s="213" t="s">
        <v>1</v>
      </c>
      <c r="F354" s="214" t="s">
        <v>445</v>
      </c>
      <c r="G354" s="212"/>
      <c r="H354" s="215">
        <v>12007.275</v>
      </c>
      <c r="I354" s="216"/>
      <c r="J354" s="212"/>
      <c r="K354" s="212"/>
      <c r="L354" s="217"/>
      <c r="M354" s="218"/>
      <c r="N354" s="219"/>
      <c r="O354" s="219"/>
      <c r="P354" s="219"/>
      <c r="Q354" s="219"/>
      <c r="R354" s="219"/>
      <c r="S354" s="219"/>
      <c r="T354" s="220"/>
      <c r="AT354" s="221" t="s">
        <v>162</v>
      </c>
      <c r="AU354" s="221" t="s">
        <v>160</v>
      </c>
      <c r="AV354" s="14" t="s">
        <v>86</v>
      </c>
      <c r="AW354" s="14" t="s">
        <v>31</v>
      </c>
      <c r="AX354" s="14" t="s">
        <v>84</v>
      </c>
      <c r="AY354" s="221" t="s">
        <v>150</v>
      </c>
    </row>
    <row r="355" spans="1:65" s="2" customFormat="1" ht="24.2" customHeight="1">
      <c r="A355" s="35"/>
      <c r="B355" s="36"/>
      <c r="C355" s="187" t="s">
        <v>446</v>
      </c>
      <c r="D355" s="187" t="s">
        <v>154</v>
      </c>
      <c r="E355" s="188" t="s">
        <v>447</v>
      </c>
      <c r="F355" s="189" t="s">
        <v>448</v>
      </c>
      <c r="G355" s="190" t="s">
        <v>197</v>
      </c>
      <c r="H355" s="191">
        <v>84</v>
      </c>
      <c r="I355" s="192"/>
      <c r="J355" s="193">
        <f>ROUND(I355*H355,2)</f>
        <v>0</v>
      </c>
      <c r="K355" s="189" t="s">
        <v>158</v>
      </c>
      <c r="L355" s="40"/>
      <c r="M355" s="194" t="s">
        <v>1</v>
      </c>
      <c r="N355" s="195" t="s">
        <v>41</v>
      </c>
      <c r="O355" s="72"/>
      <c r="P355" s="196">
        <f>O355*H355</f>
        <v>0</v>
      </c>
      <c r="Q355" s="196">
        <v>0</v>
      </c>
      <c r="R355" s="196">
        <f>Q355*H355</f>
        <v>0</v>
      </c>
      <c r="S355" s="196">
        <v>0</v>
      </c>
      <c r="T355" s="197">
        <f>S355*H355</f>
        <v>0</v>
      </c>
      <c r="U355" s="35"/>
      <c r="V355" s="35"/>
      <c r="W355" s="35"/>
      <c r="X355" s="35"/>
      <c r="Y355" s="35"/>
      <c r="Z355" s="35"/>
      <c r="AA355" s="35"/>
      <c r="AB355" s="35"/>
      <c r="AC355" s="35"/>
      <c r="AD355" s="35"/>
      <c r="AE355" s="35"/>
      <c r="AR355" s="198" t="s">
        <v>159</v>
      </c>
      <c r="AT355" s="198" t="s">
        <v>154</v>
      </c>
      <c r="AU355" s="198" t="s">
        <v>160</v>
      </c>
      <c r="AY355" s="18" t="s">
        <v>150</v>
      </c>
      <c r="BE355" s="199">
        <f>IF(N355="základní",J355,0)</f>
        <v>0</v>
      </c>
      <c r="BF355" s="199">
        <f>IF(N355="snížená",J355,0)</f>
        <v>0</v>
      </c>
      <c r="BG355" s="199">
        <f>IF(N355="zákl. přenesená",J355,0)</f>
        <v>0</v>
      </c>
      <c r="BH355" s="199">
        <f>IF(N355="sníž. přenesená",J355,0)</f>
        <v>0</v>
      </c>
      <c r="BI355" s="199">
        <f>IF(N355="nulová",J355,0)</f>
        <v>0</v>
      </c>
      <c r="BJ355" s="18" t="s">
        <v>84</v>
      </c>
      <c r="BK355" s="199">
        <f>ROUND(I355*H355,2)</f>
        <v>0</v>
      </c>
      <c r="BL355" s="18" t="s">
        <v>159</v>
      </c>
      <c r="BM355" s="198" t="s">
        <v>449</v>
      </c>
    </row>
    <row r="356" spans="2:51" s="14" customFormat="1" ht="11.25">
      <c r="B356" s="211"/>
      <c r="C356" s="212"/>
      <c r="D356" s="202" t="s">
        <v>162</v>
      </c>
      <c r="E356" s="213" t="s">
        <v>1</v>
      </c>
      <c r="F356" s="214" t="s">
        <v>450</v>
      </c>
      <c r="G356" s="212"/>
      <c r="H356" s="215">
        <v>84</v>
      </c>
      <c r="I356" s="216"/>
      <c r="J356" s="212"/>
      <c r="K356" s="212"/>
      <c r="L356" s="217"/>
      <c r="M356" s="218"/>
      <c r="N356" s="219"/>
      <c r="O356" s="219"/>
      <c r="P356" s="219"/>
      <c r="Q356" s="219"/>
      <c r="R356" s="219"/>
      <c r="S356" s="219"/>
      <c r="T356" s="220"/>
      <c r="AT356" s="221" t="s">
        <v>162</v>
      </c>
      <c r="AU356" s="221" t="s">
        <v>160</v>
      </c>
      <c r="AV356" s="14" t="s">
        <v>86</v>
      </c>
      <c r="AW356" s="14" t="s">
        <v>31</v>
      </c>
      <c r="AX356" s="14" t="s">
        <v>84</v>
      </c>
      <c r="AY356" s="221" t="s">
        <v>150</v>
      </c>
    </row>
    <row r="357" spans="1:65" s="2" customFormat="1" ht="37.9" customHeight="1">
      <c r="A357" s="35"/>
      <c r="B357" s="36"/>
      <c r="C357" s="187" t="s">
        <v>451</v>
      </c>
      <c r="D357" s="187" t="s">
        <v>154</v>
      </c>
      <c r="E357" s="188" t="s">
        <v>452</v>
      </c>
      <c r="F357" s="189" t="s">
        <v>453</v>
      </c>
      <c r="G357" s="190" t="s">
        <v>197</v>
      </c>
      <c r="H357" s="191">
        <v>17602.32</v>
      </c>
      <c r="I357" s="192"/>
      <c r="J357" s="193">
        <f>ROUND(I357*H357,2)</f>
        <v>0</v>
      </c>
      <c r="K357" s="189" t="s">
        <v>158</v>
      </c>
      <c r="L357" s="40"/>
      <c r="M357" s="194" t="s">
        <v>1</v>
      </c>
      <c r="N357" s="195" t="s">
        <v>41</v>
      </c>
      <c r="O357" s="72"/>
      <c r="P357" s="196">
        <f>O357*H357</f>
        <v>0</v>
      </c>
      <c r="Q357" s="196">
        <v>0</v>
      </c>
      <c r="R357" s="196">
        <f>Q357*H357</f>
        <v>0</v>
      </c>
      <c r="S357" s="196">
        <v>0</v>
      </c>
      <c r="T357" s="197">
        <f>S357*H357</f>
        <v>0</v>
      </c>
      <c r="U357" s="35"/>
      <c r="V357" s="35"/>
      <c r="W357" s="35"/>
      <c r="X357" s="35"/>
      <c r="Y357" s="35"/>
      <c r="Z357" s="35"/>
      <c r="AA357" s="35"/>
      <c r="AB357" s="35"/>
      <c r="AC357" s="35"/>
      <c r="AD357" s="35"/>
      <c r="AE357" s="35"/>
      <c r="AR357" s="198" t="s">
        <v>159</v>
      </c>
      <c r="AT357" s="198" t="s">
        <v>154</v>
      </c>
      <c r="AU357" s="198" t="s">
        <v>160</v>
      </c>
      <c r="AY357" s="18" t="s">
        <v>150</v>
      </c>
      <c r="BE357" s="199">
        <f>IF(N357="základní",J357,0)</f>
        <v>0</v>
      </c>
      <c r="BF357" s="199">
        <f>IF(N357="snížená",J357,0)</f>
        <v>0</v>
      </c>
      <c r="BG357" s="199">
        <f>IF(N357="zákl. přenesená",J357,0)</f>
        <v>0</v>
      </c>
      <c r="BH357" s="199">
        <f>IF(N357="sníž. přenesená",J357,0)</f>
        <v>0</v>
      </c>
      <c r="BI357" s="199">
        <f>IF(N357="nulová",J357,0)</f>
        <v>0</v>
      </c>
      <c r="BJ357" s="18" t="s">
        <v>84</v>
      </c>
      <c r="BK357" s="199">
        <f>ROUND(I357*H357,2)</f>
        <v>0</v>
      </c>
      <c r="BL357" s="18" t="s">
        <v>159</v>
      </c>
      <c r="BM357" s="198" t="s">
        <v>454</v>
      </c>
    </row>
    <row r="358" spans="2:51" s="13" customFormat="1" ht="11.25">
      <c r="B358" s="200"/>
      <c r="C358" s="201"/>
      <c r="D358" s="202" t="s">
        <v>162</v>
      </c>
      <c r="E358" s="203" t="s">
        <v>1</v>
      </c>
      <c r="F358" s="204" t="s">
        <v>267</v>
      </c>
      <c r="G358" s="201"/>
      <c r="H358" s="203" t="s">
        <v>1</v>
      </c>
      <c r="I358" s="205"/>
      <c r="J358" s="201"/>
      <c r="K358" s="201"/>
      <c r="L358" s="206"/>
      <c r="M358" s="207"/>
      <c r="N358" s="208"/>
      <c r="O358" s="208"/>
      <c r="P358" s="208"/>
      <c r="Q358" s="208"/>
      <c r="R358" s="208"/>
      <c r="S358" s="208"/>
      <c r="T358" s="209"/>
      <c r="AT358" s="210" t="s">
        <v>162</v>
      </c>
      <c r="AU358" s="210" t="s">
        <v>160</v>
      </c>
      <c r="AV358" s="13" t="s">
        <v>84</v>
      </c>
      <c r="AW358" s="13" t="s">
        <v>31</v>
      </c>
      <c r="AX358" s="13" t="s">
        <v>76</v>
      </c>
      <c r="AY358" s="210" t="s">
        <v>150</v>
      </c>
    </row>
    <row r="359" spans="2:51" s="13" customFormat="1" ht="11.25">
      <c r="B359" s="200"/>
      <c r="C359" s="201"/>
      <c r="D359" s="202" t="s">
        <v>162</v>
      </c>
      <c r="E359" s="203" t="s">
        <v>1</v>
      </c>
      <c r="F359" s="204" t="s">
        <v>213</v>
      </c>
      <c r="G359" s="201"/>
      <c r="H359" s="203" t="s">
        <v>1</v>
      </c>
      <c r="I359" s="205"/>
      <c r="J359" s="201"/>
      <c r="K359" s="201"/>
      <c r="L359" s="206"/>
      <c r="M359" s="207"/>
      <c r="N359" s="208"/>
      <c r="O359" s="208"/>
      <c r="P359" s="208"/>
      <c r="Q359" s="208"/>
      <c r="R359" s="208"/>
      <c r="S359" s="208"/>
      <c r="T359" s="209"/>
      <c r="AT359" s="210" t="s">
        <v>162</v>
      </c>
      <c r="AU359" s="210" t="s">
        <v>160</v>
      </c>
      <c r="AV359" s="13" t="s">
        <v>84</v>
      </c>
      <c r="AW359" s="13" t="s">
        <v>31</v>
      </c>
      <c r="AX359" s="13" t="s">
        <v>76</v>
      </c>
      <c r="AY359" s="210" t="s">
        <v>150</v>
      </c>
    </row>
    <row r="360" spans="2:51" s="14" customFormat="1" ht="11.25">
      <c r="B360" s="211"/>
      <c r="C360" s="212"/>
      <c r="D360" s="202" t="s">
        <v>162</v>
      </c>
      <c r="E360" s="213" t="s">
        <v>1</v>
      </c>
      <c r="F360" s="214" t="s">
        <v>268</v>
      </c>
      <c r="G360" s="212"/>
      <c r="H360" s="215">
        <v>280.2</v>
      </c>
      <c r="I360" s="216"/>
      <c r="J360" s="212"/>
      <c r="K360" s="212"/>
      <c r="L360" s="217"/>
      <c r="M360" s="218"/>
      <c r="N360" s="219"/>
      <c r="O360" s="219"/>
      <c r="P360" s="219"/>
      <c r="Q360" s="219"/>
      <c r="R360" s="219"/>
      <c r="S360" s="219"/>
      <c r="T360" s="220"/>
      <c r="AT360" s="221" t="s">
        <v>162</v>
      </c>
      <c r="AU360" s="221" t="s">
        <v>160</v>
      </c>
      <c r="AV360" s="14" t="s">
        <v>86</v>
      </c>
      <c r="AW360" s="14" t="s">
        <v>31</v>
      </c>
      <c r="AX360" s="14" t="s">
        <v>76</v>
      </c>
      <c r="AY360" s="221" t="s">
        <v>150</v>
      </c>
    </row>
    <row r="361" spans="2:51" s="14" customFormat="1" ht="11.25">
      <c r="B361" s="211"/>
      <c r="C361" s="212"/>
      <c r="D361" s="202" t="s">
        <v>162</v>
      </c>
      <c r="E361" s="213" t="s">
        <v>1</v>
      </c>
      <c r="F361" s="214" t="s">
        <v>269</v>
      </c>
      <c r="G361" s="212"/>
      <c r="H361" s="215">
        <v>425.6</v>
      </c>
      <c r="I361" s="216"/>
      <c r="J361" s="212"/>
      <c r="K361" s="212"/>
      <c r="L361" s="217"/>
      <c r="M361" s="218"/>
      <c r="N361" s="219"/>
      <c r="O361" s="219"/>
      <c r="P361" s="219"/>
      <c r="Q361" s="219"/>
      <c r="R361" s="219"/>
      <c r="S361" s="219"/>
      <c r="T361" s="220"/>
      <c r="AT361" s="221" t="s">
        <v>162</v>
      </c>
      <c r="AU361" s="221" t="s">
        <v>160</v>
      </c>
      <c r="AV361" s="14" t="s">
        <v>86</v>
      </c>
      <c r="AW361" s="14" t="s">
        <v>31</v>
      </c>
      <c r="AX361" s="14" t="s">
        <v>76</v>
      </c>
      <c r="AY361" s="221" t="s">
        <v>150</v>
      </c>
    </row>
    <row r="362" spans="2:51" s="13" customFormat="1" ht="11.25">
      <c r="B362" s="200"/>
      <c r="C362" s="201"/>
      <c r="D362" s="202" t="s">
        <v>162</v>
      </c>
      <c r="E362" s="203" t="s">
        <v>1</v>
      </c>
      <c r="F362" s="204" t="s">
        <v>216</v>
      </c>
      <c r="G362" s="201"/>
      <c r="H362" s="203" t="s">
        <v>1</v>
      </c>
      <c r="I362" s="205"/>
      <c r="J362" s="201"/>
      <c r="K362" s="201"/>
      <c r="L362" s="206"/>
      <c r="M362" s="207"/>
      <c r="N362" s="208"/>
      <c r="O362" s="208"/>
      <c r="P362" s="208"/>
      <c r="Q362" s="208"/>
      <c r="R362" s="208"/>
      <c r="S362" s="208"/>
      <c r="T362" s="209"/>
      <c r="AT362" s="210" t="s">
        <v>162</v>
      </c>
      <c r="AU362" s="210" t="s">
        <v>160</v>
      </c>
      <c r="AV362" s="13" t="s">
        <v>84</v>
      </c>
      <c r="AW362" s="13" t="s">
        <v>31</v>
      </c>
      <c r="AX362" s="13" t="s">
        <v>76</v>
      </c>
      <c r="AY362" s="210" t="s">
        <v>150</v>
      </c>
    </row>
    <row r="363" spans="2:51" s="14" customFormat="1" ht="11.25">
      <c r="B363" s="211"/>
      <c r="C363" s="212"/>
      <c r="D363" s="202" t="s">
        <v>162</v>
      </c>
      <c r="E363" s="213" t="s">
        <v>1</v>
      </c>
      <c r="F363" s="214" t="s">
        <v>270</v>
      </c>
      <c r="G363" s="212"/>
      <c r="H363" s="215">
        <v>962.6</v>
      </c>
      <c r="I363" s="216"/>
      <c r="J363" s="212"/>
      <c r="K363" s="212"/>
      <c r="L363" s="217"/>
      <c r="M363" s="218"/>
      <c r="N363" s="219"/>
      <c r="O363" s="219"/>
      <c r="P363" s="219"/>
      <c r="Q363" s="219"/>
      <c r="R363" s="219"/>
      <c r="S363" s="219"/>
      <c r="T363" s="220"/>
      <c r="AT363" s="221" t="s">
        <v>162</v>
      </c>
      <c r="AU363" s="221" t="s">
        <v>160</v>
      </c>
      <c r="AV363" s="14" t="s">
        <v>86</v>
      </c>
      <c r="AW363" s="14" t="s">
        <v>31</v>
      </c>
      <c r="AX363" s="14" t="s">
        <v>76</v>
      </c>
      <c r="AY363" s="221" t="s">
        <v>150</v>
      </c>
    </row>
    <row r="364" spans="2:51" s="13" customFormat="1" ht="11.25">
      <c r="B364" s="200"/>
      <c r="C364" s="201"/>
      <c r="D364" s="202" t="s">
        <v>162</v>
      </c>
      <c r="E364" s="203" t="s">
        <v>1</v>
      </c>
      <c r="F364" s="204" t="s">
        <v>218</v>
      </c>
      <c r="G364" s="201"/>
      <c r="H364" s="203" t="s">
        <v>1</v>
      </c>
      <c r="I364" s="205"/>
      <c r="J364" s="201"/>
      <c r="K364" s="201"/>
      <c r="L364" s="206"/>
      <c r="M364" s="207"/>
      <c r="N364" s="208"/>
      <c r="O364" s="208"/>
      <c r="P364" s="208"/>
      <c r="Q364" s="208"/>
      <c r="R364" s="208"/>
      <c r="S364" s="208"/>
      <c r="T364" s="209"/>
      <c r="AT364" s="210" t="s">
        <v>162</v>
      </c>
      <c r="AU364" s="210" t="s">
        <v>160</v>
      </c>
      <c r="AV364" s="13" t="s">
        <v>84</v>
      </c>
      <c r="AW364" s="13" t="s">
        <v>31</v>
      </c>
      <c r="AX364" s="13" t="s">
        <v>76</v>
      </c>
      <c r="AY364" s="210" t="s">
        <v>150</v>
      </c>
    </row>
    <row r="365" spans="2:51" s="14" customFormat="1" ht="11.25">
      <c r="B365" s="211"/>
      <c r="C365" s="212"/>
      <c r="D365" s="202" t="s">
        <v>162</v>
      </c>
      <c r="E365" s="213" t="s">
        <v>1</v>
      </c>
      <c r="F365" s="214" t="s">
        <v>271</v>
      </c>
      <c r="G365" s="212"/>
      <c r="H365" s="215">
        <v>647.2</v>
      </c>
      <c r="I365" s="216"/>
      <c r="J365" s="212"/>
      <c r="K365" s="212"/>
      <c r="L365" s="217"/>
      <c r="M365" s="218"/>
      <c r="N365" s="219"/>
      <c r="O365" s="219"/>
      <c r="P365" s="219"/>
      <c r="Q365" s="219"/>
      <c r="R365" s="219"/>
      <c r="S365" s="219"/>
      <c r="T365" s="220"/>
      <c r="AT365" s="221" t="s">
        <v>162</v>
      </c>
      <c r="AU365" s="221" t="s">
        <v>160</v>
      </c>
      <c r="AV365" s="14" t="s">
        <v>86</v>
      </c>
      <c r="AW365" s="14" t="s">
        <v>31</v>
      </c>
      <c r="AX365" s="14" t="s">
        <v>76</v>
      </c>
      <c r="AY365" s="221" t="s">
        <v>150</v>
      </c>
    </row>
    <row r="366" spans="2:51" s="13" customFormat="1" ht="11.25">
      <c r="B366" s="200"/>
      <c r="C366" s="201"/>
      <c r="D366" s="202" t="s">
        <v>162</v>
      </c>
      <c r="E366" s="203" t="s">
        <v>1</v>
      </c>
      <c r="F366" s="204" t="s">
        <v>220</v>
      </c>
      <c r="G366" s="201"/>
      <c r="H366" s="203" t="s">
        <v>1</v>
      </c>
      <c r="I366" s="205"/>
      <c r="J366" s="201"/>
      <c r="K366" s="201"/>
      <c r="L366" s="206"/>
      <c r="M366" s="207"/>
      <c r="N366" s="208"/>
      <c r="O366" s="208"/>
      <c r="P366" s="208"/>
      <c r="Q366" s="208"/>
      <c r="R366" s="208"/>
      <c r="S366" s="208"/>
      <c r="T366" s="209"/>
      <c r="AT366" s="210" t="s">
        <v>162</v>
      </c>
      <c r="AU366" s="210" t="s">
        <v>160</v>
      </c>
      <c r="AV366" s="13" t="s">
        <v>84</v>
      </c>
      <c r="AW366" s="13" t="s">
        <v>31</v>
      </c>
      <c r="AX366" s="13" t="s">
        <v>76</v>
      </c>
      <c r="AY366" s="210" t="s">
        <v>150</v>
      </c>
    </row>
    <row r="367" spans="2:51" s="14" customFormat="1" ht="11.25">
      <c r="B367" s="211"/>
      <c r="C367" s="212"/>
      <c r="D367" s="202" t="s">
        <v>162</v>
      </c>
      <c r="E367" s="213" t="s">
        <v>1</v>
      </c>
      <c r="F367" s="214" t="s">
        <v>272</v>
      </c>
      <c r="G367" s="212"/>
      <c r="H367" s="215">
        <v>875.16</v>
      </c>
      <c r="I367" s="216"/>
      <c r="J367" s="212"/>
      <c r="K367" s="212"/>
      <c r="L367" s="217"/>
      <c r="M367" s="218"/>
      <c r="N367" s="219"/>
      <c r="O367" s="219"/>
      <c r="P367" s="219"/>
      <c r="Q367" s="219"/>
      <c r="R367" s="219"/>
      <c r="S367" s="219"/>
      <c r="T367" s="220"/>
      <c r="AT367" s="221" t="s">
        <v>162</v>
      </c>
      <c r="AU367" s="221" t="s">
        <v>160</v>
      </c>
      <c r="AV367" s="14" t="s">
        <v>86</v>
      </c>
      <c r="AW367" s="14" t="s">
        <v>31</v>
      </c>
      <c r="AX367" s="14" t="s">
        <v>76</v>
      </c>
      <c r="AY367" s="221" t="s">
        <v>150</v>
      </c>
    </row>
    <row r="368" spans="2:51" s="13" customFormat="1" ht="11.25">
      <c r="B368" s="200"/>
      <c r="C368" s="201"/>
      <c r="D368" s="202" t="s">
        <v>162</v>
      </c>
      <c r="E368" s="203" t="s">
        <v>1</v>
      </c>
      <c r="F368" s="204" t="s">
        <v>222</v>
      </c>
      <c r="G368" s="201"/>
      <c r="H368" s="203" t="s">
        <v>1</v>
      </c>
      <c r="I368" s="205"/>
      <c r="J368" s="201"/>
      <c r="K368" s="201"/>
      <c r="L368" s="206"/>
      <c r="M368" s="207"/>
      <c r="N368" s="208"/>
      <c r="O368" s="208"/>
      <c r="P368" s="208"/>
      <c r="Q368" s="208"/>
      <c r="R368" s="208"/>
      <c r="S368" s="208"/>
      <c r="T368" s="209"/>
      <c r="AT368" s="210" t="s">
        <v>162</v>
      </c>
      <c r="AU368" s="210" t="s">
        <v>160</v>
      </c>
      <c r="AV368" s="13" t="s">
        <v>84</v>
      </c>
      <c r="AW368" s="13" t="s">
        <v>31</v>
      </c>
      <c r="AX368" s="13" t="s">
        <v>76</v>
      </c>
      <c r="AY368" s="210" t="s">
        <v>150</v>
      </c>
    </row>
    <row r="369" spans="2:51" s="14" customFormat="1" ht="11.25">
      <c r="B369" s="211"/>
      <c r="C369" s="212"/>
      <c r="D369" s="202" t="s">
        <v>162</v>
      </c>
      <c r="E369" s="213" t="s">
        <v>1</v>
      </c>
      <c r="F369" s="214" t="s">
        <v>273</v>
      </c>
      <c r="G369" s="212"/>
      <c r="H369" s="215">
        <v>554.4</v>
      </c>
      <c r="I369" s="216"/>
      <c r="J369" s="212"/>
      <c r="K369" s="212"/>
      <c r="L369" s="217"/>
      <c r="M369" s="218"/>
      <c r="N369" s="219"/>
      <c r="O369" s="219"/>
      <c r="P369" s="219"/>
      <c r="Q369" s="219"/>
      <c r="R369" s="219"/>
      <c r="S369" s="219"/>
      <c r="T369" s="220"/>
      <c r="AT369" s="221" t="s">
        <v>162</v>
      </c>
      <c r="AU369" s="221" t="s">
        <v>160</v>
      </c>
      <c r="AV369" s="14" t="s">
        <v>86</v>
      </c>
      <c r="AW369" s="14" t="s">
        <v>31</v>
      </c>
      <c r="AX369" s="14" t="s">
        <v>76</v>
      </c>
      <c r="AY369" s="221" t="s">
        <v>150</v>
      </c>
    </row>
    <row r="370" spans="2:51" s="13" customFormat="1" ht="11.25">
      <c r="B370" s="200"/>
      <c r="C370" s="201"/>
      <c r="D370" s="202" t="s">
        <v>162</v>
      </c>
      <c r="E370" s="203" t="s">
        <v>1</v>
      </c>
      <c r="F370" s="204" t="s">
        <v>224</v>
      </c>
      <c r="G370" s="201"/>
      <c r="H370" s="203" t="s">
        <v>1</v>
      </c>
      <c r="I370" s="205"/>
      <c r="J370" s="201"/>
      <c r="K370" s="201"/>
      <c r="L370" s="206"/>
      <c r="M370" s="207"/>
      <c r="N370" s="208"/>
      <c r="O370" s="208"/>
      <c r="P370" s="208"/>
      <c r="Q370" s="208"/>
      <c r="R370" s="208"/>
      <c r="S370" s="208"/>
      <c r="T370" s="209"/>
      <c r="AT370" s="210" t="s">
        <v>162</v>
      </c>
      <c r="AU370" s="210" t="s">
        <v>160</v>
      </c>
      <c r="AV370" s="13" t="s">
        <v>84</v>
      </c>
      <c r="AW370" s="13" t="s">
        <v>31</v>
      </c>
      <c r="AX370" s="13" t="s">
        <v>76</v>
      </c>
      <c r="AY370" s="210" t="s">
        <v>150</v>
      </c>
    </row>
    <row r="371" spans="2:51" s="14" customFormat="1" ht="11.25">
      <c r="B371" s="211"/>
      <c r="C371" s="212"/>
      <c r="D371" s="202" t="s">
        <v>162</v>
      </c>
      <c r="E371" s="213" t="s">
        <v>1</v>
      </c>
      <c r="F371" s="214" t="s">
        <v>274</v>
      </c>
      <c r="G371" s="212"/>
      <c r="H371" s="215">
        <v>557.32</v>
      </c>
      <c r="I371" s="216"/>
      <c r="J371" s="212"/>
      <c r="K371" s="212"/>
      <c r="L371" s="217"/>
      <c r="M371" s="218"/>
      <c r="N371" s="219"/>
      <c r="O371" s="219"/>
      <c r="P371" s="219"/>
      <c r="Q371" s="219"/>
      <c r="R371" s="219"/>
      <c r="S371" s="219"/>
      <c r="T371" s="220"/>
      <c r="AT371" s="221" t="s">
        <v>162</v>
      </c>
      <c r="AU371" s="221" t="s">
        <v>160</v>
      </c>
      <c r="AV371" s="14" t="s">
        <v>86</v>
      </c>
      <c r="AW371" s="14" t="s">
        <v>31</v>
      </c>
      <c r="AX371" s="14" t="s">
        <v>76</v>
      </c>
      <c r="AY371" s="221" t="s">
        <v>150</v>
      </c>
    </row>
    <row r="372" spans="2:51" s="13" customFormat="1" ht="11.25">
      <c r="B372" s="200"/>
      <c r="C372" s="201"/>
      <c r="D372" s="202" t="s">
        <v>162</v>
      </c>
      <c r="E372" s="203" t="s">
        <v>1</v>
      </c>
      <c r="F372" s="204" t="s">
        <v>455</v>
      </c>
      <c r="G372" s="201"/>
      <c r="H372" s="203" t="s">
        <v>1</v>
      </c>
      <c r="I372" s="205"/>
      <c r="J372" s="201"/>
      <c r="K372" s="201"/>
      <c r="L372" s="206"/>
      <c r="M372" s="207"/>
      <c r="N372" s="208"/>
      <c r="O372" s="208"/>
      <c r="P372" s="208"/>
      <c r="Q372" s="208"/>
      <c r="R372" s="208"/>
      <c r="S372" s="208"/>
      <c r="T372" s="209"/>
      <c r="AT372" s="210" t="s">
        <v>162</v>
      </c>
      <c r="AU372" s="210" t="s">
        <v>160</v>
      </c>
      <c r="AV372" s="13" t="s">
        <v>84</v>
      </c>
      <c r="AW372" s="13" t="s">
        <v>31</v>
      </c>
      <c r="AX372" s="13" t="s">
        <v>76</v>
      </c>
      <c r="AY372" s="210" t="s">
        <v>150</v>
      </c>
    </row>
    <row r="373" spans="2:51" s="14" customFormat="1" ht="11.25">
      <c r="B373" s="211"/>
      <c r="C373" s="212"/>
      <c r="D373" s="202" t="s">
        <v>162</v>
      </c>
      <c r="E373" s="213" t="s">
        <v>1</v>
      </c>
      <c r="F373" s="214" t="s">
        <v>456</v>
      </c>
      <c r="G373" s="212"/>
      <c r="H373" s="215">
        <v>98.1</v>
      </c>
      <c r="I373" s="216"/>
      <c r="J373" s="212"/>
      <c r="K373" s="212"/>
      <c r="L373" s="217"/>
      <c r="M373" s="218"/>
      <c r="N373" s="219"/>
      <c r="O373" s="219"/>
      <c r="P373" s="219"/>
      <c r="Q373" s="219"/>
      <c r="R373" s="219"/>
      <c r="S373" s="219"/>
      <c r="T373" s="220"/>
      <c r="AT373" s="221" t="s">
        <v>162</v>
      </c>
      <c r="AU373" s="221" t="s">
        <v>160</v>
      </c>
      <c r="AV373" s="14" t="s">
        <v>86</v>
      </c>
      <c r="AW373" s="14" t="s">
        <v>31</v>
      </c>
      <c r="AX373" s="14" t="s">
        <v>76</v>
      </c>
      <c r="AY373" s="221" t="s">
        <v>150</v>
      </c>
    </row>
    <row r="374" spans="2:51" s="15" customFormat="1" ht="11.25">
      <c r="B374" s="222"/>
      <c r="C374" s="223"/>
      <c r="D374" s="202" t="s">
        <v>162</v>
      </c>
      <c r="E374" s="224" t="s">
        <v>1</v>
      </c>
      <c r="F374" s="225" t="s">
        <v>166</v>
      </c>
      <c r="G374" s="223"/>
      <c r="H374" s="226">
        <v>4400.58</v>
      </c>
      <c r="I374" s="227"/>
      <c r="J374" s="223"/>
      <c r="K374" s="223"/>
      <c r="L374" s="228"/>
      <c r="M374" s="229"/>
      <c r="N374" s="230"/>
      <c r="O374" s="230"/>
      <c r="P374" s="230"/>
      <c r="Q374" s="230"/>
      <c r="R374" s="230"/>
      <c r="S374" s="230"/>
      <c r="T374" s="231"/>
      <c r="AT374" s="232" t="s">
        <v>162</v>
      </c>
      <c r="AU374" s="232" t="s">
        <v>160</v>
      </c>
      <c r="AV374" s="15" t="s">
        <v>160</v>
      </c>
      <c r="AW374" s="15" t="s">
        <v>31</v>
      </c>
      <c r="AX374" s="15" t="s">
        <v>76</v>
      </c>
      <c r="AY374" s="232" t="s">
        <v>150</v>
      </c>
    </row>
    <row r="375" spans="2:51" s="14" customFormat="1" ht="11.25">
      <c r="B375" s="211"/>
      <c r="C375" s="212"/>
      <c r="D375" s="202" t="s">
        <v>162</v>
      </c>
      <c r="E375" s="213" t="s">
        <v>1</v>
      </c>
      <c r="F375" s="214" t="s">
        <v>457</v>
      </c>
      <c r="G375" s="212"/>
      <c r="H375" s="215">
        <v>17602.32</v>
      </c>
      <c r="I375" s="216"/>
      <c r="J375" s="212"/>
      <c r="K375" s="212"/>
      <c r="L375" s="217"/>
      <c r="M375" s="218"/>
      <c r="N375" s="219"/>
      <c r="O375" s="219"/>
      <c r="P375" s="219"/>
      <c r="Q375" s="219"/>
      <c r="R375" s="219"/>
      <c r="S375" s="219"/>
      <c r="T375" s="220"/>
      <c r="AT375" s="221" t="s">
        <v>162</v>
      </c>
      <c r="AU375" s="221" t="s">
        <v>160</v>
      </c>
      <c r="AV375" s="14" t="s">
        <v>86</v>
      </c>
      <c r="AW375" s="14" t="s">
        <v>31</v>
      </c>
      <c r="AX375" s="14" t="s">
        <v>84</v>
      </c>
      <c r="AY375" s="221" t="s">
        <v>150</v>
      </c>
    </row>
    <row r="376" spans="1:65" s="2" customFormat="1" ht="37.9" customHeight="1">
      <c r="A376" s="35"/>
      <c r="B376" s="36"/>
      <c r="C376" s="187" t="s">
        <v>458</v>
      </c>
      <c r="D376" s="187" t="s">
        <v>154</v>
      </c>
      <c r="E376" s="188" t="s">
        <v>459</v>
      </c>
      <c r="F376" s="189" t="s">
        <v>460</v>
      </c>
      <c r="G376" s="190" t="s">
        <v>197</v>
      </c>
      <c r="H376" s="191">
        <v>21400</v>
      </c>
      <c r="I376" s="192"/>
      <c r="J376" s="193">
        <f>ROUND(I376*H376,2)</f>
        <v>0</v>
      </c>
      <c r="K376" s="189" t="s">
        <v>158</v>
      </c>
      <c r="L376" s="40"/>
      <c r="M376" s="194" t="s">
        <v>1</v>
      </c>
      <c r="N376" s="195" t="s">
        <v>41</v>
      </c>
      <c r="O376" s="72"/>
      <c r="P376" s="196">
        <f>O376*H376</f>
        <v>0</v>
      </c>
      <c r="Q376" s="196">
        <v>0</v>
      </c>
      <c r="R376" s="196">
        <f>Q376*H376</f>
        <v>0</v>
      </c>
      <c r="S376" s="196">
        <v>0</v>
      </c>
      <c r="T376" s="197">
        <f>S376*H376</f>
        <v>0</v>
      </c>
      <c r="U376" s="35"/>
      <c r="V376" s="35"/>
      <c r="W376" s="35"/>
      <c r="X376" s="35"/>
      <c r="Y376" s="35"/>
      <c r="Z376" s="35"/>
      <c r="AA376" s="35"/>
      <c r="AB376" s="35"/>
      <c r="AC376" s="35"/>
      <c r="AD376" s="35"/>
      <c r="AE376" s="35"/>
      <c r="AR376" s="198" t="s">
        <v>159</v>
      </c>
      <c r="AT376" s="198" t="s">
        <v>154</v>
      </c>
      <c r="AU376" s="198" t="s">
        <v>160</v>
      </c>
      <c r="AY376" s="18" t="s">
        <v>150</v>
      </c>
      <c r="BE376" s="199">
        <f>IF(N376="základní",J376,0)</f>
        <v>0</v>
      </c>
      <c r="BF376" s="199">
        <f>IF(N376="snížená",J376,0)</f>
        <v>0</v>
      </c>
      <c r="BG376" s="199">
        <f>IF(N376="zákl. přenesená",J376,0)</f>
        <v>0</v>
      </c>
      <c r="BH376" s="199">
        <f>IF(N376="sníž. přenesená",J376,0)</f>
        <v>0</v>
      </c>
      <c r="BI376" s="199">
        <f>IF(N376="nulová",J376,0)</f>
        <v>0</v>
      </c>
      <c r="BJ376" s="18" t="s">
        <v>84</v>
      </c>
      <c r="BK376" s="199">
        <f>ROUND(I376*H376,2)</f>
        <v>0</v>
      </c>
      <c r="BL376" s="18" t="s">
        <v>159</v>
      </c>
      <c r="BM376" s="198" t="s">
        <v>461</v>
      </c>
    </row>
    <row r="377" spans="2:51" s="13" customFormat="1" ht="11.25">
      <c r="B377" s="200"/>
      <c r="C377" s="201"/>
      <c r="D377" s="202" t="s">
        <v>162</v>
      </c>
      <c r="E377" s="203" t="s">
        <v>1</v>
      </c>
      <c r="F377" s="204" t="s">
        <v>462</v>
      </c>
      <c r="G377" s="201"/>
      <c r="H377" s="203" t="s">
        <v>1</v>
      </c>
      <c r="I377" s="205"/>
      <c r="J377" s="201"/>
      <c r="K377" s="201"/>
      <c r="L377" s="206"/>
      <c r="M377" s="207"/>
      <c r="N377" s="208"/>
      <c r="O377" s="208"/>
      <c r="P377" s="208"/>
      <c r="Q377" s="208"/>
      <c r="R377" s="208"/>
      <c r="S377" s="208"/>
      <c r="T377" s="209"/>
      <c r="AT377" s="210" t="s">
        <v>162</v>
      </c>
      <c r="AU377" s="210" t="s">
        <v>160</v>
      </c>
      <c r="AV377" s="13" t="s">
        <v>84</v>
      </c>
      <c r="AW377" s="13" t="s">
        <v>31</v>
      </c>
      <c r="AX377" s="13" t="s">
        <v>76</v>
      </c>
      <c r="AY377" s="210" t="s">
        <v>150</v>
      </c>
    </row>
    <row r="378" spans="2:51" s="13" customFormat="1" ht="11.25">
      <c r="B378" s="200"/>
      <c r="C378" s="201"/>
      <c r="D378" s="202" t="s">
        <v>162</v>
      </c>
      <c r="E378" s="203" t="s">
        <v>1</v>
      </c>
      <c r="F378" s="204" t="s">
        <v>211</v>
      </c>
      <c r="G378" s="201"/>
      <c r="H378" s="203" t="s">
        <v>1</v>
      </c>
      <c r="I378" s="205"/>
      <c r="J378" s="201"/>
      <c r="K378" s="201"/>
      <c r="L378" s="206"/>
      <c r="M378" s="207"/>
      <c r="N378" s="208"/>
      <c r="O378" s="208"/>
      <c r="P378" s="208"/>
      <c r="Q378" s="208"/>
      <c r="R378" s="208"/>
      <c r="S378" s="208"/>
      <c r="T378" s="209"/>
      <c r="AT378" s="210" t="s">
        <v>162</v>
      </c>
      <c r="AU378" s="210" t="s">
        <v>160</v>
      </c>
      <c r="AV378" s="13" t="s">
        <v>84</v>
      </c>
      <c r="AW378" s="13" t="s">
        <v>31</v>
      </c>
      <c r="AX378" s="13" t="s">
        <v>76</v>
      </c>
      <c r="AY378" s="210" t="s">
        <v>150</v>
      </c>
    </row>
    <row r="379" spans="2:51" s="14" customFormat="1" ht="11.25">
      <c r="B379" s="211"/>
      <c r="C379" s="212"/>
      <c r="D379" s="202" t="s">
        <v>162</v>
      </c>
      <c r="E379" s="213" t="s">
        <v>1</v>
      </c>
      <c r="F379" s="214" t="s">
        <v>463</v>
      </c>
      <c r="G379" s="212"/>
      <c r="H379" s="215">
        <v>470.25</v>
      </c>
      <c r="I379" s="216"/>
      <c r="J379" s="212"/>
      <c r="K379" s="212"/>
      <c r="L379" s="217"/>
      <c r="M379" s="218"/>
      <c r="N379" s="219"/>
      <c r="O379" s="219"/>
      <c r="P379" s="219"/>
      <c r="Q379" s="219"/>
      <c r="R379" s="219"/>
      <c r="S379" s="219"/>
      <c r="T379" s="220"/>
      <c r="AT379" s="221" t="s">
        <v>162</v>
      </c>
      <c r="AU379" s="221" t="s">
        <v>160</v>
      </c>
      <c r="AV379" s="14" t="s">
        <v>86</v>
      </c>
      <c r="AW379" s="14" t="s">
        <v>31</v>
      </c>
      <c r="AX379" s="14" t="s">
        <v>76</v>
      </c>
      <c r="AY379" s="221" t="s">
        <v>150</v>
      </c>
    </row>
    <row r="380" spans="2:51" s="13" customFormat="1" ht="11.25">
      <c r="B380" s="200"/>
      <c r="C380" s="201"/>
      <c r="D380" s="202" t="s">
        <v>162</v>
      </c>
      <c r="E380" s="203" t="s">
        <v>1</v>
      </c>
      <c r="F380" s="204" t="s">
        <v>213</v>
      </c>
      <c r="G380" s="201"/>
      <c r="H380" s="203" t="s">
        <v>1</v>
      </c>
      <c r="I380" s="205"/>
      <c r="J380" s="201"/>
      <c r="K380" s="201"/>
      <c r="L380" s="206"/>
      <c r="M380" s="207"/>
      <c r="N380" s="208"/>
      <c r="O380" s="208"/>
      <c r="P380" s="208"/>
      <c r="Q380" s="208"/>
      <c r="R380" s="208"/>
      <c r="S380" s="208"/>
      <c r="T380" s="209"/>
      <c r="AT380" s="210" t="s">
        <v>162</v>
      </c>
      <c r="AU380" s="210" t="s">
        <v>160</v>
      </c>
      <c r="AV380" s="13" t="s">
        <v>84</v>
      </c>
      <c r="AW380" s="13" t="s">
        <v>31</v>
      </c>
      <c r="AX380" s="13" t="s">
        <v>76</v>
      </c>
      <c r="AY380" s="210" t="s">
        <v>150</v>
      </c>
    </row>
    <row r="381" spans="2:51" s="14" customFormat="1" ht="33.75">
      <c r="B381" s="211"/>
      <c r="C381" s="212"/>
      <c r="D381" s="202" t="s">
        <v>162</v>
      </c>
      <c r="E381" s="213" t="s">
        <v>1</v>
      </c>
      <c r="F381" s="214" t="s">
        <v>464</v>
      </c>
      <c r="G381" s="212"/>
      <c r="H381" s="215">
        <v>4805</v>
      </c>
      <c r="I381" s="216"/>
      <c r="J381" s="212"/>
      <c r="K381" s="212"/>
      <c r="L381" s="217"/>
      <c r="M381" s="218"/>
      <c r="N381" s="219"/>
      <c r="O381" s="219"/>
      <c r="P381" s="219"/>
      <c r="Q381" s="219"/>
      <c r="R381" s="219"/>
      <c r="S381" s="219"/>
      <c r="T381" s="220"/>
      <c r="AT381" s="221" t="s">
        <v>162</v>
      </c>
      <c r="AU381" s="221" t="s">
        <v>160</v>
      </c>
      <c r="AV381" s="14" t="s">
        <v>86</v>
      </c>
      <c r="AW381" s="14" t="s">
        <v>31</v>
      </c>
      <c r="AX381" s="14" t="s">
        <v>76</v>
      </c>
      <c r="AY381" s="221" t="s">
        <v>150</v>
      </c>
    </row>
    <row r="382" spans="2:51" s="14" customFormat="1" ht="33.75">
      <c r="B382" s="211"/>
      <c r="C382" s="212"/>
      <c r="D382" s="202" t="s">
        <v>162</v>
      </c>
      <c r="E382" s="213" t="s">
        <v>1</v>
      </c>
      <c r="F382" s="214" t="s">
        <v>465</v>
      </c>
      <c r="G382" s="212"/>
      <c r="H382" s="215">
        <v>4592.5</v>
      </c>
      <c r="I382" s="216"/>
      <c r="J382" s="212"/>
      <c r="K382" s="212"/>
      <c r="L382" s="217"/>
      <c r="M382" s="218"/>
      <c r="N382" s="219"/>
      <c r="O382" s="219"/>
      <c r="P382" s="219"/>
      <c r="Q382" s="219"/>
      <c r="R382" s="219"/>
      <c r="S382" s="219"/>
      <c r="T382" s="220"/>
      <c r="AT382" s="221" t="s">
        <v>162</v>
      </c>
      <c r="AU382" s="221" t="s">
        <v>160</v>
      </c>
      <c r="AV382" s="14" t="s">
        <v>86</v>
      </c>
      <c r="AW382" s="14" t="s">
        <v>31</v>
      </c>
      <c r="AX382" s="14" t="s">
        <v>76</v>
      </c>
      <c r="AY382" s="221" t="s">
        <v>150</v>
      </c>
    </row>
    <row r="383" spans="2:51" s="13" customFormat="1" ht="11.25">
      <c r="B383" s="200"/>
      <c r="C383" s="201"/>
      <c r="D383" s="202" t="s">
        <v>162</v>
      </c>
      <c r="E383" s="203" t="s">
        <v>1</v>
      </c>
      <c r="F383" s="204" t="s">
        <v>216</v>
      </c>
      <c r="G383" s="201"/>
      <c r="H383" s="203" t="s">
        <v>1</v>
      </c>
      <c r="I383" s="205"/>
      <c r="J383" s="201"/>
      <c r="K383" s="201"/>
      <c r="L383" s="206"/>
      <c r="M383" s="207"/>
      <c r="N383" s="208"/>
      <c r="O383" s="208"/>
      <c r="P383" s="208"/>
      <c r="Q383" s="208"/>
      <c r="R383" s="208"/>
      <c r="S383" s="208"/>
      <c r="T383" s="209"/>
      <c r="AT383" s="210" t="s">
        <v>162</v>
      </c>
      <c r="AU383" s="210" t="s">
        <v>160</v>
      </c>
      <c r="AV383" s="13" t="s">
        <v>84</v>
      </c>
      <c r="AW383" s="13" t="s">
        <v>31</v>
      </c>
      <c r="AX383" s="13" t="s">
        <v>76</v>
      </c>
      <c r="AY383" s="210" t="s">
        <v>150</v>
      </c>
    </row>
    <row r="384" spans="2:51" s="14" customFormat="1" ht="22.5">
      <c r="B384" s="211"/>
      <c r="C384" s="212"/>
      <c r="D384" s="202" t="s">
        <v>162</v>
      </c>
      <c r="E384" s="213" t="s">
        <v>1</v>
      </c>
      <c r="F384" s="214" t="s">
        <v>466</v>
      </c>
      <c r="G384" s="212"/>
      <c r="H384" s="215">
        <v>3136</v>
      </c>
      <c r="I384" s="216"/>
      <c r="J384" s="212"/>
      <c r="K384" s="212"/>
      <c r="L384" s="217"/>
      <c r="M384" s="218"/>
      <c r="N384" s="219"/>
      <c r="O384" s="219"/>
      <c r="P384" s="219"/>
      <c r="Q384" s="219"/>
      <c r="R384" s="219"/>
      <c r="S384" s="219"/>
      <c r="T384" s="220"/>
      <c r="AT384" s="221" t="s">
        <v>162</v>
      </c>
      <c r="AU384" s="221" t="s">
        <v>160</v>
      </c>
      <c r="AV384" s="14" t="s">
        <v>86</v>
      </c>
      <c r="AW384" s="14" t="s">
        <v>31</v>
      </c>
      <c r="AX384" s="14" t="s">
        <v>76</v>
      </c>
      <c r="AY384" s="221" t="s">
        <v>150</v>
      </c>
    </row>
    <row r="385" spans="2:51" s="13" customFormat="1" ht="11.25">
      <c r="B385" s="200"/>
      <c r="C385" s="201"/>
      <c r="D385" s="202" t="s">
        <v>162</v>
      </c>
      <c r="E385" s="203" t="s">
        <v>1</v>
      </c>
      <c r="F385" s="204" t="s">
        <v>218</v>
      </c>
      <c r="G385" s="201"/>
      <c r="H385" s="203" t="s">
        <v>1</v>
      </c>
      <c r="I385" s="205"/>
      <c r="J385" s="201"/>
      <c r="K385" s="201"/>
      <c r="L385" s="206"/>
      <c r="M385" s="207"/>
      <c r="N385" s="208"/>
      <c r="O385" s="208"/>
      <c r="P385" s="208"/>
      <c r="Q385" s="208"/>
      <c r="R385" s="208"/>
      <c r="S385" s="208"/>
      <c r="T385" s="209"/>
      <c r="AT385" s="210" t="s">
        <v>162</v>
      </c>
      <c r="AU385" s="210" t="s">
        <v>160</v>
      </c>
      <c r="AV385" s="13" t="s">
        <v>84</v>
      </c>
      <c r="AW385" s="13" t="s">
        <v>31</v>
      </c>
      <c r="AX385" s="13" t="s">
        <v>76</v>
      </c>
      <c r="AY385" s="210" t="s">
        <v>150</v>
      </c>
    </row>
    <row r="386" spans="2:51" s="14" customFormat="1" ht="11.25">
      <c r="B386" s="211"/>
      <c r="C386" s="212"/>
      <c r="D386" s="202" t="s">
        <v>162</v>
      </c>
      <c r="E386" s="213" t="s">
        <v>1</v>
      </c>
      <c r="F386" s="214" t="s">
        <v>467</v>
      </c>
      <c r="G386" s="212"/>
      <c r="H386" s="215">
        <v>1277.5</v>
      </c>
      <c r="I386" s="216"/>
      <c r="J386" s="212"/>
      <c r="K386" s="212"/>
      <c r="L386" s="217"/>
      <c r="M386" s="218"/>
      <c r="N386" s="219"/>
      <c r="O386" s="219"/>
      <c r="P386" s="219"/>
      <c r="Q386" s="219"/>
      <c r="R386" s="219"/>
      <c r="S386" s="219"/>
      <c r="T386" s="220"/>
      <c r="AT386" s="221" t="s">
        <v>162</v>
      </c>
      <c r="AU386" s="221" t="s">
        <v>160</v>
      </c>
      <c r="AV386" s="14" t="s">
        <v>86</v>
      </c>
      <c r="AW386" s="14" t="s">
        <v>31</v>
      </c>
      <c r="AX386" s="14" t="s">
        <v>76</v>
      </c>
      <c r="AY386" s="221" t="s">
        <v>150</v>
      </c>
    </row>
    <row r="387" spans="2:51" s="13" customFormat="1" ht="11.25">
      <c r="B387" s="200"/>
      <c r="C387" s="201"/>
      <c r="D387" s="202" t="s">
        <v>162</v>
      </c>
      <c r="E387" s="203" t="s">
        <v>1</v>
      </c>
      <c r="F387" s="204" t="s">
        <v>220</v>
      </c>
      <c r="G387" s="201"/>
      <c r="H387" s="203" t="s">
        <v>1</v>
      </c>
      <c r="I387" s="205"/>
      <c r="J387" s="201"/>
      <c r="K387" s="201"/>
      <c r="L387" s="206"/>
      <c r="M387" s="207"/>
      <c r="N387" s="208"/>
      <c r="O387" s="208"/>
      <c r="P387" s="208"/>
      <c r="Q387" s="208"/>
      <c r="R387" s="208"/>
      <c r="S387" s="208"/>
      <c r="T387" s="209"/>
      <c r="AT387" s="210" t="s">
        <v>162</v>
      </c>
      <c r="AU387" s="210" t="s">
        <v>160</v>
      </c>
      <c r="AV387" s="13" t="s">
        <v>84</v>
      </c>
      <c r="AW387" s="13" t="s">
        <v>31</v>
      </c>
      <c r="AX387" s="13" t="s">
        <v>76</v>
      </c>
      <c r="AY387" s="210" t="s">
        <v>150</v>
      </c>
    </row>
    <row r="388" spans="2:51" s="14" customFormat="1" ht="22.5">
      <c r="B388" s="211"/>
      <c r="C388" s="212"/>
      <c r="D388" s="202" t="s">
        <v>162</v>
      </c>
      <c r="E388" s="213" t="s">
        <v>1</v>
      </c>
      <c r="F388" s="214" t="s">
        <v>468</v>
      </c>
      <c r="G388" s="212"/>
      <c r="H388" s="215">
        <v>3139</v>
      </c>
      <c r="I388" s="216"/>
      <c r="J388" s="212"/>
      <c r="K388" s="212"/>
      <c r="L388" s="217"/>
      <c r="M388" s="218"/>
      <c r="N388" s="219"/>
      <c r="O388" s="219"/>
      <c r="P388" s="219"/>
      <c r="Q388" s="219"/>
      <c r="R388" s="219"/>
      <c r="S388" s="219"/>
      <c r="T388" s="220"/>
      <c r="AT388" s="221" t="s">
        <v>162</v>
      </c>
      <c r="AU388" s="221" t="s">
        <v>160</v>
      </c>
      <c r="AV388" s="14" t="s">
        <v>86</v>
      </c>
      <c r="AW388" s="14" t="s">
        <v>31</v>
      </c>
      <c r="AX388" s="14" t="s">
        <v>76</v>
      </c>
      <c r="AY388" s="221" t="s">
        <v>150</v>
      </c>
    </row>
    <row r="389" spans="2:51" s="13" customFormat="1" ht="11.25">
      <c r="B389" s="200"/>
      <c r="C389" s="201"/>
      <c r="D389" s="202" t="s">
        <v>162</v>
      </c>
      <c r="E389" s="203" t="s">
        <v>1</v>
      </c>
      <c r="F389" s="204" t="s">
        <v>222</v>
      </c>
      <c r="G389" s="201"/>
      <c r="H389" s="203" t="s">
        <v>1</v>
      </c>
      <c r="I389" s="205"/>
      <c r="J389" s="201"/>
      <c r="K389" s="201"/>
      <c r="L389" s="206"/>
      <c r="M389" s="207"/>
      <c r="N389" s="208"/>
      <c r="O389" s="208"/>
      <c r="P389" s="208"/>
      <c r="Q389" s="208"/>
      <c r="R389" s="208"/>
      <c r="S389" s="208"/>
      <c r="T389" s="209"/>
      <c r="AT389" s="210" t="s">
        <v>162</v>
      </c>
      <c r="AU389" s="210" t="s">
        <v>160</v>
      </c>
      <c r="AV389" s="13" t="s">
        <v>84</v>
      </c>
      <c r="AW389" s="13" t="s">
        <v>31</v>
      </c>
      <c r="AX389" s="13" t="s">
        <v>76</v>
      </c>
      <c r="AY389" s="210" t="s">
        <v>150</v>
      </c>
    </row>
    <row r="390" spans="2:51" s="14" customFormat="1" ht="11.25">
      <c r="B390" s="211"/>
      <c r="C390" s="212"/>
      <c r="D390" s="202" t="s">
        <v>162</v>
      </c>
      <c r="E390" s="213" t="s">
        <v>1</v>
      </c>
      <c r="F390" s="214" t="s">
        <v>469</v>
      </c>
      <c r="G390" s="212"/>
      <c r="H390" s="215">
        <v>2145</v>
      </c>
      <c r="I390" s="216"/>
      <c r="J390" s="212"/>
      <c r="K390" s="212"/>
      <c r="L390" s="217"/>
      <c r="M390" s="218"/>
      <c r="N390" s="219"/>
      <c r="O390" s="219"/>
      <c r="P390" s="219"/>
      <c r="Q390" s="219"/>
      <c r="R390" s="219"/>
      <c r="S390" s="219"/>
      <c r="T390" s="220"/>
      <c r="AT390" s="221" t="s">
        <v>162</v>
      </c>
      <c r="AU390" s="221" t="s">
        <v>160</v>
      </c>
      <c r="AV390" s="14" t="s">
        <v>86</v>
      </c>
      <c r="AW390" s="14" t="s">
        <v>31</v>
      </c>
      <c r="AX390" s="14" t="s">
        <v>76</v>
      </c>
      <c r="AY390" s="221" t="s">
        <v>150</v>
      </c>
    </row>
    <row r="391" spans="2:51" s="13" customFormat="1" ht="11.25">
      <c r="B391" s="200"/>
      <c r="C391" s="201"/>
      <c r="D391" s="202" t="s">
        <v>162</v>
      </c>
      <c r="E391" s="203" t="s">
        <v>1</v>
      </c>
      <c r="F391" s="204" t="s">
        <v>224</v>
      </c>
      <c r="G391" s="201"/>
      <c r="H391" s="203" t="s">
        <v>1</v>
      </c>
      <c r="I391" s="205"/>
      <c r="J391" s="201"/>
      <c r="K391" s="201"/>
      <c r="L391" s="206"/>
      <c r="M391" s="207"/>
      <c r="N391" s="208"/>
      <c r="O391" s="208"/>
      <c r="P391" s="208"/>
      <c r="Q391" s="208"/>
      <c r="R391" s="208"/>
      <c r="S391" s="208"/>
      <c r="T391" s="209"/>
      <c r="AT391" s="210" t="s">
        <v>162</v>
      </c>
      <c r="AU391" s="210" t="s">
        <v>160</v>
      </c>
      <c r="AV391" s="13" t="s">
        <v>84</v>
      </c>
      <c r="AW391" s="13" t="s">
        <v>31</v>
      </c>
      <c r="AX391" s="13" t="s">
        <v>76</v>
      </c>
      <c r="AY391" s="210" t="s">
        <v>150</v>
      </c>
    </row>
    <row r="392" spans="2:51" s="14" customFormat="1" ht="11.25">
      <c r="B392" s="211"/>
      <c r="C392" s="212"/>
      <c r="D392" s="202" t="s">
        <v>162</v>
      </c>
      <c r="E392" s="213" t="s">
        <v>1</v>
      </c>
      <c r="F392" s="214" t="s">
        <v>470</v>
      </c>
      <c r="G392" s="212"/>
      <c r="H392" s="215">
        <v>1834.75</v>
      </c>
      <c r="I392" s="216"/>
      <c r="J392" s="212"/>
      <c r="K392" s="212"/>
      <c r="L392" s="217"/>
      <c r="M392" s="218"/>
      <c r="N392" s="219"/>
      <c r="O392" s="219"/>
      <c r="P392" s="219"/>
      <c r="Q392" s="219"/>
      <c r="R392" s="219"/>
      <c r="S392" s="219"/>
      <c r="T392" s="220"/>
      <c r="AT392" s="221" t="s">
        <v>162</v>
      </c>
      <c r="AU392" s="221" t="s">
        <v>160</v>
      </c>
      <c r="AV392" s="14" t="s">
        <v>86</v>
      </c>
      <c r="AW392" s="14" t="s">
        <v>31</v>
      </c>
      <c r="AX392" s="14" t="s">
        <v>76</v>
      </c>
      <c r="AY392" s="221" t="s">
        <v>150</v>
      </c>
    </row>
    <row r="393" spans="2:51" s="16" customFormat="1" ht="11.25">
      <c r="B393" s="233"/>
      <c r="C393" s="234"/>
      <c r="D393" s="202" t="s">
        <v>162</v>
      </c>
      <c r="E393" s="235" t="s">
        <v>1</v>
      </c>
      <c r="F393" s="236" t="s">
        <v>170</v>
      </c>
      <c r="G393" s="234"/>
      <c r="H393" s="237">
        <v>21400</v>
      </c>
      <c r="I393" s="238"/>
      <c r="J393" s="234"/>
      <c r="K393" s="234"/>
      <c r="L393" s="239"/>
      <c r="M393" s="240"/>
      <c r="N393" s="241"/>
      <c r="O393" s="241"/>
      <c r="P393" s="241"/>
      <c r="Q393" s="241"/>
      <c r="R393" s="241"/>
      <c r="S393" s="241"/>
      <c r="T393" s="242"/>
      <c r="AT393" s="243" t="s">
        <v>162</v>
      </c>
      <c r="AU393" s="243" t="s">
        <v>160</v>
      </c>
      <c r="AV393" s="16" t="s">
        <v>159</v>
      </c>
      <c r="AW393" s="16" t="s">
        <v>31</v>
      </c>
      <c r="AX393" s="16" t="s">
        <v>84</v>
      </c>
      <c r="AY393" s="243" t="s">
        <v>150</v>
      </c>
    </row>
    <row r="394" spans="1:65" s="2" customFormat="1" ht="21.75" customHeight="1">
      <c r="A394" s="35"/>
      <c r="B394" s="36"/>
      <c r="C394" s="244" t="s">
        <v>471</v>
      </c>
      <c r="D394" s="244" t="s">
        <v>255</v>
      </c>
      <c r="E394" s="245" t="s">
        <v>256</v>
      </c>
      <c r="F394" s="246" t="s">
        <v>257</v>
      </c>
      <c r="G394" s="247" t="s">
        <v>191</v>
      </c>
      <c r="H394" s="248">
        <v>1800.747</v>
      </c>
      <c r="I394" s="249"/>
      <c r="J394" s="250">
        <f>ROUND(I394*H394,2)</f>
        <v>0</v>
      </c>
      <c r="K394" s="246" t="s">
        <v>158</v>
      </c>
      <c r="L394" s="251"/>
      <c r="M394" s="252" t="s">
        <v>1</v>
      </c>
      <c r="N394" s="253" t="s">
        <v>41</v>
      </c>
      <c r="O394" s="72"/>
      <c r="P394" s="196">
        <f>O394*H394</f>
        <v>0</v>
      </c>
      <c r="Q394" s="196">
        <v>1</v>
      </c>
      <c r="R394" s="196">
        <f>Q394*H394</f>
        <v>1800.747</v>
      </c>
      <c r="S394" s="196">
        <v>0</v>
      </c>
      <c r="T394" s="197">
        <f>S394*H394</f>
        <v>0</v>
      </c>
      <c r="U394" s="35"/>
      <c r="V394" s="35"/>
      <c r="W394" s="35"/>
      <c r="X394" s="35"/>
      <c r="Y394" s="35"/>
      <c r="Z394" s="35"/>
      <c r="AA394" s="35"/>
      <c r="AB394" s="35"/>
      <c r="AC394" s="35"/>
      <c r="AD394" s="35"/>
      <c r="AE394" s="35"/>
      <c r="AR394" s="198" t="s">
        <v>228</v>
      </c>
      <c r="AT394" s="198" t="s">
        <v>255</v>
      </c>
      <c r="AU394" s="198" t="s">
        <v>160</v>
      </c>
      <c r="AY394" s="18" t="s">
        <v>150</v>
      </c>
      <c r="BE394" s="199">
        <f>IF(N394="základní",J394,0)</f>
        <v>0</v>
      </c>
      <c r="BF394" s="199">
        <f>IF(N394="snížená",J394,0)</f>
        <v>0</v>
      </c>
      <c r="BG394" s="199">
        <f>IF(N394="zákl. přenesená",J394,0)</f>
        <v>0</v>
      </c>
      <c r="BH394" s="199">
        <f>IF(N394="sníž. přenesená",J394,0)</f>
        <v>0</v>
      </c>
      <c r="BI394" s="199">
        <f>IF(N394="nulová",J394,0)</f>
        <v>0</v>
      </c>
      <c r="BJ394" s="18" t="s">
        <v>84</v>
      </c>
      <c r="BK394" s="199">
        <f>ROUND(I394*H394,2)</f>
        <v>0</v>
      </c>
      <c r="BL394" s="18" t="s">
        <v>159</v>
      </c>
      <c r="BM394" s="198" t="s">
        <v>472</v>
      </c>
    </row>
    <row r="395" spans="2:51" s="13" customFormat="1" ht="11.25">
      <c r="B395" s="200"/>
      <c r="C395" s="201"/>
      <c r="D395" s="202" t="s">
        <v>162</v>
      </c>
      <c r="E395" s="203" t="s">
        <v>1</v>
      </c>
      <c r="F395" s="204" t="s">
        <v>259</v>
      </c>
      <c r="G395" s="201"/>
      <c r="H395" s="203" t="s">
        <v>1</v>
      </c>
      <c r="I395" s="205"/>
      <c r="J395" s="201"/>
      <c r="K395" s="201"/>
      <c r="L395" s="206"/>
      <c r="M395" s="207"/>
      <c r="N395" s="208"/>
      <c r="O395" s="208"/>
      <c r="P395" s="208"/>
      <c r="Q395" s="208"/>
      <c r="R395" s="208"/>
      <c r="S395" s="208"/>
      <c r="T395" s="209"/>
      <c r="AT395" s="210" t="s">
        <v>162</v>
      </c>
      <c r="AU395" s="210" t="s">
        <v>160</v>
      </c>
      <c r="AV395" s="13" t="s">
        <v>84</v>
      </c>
      <c r="AW395" s="13" t="s">
        <v>31</v>
      </c>
      <c r="AX395" s="13" t="s">
        <v>76</v>
      </c>
      <c r="AY395" s="210" t="s">
        <v>150</v>
      </c>
    </row>
    <row r="396" spans="2:51" s="13" customFormat="1" ht="11.25">
      <c r="B396" s="200"/>
      <c r="C396" s="201"/>
      <c r="D396" s="202" t="s">
        <v>162</v>
      </c>
      <c r="E396" s="203" t="s">
        <v>1</v>
      </c>
      <c r="F396" s="204" t="s">
        <v>260</v>
      </c>
      <c r="G396" s="201"/>
      <c r="H396" s="203" t="s">
        <v>1</v>
      </c>
      <c r="I396" s="205"/>
      <c r="J396" s="201"/>
      <c r="K396" s="201"/>
      <c r="L396" s="206"/>
      <c r="M396" s="207"/>
      <c r="N396" s="208"/>
      <c r="O396" s="208"/>
      <c r="P396" s="208"/>
      <c r="Q396" s="208"/>
      <c r="R396" s="208"/>
      <c r="S396" s="208"/>
      <c r="T396" s="209"/>
      <c r="AT396" s="210" t="s">
        <v>162</v>
      </c>
      <c r="AU396" s="210" t="s">
        <v>160</v>
      </c>
      <c r="AV396" s="13" t="s">
        <v>84</v>
      </c>
      <c r="AW396" s="13" t="s">
        <v>31</v>
      </c>
      <c r="AX396" s="13" t="s">
        <v>76</v>
      </c>
      <c r="AY396" s="210" t="s">
        <v>150</v>
      </c>
    </row>
    <row r="397" spans="2:51" s="13" customFormat="1" ht="22.5">
      <c r="B397" s="200"/>
      <c r="C397" s="201"/>
      <c r="D397" s="202" t="s">
        <v>162</v>
      </c>
      <c r="E397" s="203" t="s">
        <v>1</v>
      </c>
      <c r="F397" s="204" t="s">
        <v>261</v>
      </c>
      <c r="G397" s="201"/>
      <c r="H397" s="203" t="s">
        <v>1</v>
      </c>
      <c r="I397" s="205"/>
      <c r="J397" s="201"/>
      <c r="K397" s="201"/>
      <c r="L397" s="206"/>
      <c r="M397" s="207"/>
      <c r="N397" s="208"/>
      <c r="O397" s="208"/>
      <c r="P397" s="208"/>
      <c r="Q397" s="208"/>
      <c r="R397" s="208"/>
      <c r="S397" s="208"/>
      <c r="T397" s="209"/>
      <c r="AT397" s="210" t="s">
        <v>162</v>
      </c>
      <c r="AU397" s="210" t="s">
        <v>160</v>
      </c>
      <c r="AV397" s="13" t="s">
        <v>84</v>
      </c>
      <c r="AW397" s="13" t="s">
        <v>31</v>
      </c>
      <c r="AX397" s="13" t="s">
        <v>76</v>
      </c>
      <c r="AY397" s="210" t="s">
        <v>150</v>
      </c>
    </row>
    <row r="398" spans="2:51" s="14" customFormat="1" ht="11.25">
      <c r="B398" s="211"/>
      <c r="C398" s="212"/>
      <c r="D398" s="202" t="s">
        <v>162</v>
      </c>
      <c r="E398" s="213" t="s">
        <v>1</v>
      </c>
      <c r="F398" s="214" t="s">
        <v>473</v>
      </c>
      <c r="G398" s="212"/>
      <c r="H398" s="215">
        <v>602.347</v>
      </c>
      <c r="I398" s="216"/>
      <c r="J398" s="212"/>
      <c r="K398" s="212"/>
      <c r="L398" s="217"/>
      <c r="M398" s="218"/>
      <c r="N398" s="219"/>
      <c r="O398" s="219"/>
      <c r="P398" s="219"/>
      <c r="Q398" s="219"/>
      <c r="R398" s="219"/>
      <c r="S398" s="219"/>
      <c r="T398" s="220"/>
      <c r="AT398" s="221" t="s">
        <v>162</v>
      </c>
      <c r="AU398" s="221" t="s">
        <v>160</v>
      </c>
      <c r="AV398" s="14" t="s">
        <v>86</v>
      </c>
      <c r="AW398" s="14" t="s">
        <v>31</v>
      </c>
      <c r="AX398" s="14" t="s">
        <v>76</v>
      </c>
      <c r="AY398" s="221" t="s">
        <v>150</v>
      </c>
    </row>
    <row r="399" spans="2:51" s="14" customFormat="1" ht="11.25">
      <c r="B399" s="211"/>
      <c r="C399" s="212"/>
      <c r="D399" s="202" t="s">
        <v>162</v>
      </c>
      <c r="E399" s="213" t="s">
        <v>1</v>
      </c>
      <c r="F399" s="214" t="s">
        <v>474</v>
      </c>
      <c r="G399" s="212"/>
      <c r="H399" s="215">
        <v>1198.4</v>
      </c>
      <c r="I399" s="216"/>
      <c r="J399" s="212"/>
      <c r="K399" s="212"/>
      <c r="L399" s="217"/>
      <c r="M399" s="218"/>
      <c r="N399" s="219"/>
      <c r="O399" s="219"/>
      <c r="P399" s="219"/>
      <c r="Q399" s="219"/>
      <c r="R399" s="219"/>
      <c r="S399" s="219"/>
      <c r="T399" s="220"/>
      <c r="AT399" s="221" t="s">
        <v>162</v>
      </c>
      <c r="AU399" s="221" t="s">
        <v>160</v>
      </c>
      <c r="AV399" s="14" t="s">
        <v>86</v>
      </c>
      <c r="AW399" s="14" t="s">
        <v>31</v>
      </c>
      <c r="AX399" s="14" t="s">
        <v>76</v>
      </c>
      <c r="AY399" s="221" t="s">
        <v>150</v>
      </c>
    </row>
    <row r="400" spans="2:51" s="16" customFormat="1" ht="11.25">
      <c r="B400" s="233"/>
      <c r="C400" s="234"/>
      <c r="D400" s="202" t="s">
        <v>162</v>
      </c>
      <c r="E400" s="235" t="s">
        <v>1</v>
      </c>
      <c r="F400" s="236" t="s">
        <v>170</v>
      </c>
      <c r="G400" s="234"/>
      <c r="H400" s="237">
        <v>1800.747</v>
      </c>
      <c r="I400" s="238"/>
      <c r="J400" s="234"/>
      <c r="K400" s="234"/>
      <c r="L400" s="239"/>
      <c r="M400" s="240"/>
      <c r="N400" s="241"/>
      <c r="O400" s="241"/>
      <c r="P400" s="241"/>
      <c r="Q400" s="241"/>
      <c r="R400" s="241"/>
      <c r="S400" s="241"/>
      <c r="T400" s="242"/>
      <c r="AT400" s="243" t="s">
        <v>162</v>
      </c>
      <c r="AU400" s="243" t="s">
        <v>160</v>
      </c>
      <c r="AV400" s="16" t="s">
        <v>159</v>
      </c>
      <c r="AW400" s="16" t="s">
        <v>31</v>
      </c>
      <c r="AX400" s="16" t="s">
        <v>84</v>
      </c>
      <c r="AY400" s="243" t="s">
        <v>150</v>
      </c>
    </row>
    <row r="401" spans="2:63" s="12" customFormat="1" ht="20.85" customHeight="1">
      <c r="B401" s="171"/>
      <c r="C401" s="172"/>
      <c r="D401" s="173" t="s">
        <v>75</v>
      </c>
      <c r="E401" s="185" t="s">
        <v>475</v>
      </c>
      <c r="F401" s="185" t="s">
        <v>476</v>
      </c>
      <c r="G401" s="172"/>
      <c r="H401" s="172"/>
      <c r="I401" s="175"/>
      <c r="J401" s="186">
        <f>BK401</f>
        <v>0</v>
      </c>
      <c r="K401" s="172"/>
      <c r="L401" s="177"/>
      <c r="M401" s="178"/>
      <c r="N401" s="179"/>
      <c r="O401" s="179"/>
      <c r="P401" s="180">
        <f>SUM(P402:P430)</f>
        <v>0</v>
      </c>
      <c r="Q401" s="179"/>
      <c r="R401" s="180">
        <f>SUM(R402:R430)</f>
        <v>0</v>
      </c>
      <c r="S401" s="179"/>
      <c r="T401" s="181">
        <f>SUM(T402:T430)</f>
        <v>0</v>
      </c>
      <c r="AR401" s="182" t="s">
        <v>84</v>
      </c>
      <c r="AT401" s="183" t="s">
        <v>75</v>
      </c>
      <c r="AU401" s="183" t="s">
        <v>86</v>
      </c>
      <c r="AY401" s="182" t="s">
        <v>150</v>
      </c>
      <c r="BK401" s="184">
        <f>SUM(BK402:BK430)</f>
        <v>0</v>
      </c>
    </row>
    <row r="402" spans="1:65" s="2" customFormat="1" ht="24.2" customHeight="1">
      <c r="A402" s="35"/>
      <c r="B402" s="36"/>
      <c r="C402" s="187" t="s">
        <v>477</v>
      </c>
      <c r="D402" s="187" t="s">
        <v>154</v>
      </c>
      <c r="E402" s="188" t="s">
        <v>478</v>
      </c>
      <c r="F402" s="189" t="s">
        <v>479</v>
      </c>
      <c r="G402" s="190" t="s">
        <v>197</v>
      </c>
      <c r="H402" s="191">
        <v>11435.5</v>
      </c>
      <c r="I402" s="192"/>
      <c r="J402" s="193">
        <f>ROUND(I402*H402,2)</f>
        <v>0</v>
      </c>
      <c r="K402" s="189" t="s">
        <v>158</v>
      </c>
      <c r="L402" s="40"/>
      <c r="M402" s="194" t="s">
        <v>1</v>
      </c>
      <c r="N402" s="195" t="s">
        <v>41</v>
      </c>
      <c r="O402" s="72"/>
      <c r="P402" s="196">
        <f>O402*H402</f>
        <v>0</v>
      </c>
      <c r="Q402" s="196">
        <v>0</v>
      </c>
      <c r="R402" s="196">
        <f>Q402*H402</f>
        <v>0</v>
      </c>
      <c r="S402" s="196">
        <v>0</v>
      </c>
      <c r="T402" s="197">
        <f>S402*H402</f>
        <v>0</v>
      </c>
      <c r="U402" s="35"/>
      <c r="V402" s="35"/>
      <c r="W402" s="35"/>
      <c r="X402" s="35"/>
      <c r="Y402" s="35"/>
      <c r="Z402" s="35"/>
      <c r="AA402" s="35"/>
      <c r="AB402" s="35"/>
      <c r="AC402" s="35"/>
      <c r="AD402" s="35"/>
      <c r="AE402" s="35"/>
      <c r="AR402" s="198" t="s">
        <v>159</v>
      </c>
      <c r="AT402" s="198" t="s">
        <v>154</v>
      </c>
      <c r="AU402" s="198" t="s">
        <v>160</v>
      </c>
      <c r="AY402" s="18" t="s">
        <v>150</v>
      </c>
      <c r="BE402" s="199">
        <f>IF(N402="základní",J402,0)</f>
        <v>0</v>
      </c>
      <c r="BF402" s="199">
        <f>IF(N402="snížená",J402,0)</f>
        <v>0</v>
      </c>
      <c r="BG402" s="199">
        <f>IF(N402="zákl. přenesená",J402,0)</f>
        <v>0</v>
      </c>
      <c r="BH402" s="199">
        <f>IF(N402="sníž. přenesená",J402,0)</f>
        <v>0</v>
      </c>
      <c r="BI402" s="199">
        <f>IF(N402="nulová",J402,0)</f>
        <v>0</v>
      </c>
      <c r="BJ402" s="18" t="s">
        <v>84</v>
      </c>
      <c r="BK402" s="199">
        <f>ROUND(I402*H402,2)</f>
        <v>0</v>
      </c>
      <c r="BL402" s="18" t="s">
        <v>159</v>
      </c>
      <c r="BM402" s="198" t="s">
        <v>480</v>
      </c>
    </row>
    <row r="403" spans="2:51" s="13" customFormat="1" ht="11.25">
      <c r="B403" s="200"/>
      <c r="C403" s="201"/>
      <c r="D403" s="202" t="s">
        <v>162</v>
      </c>
      <c r="E403" s="203" t="s">
        <v>1</v>
      </c>
      <c r="F403" s="204" t="s">
        <v>481</v>
      </c>
      <c r="G403" s="201"/>
      <c r="H403" s="203" t="s">
        <v>1</v>
      </c>
      <c r="I403" s="205"/>
      <c r="J403" s="201"/>
      <c r="K403" s="201"/>
      <c r="L403" s="206"/>
      <c r="M403" s="207"/>
      <c r="N403" s="208"/>
      <c r="O403" s="208"/>
      <c r="P403" s="208"/>
      <c r="Q403" s="208"/>
      <c r="R403" s="208"/>
      <c r="S403" s="208"/>
      <c r="T403" s="209"/>
      <c r="AT403" s="210" t="s">
        <v>162</v>
      </c>
      <c r="AU403" s="210" t="s">
        <v>160</v>
      </c>
      <c r="AV403" s="13" t="s">
        <v>84</v>
      </c>
      <c r="AW403" s="13" t="s">
        <v>31</v>
      </c>
      <c r="AX403" s="13" t="s">
        <v>76</v>
      </c>
      <c r="AY403" s="210" t="s">
        <v>150</v>
      </c>
    </row>
    <row r="404" spans="2:51" s="13" customFormat="1" ht="11.25">
      <c r="B404" s="200"/>
      <c r="C404" s="201"/>
      <c r="D404" s="202" t="s">
        <v>162</v>
      </c>
      <c r="E404" s="203" t="s">
        <v>1</v>
      </c>
      <c r="F404" s="204" t="s">
        <v>482</v>
      </c>
      <c r="G404" s="201"/>
      <c r="H404" s="203" t="s">
        <v>1</v>
      </c>
      <c r="I404" s="205"/>
      <c r="J404" s="201"/>
      <c r="K404" s="201"/>
      <c r="L404" s="206"/>
      <c r="M404" s="207"/>
      <c r="N404" s="208"/>
      <c r="O404" s="208"/>
      <c r="P404" s="208"/>
      <c r="Q404" s="208"/>
      <c r="R404" s="208"/>
      <c r="S404" s="208"/>
      <c r="T404" s="209"/>
      <c r="AT404" s="210" t="s">
        <v>162</v>
      </c>
      <c r="AU404" s="210" t="s">
        <v>160</v>
      </c>
      <c r="AV404" s="13" t="s">
        <v>84</v>
      </c>
      <c r="AW404" s="13" t="s">
        <v>31</v>
      </c>
      <c r="AX404" s="13" t="s">
        <v>76</v>
      </c>
      <c r="AY404" s="210" t="s">
        <v>150</v>
      </c>
    </row>
    <row r="405" spans="2:51" s="14" customFormat="1" ht="11.25">
      <c r="B405" s="211"/>
      <c r="C405" s="212"/>
      <c r="D405" s="202" t="s">
        <v>162</v>
      </c>
      <c r="E405" s="213" t="s">
        <v>1</v>
      </c>
      <c r="F405" s="214" t="s">
        <v>483</v>
      </c>
      <c r="G405" s="212"/>
      <c r="H405" s="215">
        <v>329</v>
      </c>
      <c r="I405" s="216"/>
      <c r="J405" s="212"/>
      <c r="K405" s="212"/>
      <c r="L405" s="217"/>
      <c r="M405" s="218"/>
      <c r="N405" s="219"/>
      <c r="O405" s="219"/>
      <c r="P405" s="219"/>
      <c r="Q405" s="219"/>
      <c r="R405" s="219"/>
      <c r="S405" s="219"/>
      <c r="T405" s="220"/>
      <c r="AT405" s="221" t="s">
        <v>162</v>
      </c>
      <c r="AU405" s="221" t="s">
        <v>160</v>
      </c>
      <c r="AV405" s="14" t="s">
        <v>86</v>
      </c>
      <c r="AW405" s="14" t="s">
        <v>31</v>
      </c>
      <c r="AX405" s="14" t="s">
        <v>76</v>
      </c>
      <c r="AY405" s="221" t="s">
        <v>150</v>
      </c>
    </row>
    <row r="406" spans="2:51" s="14" customFormat="1" ht="11.25">
      <c r="B406" s="211"/>
      <c r="C406" s="212"/>
      <c r="D406" s="202" t="s">
        <v>162</v>
      </c>
      <c r="E406" s="213" t="s">
        <v>1</v>
      </c>
      <c r="F406" s="214" t="s">
        <v>484</v>
      </c>
      <c r="G406" s="212"/>
      <c r="H406" s="215">
        <v>5938.5</v>
      </c>
      <c r="I406" s="216"/>
      <c r="J406" s="212"/>
      <c r="K406" s="212"/>
      <c r="L406" s="217"/>
      <c r="M406" s="218"/>
      <c r="N406" s="219"/>
      <c r="O406" s="219"/>
      <c r="P406" s="219"/>
      <c r="Q406" s="219"/>
      <c r="R406" s="219"/>
      <c r="S406" s="219"/>
      <c r="T406" s="220"/>
      <c r="AT406" s="221" t="s">
        <v>162</v>
      </c>
      <c r="AU406" s="221" t="s">
        <v>160</v>
      </c>
      <c r="AV406" s="14" t="s">
        <v>86</v>
      </c>
      <c r="AW406" s="14" t="s">
        <v>31</v>
      </c>
      <c r="AX406" s="14" t="s">
        <v>76</v>
      </c>
      <c r="AY406" s="221" t="s">
        <v>150</v>
      </c>
    </row>
    <row r="407" spans="2:51" s="14" customFormat="1" ht="11.25">
      <c r="B407" s="211"/>
      <c r="C407" s="212"/>
      <c r="D407" s="202" t="s">
        <v>162</v>
      </c>
      <c r="E407" s="213" t="s">
        <v>1</v>
      </c>
      <c r="F407" s="214" t="s">
        <v>485</v>
      </c>
      <c r="G407" s="212"/>
      <c r="H407" s="215">
        <v>1453</v>
      </c>
      <c r="I407" s="216"/>
      <c r="J407" s="212"/>
      <c r="K407" s="212"/>
      <c r="L407" s="217"/>
      <c r="M407" s="218"/>
      <c r="N407" s="219"/>
      <c r="O407" s="219"/>
      <c r="P407" s="219"/>
      <c r="Q407" s="219"/>
      <c r="R407" s="219"/>
      <c r="S407" s="219"/>
      <c r="T407" s="220"/>
      <c r="AT407" s="221" t="s">
        <v>162</v>
      </c>
      <c r="AU407" s="221" t="s">
        <v>160</v>
      </c>
      <c r="AV407" s="14" t="s">
        <v>86</v>
      </c>
      <c r="AW407" s="14" t="s">
        <v>31</v>
      </c>
      <c r="AX407" s="14" t="s">
        <v>76</v>
      </c>
      <c r="AY407" s="221" t="s">
        <v>150</v>
      </c>
    </row>
    <row r="408" spans="2:51" s="14" customFormat="1" ht="11.25">
      <c r="B408" s="211"/>
      <c r="C408" s="212"/>
      <c r="D408" s="202" t="s">
        <v>162</v>
      </c>
      <c r="E408" s="213" t="s">
        <v>1</v>
      </c>
      <c r="F408" s="214" t="s">
        <v>486</v>
      </c>
      <c r="G408" s="212"/>
      <c r="H408" s="215">
        <v>785</v>
      </c>
      <c r="I408" s="216"/>
      <c r="J408" s="212"/>
      <c r="K408" s="212"/>
      <c r="L408" s="217"/>
      <c r="M408" s="218"/>
      <c r="N408" s="219"/>
      <c r="O408" s="219"/>
      <c r="P408" s="219"/>
      <c r="Q408" s="219"/>
      <c r="R408" s="219"/>
      <c r="S408" s="219"/>
      <c r="T408" s="220"/>
      <c r="AT408" s="221" t="s">
        <v>162</v>
      </c>
      <c r="AU408" s="221" t="s">
        <v>160</v>
      </c>
      <c r="AV408" s="14" t="s">
        <v>86</v>
      </c>
      <c r="AW408" s="14" t="s">
        <v>31</v>
      </c>
      <c r="AX408" s="14" t="s">
        <v>76</v>
      </c>
      <c r="AY408" s="221" t="s">
        <v>150</v>
      </c>
    </row>
    <row r="409" spans="2:51" s="14" customFormat="1" ht="11.25">
      <c r="B409" s="211"/>
      <c r="C409" s="212"/>
      <c r="D409" s="202" t="s">
        <v>162</v>
      </c>
      <c r="E409" s="213" t="s">
        <v>1</v>
      </c>
      <c r="F409" s="214" t="s">
        <v>487</v>
      </c>
      <c r="G409" s="212"/>
      <c r="H409" s="215">
        <v>1578.5</v>
      </c>
      <c r="I409" s="216"/>
      <c r="J409" s="212"/>
      <c r="K409" s="212"/>
      <c r="L409" s="217"/>
      <c r="M409" s="218"/>
      <c r="N409" s="219"/>
      <c r="O409" s="219"/>
      <c r="P409" s="219"/>
      <c r="Q409" s="219"/>
      <c r="R409" s="219"/>
      <c r="S409" s="219"/>
      <c r="T409" s="220"/>
      <c r="AT409" s="221" t="s">
        <v>162</v>
      </c>
      <c r="AU409" s="221" t="s">
        <v>160</v>
      </c>
      <c r="AV409" s="14" t="s">
        <v>86</v>
      </c>
      <c r="AW409" s="14" t="s">
        <v>31</v>
      </c>
      <c r="AX409" s="14" t="s">
        <v>76</v>
      </c>
      <c r="AY409" s="221" t="s">
        <v>150</v>
      </c>
    </row>
    <row r="410" spans="2:51" s="14" customFormat="1" ht="11.25">
      <c r="B410" s="211"/>
      <c r="C410" s="212"/>
      <c r="D410" s="202" t="s">
        <v>162</v>
      </c>
      <c r="E410" s="213" t="s">
        <v>1</v>
      </c>
      <c r="F410" s="214" t="s">
        <v>488</v>
      </c>
      <c r="G410" s="212"/>
      <c r="H410" s="215">
        <v>559.5</v>
      </c>
      <c r="I410" s="216"/>
      <c r="J410" s="212"/>
      <c r="K410" s="212"/>
      <c r="L410" s="217"/>
      <c r="M410" s="218"/>
      <c r="N410" s="219"/>
      <c r="O410" s="219"/>
      <c r="P410" s="219"/>
      <c r="Q410" s="219"/>
      <c r="R410" s="219"/>
      <c r="S410" s="219"/>
      <c r="T410" s="220"/>
      <c r="AT410" s="221" t="s">
        <v>162</v>
      </c>
      <c r="AU410" s="221" t="s">
        <v>160</v>
      </c>
      <c r="AV410" s="14" t="s">
        <v>86</v>
      </c>
      <c r="AW410" s="14" t="s">
        <v>31</v>
      </c>
      <c r="AX410" s="14" t="s">
        <v>76</v>
      </c>
      <c r="AY410" s="221" t="s">
        <v>150</v>
      </c>
    </row>
    <row r="411" spans="2:51" s="14" customFormat="1" ht="11.25">
      <c r="B411" s="211"/>
      <c r="C411" s="212"/>
      <c r="D411" s="202" t="s">
        <v>162</v>
      </c>
      <c r="E411" s="213" t="s">
        <v>1</v>
      </c>
      <c r="F411" s="214" t="s">
        <v>489</v>
      </c>
      <c r="G411" s="212"/>
      <c r="H411" s="215">
        <v>792</v>
      </c>
      <c r="I411" s="216"/>
      <c r="J411" s="212"/>
      <c r="K411" s="212"/>
      <c r="L411" s="217"/>
      <c r="M411" s="218"/>
      <c r="N411" s="219"/>
      <c r="O411" s="219"/>
      <c r="P411" s="219"/>
      <c r="Q411" s="219"/>
      <c r="R411" s="219"/>
      <c r="S411" s="219"/>
      <c r="T411" s="220"/>
      <c r="AT411" s="221" t="s">
        <v>162</v>
      </c>
      <c r="AU411" s="221" t="s">
        <v>160</v>
      </c>
      <c r="AV411" s="14" t="s">
        <v>86</v>
      </c>
      <c r="AW411" s="14" t="s">
        <v>31</v>
      </c>
      <c r="AX411" s="14" t="s">
        <v>76</v>
      </c>
      <c r="AY411" s="221" t="s">
        <v>150</v>
      </c>
    </row>
    <row r="412" spans="2:51" s="16" customFormat="1" ht="11.25">
      <c r="B412" s="233"/>
      <c r="C412" s="234"/>
      <c r="D412" s="202" t="s">
        <v>162</v>
      </c>
      <c r="E412" s="235" t="s">
        <v>1</v>
      </c>
      <c r="F412" s="236" t="s">
        <v>170</v>
      </c>
      <c r="G412" s="234"/>
      <c r="H412" s="237">
        <v>11435.5</v>
      </c>
      <c r="I412" s="238"/>
      <c r="J412" s="234"/>
      <c r="K412" s="234"/>
      <c r="L412" s="239"/>
      <c r="M412" s="240"/>
      <c r="N412" s="241"/>
      <c r="O412" s="241"/>
      <c r="P412" s="241"/>
      <c r="Q412" s="241"/>
      <c r="R412" s="241"/>
      <c r="S412" s="241"/>
      <c r="T412" s="242"/>
      <c r="AT412" s="243" t="s">
        <v>162</v>
      </c>
      <c r="AU412" s="243" t="s">
        <v>160</v>
      </c>
      <c r="AV412" s="16" t="s">
        <v>159</v>
      </c>
      <c r="AW412" s="16" t="s">
        <v>31</v>
      </c>
      <c r="AX412" s="16" t="s">
        <v>84</v>
      </c>
      <c r="AY412" s="243" t="s">
        <v>150</v>
      </c>
    </row>
    <row r="413" spans="1:65" s="2" customFormat="1" ht="24.2" customHeight="1">
      <c r="A413" s="35"/>
      <c r="B413" s="36"/>
      <c r="C413" s="187" t="s">
        <v>490</v>
      </c>
      <c r="D413" s="187" t="s">
        <v>154</v>
      </c>
      <c r="E413" s="188" t="s">
        <v>491</v>
      </c>
      <c r="F413" s="189" t="s">
        <v>492</v>
      </c>
      <c r="G413" s="190" t="s">
        <v>197</v>
      </c>
      <c r="H413" s="191">
        <v>11435.5</v>
      </c>
      <c r="I413" s="192"/>
      <c r="J413" s="193">
        <f>ROUND(I413*H413,2)</f>
        <v>0</v>
      </c>
      <c r="K413" s="189" t="s">
        <v>1</v>
      </c>
      <c r="L413" s="40"/>
      <c r="M413" s="194" t="s">
        <v>1</v>
      </c>
      <c r="N413" s="195" t="s">
        <v>41</v>
      </c>
      <c r="O413" s="72"/>
      <c r="P413" s="196">
        <f>O413*H413</f>
        <v>0</v>
      </c>
      <c r="Q413" s="196">
        <v>0</v>
      </c>
      <c r="R413" s="196">
        <f>Q413*H413</f>
        <v>0</v>
      </c>
      <c r="S413" s="196">
        <v>0</v>
      </c>
      <c r="T413" s="197">
        <f>S413*H413</f>
        <v>0</v>
      </c>
      <c r="U413" s="35"/>
      <c r="V413" s="35"/>
      <c r="W413" s="35"/>
      <c r="X413" s="35"/>
      <c r="Y413" s="35"/>
      <c r="Z413" s="35"/>
      <c r="AA413" s="35"/>
      <c r="AB413" s="35"/>
      <c r="AC413" s="35"/>
      <c r="AD413" s="35"/>
      <c r="AE413" s="35"/>
      <c r="AR413" s="198" t="s">
        <v>159</v>
      </c>
      <c r="AT413" s="198" t="s">
        <v>154</v>
      </c>
      <c r="AU413" s="198" t="s">
        <v>160</v>
      </c>
      <c r="AY413" s="18" t="s">
        <v>150</v>
      </c>
      <c r="BE413" s="199">
        <f>IF(N413="základní",J413,0)</f>
        <v>0</v>
      </c>
      <c r="BF413" s="199">
        <f>IF(N413="snížená",J413,0)</f>
        <v>0</v>
      </c>
      <c r="BG413" s="199">
        <f>IF(N413="zákl. přenesená",J413,0)</f>
        <v>0</v>
      </c>
      <c r="BH413" s="199">
        <f>IF(N413="sníž. přenesená",J413,0)</f>
        <v>0</v>
      </c>
      <c r="BI413" s="199">
        <f>IF(N413="nulová",J413,0)</f>
        <v>0</v>
      </c>
      <c r="BJ413" s="18" t="s">
        <v>84</v>
      </c>
      <c r="BK413" s="199">
        <f>ROUND(I413*H413,2)</f>
        <v>0</v>
      </c>
      <c r="BL413" s="18" t="s">
        <v>159</v>
      </c>
      <c r="BM413" s="198" t="s">
        <v>493</v>
      </c>
    </row>
    <row r="414" spans="2:51" s="13" customFormat="1" ht="11.25">
      <c r="B414" s="200"/>
      <c r="C414" s="201"/>
      <c r="D414" s="202" t="s">
        <v>162</v>
      </c>
      <c r="E414" s="203" t="s">
        <v>1</v>
      </c>
      <c r="F414" s="204" t="s">
        <v>482</v>
      </c>
      <c r="G414" s="201"/>
      <c r="H414" s="203" t="s">
        <v>1</v>
      </c>
      <c r="I414" s="205"/>
      <c r="J414" s="201"/>
      <c r="K414" s="201"/>
      <c r="L414" s="206"/>
      <c r="M414" s="207"/>
      <c r="N414" s="208"/>
      <c r="O414" s="208"/>
      <c r="P414" s="208"/>
      <c r="Q414" s="208"/>
      <c r="R414" s="208"/>
      <c r="S414" s="208"/>
      <c r="T414" s="209"/>
      <c r="AT414" s="210" t="s">
        <v>162</v>
      </c>
      <c r="AU414" s="210" t="s">
        <v>160</v>
      </c>
      <c r="AV414" s="13" t="s">
        <v>84</v>
      </c>
      <c r="AW414" s="13" t="s">
        <v>31</v>
      </c>
      <c r="AX414" s="13" t="s">
        <v>76</v>
      </c>
      <c r="AY414" s="210" t="s">
        <v>150</v>
      </c>
    </row>
    <row r="415" spans="2:51" s="14" customFormat="1" ht="11.25">
      <c r="B415" s="211"/>
      <c r="C415" s="212"/>
      <c r="D415" s="202" t="s">
        <v>162</v>
      </c>
      <c r="E415" s="213" t="s">
        <v>1</v>
      </c>
      <c r="F415" s="214" t="s">
        <v>483</v>
      </c>
      <c r="G415" s="212"/>
      <c r="H415" s="215">
        <v>329</v>
      </c>
      <c r="I415" s="216"/>
      <c r="J415" s="212"/>
      <c r="K415" s="212"/>
      <c r="L415" s="217"/>
      <c r="M415" s="218"/>
      <c r="N415" s="219"/>
      <c r="O415" s="219"/>
      <c r="P415" s="219"/>
      <c r="Q415" s="219"/>
      <c r="R415" s="219"/>
      <c r="S415" s="219"/>
      <c r="T415" s="220"/>
      <c r="AT415" s="221" t="s">
        <v>162</v>
      </c>
      <c r="AU415" s="221" t="s">
        <v>160</v>
      </c>
      <c r="AV415" s="14" t="s">
        <v>86</v>
      </c>
      <c r="AW415" s="14" t="s">
        <v>31</v>
      </c>
      <c r="AX415" s="14" t="s">
        <v>76</v>
      </c>
      <c r="AY415" s="221" t="s">
        <v>150</v>
      </c>
    </row>
    <row r="416" spans="2:51" s="14" customFormat="1" ht="11.25">
      <c r="B416" s="211"/>
      <c r="C416" s="212"/>
      <c r="D416" s="202" t="s">
        <v>162</v>
      </c>
      <c r="E416" s="213" t="s">
        <v>1</v>
      </c>
      <c r="F416" s="214" t="s">
        <v>484</v>
      </c>
      <c r="G416" s="212"/>
      <c r="H416" s="215">
        <v>5938.5</v>
      </c>
      <c r="I416" s="216"/>
      <c r="J416" s="212"/>
      <c r="K416" s="212"/>
      <c r="L416" s="217"/>
      <c r="M416" s="218"/>
      <c r="N416" s="219"/>
      <c r="O416" s="219"/>
      <c r="P416" s="219"/>
      <c r="Q416" s="219"/>
      <c r="R416" s="219"/>
      <c r="S416" s="219"/>
      <c r="T416" s="220"/>
      <c r="AT416" s="221" t="s">
        <v>162</v>
      </c>
      <c r="AU416" s="221" t="s">
        <v>160</v>
      </c>
      <c r="AV416" s="14" t="s">
        <v>86</v>
      </c>
      <c r="AW416" s="14" t="s">
        <v>31</v>
      </c>
      <c r="AX416" s="14" t="s">
        <v>76</v>
      </c>
      <c r="AY416" s="221" t="s">
        <v>150</v>
      </c>
    </row>
    <row r="417" spans="2:51" s="14" customFormat="1" ht="11.25">
      <c r="B417" s="211"/>
      <c r="C417" s="212"/>
      <c r="D417" s="202" t="s">
        <v>162</v>
      </c>
      <c r="E417" s="213" t="s">
        <v>1</v>
      </c>
      <c r="F417" s="214" t="s">
        <v>485</v>
      </c>
      <c r="G417" s="212"/>
      <c r="H417" s="215">
        <v>1453</v>
      </c>
      <c r="I417" s="216"/>
      <c r="J417" s="212"/>
      <c r="K417" s="212"/>
      <c r="L417" s="217"/>
      <c r="M417" s="218"/>
      <c r="N417" s="219"/>
      <c r="O417" s="219"/>
      <c r="P417" s="219"/>
      <c r="Q417" s="219"/>
      <c r="R417" s="219"/>
      <c r="S417" s="219"/>
      <c r="T417" s="220"/>
      <c r="AT417" s="221" t="s">
        <v>162</v>
      </c>
      <c r="AU417" s="221" t="s">
        <v>160</v>
      </c>
      <c r="AV417" s="14" t="s">
        <v>86</v>
      </c>
      <c r="AW417" s="14" t="s">
        <v>31</v>
      </c>
      <c r="AX417" s="14" t="s">
        <v>76</v>
      </c>
      <c r="AY417" s="221" t="s">
        <v>150</v>
      </c>
    </row>
    <row r="418" spans="2:51" s="14" customFormat="1" ht="11.25">
      <c r="B418" s="211"/>
      <c r="C418" s="212"/>
      <c r="D418" s="202" t="s">
        <v>162</v>
      </c>
      <c r="E418" s="213" t="s">
        <v>1</v>
      </c>
      <c r="F418" s="214" t="s">
        <v>486</v>
      </c>
      <c r="G418" s="212"/>
      <c r="H418" s="215">
        <v>785</v>
      </c>
      <c r="I418" s="216"/>
      <c r="J418" s="212"/>
      <c r="K418" s="212"/>
      <c r="L418" s="217"/>
      <c r="M418" s="218"/>
      <c r="N418" s="219"/>
      <c r="O418" s="219"/>
      <c r="P418" s="219"/>
      <c r="Q418" s="219"/>
      <c r="R418" s="219"/>
      <c r="S418" s="219"/>
      <c r="T418" s="220"/>
      <c r="AT418" s="221" t="s">
        <v>162</v>
      </c>
      <c r="AU418" s="221" t="s">
        <v>160</v>
      </c>
      <c r="AV418" s="14" t="s">
        <v>86</v>
      </c>
      <c r="AW418" s="14" t="s">
        <v>31</v>
      </c>
      <c r="AX418" s="14" t="s">
        <v>76</v>
      </c>
      <c r="AY418" s="221" t="s">
        <v>150</v>
      </c>
    </row>
    <row r="419" spans="2:51" s="14" customFormat="1" ht="11.25">
      <c r="B419" s="211"/>
      <c r="C419" s="212"/>
      <c r="D419" s="202" t="s">
        <v>162</v>
      </c>
      <c r="E419" s="213" t="s">
        <v>1</v>
      </c>
      <c r="F419" s="214" t="s">
        <v>487</v>
      </c>
      <c r="G419" s="212"/>
      <c r="H419" s="215">
        <v>1578.5</v>
      </c>
      <c r="I419" s="216"/>
      <c r="J419" s="212"/>
      <c r="K419" s="212"/>
      <c r="L419" s="217"/>
      <c r="M419" s="218"/>
      <c r="N419" s="219"/>
      <c r="O419" s="219"/>
      <c r="P419" s="219"/>
      <c r="Q419" s="219"/>
      <c r="R419" s="219"/>
      <c r="S419" s="219"/>
      <c r="T419" s="220"/>
      <c r="AT419" s="221" t="s">
        <v>162</v>
      </c>
      <c r="AU419" s="221" t="s">
        <v>160</v>
      </c>
      <c r="AV419" s="14" t="s">
        <v>86</v>
      </c>
      <c r="AW419" s="14" t="s">
        <v>31</v>
      </c>
      <c r="AX419" s="14" t="s">
        <v>76</v>
      </c>
      <c r="AY419" s="221" t="s">
        <v>150</v>
      </c>
    </row>
    <row r="420" spans="2:51" s="14" customFormat="1" ht="11.25">
      <c r="B420" s="211"/>
      <c r="C420" s="212"/>
      <c r="D420" s="202" t="s">
        <v>162</v>
      </c>
      <c r="E420" s="213" t="s">
        <v>1</v>
      </c>
      <c r="F420" s="214" t="s">
        <v>488</v>
      </c>
      <c r="G420" s="212"/>
      <c r="H420" s="215">
        <v>559.5</v>
      </c>
      <c r="I420" s="216"/>
      <c r="J420" s="212"/>
      <c r="K420" s="212"/>
      <c r="L420" s="217"/>
      <c r="M420" s="218"/>
      <c r="N420" s="219"/>
      <c r="O420" s="219"/>
      <c r="P420" s="219"/>
      <c r="Q420" s="219"/>
      <c r="R420" s="219"/>
      <c r="S420" s="219"/>
      <c r="T420" s="220"/>
      <c r="AT420" s="221" t="s">
        <v>162</v>
      </c>
      <c r="AU420" s="221" t="s">
        <v>160</v>
      </c>
      <c r="AV420" s="14" t="s">
        <v>86</v>
      </c>
      <c r="AW420" s="14" t="s">
        <v>31</v>
      </c>
      <c r="AX420" s="14" t="s">
        <v>76</v>
      </c>
      <c r="AY420" s="221" t="s">
        <v>150</v>
      </c>
    </row>
    <row r="421" spans="2:51" s="14" customFormat="1" ht="11.25">
      <c r="B421" s="211"/>
      <c r="C421" s="212"/>
      <c r="D421" s="202" t="s">
        <v>162</v>
      </c>
      <c r="E421" s="213" t="s">
        <v>1</v>
      </c>
      <c r="F421" s="214" t="s">
        <v>489</v>
      </c>
      <c r="G421" s="212"/>
      <c r="H421" s="215">
        <v>792</v>
      </c>
      <c r="I421" s="216"/>
      <c r="J421" s="212"/>
      <c r="K421" s="212"/>
      <c r="L421" s="217"/>
      <c r="M421" s="218"/>
      <c r="N421" s="219"/>
      <c r="O421" s="219"/>
      <c r="P421" s="219"/>
      <c r="Q421" s="219"/>
      <c r="R421" s="219"/>
      <c r="S421" s="219"/>
      <c r="T421" s="220"/>
      <c r="AT421" s="221" t="s">
        <v>162</v>
      </c>
      <c r="AU421" s="221" t="s">
        <v>160</v>
      </c>
      <c r="AV421" s="14" t="s">
        <v>86</v>
      </c>
      <c r="AW421" s="14" t="s">
        <v>31</v>
      </c>
      <c r="AX421" s="14" t="s">
        <v>76</v>
      </c>
      <c r="AY421" s="221" t="s">
        <v>150</v>
      </c>
    </row>
    <row r="422" spans="2:51" s="16" customFormat="1" ht="11.25">
      <c r="B422" s="233"/>
      <c r="C422" s="234"/>
      <c r="D422" s="202" t="s">
        <v>162</v>
      </c>
      <c r="E422" s="235" t="s">
        <v>1</v>
      </c>
      <c r="F422" s="236" t="s">
        <v>170</v>
      </c>
      <c r="G422" s="234"/>
      <c r="H422" s="237">
        <v>11435.5</v>
      </c>
      <c r="I422" s="238"/>
      <c r="J422" s="234"/>
      <c r="K422" s="234"/>
      <c r="L422" s="239"/>
      <c r="M422" s="240"/>
      <c r="N422" s="241"/>
      <c r="O422" s="241"/>
      <c r="P422" s="241"/>
      <c r="Q422" s="241"/>
      <c r="R422" s="241"/>
      <c r="S422" s="241"/>
      <c r="T422" s="242"/>
      <c r="AT422" s="243" t="s">
        <v>162</v>
      </c>
      <c r="AU422" s="243" t="s">
        <v>160</v>
      </c>
      <c r="AV422" s="16" t="s">
        <v>159</v>
      </c>
      <c r="AW422" s="16" t="s">
        <v>31</v>
      </c>
      <c r="AX422" s="16" t="s">
        <v>84</v>
      </c>
      <c r="AY422" s="243" t="s">
        <v>150</v>
      </c>
    </row>
    <row r="423" spans="1:65" s="2" customFormat="1" ht="24.2" customHeight="1">
      <c r="A423" s="35"/>
      <c r="B423" s="36"/>
      <c r="C423" s="187" t="s">
        <v>494</v>
      </c>
      <c r="D423" s="187" t="s">
        <v>154</v>
      </c>
      <c r="E423" s="188" t="s">
        <v>495</v>
      </c>
      <c r="F423" s="189" t="s">
        <v>496</v>
      </c>
      <c r="G423" s="190" t="s">
        <v>197</v>
      </c>
      <c r="H423" s="191">
        <v>23385.598</v>
      </c>
      <c r="I423" s="192"/>
      <c r="J423" s="193">
        <f>ROUND(I423*H423,2)</f>
        <v>0</v>
      </c>
      <c r="K423" s="189" t="s">
        <v>1</v>
      </c>
      <c r="L423" s="40"/>
      <c r="M423" s="194" t="s">
        <v>1</v>
      </c>
      <c r="N423" s="195" t="s">
        <v>41</v>
      </c>
      <c r="O423" s="72"/>
      <c r="P423" s="196">
        <f>O423*H423</f>
        <v>0</v>
      </c>
      <c r="Q423" s="196">
        <v>0</v>
      </c>
      <c r="R423" s="196">
        <f>Q423*H423</f>
        <v>0</v>
      </c>
      <c r="S423" s="196">
        <v>0</v>
      </c>
      <c r="T423" s="197">
        <f>S423*H423</f>
        <v>0</v>
      </c>
      <c r="U423" s="35"/>
      <c r="V423" s="35"/>
      <c r="W423" s="35"/>
      <c r="X423" s="35"/>
      <c r="Y423" s="35"/>
      <c r="Z423" s="35"/>
      <c r="AA423" s="35"/>
      <c r="AB423" s="35"/>
      <c r="AC423" s="35"/>
      <c r="AD423" s="35"/>
      <c r="AE423" s="35"/>
      <c r="AR423" s="198" t="s">
        <v>159</v>
      </c>
      <c r="AT423" s="198" t="s">
        <v>154</v>
      </c>
      <c r="AU423" s="198" t="s">
        <v>160</v>
      </c>
      <c r="AY423" s="18" t="s">
        <v>150</v>
      </c>
      <c r="BE423" s="199">
        <f>IF(N423="základní",J423,0)</f>
        <v>0</v>
      </c>
      <c r="BF423" s="199">
        <f>IF(N423="snížená",J423,0)</f>
        <v>0</v>
      </c>
      <c r="BG423" s="199">
        <f>IF(N423="zákl. přenesená",J423,0)</f>
        <v>0</v>
      </c>
      <c r="BH423" s="199">
        <f>IF(N423="sníž. přenesená",J423,0)</f>
        <v>0</v>
      </c>
      <c r="BI423" s="199">
        <f>IF(N423="nulová",J423,0)</f>
        <v>0</v>
      </c>
      <c r="BJ423" s="18" t="s">
        <v>84</v>
      </c>
      <c r="BK423" s="199">
        <f>ROUND(I423*H423,2)</f>
        <v>0</v>
      </c>
      <c r="BL423" s="18" t="s">
        <v>159</v>
      </c>
      <c r="BM423" s="198" t="s">
        <v>497</v>
      </c>
    </row>
    <row r="424" spans="2:51" s="14" customFormat="1" ht="22.5">
      <c r="B424" s="211"/>
      <c r="C424" s="212"/>
      <c r="D424" s="202" t="s">
        <v>162</v>
      </c>
      <c r="E424" s="213" t="s">
        <v>1</v>
      </c>
      <c r="F424" s="214" t="s">
        <v>498</v>
      </c>
      <c r="G424" s="212"/>
      <c r="H424" s="215">
        <v>23385.598</v>
      </c>
      <c r="I424" s="216"/>
      <c r="J424" s="212"/>
      <c r="K424" s="212"/>
      <c r="L424" s="217"/>
      <c r="M424" s="218"/>
      <c r="N424" s="219"/>
      <c r="O424" s="219"/>
      <c r="P424" s="219"/>
      <c r="Q424" s="219"/>
      <c r="R424" s="219"/>
      <c r="S424" s="219"/>
      <c r="T424" s="220"/>
      <c r="AT424" s="221" t="s">
        <v>162</v>
      </c>
      <c r="AU424" s="221" t="s">
        <v>160</v>
      </c>
      <c r="AV424" s="14" t="s">
        <v>86</v>
      </c>
      <c r="AW424" s="14" t="s">
        <v>31</v>
      </c>
      <c r="AX424" s="14" t="s">
        <v>84</v>
      </c>
      <c r="AY424" s="221" t="s">
        <v>150</v>
      </c>
    </row>
    <row r="425" spans="1:65" s="2" customFormat="1" ht="24.2" customHeight="1">
      <c r="A425" s="35"/>
      <c r="B425" s="36"/>
      <c r="C425" s="187" t="s">
        <v>499</v>
      </c>
      <c r="D425" s="187" t="s">
        <v>154</v>
      </c>
      <c r="E425" s="188" t="s">
        <v>500</v>
      </c>
      <c r="F425" s="189" t="s">
        <v>501</v>
      </c>
      <c r="G425" s="190" t="s">
        <v>197</v>
      </c>
      <c r="H425" s="191">
        <v>11607.033</v>
      </c>
      <c r="I425" s="192"/>
      <c r="J425" s="193">
        <f>ROUND(I425*H425,2)</f>
        <v>0</v>
      </c>
      <c r="K425" s="189" t="s">
        <v>158</v>
      </c>
      <c r="L425" s="40"/>
      <c r="M425" s="194" t="s">
        <v>1</v>
      </c>
      <c r="N425" s="195" t="s">
        <v>41</v>
      </c>
      <c r="O425" s="72"/>
      <c r="P425" s="196">
        <f>O425*H425</f>
        <v>0</v>
      </c>
      <c r="Q425" s="196">
        <v>0</v>
      </c>
      <c r="R425" s="196">
        <f>Q425*H425</f>
        <v>0</v>
      </c>
      <c r="S425" s="196">
        <v>0</v>
      </c>
      <c r="T425" s="197">
        <f>S425*H425</f>
        <v>0</v>
      </c>
      <c r="U425" s="35"/>
      <c r="V425" s="35"/>
      <c r="W425" s="35"/>
      <c r="X425" s="35"/>
      <c r="Y425" s="35"/>
      <c r="Z425" s="35"/>
      <c r="AA425" s="35"/>
      <c r="AB425" s="35"/>
      <c r="AC425" s="35"/>
      <c r="AD425" s="35"/>
      <c r="AE425" s="35"/>
      <c r="AR425" s="198" t="s">
        <v>159</v>
      </c>
      <c r="AT425" s="198" t="s">
        <v>154</v>
      </c>
      <c r="AU425" s="198" t="s">
        <v>160</v>
      </c>
      <c r="AY425" s="18" t="s">
        <v>150</v>
      </c>
      <c r="BE425" s="199">
        <f>IF(N425="základní",J425,0)</f>
        <v>0</v>
      </c>
      <c r="BF425" s="199">
        <f>IF(N425="snížená",J425,0)</f>
        <v>0</v>
      </c>
      <c r="BG425" s="199">
        <f>IF(N425="zákl. přenesená",J425,0)</f>
        <v>0</v>
      </c>
      <c r="BH425" s="199">
        <f>IF(N425="sníž. přenesená",J425,0)</f>
        <v>0</v>
      </c>
      <c r="BI425" s="199">
        <f>IF(N425="nulová",J425,0)</f>
        <v>0</v>
      </c>
      <c r="BJ425" s="18" t="s">
        <v>84</v>
      </c>
      <c r="BK425" s="199">
        <f>ROUND(I425*H425,2)</f>
        <v>0</v>
      </c>
      <c r="BL425" s="18" t="s">
        <v>159</v>
      </c>
      <c r="BM425" s="198" t="s">
        <v>502</v>
      </c>
    </row>
    <row r="426" spans="2:51" s="14" customFormat="1" ht="11.25">
      <c r="B426" s="211"/>
      <c r="C426" s="212"/>
      <c r="D426" s="202" t="s">
        <v>162</v>
      </c>
      <c r="E426" s="213" t="s">
        <v>1</v>
      </c>
      <c r="F426" s="214" t="s">
        <v>503</v>
      </c>
      <c r="G426" s="212"/>
      <c r="H426" s="215">
        <v>11607.033</v>
      </c>
      <c r="I426" s="216"/>
      <c r="J426" s="212"/>
      <c r="K426" s="212"/>
      <c r="L426" s="217"/>
      <c r="M426" s="218"/>
      <c r="N426" s="219"/>
      <c r="O426" s="219"/>
      <c r="P426" s="219"/>
      <c r="Q426" s="219"/>
      <c r="R426" s="219"/>
      <c r="S426" s="219"/>
      <c r="T426" s="220"/>
      <c r="AT426" s="221" t="s">
        <v>162</v>
      </c>
      <c r="AU426" s="221" t="s">
        <v>160</v>
      </c>
      <c r="AV426" s="14" t="s">
        <v>86</v>
      </c>
      <c r="AW426" s="14" t="s">
        <v>31</v>
      </c>
      <c r="AX426" s="14" t="s">
        <v>84</v>
      </c>
      <c r="AY426" s="221" t="s">
        <v>150</v>
      </c>
    </row>
    <row r="427" spans="1:65" s="2" customFormat="1" ht="33" customHeight="1">
      <c r="A427" s="35"/>
      <c r="B427" s="36"/>
      <c r="C427" s="187" t="s">
        <v>504</v>
      </c>
      <c r="D427" s="187" t="s">
        <v>154</v>
      </c>
      <c r="E427" s="188" t="s">
        <v>505</v>
      </c>
      <c r="F427" s="189" t="s">
        <v>506</v>
      </c>
      <c r="G427" s="190" t="s">
        <v>197</v>
      </c>
      <c r="H427" s="191">
        <v>11778.565</v>
      </c>
      <c r="I427" s="192"/>
      <c r="J427" s="193">
        <f>ROUND(I427*H427,2)</f>
        <v>0</v>
      </c>
      <c r="K427" s="189" t="s">
        <v>158</v>
      </c>
      <c r="L427" s="40"/>
      <c r="M427" s="194" t="s">
        <v>1</v>
      </c>
      <c r="N427" s="195" t="s">
        <v>41</v>
      </c>
      <c r="O427" s="72"/>
      <c r="P427" s="196">
        <f>O427*H427</f>
        <v>0</v>
      </c>
      <c r="Q427" s="196">
        <v>0</v>
      </c>
      <c r="R427" s="196">
        <f>Q427*H427</f>
        <v>0</v>
      </c>
      <c r="S427" s="196">
        <v>0</v>
      </c>
      <c r="T427" s="197">
        <f>S427*H427</f>
        <v>0</v>
      </c>
      <c r="U427" s="35"/>
      <c r="V427" s="35"/>
      <c r="W427" s="35"/>
      <c r="X427" s="35"/>
      <c r="Y427" s="35"/>
      <c r="Z427" s="35"/>
      <c r="AA427" s="35"/>
      <c r="AB427" s="35"/>
      <c r="AC427" s="35"/>
      <c r="AD427" s="35"/>
      <c r="AE427" s="35"/>
      <c r="AR427" s="198" t="s">
        <v>159</v>
      </c>
      <c r="AT427" s="198" t="s">
        <v>154</v>
      </c>
      <c r="AU427" s="198" t="s">
        <v>160</v>
      </c>
      <c r="AY427" s="18" t="s">
        <v>150</v>
      </c>
      <c r="BE427" s="199">
        <f>IF(N427="základní",J427,0)</f>
        <v>0</v>
      </c>
      <c r="BF427" s="199">
        <f>IF(N427="snížená",J427,0)</f>
        <v>0</v>
      </c>
      <c r="BG427" s="199">
        <f>IF(N427="zákl. přenesená",J427,0)</f>
        <v>0</v>
      </c>
      <c r="BH427" s="199">
        <f>IF(N427="sníž. přenesená",J427,0)</f>
        <v>0</v>
      </c>
      <c r="BI427" s="199">
        <f>IF(N427="nulová",J427,0)</f>
        <v>0</v>
      </c>
      <c r="BJ427" s="18" t="s">
        <v>84</v>
      </c>
      <c r="BK427" s="199">
        <f>ROUND(I427*H427,2)</f>
        <v>0</v>
      </c>
      <c r="BL427" s="18" t="s">
        <v>159</v>
      </c>
      <c r="BM427" s="198" t="s">
        <v>507</v>
      </c>
    </row>
    <row r="428" spans="2:51" s="14" customFormat="1" ht="11.25">
      <c r="B428" s="211"/>
      <c r="C428" s="212"/>
      <c r="D428" s="202" t="s">
        <v>162</v>
      </c>
      <c r="E428" s="213" t="s">
        <v>1</v>
      </c>
      <c r="F428" s="214" t="s">
        <v>508</v>
      </c>
      <c r="G428" s="212"/>
      <c r="H428" s="215">
        <v>11778.565</v>
      </c>
      <c r="I428" s="216"/>
      <c r="J428" s="212"/>
      <c r="K428" s="212"/>
      <c r="L428" s="217"/>
      <c r="M428" s="218"/>
      <c r="N428" s="219"/>
      <c r="O428" s="219"/>
      <c r="P428" s="219"/>
      <c r="Q428" s="219"/>
      <c r="R428" s="219"/>
      <c r="S428" s="219"/>
      <c r="T428" s="220"/>
      <c r="AT428" s="221" t="s">
        <v>162</v>
      </c>
      <c r="AU428" s="221" t="s">
        <v>160</v>
      </c>
      <c r="AV428" s="14" t="s">
        <v>86</v>
      </c>
      <c r="AW428" s="14" t="s">
        <v>31</v>
      </c>
      <c r="AX428" s="14" t="s">
        <v>84</v>
      </c>
      <c r="AY428" s="221" t="s">
        <v>150</v>
      </c>
    </row>
    <row r="429" spans="1:65" s="2" customFormat="1" ht="24.2" customHeight="1">
      <c r="A429" s="35"/>
      <c r="B429" s="36"/>
      <c r="C429" s="187" t="s">
        <v>509</v>
      </c>
      <c r="D429" s="187" t="s">
        <v>154</v>
      </c>
      <c r="E429" s="188" t="s">
        <v>510</v>
      </c>
      <c r="F429" s="189" t="s">
        <v>511</v>
      </c>
      <c r="G429" s="190" t="s">
        <v>197</v>
      </c>
      <c r="H429" s="191">
        <v>11778.565</v>
      </c>
      <c r="I429" s="192"/>
      <c r="J429" s="193">
        <f>ROUND(I429*H429,2)</f>
        <v>0</v>
      </c>
      <c r="K429" s="189" t="s">
        <v>1</v>
      </c>
      <c r="L429" s="40"/>
      <c r="M429" s="194" t="s">
        <v>1</v>
      </c>
      <c r="N429" s="195" t="s">
        <v>41</v>
      </c>
      <c r="O429" s="72"/>
      <c r="P429" s="196">
        <f>O429*H429</f>
        <v>0</v>
      </c>
      <c r="Q429" s="196">
        <v>0</v>
      </c>
      <c r="R429" s="196">
        <f>Q429*H429</f>
        <v>0</v>
      </c>
      <c r="S429" s="196">
        <v>0</v>
      </c>
      <c r="T429" s="197">
        <f>S429*H429</f>
        <v>0</v>
      </c>
      <c r="U429" s="35"/>
      <c r="V429" s="35"/>
      <c r="W429" s="35"/>
      <c r="X429" s="35"/>
      <c r="Y429" s="35"/>
      <c r="Z429" s="35"/>
      <c r="AA429" s="35"/>
      <c r="AB429" s="35"/>
      <c r="AC429" s="35"/>
      <c r="AD429" s="35"/>
      <c r="AE429" s="35"/>
      <c r="AR429" s="198" t="s">
        <v>159</v>
      </c>
      <c r="AT429" s="198" t="s">
        <v>154</v>
      </c>
      <c r="AU429" s="198" t="s">
        <v>160</v>
      </c>
      <c r="AY429" s="18" t="s">
        <v>150</v>
      </c>
      <c r="BE429" s="199">
        <f>IF(N429="základní",J429,0)</f>
        <v>0</v>
      </c>
      <c r="BF429" s="199">
        <f>IF(N429="snížená",J429,0)</f>
        <v>0</v>
      </c>
      <c r="BG429" s="199">
        <f>IF(N429="zákl. přenesená",J429,0)</f>
        <v>0</v>
      </c>
      <c r="BH429" s="199">
        <f>IF(N429="sníž. přenesená",J429,0)</f>
        <v>0</v>
      </c>
      <c r="BI429" s="199">
        <f>IF(N429="nulová",J429,0)</f>
        <v>0</v>
      </c>
      <c r="BJ429" s="18" t="s">
        <v>84</v>
      </c>
      <c r="BK429" s="199">
        <f>ROUND(I429*H429,2)</f>
        <v>0</v>
      </c>
      <c r="BL429" s="18" t="s">
        <v>159</v>
      </c>
      <c r="BM429" s="198" t="s">
        <v>512</v>
      </c>
    </row>
    <row r="430" spans="2:51" s="14" customFormat="1" ht="11.25">
      <c r="B430" s="211"/>
      <c r="C430" s="212"/>
      <c r="D430" s="202" t="s">
        <v>162</v>
      </c>
      <c r="E430" s="213" t="s">
        <v>1</v>
      </c>
      <c r="F430" s="214" t="s">
        <v>508</v>
      </c>
      <c r="G430" s="212"/>
      <c r="H430" s="215">
        <v>11778.565</v>
      </c>
      <c r="I430" s="216"/>
      <c r="J430" s="212"/>
      <c r="K430" s="212"/>
      <c r="L430" s="217"/>
      <c r="M430" s="218"/>
      <c r="N430" s="219"/>
      <c r="O430" s="219"/>
      <c r="P430" s="219"/>
      <c r="Q430" s="219"/>
      <c r="R430" s="219"/>
      <c r="S430" s="219"/>
      <c r="T430" s="220"/>
      <c r="AT430" s="221" t="s">
        <v>162</v>
      </c>
      <c r="AU430" s="221" t="s">
        <v>160</v>
      </c>
      <c r="AV430" s="14" t="s">
        <v>86</v>
      </c>
      <c r="AW430" s="14" t="s">
        <v>31</v>
      </c>
      <c r="AX430" s="14" t="s">
        <v>84</v>
      </c>
      <c r="AY430" s="221" t="s">
        <v>150</v>
      </c>
    </row>
    <row r="431" spans="2:63" s="12" customFormat="1" ht="20.85" customHeight="1">
      <c r="B431" s="171"/>
      <c r="C431" s="172"/>
      <c r="D431" s="173" t="s">
        <v>75</v>
      </c>
      <c r="E431" s="185" t="s">
        <v>513</v>
      </c>
      <c r="F431" s="185" t="s">
        <v>514</v>
      </c>
      <c r="G431" s="172"/>
      <c r="H431" s="172"/>
      <c r="I431" s="175"/>
      <c r="J431" s="186">
        <f>BK431</f>
        <v>0</v>
      </c>
      <c r="K431" s="172"/>
      <c r="L431" s="177"/>
      <c r="M431" s="178"/>
      <c r="N431" s="179"/>
      <c r="O431" s="179"/>
      <c r="P431" s="180">
        <f>SUM(P432:P436)</f>
        <v>0</v>
      </c>
      <c r="Q431" s="179"/>
      <c r="R431" s="180">
        <f>SUM(R432:R436)</f>
        <v>57.1044</v>
      </c>
      <c r="S431" s="179"/>
      <c r="T431" s="181">
        <f>SUM(T432:T436)</f>
        <v>0</v>
      </c>
      <c r="AR431" s="182" t="s">
        <v>84</v>
      </c>
      <c r="AT431" s="183" t="s">
        <v>75</v>
      </c>
      <c r="AU431" s="183" t="s">
        <v>86</v>
      </c>
      <c r="AY431" s="182" t="s">
        <v>150</v>
      </c>
      <c r="BK431" s="184">
        <f>SUM(BK432:BK436)</f>
        <v>0</v>
      </c>
    </row>
    <row r="432" spans="1:65" s="2" customFormat="1" ht="37.9" customHeight="1">
      <c r="A432" s="35"/>
      <c r="B432" s="36"/>
      <c r="C432" s="187" t="s">
        <v>515</v>
      </c>
      <c r="D432" s="187" t="s">
        <v>154</v>
      </c>
      <c r="E432" s="188" t="s">
        <v>516</v>
      </c>
      <c r="F432" s="189" t="s">
        <v>517</v>
      </c>
      <c r="G432" s="190" t="s">
        <v>197</v>
      </c>
      <c r="H432" s="191">
        <v>92</v>
      </c>
      <c r="I432" s="192"/>
      <c r="J432" s="193">
        <f>ROUND(I432*H432,2)</f>
        <v>0</v>
      </c>
      <c r="K432" s="189" t="s">
        <v>158</v>
      </c>
      <c r="L432" s="40"/>
      <c r="M432" s="194" t="s">
        <v>1</v>
      </c>
      <c r="N432" s="195" t="s">
        <v>41</v>
      </c>
      <c r="O432" s="72"/>
      <c r="P432" s="196">
        <f>O432*H432</f>
        <v>0</v>
      </c>
      <c r="Q432" s="196">
        <v>0.19536</v>
      </c>
      <c r="R432" s="196">
        <f>Q432*H432</f>
        <v>17.97312</v>
      </c>
      <c r="S432" s="196">
        <v>0</v>
      </c>
      <c r="T432" s="197">
        <f>S432*H432</f>
        <v>0</v>
      </c>
      <c r="U432" s="35"/>
      <c r="V432" s="35"/>
      <c r="W432" s="35"/>
      <c r="X432" s="35"/>
      <c r="Y432" s="35"/>
      <c r="Z432" s="35"/>
      <c r="AA432" s="35"/>
      <c r="AB432" s="35"/>
      <c r="AC432" s="35"/>
      <c r="AD432" s="35"/>
      <c r="AE432" s="35"/>
      <c r="AR432" s="198" t="s">
        <v>159</v>
      </c>
      <c r="AT432" s="198" t="s">
        <v>154</v>
      </c>
      <c r="AU432" s="198" t="s">
        <v>160</v>
      </c>
      <c r="AY432" s="18" t="s">
        <v>150</v>
      </c>
      <c r="BE432" s="199">
        <f>IF(N432="základní",J432,0)</f>
        <v>0</v>
      </c>
      <c r="BF432" s="199">
        <f>IF(N432="snížená",J432,0)</f>
        <v>0</v>
      </c>
      <c r="BG432" s="199">
        <f>IF(N432="zákl. přenesená",J432,0)</f>
        <v>0</v>
      </c>
      <c r="BH432" s="199">
        <f>IF(N432="sníž. přenesená",J432,0)</f>
        <v>0</v>
      </c>
      <c r="BI432" s="199">
        <f>IF(N432="nulová",J432,0)</f>
        <v>0</v>
      </c>
      <c r="BJ432" s="18" t="s">
        <v>84</v>
      </c>
      <c r="BK432" s="199">
        <f>ROUND(I432*H432,2)</f>
        <v>0</v>
      </c>
      <c r="BL432" s="18" t="s">
        <v>159</v>
      </c>
      <c r="BM432" s="198" t="s">
        <v>518</v>
      </c>
    </row>
    <row r="433" spans="2:51" s="14" customFormat="1" ht="11.25">
      <c r="B433" s="211"/>
      <c r="C433" s="212"/>
      <c r="D433" s="202" t="s">
        <v>162</v>
      </c>
      <c r="E433" s="213" t="s">
        <v>1</v>
      </c>
      <c r="F433" s="214" t="s">
        <v>519</v>
      </c>
      <c r="G433" s="212"/>
      <c r="H433" s="215">
        <v>92</v>
      </c>
      <c r="I433" s="216"/>
      <c r="J433" s="212"/>
      <c r="K433" s="212"/>
      <c r="L433" s="217"/>
      <c r="M433" s="218"/>
      <c r="N433" s="219"/>
      <c r="O433" s="219"/>
      <c r="P433" s="219"/>
      <c r="Q433" s="219"/>
      <c r="R433" s="219"/>
      <c r="S433" s="219"/>
      <c r="T433" s="220"/>
      <c r="AT433" s="221" t="s">
        <v>162</v>
      </c>
      <c r="AU433" s="221" t="s">
        <v>160</v>
      </c>
      <c r="AV433" s="14" t="s">
        <v>86</v>
      </c>
      <c r="AW433" s="14" t="s">
        <v>31</v>
      </c>
      <c r="AX433" s="14" t="s">
        <v>84</v>
      </c>
      <c r="AY433" s="221" t="s">
        <v>150</v>
      </c>
    </row>
    <row r="434" spans="1:65" s="2" customFormat="1" ht="16.5" customHeight="1">
      <c r="A434" s="35"/>
      <c r="B434" s="36"/>
      <c r="C434" s="244" t="s">
        <v>520</v>
      </c>
      <c r="D434" s="244" t="s">
        <v>255</v>
      </c>
      <c r="E434" s="245" t="s">
        <v>521</v>
      </c>
      <c r="F434" s="246" t="s">
        <v>522</v>
      </c>
      <c r="G434" s="247" t="s">
        <v>197</v>
      </c>
      <c r="H434" s="248">
        <v>93.84</v>
      </c>
      <c r="I434" s="249"/>
      <c r="J434" s="250">
        <f>ROUND(I434*H434,2)</f>
        <v>0</v>
      </c>
      <c r="K434" s="246" t="s">
        <v>158</v>
      </c>
      <c r="L434" s="251"/>
      <c r="M434" s="252" t="s">
        <v>1</v>
      </c>
      <c r="N434" s="253" t="s">
        <v>41</v>
      </c>
      <c r="O434" s="72"/>
      <c r="P434" s="196">
        <f>O434*H434</f>
        <v>0</v>
      </c>
      <c r="Q434" s="196">
        <v>0.417</v>
      </c>
      <c r="R434" s="196">
        <f>Q434*H434</f>
        <v>39.13128</v>
      </c>
      <c r="S434" s="196">
        <v>0</v>
      </c>
      <c r="T434" s="197">
        <f>S434*H434</f>
        <v>0</v>
      </c>
      <c r="U434" s="35"/>
      <c r="V434" s="35"/>
      <c r="W434" s="35"/>
      <c r="X434" s="35"/>
      <c r="Y434" s="35"/>
      <c r="Z434" s="35"/>
      <c r="AA434" s="35"/>
      <c r="AB434" s="35"/>
      <c r="AC434" s="35"/>
      <c r="AD434" s="35"/>
      <c r="AE434" s="35"/>
      <c r="AR434" s="198" t="s">
        <v>228</v>
      </c>
      <c r="AT434" s="198" t="s">
        <v>255</v>
      </c>
      <c r="AU434" s="198" t="s">
        <v>160</v>
      </c>
      <c r="AY434" s="18" t="s">
        <v>150</v>
      </c>
      <c r="BE434" s="199">
        <f>IF(N434="základní",J434,0)</f>
        <v>0</v>
      </c>
      <c r="BF434" s="199">
        <f>IF(N434="snížená",J434,0)</f>
        <v>0</v>
      </c>
      <c r="BG434" s="199">
        <f>IF(N434="zákl. přenesená",J434,0)</f>
        <v>0</v>
      </c>
      <c r="BH434" s="199">
        <f>IF(N434="sníž. přenesená",J434,0)</f>
        <v>0</v>
      </c>
      <c r="BI434" s="199">
        <f>IF(N434="nulová",J434,0)</f>
        <v>0</v>
      </c>
      <c r="BJ434" s="18" t="s">
        <v>84</v>
      </c>
      <c r="BK434" s="199">
        <f>ROUND(I434*H434,2)</f>
        <v>0</v>
      </c>
      <c r="BL434" s="18" t="s">
        <v>159</v>
      </c>
      <c r="BM434" s="198" t="s">
        <v>523</v>
      </c>
    </row>
    <row r="435" spans="2:51" s="14" customFormat="1" ht="11.25">
      <c r="B435" s="211"/>
      <c r="C435" s="212"/>
      <c r="D435" s="202" t="s">
        <v>162</v>
      </c>
      <c r="E435" s="213" t="s">
        <v>1</v>
      </c>
      <c r="F435" s="214" t="s">
        <v>519</v>
      </c>
      <c r="G435" s="212"/>
      <c r="H435" s="215">
        <v>92</v>
      </c>
      <c r="I435" s="216"/>
      <c r="J435" s="212"/>
      <c r="K435" s="212"/>
      <c r="L435" s="217"/>
      <c r="M435" s="218"/>
      <c r="N435" s="219"/>
      <c r="O435" s="219"/>
      <c r="P435" s="219"/>
      <c r="Q435" s="219"/>
      <c r="R435" s="219"/>
      <c r="S435" s="219"/>
      <c r="T435" s="220"/>
      <c r="AT435" s="221" t="s">
        <v>162</v>
      </c>
      <c r="AU435" s="221" t="s">
        <v>160</v>
      </c>
      <c r="AV435" s="14" t="s">
        <v>86</v>
      </c>
      <c r="AW435" s="14" t="s">
        <v>31</v>
      </c>
      <c r="AX435" s="14" t="s">
        <v>84</v>
      </c>
      <c r="AY435" s="221" t="s">
        <v>150</v>
      </c>
    </row>
    <row r="436" spans="2:51" s="14" customFormat="1" ht="11.25">
      <c r="B436" s="211"/>
      <c r="C436" s="212"/>
      <c r="D436" s="202" t="s">
        <v>162</v>
      </c>
      <c r="E436" s="212"/>
      <c r="F436" s="214" t="s">
        <v>524</v>
      </c>
      <c r="G436" s="212"/>
      <c r="H436" s="215">
        <v>93.84</v>
      </c>
      <c r="I436" s="216"/>
      <c r="J436" s="212"/>
      <c r="K436" s="212"/>
      <c r="L436" s="217"/>
      <c r="M436" s="218"/>
      <c r="N436" s="219"/>
      <c r="O436" s="219"/>
      <c r="P436" s="219"/>
      <c r="Q436" s="219"/>
      <c r="R436" s="219"/>
      <c r="S436" s="219"/>
      <c r="T436" s="220"/>
      <c r="AT436" s="221" t="s">
        <v>162</v>
      </c>
      <c r="AU436" s="221" t="s">
        <v>160</v>
      </c>
      <c r="AV436" s="14" t="s">
        <v>86</v>
      </c>
      <c r="AW436" s="14" t="s">
        <v>4</v>
      </c>
      <c r="AX436" s="14" t="s">
        <v>84</v>
      </c>
      <c r="AY436" s="221" t="s">
        <v>150</v>
      </c>
    </row>
    <row r="437" spans="2:63" s="12" customFormat="1" ht="20.85" customHeight="1">
      <c r="B437" s="171"/>
      <c r="C437" s="172"/>
      <c r="D437" s="173" t="s">
        <v>75</v>
      </c>
      <c r="E437" s="185" t="s">
        <v>525</v>
      </c>
      <c r="F437" s="185" t="s">
        <v>526</v>
      </c>
      <c r="G437" s="172"/>
      <c r="H437" s="172"/>
      <c r="I437" s="175"/>
      <c r="J437" s="186">
        <f>BK437</f>
        <v>0</v>
      </c>
      <c r="K437" s="172"/>
      <c r="L437" s="177"/>
      <c r="M437" s="178"/>
      <c r="N437" s="179"/>
      <c r="O437" s="179"/>
      <c r="P437" s="180">
        <f>SUM(P438:P442)</f>
        <v>0</v>
      </c>
      <c r="Q437" s="179"/>
      <c r="R437" s="180">
        <f>SUM(R438:R442)</f>
        <v>30.7605</v>
      </c>
      <c r="S437" s="179"/>
      <c r="T437" s="181">
        <f>SUM(T438:T442)</f>
        <v>0</v>
      </c>
      <c r="AR437" s="182" t="s">
        <v>84</v>
      </c>
      <c r="AT437" s="183" t="s">
        <v>75</v>
      </c>
      <c r="AU437" s="183" t="s">
        <v>86</v>
      </c>
      <c r="AY437" s="182" t="s">
        <v>150</v>
      </c>
      <c r="BK437" s="184">
        <f>SUM(BK438:BK442)</f>
        <v>0</v>
      </c>
    </row>
    <row r="438" spans="1:65" s="2" customFormat="1" ht="24.2" customHeight="1">
      <c r="A438" s="35"/>
      <c r="B438" s="36"/>
      <c r="C438" s="187" t="s">
        <v>527</v>
      </c>
      <c r="D438" s="187" t="s">
        <v>154</v>
      </c>
      <c r="E438" s="188" t="s">
        <v>528</v>
      </c>
      <c r="F438" s="189" t="s">
        <v>529</v>
      </c>
      <c r="G438" s="190" t="s">
        <v>197</v>
      </c>
      <c r="H438" s="191">
        <v>75</v>
      </c>
      <c r="I438" s="192"/>
      <c r="J438" s="193">
        <f>ROUND(I438*H438,2)</f>
        <v>0</v>
      </c>
      <c r="K438" s="189" t="s">
        <v>158</v>
      </c>
      <c r="L438" s="40"/>
      <c r="M438" s="194" t="s">
        <v>1</v>
      </c>
      <c r="N438" s="195" t="s">
        <v>41</v>
      </c>
      <c r="O438" s="72"/>
      <c r="P438" s="196">
        <f>O438*H438</f>
        <v>0</v>
      </c>
      <c r="Q438" s="196">
        <v>0.1837</v>
      </c>
      <c r="R438" s="196">
        <f>Q438*H438</f>
        <v>13.7775</v>
      </c>
      <c r="S438" s="196">
        <v>0</v>
      </c>
      <c r="T438" s="197">
        <f>S438*H438</f>
        <v>0</v>
      </c>
      <c r="U438" s="35"/>
      <c r="V438" s="35"/>
      <c r="W438" s="35"/>
      <c r="X438" s="35"/>
      <c r="Y438" s="35"/>
      <c r="Z438" s="35"/>
      <c r="AA438" s="35"/>
      <c r="AB438" s="35"/>
      <c r="AC438" s="35"/>
      <c r="AD438" s="35"/>
      <c r="AE438" s="35"/>
      <c r="AR438" s="198" t="s">
        <v>159</v>
      </c>
      <c r="AT438" s="198" t="s">
        <v>154</v>
      </c>
      <c r="AU438" s="198" t="s">
        <v>160</v>
      </c>
      <c r="AY438" s="18" t="s">
        <v>150</v>
      </c>
      <c r="BE438" s="199">
        <f>IF(N438="základní",J438,0)</f>
        <v>0</v>
      </c>
      <c r="BF438" s="199">
        <f>IF(N438="snížená",J438,0)</f>
        <v>0</v>
      </c>
      <c r="BG438" s="199">
        <f>IF(N438="zákl. přenesená",J438,0)</f>
        <v>0</v>
      </c>
      <c r="BH438" s="199">
        <f>IF(N438="sníž. přenesená",J438,0)</f>
        <v>0</v>
      </c>
      <c r="BI438" s="199">
        <f>IF(N438="nulová",J438,0)</f>
        <v>0</v>
      </c>
      <c r="BJ438" s="18" t="s">
        <v>84</v>
      </c>
      <c r="BK438" s="199">
        <f>ROUND(I438*H438,2)</f>
        <v>0</v>
      </c>
      <c r="BL438" s="18" t="s">
        <v>159</v>
      </c>
      <c r="BM438" s="198" t="s">
        <v>530</v>
      </c>
    </row>
    <row r="439" spans="2:51" s="14" customFormat="1" ht="11.25">
      <c r="B439" s="211"/>
      <c r="C439" s="212"/>
      <c r="D439" s="202" t="s">
        <v>162</v>
      </c>
      <c r="E439" s="213" t="s">
        <v>1</v>
      </c>
      <c r="F439" s="214" t="s">
        <v>531</v>
      </c>
      <c r="G439" s="212"/>
      <c r="H439" s="215">
        <v>75</v>
      </c>
      <c r="I439" s="216"/>
      <c r="J439" s="212"/>
      <c r="K439" s="212"/>
      <c r="L439" s="217"/>
      <c r="M439" s="218"/>
      <c r="N439" s="219"/>
      <c r="O439" s="219"/>
      <c r="P439" s="219"/>
      <c r="Q439" s="219"/>
      <c r="R439" s="219"/>
      <c r="S439" s="219"/>
      <c r="T439" s="220"/>
      <c r="AT439" s="221" t="s">
        <v>162</v>
      </c>
      <c r="AU439" s="221" t="s">
        <v>160</v>
      </c>
      <c r="AV439" s="14" t="s">
        <v>86</v>
      </c>
      <c r="AW439" s="14" t="s">
        <v>31</v>
      </c>
      <c r="AX439" s="14" t="s">
        <v>84</v>
      </c>
      <c r="AY439" s="221" t="s">
        <v>150</v>
      </c>
    </row>
    <row r="440" spans="1:65" s="2" customFormat="1" ht="16.5" customHeight="1">
      <c r="A440" s="35"/>
      <c r="B440" s="36"/>
      <c r="C440" s="244" t="s">
        <v>532</v>
      </c>
      <c r="D440" s="244" t="s">
        <v>255</v>
      </c>
      <c r="E440" s="245" t="s">
        <v>533</v>
      </c>
      <c r="F440" s="246" t="s">
        <v>534</v>
      </c>
      <c r="G440" s="247" t="s">
        <v>197</v>
      </c>
      <c r="H440" s="248">
        <v>76.5</v>
      </c>
      <c r="I440" s="249"/>
      <c r="J440" s="250">
        <f>ROUND(I440*H440,2)</f>
        <v>0</v>
      </c>
      <c r="K440" s="246" t="s">
        <v>158</v>
      </c>
      <c r="L440" s="251"/>
      <c r="M440" s="252" t="s">
        <v>1</v>
      </c>
      <c r="N440" s="253" t="s">
        <v>41</v>
      </c>
      <c r="O440" s="72"/>
      <c r="P440" s="196">
        <f>O440*H440</f>
        <v>0</v>
      </c>
      <c r="Q440" s="196">
        <v>0.222</v>
      </c>
      <c r="R440" s="196">
        <f>Q440*H440</f>
        <v>16.983</v>
      </c>
      <c r="S440" s="196">
        <v>0</v>
      </c>
      <c r="T440" s="197">
        <f>S440*H440</f>
        <v>0</v>
      </c>
      <c r="U440" s="35"/>
      <c r="V440" s="35"/>
      <c r="W440" s="35"/>
      <c r="X440" s="35"/>
      <c r="Y440" s="35"/>
      <c r="Z440" s="35"/>
      <c r="AA440" s="35"/>
      <c r="AB440" s="35"/>
      <c r="AC440" s="35"/>
      <c r="AD440" s="35"/>
      <c r="AE440" s="35"/>
      <c r="AR440" s="198" t="s">
        <v>228</v>
      </c>
      <c r="AT440" s="198" t="s">
        <v>255</v>
      </c>
      <c r="AU440" s="198" t="s">
        <v>160</v>
      </c>
      <c r="AY440" s="18" t="s">
        <v>150</v>
      </c>
      <c r="BE440" s="199">
        <f>IF(N440="základní",J440,0)</f>
        <v>0</v>
      </c>
      <c r="BF440" s="199">
        <f>IF(N440="snížená",J440,0)</f>
        <v>0</v>
      </c>
      <c r="BG440" s="199">
        <f>IF(N440="zákl. přenesená",J440,0)</f>
        <v>0</v>
      </c>
      <c r="BH440" s="199">
        <f>IF(N440="sníž. přenesená",J440,0)</f>
        <v>0</v>
      </c>
      <c r="BI440" s="199">
        <f>IF(N440="nulová",J440,0)</f>
        <v>0</v>
      </c>
      <c r="BJ440" s="18" t="s">
        <v>84</v>
      </c>
      <c r="BK440" s="199">
        <f>ROUND(I440*H440,2)</f>
        <v>0</v>
      </c>
      <c r="BL440" s="18" t="s">
        <v>159</v>
      </c>
      <c r="BM440" s="198" t="s">
        <v>535</v>
      </c>
    </row>
    <row r="441" spans="2:51" s="14" customFormat="1" ht="11.25">
      <c r="B441" s="211"/>
      <c r="C441" s="212"/>
      <c r="D441" s="202" t="s">
        <v>162</v>
      </c>
      <c r="E441" s="213" t="s">
        <v>1</v>
      </c>
      <c r="F441" s="214" t="s">
        <v>531</v>
      </c>
      <c r="G441" s="212"/>
      <c r="H441" s="215">
        <v>75</v>
      </c>
      <c r="I441" s="216"/>
      <c r="J441" s="212"/>
      <c r="K441" s="212"/>
      <c r="L441" s="217"/>
      <c r="M441" s="218"/>
      <c r="N441" s="219"/>
      <c r="O441" s="219"/>
      <c r="P441" s="219"/>
      <c r="Q441" s="219"/>
      <c r="R441" s="219"/>
      <c r="S441" s="219"/>
      <c r="T441" s="220"/>
      <c r="AT441" s="221" t="s">
        <v>162</v>
      </c>
      <c r="AU441" s="221" t="s">
        <v>160</v>
      </c>
      <c r="AV441" s="14" t="s">
        <v>86</v>
      </c>
      <c r="AW441" s="14" t="s">
        <v>31</v>
      </c>
      <c r="AX441" s="14" t="s">
        <v>84</v>
      </c>
      <c r="AY441" s="221" t="s">
        <v>150</v>
      </c>
    </row>
    <row r="442" spans="2:51" s="14" customFormat="1" ht="11.25">
      <c r="B442" s="211"/>
      <c r="C442" s="212"/>
      <c r="D442" s="202" t="s">
        <v>162</v>
      </c>
      <c r="E442" s="212"/>
      <c r="F442" s="214" t="s">
        <v>536</v>
      </c>
      <c r="G442" s="212"/>
      <c r="H442" s="215">
        <v>76.5</v>
      </c>
      <c r="I442" s="216"/>
      <c r="J442" s="212"/>
      <c r="K442" s="212"/>
      <c r="L442" s="217"/>
      <c r="M442" s="218"/>
      <c r="N442" s="219"/>
      <c r="O442" s="219"/>
      <c r="P442" s="219"/>
      <c r="Q442" s="219"/>
      <c r="R442" s="219"/>
      <c r="S442" s="219"/>
      <c r="T442" s="220"/>
      <c r="AT442" s="221" t="s">
        <v>162</v>
      </c>
      <c r="AU442" s="221" t="s">
        <v>160</v>
      </c>
      <c r="AV442" s="14" t="s">
        <v>86</v>
      </c>
      <c r="AW442" s="14" t="s">
        <v>4</v>
      </c>
      <c r="AX442" s="14" t="s">
        <v>84</v>
      </c>
      <c r="AY442" s="221" t="s">
        <v>150</v>
      </c>
    </row>
    <row r="443" spans="2:63" s="12" customFormat="1" ht="20.85" customHeight="1">
      <c r="B443" s="171"/>
      <c r="C443" s="172"/>
      <c r="D443" s="173" t="s">
        <v>75</v>
      </c>
      <c r="E443" s="185" t="s">
        <v>537</v>
      </c>
      <c r="F443" s="185" t="s">
        <v>538</v>
      </c>
      <c r="G443" s="172"/>
      <c r="H443" s="172"/>
      <c r="I443" s="175"/>
      <c r="J443" s="186">
        <f>BK443</f>
        <v>0</v>
      </c>
      <c r="K443" s="172"/>
      <c r="L443" s="177"/>
      <c r="M443" s="178"/>
      <c r="N443" s="179"/>
      <c r="O443" s="179"/>
      <c r="P443" s="180">
        <f>SUM(P444:P445)</f>
        <v>0</v>
      </c>
      <c r="Q443" s="179"/>
      <c r="R443" s="180">
        <f>SUM(R444:R445)</f>
        <v>1.3382999999999998</v>
      </c>
      <c r="S443" s="179"/>
      <c r="T443" s="181">
        <f>SUM(T444:T445)</f>
        <v>0</v>
      </c>
      <c r="AR443" s="182" t="s">
        <v>84</v>
      </c>
      <c r="AT443" s="183" t="s">
        <v>75</v>
      </c>
      <c r="AU443" s="183" t="s">
        <v>86</v>
      </c>
      <c r="AY443" s="182" t="s">
        <v>150</v>
      </c>
      <c r="BK443" s="184">
        <f>SUM(BK444:BK445)</f>
        <v>0</v>
      </c>
    </row>
    <row r="444" spans="1:65" s="2" customFormat="1" ht="24.2" customHeight="1">
      <c r="A444" s="35"/>
      <c r="B444" s="36"/>
      <c r="C444" s="187" t="s">
        <v>539</v>
      </c>
      <c r="D444" s="187" t="s">
        <v>154</v>
      </c>
      <c r="E444" s="188" t="s">
        <v>540</v>
      </c>
      <c r="F444" s="189" t="s">
        <v>541</v>
      </c>
      <c r="G444" s="190" t="s">
        <v>197</v>
      </c>
      <c r="H444" s="191">
        <v>15</v>
      </c>
      <c r="I444" s="192"/>
      <c r="J444" s="193">
        <f>ROUND(I444*H444,2)</f>
        <v>0</v>
      </c>
      <c r="K444" s="189" t="s">
        <v>158</v>
      </c>
      <c r="L444" s="40"/>
      <c r="M444" s="194" t="s">
        <v>1</v>
      </c>
      <c r="N444" s="195" t="s">
        <v>41</v>
      </c>
      <c r="O444" s="72"/>
      <c r="P444" s="196">
        <f>O444*H444</f>
        <v>0</v>
      </c>
      <c r="Q444" s="196">
        <v>0.08922</v>
      </c>
      <c r="R444" s="196">
        <f>Q444*H444</f>
        <v>1.3382999999999998</v>
      </c>
      <c r="S444" s="196">
        <v>0</v>
      </c>
      <c r="T444" s="197">
        <f>S444*H444</f>
        <v>0</v>
      </c>
      <c r="U444" s="35"/>
      <c r="V444" s="35"/>
      <c r="W444" s="35"/>
      <c r="X444" s="35"/>
      <c r="Y444" s="35"/>
      <c r="Z444" s="35"/>
      <c r="AA444" s="35"/>
      <c r="AB444" s="35"/>
      <c r="AC444" s="35"/>
      <c r="AD444" s="35"/>
      <c r="AE444" s="35"/>
      <c r="AR444" s="198" t="s">
        <v>159</v>
      </c>
      <c r="AT444" s="198" t="s">
        <v>154</v>
      </c>
      <c r="AU444" s="198" t="s">
        <v>160</v>
      </c>
      <c r="AY444" s="18" t="s">
        <v>150</v>
      </c>
      <c r="BE444" s="199">
        <f>IF(N444="základní",J444,0)</f>
        <v>0</v>
      </c>
      <c r="BF444" s="199">
        <f>IF(N444="snížená",J444,0)</f>
        <v>0</v>
      </c>
      <c r="BG444" s="199">
        <f>IF(N444="zákl. přenesená",J444,0)</f>
        <v>0</v>
      </c>
      <c r="BH444" s="199">
        <f>IF(N444="sníž. přenesená",J444,0)</f>
        <v>0</v>
      </c>
      <c r="BI444" s="199">
        <f>IF(N444="nulová",J444,0)</f>
        <v>0</v>
      </c>
      <c r="BJ444" s="18" t="s">
        <v>84</v>
      </c>
      <c r="BK444" s="199">
        <f>ROUND(I444*H444,2)</f>
        <v>0</v>
      </c>
      <c r="BL444" s="18" t="s">
        <v>159</v>
      </c>
      <c r="BM444" s="198" t="s">
        <v>542</v>
      </c>
    </row>
    <row r="445" spans="2:51" s="14" customFormat="1" ht="11.25">
      <c r="B445" s="211"/>
      <c r="C445" s="212"/>
      <c r="D445" s="202" t="s">
        <v>162</v>
      </c>
      <c r="E445" s="213" t="s">
        <v>1</v>
      </c>
      <c r="F445" s="214" t="s">
        <v>543</v>
      </c>
      <c r="G445" s="212"/>
      <c r="H445" s="215">
        <v>15</v>
      </c>
      <c r="I445" s="216"/>
      <c r="J445" s="212"/>
      <c r="K445" s="212"/>
      <c r="L445" s="217"/>
      <c r="M445" s="218"/>
      <c r="N445" s="219"/>
      <c r="O445" s="219"/>
      <c r="P445" s="219"/>
      <c r="Q445" s="219"/>
      <c r="R445" s="219"/>
      <c r="S445" s="219"/>
      <c r="T445" s="220"/>
      <c r="AT445" s="221" t="s">
        <v>162</v>
      </c>
      <c r="AU445" s="221" t="s">
        <v>160</v>
      </c>
      <c r="AV445" s="14" t="s">
        <v>86</v>
      </c>
      <c r="AW445" s="14" t="s">
        <v>31</v>
      </c>
      <c r="AX445" s="14" t="s">
        <v>84</v>
      </c>
      <c r="AY445" s="221" t="s">
        <v>150</v>
      </c>
    </row>
    <row r="446" spans="2:63" s="12" customFormat="1" ht="20.85" customHeight="1">
      <c r="B446" s="171"/>
      <c r="C446" s="172"/>
      <c r="D446" s="173" t="s">
        <v>75</v>
      </c>
      <c r="E446" s="185" t="s">
        <v>544</v>
      </c>
      <c r="F446" s="185" t="s">
        <v>545</v>
      </c>
      <c r="G446" s="172"/>
      <c r="H446" s="172"/>
      <c r="I446" s="175"/>
      <c r="J446" s="186">
        <f>BK446</f>
        <v>0</v>
      </c>
      <c r="K446" s="172"/>
      <c r="L446" s="177"/>
      <c r="M446" s="178"/>
      <c r="N446" s="179"/>
      <c r="O446" s="179"/>
      <c r="P446" s="180">
        <f>SUM(P447:P450)</f>
        <v>0</v>
      </c>
      <c r="Q446" s="179"/>
      <c r="R446" s="180">
        <f>SUM(R447:R450)</f>
        <v>1088.964</v>
      </c>
      <c r="S446" s="179"/>
      <c r="T446" s="181">
        <f>SUM(T447:T450)</f>
        <v>0</v>
      </c>
      <c r="AR446" s="182" t="s">
        <v>84</v>
      </c>
      <c r="AT446" s="183" t="s">
        <v>75</v>
      </c>
      <c r="AU446" s="183" t="s">
        <v>86</v>
      </c>
      <c r="AY446" s="182" t="s">
        <v>150</v>
      </c>
      <c r="BK446" s="184">
        <f>SUM(BK447:BK450)</f>
        <v>0</v>
      </c>
    </row>
    <row r="447" spans="1:65" s="2" customFormat="1" ht="21.75" customHeight="1">
      <c r="A447" s="35"/>
      <c r="B447" s="36"/>
      <c r="C447" s="187" t="s">
        <v>546</v>
      </c>
      <c r="D447" s="187" t="s">
        <v>154</v>
      </c>
      <c r="E447" s="188" t="s">
        <v>547</v>
      </c>
      <c r="F447" s="189" t="s">
        <v>548</v>
      </c>
      <c r="G447" s="190" t="s">
        <v>197</v>
      </c>
      <c r="H447" s="191">
        <v>3361</v>
      </c>
      <c r="I447" s="192"/>
      <c r="J447" s="193">
        <f>ROUND(I447*H447,2)</f>
        <v>0</v>
      </c>
      <c r="K447" s="189" t="s">
        <v>158</v>
      </c>
      <c r="L447" s="40"/>
      <c r="M447" s="194" t="s">
        <v>1</v>
      </c>
      <c r="N447" s="195" t="s">
        <v>41</v>
      </c>
      <c r="O447" s="72"/>
      <c r="P447" s="196">
        <f>O447*H447</f>
        <v>0</v>
      </c>
      <c r="Q447" s="196">
        <v>0.324</v>
      </c>
      <c r="R447" s="196">
        <f>Q447*H447</f>
        <v>1088.964</v>
      </c>
      <c r="S447" s="196">
        <v>0</v>
      </c>
      <c r="T447" s="197">
        <f>S447*H447</f>
        <v>0</v>
      </c>
      <c r="U447" s="35"/>
      <c r="V447" s="35"/>
      <c r="W447" s="35"/>
      <c r="X447" s="35"/>
      <c r="Y447" s="35"/>
      <c r="Z447" s="35"/>
      <c r="AA447" s="35"/>
      <c r="AB447" s="35"/>
      <c r="AC447" s="35"/>
      <c r="AD447" s="35"/>
      <c r="AE447" s="35"/>
      <c r="AR447" s="198" t="s">
        <v>159</v>
      </c>
      <c r="AT447" s="198" t="s">
        <v>154</v>
      </c>
      <c r="AU447" s="198" t="s">
        <v>160</v>
      </c>
      <c r="AY447" s="18" t="s">
        <v>150</v>
      </c>
      <c r="BE447" s="199">
        <f>IF(N447="základní",J447,0)</f>
        <v>0</v>
      </c>
      <c r="BF447" s="199">
        <f>IF(N447="snížená",J447,0)</f>
        <v>0</v>
      </c>
      <c r="BG447" s="199">
        <f>IF(N447="zákl. přenesená",J447,0)</f>
        <v>0</v>
      </c>
      <c r="BH447" s="199">
        <f>IF(N447="sníž. přenesená",J447,0)</f>
        <v>0</v>
      </c>
      <c r="BI447" s="199">
        <f>IF(N447="nulová",J447,0)</f>
        <v>0</v>
      </c>
      <c r="BJ447" s="18" t="s">
        <v>84</v>
      </c>
      <c r="BK447" s="199">
        <f>ROUND(I447*H447,2)</f>
        <v>0</v>
      </c>
      <c r="BL447" s="18" t="s">
        <v>159</v>
      </c>
      <c r="BM447" s="198" t="s">
        <v>549</v>
      </c>
    </row>
    <row r="448" spans="2:51" s="14" customFormat="1" ht="33.75">
      <c r="B448" s="211"/>
      <c r="C448" s="212"/>
      <c r="D448" s="202" t="s">
        <v>162</v>
      </c>
      <c r="E448" s="213" t="s">
        <v>1</v>
      </c>
      <c r="F448" s="214" t="s">
        <v>550</v>
      </c>
      <c r="G448" s="212"/>
      <c r="H448" s="215">
        <v>2688</v>
      </c>
      <c r="I448" s="216"/>
      <c r="J448" s="212"/>
      <c r="K448" s="212"/>
      <c r="L448" s="217"/>
      <c r="M448" s="218"/>
      <c r="N448" s="219"/>
      <c r="O448" s="219"/>
      <c r="P448" s="219"/>
      <c r="Q448" s="219"/>
      <c r="R448" s="219"/>
      <c r="S448" s="219"/>
      <c r="T448" s="220"/>
      <c r="AT448" s="221" t="s">
        <v>162</v>
      </c>
      <c r="AU448" s="221" t="s">
        <v>160</v>
      </c>
      <c r="AV448" s="14" t="s">
        <v>86</v>
      </c>
      <c r="AW448" s="14" t="s">
        <v>31</v>
      </c>
      <c r="AX448" s="14" t="s">
        <v>76</v>
      </c>
      <c r="AY448" s="221" t="s">
        <v>150</v>
      </c>
    </row>
    <row r="449" spans="2:51" s="14" customFormat="1" ht="22.5">
      <c r="B449" s="211"/>
      <c r="C449" s="212"/>
      <c r="D449" s="202" t="s">
        <v>162</v>
      </c>
      <c r="E449" s="213" t="s">
        <v>1</v>
      </c>
      <c r="F449" s="214" t="s">
        <v>551</v>
      </c>
      <c r="G449" s="212"/>
      <c r="H449" s="215">
        <v>673</v>
      </c>
      <c r="I449" s="216"/>
      <c r="J449" s="212"/>
      <c r="K449" s="212"/>
      <c r="L449" s="217"/>
      <c r="M449" s="218"/>
      <c r="N449" s="219"/>
      <c r="O449" s="219"/>
      <c r="P449" s="219"/>
      <c r="Q449" s="219"/>
      <c r="R449" s="219"/>
      <c r="S449" s="219"/>
      <c r="T449" s="220"/>
      <c r="AT449" s="221" t="s">
        <v>162</v>
      </c>
      <c r="AU449" s="221" t="s">
        <v>160</v>
      </c>
      <c r="AV449" s="14" t="s">
        <v>86</v>
      </c>
      <c r="AW449" s="14" t="s">
        <v>31</v>
      </c>
      <c r="AX449" s="14" t="s">
        <v>76</v>
      </c>
      <c r="AY449" s="221" t="s">
        <v>150</v>
      </c>
    </row>
    <row r="450" spans="2:51" s="16" customFormat="1" ht="11.25">
      <c r="B450" s="233"/>
      <c r="C450" s="234"/>
      <c r="D450" s="202" t="s">
        <v>162</v>
      </c>
      <c r="E450" s="235" t="s">
        <v>1</v>
      </c>
      <c r="F450" s="236" t="s">
        <v>170</v>
      </c>
      <c r="G450" s="234"/>
      <c r="H450" s="237">
        <v>3361</v>
      </c>
      <c r="I450" s="238"/>
      <c r="J450" s="234"/>
      <c r="K450" s="234"/>
      <c r="L450" s="239"/>
      <c r="M450" s="240"/>
      <c r="N450" s="241"/>
      <c r="O450" s="241"/>
      <c r="P450" s="241"/>
      <c r="Q450" s="241"/>
      <c r="R450" s="241"/>
      <c r="S450" s="241"/>
      <c r="T450" s="242"/>
      <c r="AT450" s="243" t="s">
        <v>162</v>
      </c>
      <c r="AU450" s="243" t="s">
        <v>160</v>
      </c>
      <c r="AV450" s="16" t="s">
        <v>159</v>
      </c>
      <c r="AW450" s="16" t="s">
        <v>31</v>
      </c>
      <c r="AX450" s="16" t="s">
        <v>84</v>
      </c>
      <c r="AY450" s="243" t="s">
        <v>150</v>
      </c>
    </row>
    <row r="451" spans="2:63" s="12" customFormat="1" ht="22.9" customHeight="1">
      <c r="B451" s="171"/>
      <c r="C451" s="172"/>
      <c r="D451" s="173" t="s">
        <v>75</v>
      </c>
      <c r="E451" s="185" t="s">
        <v>228</v>
      </c>
      <c r="F451" s="185" t="s">
        <v>552</v>
      </c>
      <c r="G451" s="172"/>
      <c r="H451" s="172"/>
      <c r="I451" s="175"/>
      <c r="J451" s="186">
        <f>BK451</f>
        <v>0</v>
      </c>
      <c r="K451" s="172"/>
      <c r="L451" s="177"/>
      <c r="M451" s="178"/>
      <c r="N451" s="179"/>
      <c r="O451" s="179"/>
      <c r="P451" s="180">
        <f>P452+P476</f>
        <v>0</v>
      </c>
      <c r="Q451" s="179"/>
      <c r="R451" s="180">
        <f>R452+R476</f>
        <v>797.726161205</v>
      </c>
      <c r="S451" s="179"/>
      <c r="T451" s="181">
        <f>T452+T476</f>
        <v>0</v>
      </c>
      <c r="AR451" s="182" t="s">
        <v>84</v>
      </c>
      <c r="AT451" s="183" t="s">
        <v>75</v>
      </c>
      <c r="AU451" s="183" t="s">
        <v>84</v>
      </c>
      <c r="AY451" s="182" t="s">
        <v>150</v>
      </c>
      <c r="BK451" s="184">
        <f>BK452+BK476</f>
        <v>0</v>
      </c>
    </row>
    <row r="452" spans="2:63" s="12" customFormat="1" ht="20.85" customHeight="1">
      <c r="B452" s="171"/>
      <c r="C452" s="172"/>
      <c r="D452" s="173" t="s">
        <v>75</v>
      </c>
      <c r="E452" s="185" t="s">
        <v>553</v>
      </c>
      <c r="F452" s="185" t="s">
        <v>554</v>
      </c>
      <c r="G452" s="172"/>
      <c r="H452" s="172"/>
      <c r="I452" s="175"/>
      <c r="J452" s="186">
        <f>BK452</f>
        <v>0</v>
      </c>
      <c r="K452" s="172"/>
      <c r="L452" s="177"/>
      <c r="M452" s="178"/>
      <c r="N452" s="179"/>
      <c r="O452" s="179"/>
      <c r="P452" s="180">
        <f>SUM(P453:P475)</f>
        <v>0</v>
      </c>
      <c r="Q452" s="179"/>
      <c r="R452" s="180">
        <f>SUM(R453:R475)</f>
        <v>204.05516425</v>
      </c>
      <c r="S452" s="179"/>
      <c r="T452" s="181">
        <f>SUM(T453:T475)</f>
        <v>0</v>
      </c>
      <c r="AR452" s="182" t="s">
        <v>84</v>
      </c>
      <c r="AT452" s="183" t="s">
        <v>75</v>
      </c>
      <c r="AU452" s="183" t="s">
        <v>86</v>
      </c>
      <c r="AY452" s="182" t="s">
        <v>150</v>
      </c>
      <c r="BK452" s="184">
        <f>SUM(BK453:BK475)</f>
        <v>0</v>
      </c>
    </row>
    <row r="453" spans="1:65" s="2" customFormat="1" ht="24.2" customHeight="1">
      <c r="A453" s="35"/>
      <c r="B453" s="36"/>
      <c r="C453" s="187" t="s">
        <v>555</v>
      </c>
      <c r="D453" s="187" t="s">
        <v>154</v>
      </c>
      <c r="E453" s="188" t="s">
        <v>556</v>
      </c>
      <c r="F453" s="189" t="s">
        <v>557</v>
      </c>
      <c r="G453" s="190" t="s">
        <v>197</v>
      </c>
      <c r="H453" s="191">
        <v>680.975</v>
      </c>
      <c r="I453" s="192"/>
      <c r="J453" s="193">
        <f>ROUND(I453*H453,2)</f>
        <v>0</v>
      </c>
      <c r="K453" s="189" t="s">
        <v>158</v>
      </c>
      <c r="L453" s="40"/>
      <c r="M453" s="194" t="s">
        <v>1</v>
      </c>
      <c r="N453" s="195" t="s">
        <v>41</v>
      </c>
      <c r="O453" s="72"/>
      <c r="P453" s="196">
        <f>O453*H453</f>
        <v>0</v>
      </c>
      <c r="Q453" s="196">
        <v>0.08003</v>
      </c>
      <c r="R453" s="196">
        <f>Q453*H453</f>
        <v>54.49842925</v>
      </c>
      <c r="S453" s="196">
        <v>0</v>
      </c>
      <c r="T453" s="197">
        <f>S453*H453</f>
        <v>0</v>
      </c>
      <c r="U453" s="35"/>
      <c r="V453" s="35"/>
      <c r="W453" s="35"/>
      <c r="X453" s="35"/>
      <c r="Y453" s="35"/>
      <c r="Z453" s="35"/>
      <c r="AA453" s="35"/>
      <c r="AB453" s="35"/>
      <c r="AC453" s="35"/>
      <c r="AD453" s="35"/>
      <c r="AE453" s="35"/>
      <c r="AR453" s="198" t="s">
        <v>159</v>
      </c>
      <c r="AT453" s="198" t="s">
        <v>154</v>
      </c>
      <c r="AU453" s="198" t="s">
        <v>160</v>
      </c>
      <c r="AY453" s="18" t="s">
        <v>150</v>
      </c>
      <c r="BE453" s="199">
        <f>IF(N453="základní",J453,0)</f>
        <v>0</v>
      </c>
      <c r="BF453" s="199">
        <f>IF(N453="snížená",J453,0)</f>
        <v>0</v>
      </c>
      <c r="BG453" s="199">
        <f>IF(N453="zákl. přenesená",J453,0)</f>
        <v>0</v>
      </c>
      <c r="BH453" s="199">
        <f>IF(N453="sníž. přenesená",J453,0)</f>
        <v>0</v>
      </c>
      <c r="BI453" s="199">
        <f>IF(N453="nulová",J453,0)</f>
        <v>0</v>
      </c>
      <c r="BJ453" s="18" t="s">
        <v>84</v>
      </c>
      <c r="BK453" s="199">
        <f>ROUND(I453*H453,2)</f>
        <v>0</v>
      </c>
      <c r="BL453" s="18" t="s">
        <v>159</v>
      </c>
      <c r="BM453" s="198" t="s">
        <v>558</v>
      </c>
    </row>
    <row r="454" spans="2:51" s="14" customFormat="1" ht="22.5">
      <c r="B454" s="211"/>
      <c r="C454" s="212"/>
      <c r="D454" s="202" t="s">
        <v>162</v>
      </c>
      <c r="E454" s="213" t="s">
        <v>1</v>
      </c>
      <c r="F454" s="214" t="s">
        <v>559</v>
      </c>
      <c r="G454" s="212"/>
      <c r="H454" s="215">
        <v>276</v>
      </c>
      <c r="I454" s="216"/>
      <c r="J454" s="212"/>
      <c r="K454" s="212"/>
      <c r="L454" s="217"/>
      <c r="M454" s="218"/>
      <c r="N454" s="219"/>
      <c r="O454" s="219"/>
      <c r="P454" s="219"/>
      <c r="Q454" s="219"/>
      <c r="R454" s="219"/>
      <c r="S454" s="219"/>
      <c r="T454" s="220"/>
      <c r="AT454" s="221" t="s">
        <v>162</v>
      </c>
      <c r="AU454" s="221" t="s">
        <v>160</v>
      </c>
      <c r="AV454" s="14" t="s">
        <v>86</v>
      </c>
      <c r="AW454" s="14" t="s">
        <v>31</v>
      </c>
      <c r="AX454" s="14" t="s">
        <v>76</v>
      </c>
      <c r="AY454" s="221" t="s">
        <v>150</v>
      </c>
    </row>
    <row r="455" spans="2:51" s="14" customFormat="1" ht="11.25">
      <c r="B455" s="211"/>
      <c r="C455" s="212"/>
      <c r="D455" s="202" t="s">
        <v>162</v>
      </c>
      <c r="E455" s="213" t="s">
        <v>1</v>
      </c>
      <c r="F455" s="214" t="s">
        <v>560</v>
      </c>
      <c r="G455" s="212"/>
      <c r="H455" s="215">
        <v>404.975</v>
      </c>
      <c r="I455" s="216"/>
      <c r="J455" s="212"/>
      <c r="K455" s="212"/>
      <c r="L455" s="217"/>
      <c r="M455" s="218"/>
      <c r="N455" s="219"/>
      <c r="O455" s="219"/>
      <c r="P455" s="219"/>
      <c r="Q455" s="219"/>
      <c r="R455" s="219"/>
      <c r="S455" s="219"/>
      <c r="T455" s="220"/>
      <c r="AT455" s="221" t="s">
        <v>162</v>
      </c>
      <c r="AU455" s="221" t="s">
        <v>160</v>
      </c>
      <c r="AV455" s="14" t="s">
        <v>86</v>
      </c>
      <c r="AW455" s="14" t="s">
        <v>31</v>
      </c>
      <c r="AX455" s="14" t="s">
        <v>76</v>
      </c>
      <c r="AY455" s="221" t="s">
        <v>150</v>
      </c>
    </row>
    <row r="456" spans="2:51" s="16" customFormat="1" ht="11.25">
      <c r="B456" s="233"/>
      <c r="C456" s="234"/>
      <c r="D456" s="202" t="s">
        <v>162</v>
      </c>
      <c r="E456" s="235" t="s">
        <v>1</v>
      </c>
      <c r="F456" s="236" t="s">
        <v>170</v>
      </c>
      <c r="G456" s="234"/>
      <c r="H456" s="237">
        <v>680.975</v>
      </c>
      <c r="I456" s="238"/>
      <c r="J456" s="234"/>
      <c r="K456" s="234"/>
      <c r="L456" s="239"/>
      <c r="M456" s="240"/>
      <c r="N456" s="241"/>
      <c r="O456" s="241"/>
      <c r="P456" s="241"/>
      <c r="Q456" s="241"/>
      <c r="R456" s="241"/>
      <c r="S456" s="241"/>
      <c r="T456" s="242"/>
      <c r="AT456" s="243" t="s">
        <v>162</v>
      </c>
      <c r="AU456" s="243" t="s">
        <v>160</v>
      </c>
      <c r="AV456" s="16" t="s">
        <v>159</v>
      </c>
      <c r="AW456" s="16" t="s">
        <v>31</v>
      </c>
      <c r="AX456" s="16" t="s">
        <v>84</v>
      </c>
      <c r="AY456" s="243" t="s">
        <v>150</v>
      </c>
    </row>
    <row r="457" spans="1:65" s="2" customFormat="1" ht="16.5" customHeight="1">
      <c r="A457" s="35"/>
      <c r="B457" s="36"/>
      <c r="C457" s="244" t="s">
        <v>561</v>
      </c>
      <c r="D457" s="244" t="s">
        <v>255</v>
      </c>
      <c r="E457" s="245" t="s">
        <v>562</v>
      </c>
      <c r="F457" s="246" t="s">
        <v>563</v>
      </c>
      <c r="G457" s="247" t="s">
        <v>197</v>
      </c>
      <c r="H457" s="248">
        <v>687.785</v>
      </c>
      <c r="I457" s="249"/>
      <c r="J457" s="250">
        <f>ROUND(I457*H457,2)</f>
        <v>0</v>
      </c>
      <c r="K457" s="246" t="s">
        <v>158</v>
      </c>
      <c r="L457" s="251"/>
      <c r="M457" s="252" t="s">
        <v>1</v>
      </c>
      <c r="N457" s="253" t="s">
        <v>41</v>
      </c>
      <c r="O457" s="72"/>
      <c r="P457" s="196">
        <f>O457*H457</f>
        <v>0</v>
      </c>
      <c r="Q457" s="196">
        <v>0.027</v>
      </c>
      <c r="R457" s="196">
        <f>Q457*H457</f>
        <v>18.570195</v>
      </c>
      <c r="S457" s="196">
        <v>0</v>
      </c>
      <c r="T457" s="197">
        <f>S457*H457</f>
        <v>0</v>
      </c>
      <c r="U457" s="35"/>
      <c r="V457" s="35"/>
      <c r="W457" s="35"/>
      <c r="X457" s="35"/>
      <c r="Y457" s="35"/>
      <c r="Z457" s="35"/>
      <c r="AA457" s="35"/>
      <c r="AB457" s="35"/>
      <c r="AC457" s="35"/>
      <c r="AD457" s="35"/>
      <c r="AE457" s="35"/>
      <c r="AR457" s="198" t="s">
        <v>228</v>
      </c>
      <c r="AT457" s="198" t="s">
        <v>255</v>
      </c>
      <c r="AU457" s="198" t="s">
        <v>160</v>
      </c>
      <c r="AY457" s="18" t="s">
        <v>150</v>
      </c>
      <c r="BE457" s="199">
        <f>IF(N457="základní",J457,0)</f>
        <v>0</v>
      </c>
      <c r="BF457" s="199">
        <f>IF(N457="snížená",J457,0)</f>
        <v>0</v>
      </c>
      <c r="BG457" s="199">
        <f>IF(N457="zákl. přenesená",J457,0)</f>
        <v>0</v>
      </c>
      <c r="BH457" s="199">
        <f>IF(N457="sníž. přenesená",J457,0)</f>
        <v>0</v>
      </c>
      <c r="BI457" s="199">
        <f>IF(N457="nulová",J457,0)</f>
        <v>0</v>
      </c>
      <c r="BJ457" s="18" t="s">
        <v>84</v>
      </c>
      <c r="BK457" s="199">
        <f>ROUND(I457*H457,2)</f>
        <v>0</v>
      </c>
      <c r="BL457" s="18" t="s">
        <v>159</v>
      </c>
      <c r="BM457" s="198" t="s">
        <v>564</v>
      </c>
    </row>
    <row r="458" spans="2:51" s="14" customFormat="1" ht="22.5">
      <c r="B458" s="211"/>
      <c r="C458" s="212"/>
      <c r="D458" s="202" t="s">
        <v>162</v>
      </c>
      <c r="E458" s="213" t="s">
        <v>1</v>
      </c>
      <c r="F458" s="214" t="s">
        <v>559</v>
      </c>
      <c r="G458" s="212"/>
      <c r="H458" s="215">
        <v>276</v>
      </c>
      <c r="I458" s="216"/>
      <c r="J458" s="212"/>
      <c r="K458" s="212"/>
      <c r="L458" s="217"/>
      <c r="M458" s="218"/>
      <c r="N458" s="219"/>
      <c r="O458" s="219"/>
      <c r="P458" s="219"/>
      <c r="Q458" s="219"/>
      <c r="R458" s="219"/>
      <c r="S458" s="219"/>
      <c r="T458" s="220"/>
      <c r="AT458" s="221" t="s">
        <v>162</v>
      </c>
      <c r="AU458" s="221" t="s">
        <v>160</v>
      </c>
      <c r="AV458" s="14" t="s">
        <v>86</v>
      </c>
      <c r="AW458" s="14" t="s">
        <v>31</v>
      </c>
      <c r="AX458" s="14" t="s">
        <v>76</v>
      </c>
      <c r="AY458" s="221" t="s">
        <v>150</v>
      </c>
    </row>
    <row r="459" spans="2:51" s="14" customFormat="1" ht="11.25">
      <c r="B459" s="211"/>
      <c r="C459" s="212"/>
      <c r="D459" s="202" t="s">
        <v>162</v>
      </c>
      <c r="E459" s="213" t="s">
        <v>1</v>
      </c>
      <c r="F459" s="214" t="s">
        <v>560</v>
      </c>
      <c r="G459" s="212"/>
      <c r="H459" s="215">
        <v>404.975</v>
      </c>
      <c r="I459" s="216"/>
      <c r="J459" s="212"/>
      <c r="K459" s="212"/>
      <c r="L459" s="217"/>
      <c r="M459" s="218"/>
      <c r="N459" s="219"/>
      <c r="O459" s="219"/>
      <c r="P459" s="219"/>
      <c r="Q459" s="219"/>
      <c r="R459" s="219"/>
      <c r="S459" s="219"/>
      <c r="T459" s="220"/>
      <c r="AT459" s="221" t="s">
        <v>162</v>
      </c>
      <c r="AU459" s="221" t="s">
        <v>160</v>
      </c>
      <c r="AV459" s="14" t="s">
        <v>86</v>
      </c>
      <c r="AW459" s="14" t="s">
        <v>31</v>
      </c>
      <c r="AX459" s="14" t="s">
        <v>76</v>
      </c>
      <c r="AY459" s="221" t="s">
        <v>150</v>
      </c>
    </row>
    <row r="460" spans="2:51" s="16" customFormat="1" ht="11.25">
      <c r="B460" s="233"/>
      <c r="C460" s="234"/>
      <c r="D460" s="202" t="s">
        <v>162</v>
      </c>
      <c r="E460" s="235" t="s">
        <v>1</v>
      </c>
      <c r="F460" s="236" t="s">
        <v>170</v>
      </c>
      <c r="G460" s="234"/>
      <c r="H460" s="237">
        <v>680.975</v>
      </c>
      <c r="I460" s="238"/>
      <c r="J460" s="234"/>
      <c r="K460" s="234"/>
      <c r="L460" s="239"/>
      <c r="M460" s="240"/>
      <c r="N460" s="241"/>
      <c r="O460" s="241"/>
      <c r="P460" s="241"/>
      <c r="Q460" s="241"/>
      <c r="R460" s="241"/>
      <c r="S460" s="241"/>
      <c r="T460" s="242"/>
      <c r="AT460" s="243" t="s">
        <v>162</v>
      </c>
      <c r="AU460" s="243" t="s">
        <v>160</v>
      </c>
      <c r="AV460" s="16" t="s">
        <v>159</v>
      </c>
      <c r="AW460" s="16" t="s">
        <v>31</v>
      </c>
      <c r="AX460" s="16" t="s">
        <v>84</v>
      </c>
      <c r="AY460" s="243" t="s">
        <v>150</v>
      </c>
    </row>
    <row r="461" spans="2:51" s="14" customFormat="1" ht="11.25">
      <c r="B461" s="211"/>
      <c r="C461" s="212"/>
      <c r="D461" s="202" t="s">
        <v>162</v>
      </c>
      <c r="E461" s="212"/>
      <c r="F461" s="214" t="s">
        <v>565</v>
      </c>
      <c r="G461" s="212"/>
      <c r="H461" s="215">
        <v>687.785</v>
      </c>
      <c r="I461" s="216"/>
      <c r="J461" s="212"/>
      <c r="K461" s="212"/>
      <c r="L461" s="217"/>
      <c r="M461" s="218"/>
      <c r="N461" s="219"/>
      <c r="O461" s="219"/>
      <c r="P461" s="219"/>
      <c r="Q461" s="219"/>
      <c r="R461" s="219"/>
      <c r="S461" s="219"/>
      <c r="T461" s="220"/>
      <c r="AT461" s="221" t="s">
        <v>162</v>
      </c>
      <c r="AU461" s="221" t="s">
        <v>160</v>
      </c>
      <c r="AV461" s="14" t="s">
        <v>86</v>
      </c>
      <c r="AW461" s="14" t="s">
        <v>4</v>
      </c>
      <c r="AX461" s="14" t="s">
        <v>84</v>
      </c>
      <c r="AY461" s="221" t="s">
        <v>150</v>
      </c>
    </row>
    <row r="462" spans="1:65" s="2" customFormat="1" ht="16.5" customHeight="1">
      <c r="A462" s="35"/>
      <c r="B462" s="36"/>
      <c r="C462" s="244" t="s">
        <v>566</v>
      </c>
      <c r="D462" s="244" t="s">
        <v>255</v>
      </c>
      <c r="E462" s="245" t="s">
        <v>567</v>
      </c>
      <c r="F462" s="246" t="s">
        <v>568</v>
      </c>
      <c r="G462" s="247" t="s">
        <v>191</v>
      </c>
      <c r="H462" s="248">
        <v>108.956</v>
      </c>
      <c r="I462" s="249"/>
      <c r="J462" s="250">
        <f>ROUND(I462*H462,2)</f>
        <v>0</v>
      </c>
      <c r="K462" s="246" t="s">
        <v>158</v>
      </c>
      <c r="L462" s="251"/>
      <c r="M462" s="252" t="s">
        <v>1</v>
      </c>
      <c r="N462" s="253" t="s">
        <v>41</v>
      </c>
      <c r="O462" s="72"/>
      <c r="P462" s="196">
        <f>O462*H462</f>
        <v>0</v>
      </c>
      <c r="Q462" s="196">
        <v>1</v>
      </c>
      <c r="R462" s="196">
        <f>Q462*H462</f>
        <v>108.956</v>
      </c>
      <c r="S462" s="196">
        <v>0</v>
      </c>
      <c r="T462" s="197">
        <f>S462*H462</f>
        <v>0</v>
      </c>
      <c r="U462" s="35"/>
      <c r="V462" s="35"/>
      <c r="W462" s="35"/>
      <c r="X462" s="35"/>
      <c r="Y462" s="35"/>
      <c r="Z462" s="35"/>
      <c r="AA462" s="35"/>
      <c r="AB462" s="35"/>
      <c r="AC462" s="35"/>
      <c r="AD462" s="35"/>
      <c r="AE462" s="35"/>
      <c r="AR462" s="198" t="s">
        <v>228</v>
      </c>
      <c r="AT462" s="198" t="s">
        <v>255</v>
      </c>
      <c r="AU462" s="198" t="s">
        <v>160</v>
      </c>
      <c r="AY462" s="18" t="s">
        <v>150</v>
      </c>
      <c r="BE462" s="199">
        <f>IF(N462="základní",J462,0)</f>
        <v>0</v>
      </c>
      <c r="BF462" s="199">
        <f>IF(N462="snížená",J462,0)</f>
        <v>0</v>
      </c>
      <c r="BG462" s="199">
        <f>IF(N462="zákl. přenesená",J462,0)</f>
        <v>0</v>
      </c>
      <c r="BH462" s="199">
        <f>IF(N462="sníž. přenesená",J462,0)</f>
        <v>0</v>
      </c>
      <c r="BI462" s="199">
        <f>IF(N462="nulová",J462,0)</f>
        <v>0</v>
      </c>
      <c r="BJ462" s="18" t="s">
        <v>84</v>
      </c>
      <c r="BK462" s="199">
        <f>ROUND(I462*H462,2)</f>
        <v>0</v>
      </c>
      <c r="BL462" s="18" t="s">
        <v>159</v>
      </c>
      <c r="BM462" s="198" t="s">
        <v>569</v>
      </c>
    </row>
    <row r="463" spans="2:51" s="13" customFormat="1" ht="11.25">
      <c r="B463" s="200"/>
      <c r="C463" s="201"/>
      <c r="D463" s="202" t="s">
        <v>162</v>
      </c>
      <c r="E463" s="203" t="s">
        <v>1</v>
      </c>
      <c r="F463" s="204" t="s">
        <v>570</v>
      </c>
      <c r="G463" s="201"/>
      <c r="H463" s="203" t="s">
        <v>1</v>
      </c>
      <c r="I463" s="205"/>
      <c r="J463" s="201"/>
      <c r="K463" s="201"/>
      <c r="L463" s="206"/>
      <c r="M463" s="207"/>
      <c r="N463" s="208"/>
      <c r="O463" s="208"/>
      <c r="P463" s="208"/>
      <c r="Q463" s="208"/>
      <c r="R463" s="208"/>
      <c r="S463" s="208"/>
      <c r="T463" s="209"/>
      <c r="AT463" s="210" t="s">
        <v>162</v>
      </c>
      <c r="AU463" s="210" t="s">
        <v>160</v>
      </c>
      <c r="AV463" s="13" t="s">
        <v>84</v>
      </c>
      <c r="AW463" s="13" t="s">
        <v>31</v>
      </c>
      <c r="AX463" s="13" t="s">
        <v>76</v>
      </c>
      <c r="AY463" s="210" t="s">
        <v>150</v>
      </c>
    </row>
    <row r="464" spans="2:51" s="14" customFormat="1" ht="22.5">
      <c r="B464" s="211"/>
      <c r="C464" s="212"/>
      <c r="D464" s="202" t="s">
        <v>162</v>
      </c>
      <c r="E464" s="213" t="s">
        <v>1</v>
      </c>
      <c r="F464" s="214" t="s">
        <v>571</v>
      </c>
      <c r="G464" s="212"/>
      <c r="H464" s="215">
        <v>22.08</v>
      </c>
      <c r="I464" s="216"/>
      <c r="J464" s="212"/>
      <c r="K464" s="212"/>
      <c r="L464" s="217"/>
      <c r="M464" s="218"/>
      <c r="N464" s="219"/>
      <c r="O464" s="219"/>
      <c r="P464" s="219"/>
      <c r="Q464" s="219"/>
      <c r="R464" s="219"/>
      <c r="S464" s="219"/>
      <c r="T464" s="220"/>
      <c r="AT464" s="221" t="s">
        <v>162</v>
      </c>
      <c r="AU464" s="221" t="s">
        <v>160</v>
      </c>
      <c r="AV464" s="14" t="s">
        <v>86</v>
      </c>
      <c r="AW464" s="14" t="s">
        <v>31</v>
      </c>
      <c r="AX464" s="14" t="s">
        <v>76</v>
      </c>
      <c r="AY464" s="221" t="s">
        <v>150</v>
      </c>
    </row>
    <row r="465" spans="2:51" s="14" customFormat="1" ht="11.25">
      <c r="B465" s="211"/>
      <c r="C465" s="212"/>
      <c r="D465" s="202" t="s">
        <v>162</v>
      </c>
      <c r="E465" s="213" t="s">
        <v>1</v>
      </c>
      <c r="F465" s="214" t="s">
        <v>572</v>
      </c>
      <c r="G465" s="212"/>
      <c r="H465" s="215">
        <v>32.398</v>
      </c>
      <c r="I465" s="216"/>
      <c r="J465" s="212"/>
      <c r="K465" s="212"/>
      <c r="L465" s="217"/>
      <c r="M465" s="218"/>
      <c r="N465" s="219"/>
      <c r="O465" s="219"/>
      <c r="P465" s="219"/>
      <c r="Q465" s="219"/>
      <c r="R465" s="219"/>
      <c r="S465" s="219"/>
      <c r="T465" s="220"/>
      <c r="AT465" s="221" t="s">
        <v>162</v>
      </c>
      <c r="AU465" s="221" t="s">
        <v>160</v>
      </c>
      <c r="AV465" s="14" t="s">
        <v>86</v>
      </c>
      <c r="AW465" s="14" t="s">
        <v>31</v>
      </c>
      <c r="AX465" s="14" t="s">
        <v>76</v>
      </c>
      <c r="AY465" s="221" t="s">
        <v>150</v>
      </c>
    </row>
    <row r="466" spans="2:51" s="16" customFormat="1" ht="11.25">
      <c r="B466" s="233"/>
      <c r="C466" s="234"/>
      <c r="D466" s="202" t="s">
        <v>162</v>
      </c>
      <c r="E466" s="235" t="s">
        <v>1</v>
      </c>
      <c r="F466" s="236" t="s">
        <v>170</v>
      </c>
      <c r="G466" s="234"/>
      <c r="H466" s="237">
        <v>54.478</v>
      </c>
      <c r="I466" s="238"/>
      <c r="J466" s="234"/>
      <c r="K466" s="234"/>
      <c r="L466" s="239"/>
      <c r="M466" s="240"/>
      <c r="N466" s="241"/>
      <c r="O466" s="241"/>
      <c r="P466" s="241"/>
      <c r="Q466" s="241"/>
      <c r="R466" s="241"/>
      <c r="S466" s="241"/>
      <c r="T466" s="242"/>
      <c r="AT466" s="243" t="s">
        <v>162</v>
      </c>
      <c r="AU466" s="243" t="s">
        <v>160</v>
      </c>
      <c r="AV466" s="16" t="s">
        <v>159</v>
      </c>
      <c r="AW466" s="16" t="s">
        <v>31</v>
      </c>
      <c r="AX466" s="16" t="s">
        <v>84</v>
      </c>
      <c r="AY466" s="243" t="s">
        <v>150</v>
      </c>
    </row>
    <row r="467" spans="2:51" s="14" customFormat="1" ht="11.25">
      <c r="B467" s="211"/>
      <c r="C467" s="212"/>
      <c r="D467" s="202" t="s">
        <v>162</v>
      </c>
      <c r="E467" s="212"/>
      <c r="F467" s="214" t="s">
        <v>573</v>
      </c>
      <c r="G467" s="212"/>
      <c r="H467" s="215">
        <v>108.956</v>
      </c>
      <c r="I467" s="216"/>
      <c r="J467" s="212"/>
      <c r="K467" s="212"/>
      <c r="L467" s="217"/>
      <c r="M467" s="218"/>
      <c r="N467" s="219"/>
      <c r="O467" s="219"/>
      <c r="P467" s="219"/>
      <c r="Q467" s="219"/>
      <c r="R467" s="219"/>
      <c r="S467" s="219"/>
      <c r="T467" s="220"/>
      <c r="AT467" s="221" t="s">
        <v>162</v>
      </c>
      <c r="AU467" s="221" t="s">
        <v>160</v>
      </c>
      <c r="AV467" s="14" t="s">
        <v>86</v>
      </c>
      <c r="AW467" s="14" t="s">
        <v>4</v>
      </c>
      <c r="AX467" s="14" t="s">
        <v>84</v>
      </c>
      <c r="AY467" s="221" t="s">
        <v>150</v>
      </c>
    </row>
    <row r="468" spans="1:65" s="2" customFormat="1" ht="24.2" customHeight="1">
      <c r="A468" s="35"/>
      <c r="B468" s="36"/>
      <c r="C468" s="187" t="s">
        <v>574</v>
      </c>
      <c r="D468" s="187" t="s">
        <v>154</v>
      </c>
      <c r="E468" s="188" t="s">
        <v>575</v>
      </c>
      <c r="F468" s="189" t="s">
        <v>576</v>
      </c>
      <c r="G468" s="190" t="s">
        <v>577</v>
      </c>
      <c r="H468" s="191">
        <v>74</v>
      </c>
      <c r="I468" s="192"/>
      <c r="J468" s="193">
        <f>ROUND(I468*H468,2)</f>
        <v>0</v>
      </c>
      <c r="K468" s="189" t="s">
        <v>158</v>
      </c>
      <c r="L468" s="40"/>
      <c r="M468" s="194" t="s">
        <v>1</v>
      </c>
      <c r="N468" s="195" t="s">
        <v>41</v>
      </c>
      <c r="O468" s="72"/>
      <c r="P468" s="196">
        <f>O468*H468</f>
        <v>0</v>
      </c>
      <c r="Q468" s="196">
        <v>0.16371</v>
      </c>
      <c r="R468" s="196">
        <f>Q468*H468</f>
        <v>12.11454</v>
      </c>
      <c r="S468" s="196">
        <v>0</v>
      </c>
      <c r="T468" s="197">
        <f>S468*H468</f>
        <v>0</v>
      </c>
      <c r="U468" s="35"/>
      <c r="V468" s="35"/>
      <c r="W468" s="35"/>
      <c r="X468" s="35"/>
      <c r="Y468" s="35"/>
      <c r="Z468" s="35"/>
      <c r="AA468" s="35"/>
      <c r="AB468" s="35"/>
      <c r="AC468" s="35"/>
      <c r="AD468" s="35"/>
      <c r="AE468" s="35"/>
      <c r="AR468" s="198" t="s">
        <v>159</v>
      </c>
      <c r="AT468" s="198" t="s">
        <v>154</v>
      </c>
      <c r="AU468" s="198" t="s">
        <v>160</v>
      </c>
      <c r="AY468" s="18" t="s">
        <v>150</v>
      </c>
      <c r="BE468" s="199">
        <f>IF(N468="základní",J468,0)</f>
        <v>0</v>
      </c>
      <c r="BF468" s="199">
        <f>IF(N468="snížená",J468,0)</f>
        <v>0</v>
      </c>
      <c r="BG468" s="199">
        <f>IF(N468="zákl. přenesená",J468,0)</f>
        <v>0</v>
      </c>
      <c r="BH468" s="199">
        <f>IF(N468="sníž. přenesená",J468,0)</f>
        <v>0</v>
      </c>
      <c r="BI468" s="199">
        <f>IF(N468="nulová",J468,0)</f>
        <v>0</v>
      </c>
      <c r="BJ468" s="18" t="s">
        <v>84</v>
      </c>
      <c r="BK468" s="199">
        <f>ROUND(I468*H468,2)</f>
        <v>0</v>
      </c>
      <c r="BL468" s="18" t="s">
        <v>159</v>
      </c>
      <c r="BM468" s="198" t="s">
        <v>578</v>
      </c>
    </row>
    <row r="469" spans="2:51" s="14" customFormat="1" ht="11.25">
      <c r="B469" s="211"/>
      <c r="C469" s="212"/>
      <c r="D469" s="202" t="s">
        <v>162</v>
      </c>
      <c r="E469" s="213" t="s">
        <v>1</v>
      </c>
      <c r="F469" s="214" t="s">
        <v>579</v>
      </c>
      <c r="G469" s="212"/>
      <c r="H469" s="215">
        <v>58</v>
      </c>
      <c r="I469" s="216"/>
      <c r="J469" s="212"/>
      <c r="K469" s="212"/>
      <c r="L469" s="217"/>
      <c r="M469" s="218"/>
      <c r="N469" s="219"/>
      <c r="O469" s="219"/>
      <c r="P469" s="219"/>
      <c r="Q469" s="219"/>
      <c r="R469" s="219"/>
      <c r="S469" s="219"/>
      <c r="T469" s="220"/>
      <c r="AT469" s="221" t="s">
        <v>162</v>
      </c>
      <c r="AU469" s="221" t="s">
        <v>160</v>
      </c>
      <c r="AV469" s="14" t="s">
        <v>86</v>
      </c>
      <c r="AW469" s="14" t="s">
        <v>31</v>
      </c>
      <c r="AX469" s="14" t="s">
        <v>76</v>
      </c>
      <c r="AY469" s="221" t="s">
        <v>150</v>
      </c>
    </row>
    <row r="470" spans="2:51" s="14" customFormat="1" ht="11.25">
      <c r="B470" s="211"/>
      <c r="C470" s="212"/>
      <c r="D470" s="202" t="s">
        <v>162</v>
      </c>
      <c r="E470" s="213" t="s">
        <v>1</v>
      </c>
      <c r="F470" s="214" t="s">
        <v>580</v>
      </c>
      <c r="G470" s="212"/>
      <c r="H470" s="215">
        <v>16</v>
      </c>
      <c r="I470" s="216"/>
      <c r="J470" s="212"/>
      <c r="K470" s="212"/>
      <c r="L470" s="217"/>
      <c r="M470" s="218"/>
      <c r="N470" s="219"/>
      <c r="O470" s="219"/>
      <c r="P470" s="219"/>
      <c r="Q470" s="219"/>
      <c r="R470" s="219"/>
      <c r="S470" s="219"/>
      <c r="T470" s="220"/>
      <c r="AT470" s="221" t="s">
        <v>162</v>
      </c>
      <c r="AU470" s="221" t="s">
        <v>160</v>
      </c>
      <c r="AV470" s="14" t="s">
        <v>86</v>
      </c>
      <c r="AW470" s="14" t="s">
        <v>31</v>
      </c>
      <c r="AX470" s="14" t="s">
        <v>76</v>
      </c>
      <c r="AY470" s="221" t="s">
        <v>150</v>
      </c>
    </row>
    <row r="471" spans="2:51" s="16" customFormat="1" ht="11.25">
      <c r="B471" s="233"/>
      <c r="C471" s="234"/>
      <c r="D471" s="202" t="s">
        <v>162</v>
      </c>
      <c r="E471" s="235" t="s">
        <v>1</v>
      </c>
      <c r="F471" s="236" t="s">
        <v>170</v>
      </c>
      <c r="G471" s="234"/>
      <c r="H471" s="237">
        <v>74</v>
      </c>
      <c r="I471" s="238"/>
      <c r="J471" s="234"/>
      <c r="K471" s="234"/>
      <c r="L471" s="239"/>
      <c r="M471" s="240"/>
      <c r="N471" s="241"/>
      <c r="O471" s="241"/>
      <c r="P471" s="241"/>
      <c r="Q471" s="241"/>
      <c r="R471" s="241"/>
      <c r="S471" s="241"/>
      <c r="T471" s="242"/>
      <c r="AT471" s="243" t="s">
        <v>162</v>
      </c>
      <c r="AU471" s="243" t="s">
        <v>160</v>
      </c>
      <c r="AV471" s="16" t="s">
        <v>159</v>
      </c>
      <c r="AW471" s="16" t="s">
        <v>31</v>
      </c>
      <c r="AX471" s="16" t="s">
        <v>84</v>
      </c>
      <c r="AY471" s="243" t="s">
        <v>150</v>
      </c>
    </row>
    <row r="472" spans="1:65" s="2" customFormat="1" ht="16.5" customHeight="1">
      <c r="A472" s="35"/>
      <c r="B472" s="36"/>
      <c r="C472" s="244" t="s">
        <v>581</v>
      </c>
      <c r="D472" s="244" t="s">
        <v>255</v>
      </c>
      <c r="E472" s="245" t="s">
        <v>582</v>
      </c>
      <c r="F472" s="246" t="s">
        <v>583</v>
      </c>
      <c r="G472" s="247" t="s">
        <v>577</v>
      </c>
      <c r="H472" s="248">
        <v>58</v>
      </c>
      <c r="I472" s="249"/>
      <c r="J472" s="250">
        <f>ROUND(I472*H472,2)</f>
        <v>0</v>
      </c>
      <c r="K472" s="246" t="s">
        <v>1</v>
      </c>
      <c r="L472" s="251"/>
      <c r="M472" s="252" t="s">
        <v>1</v>
      </c>
      <c r="N472" s="253" t="s">
        <v>41</v>
      </c>
      <c r="O472" s="72"/>
      <c r="P472" s="196">
        <f>O472*H472</f>
        <v>0</v>
      </c>
      <c r="Q472" s="196">
        <v>0.134</v>
      </c>
      <c r="R472" s="196">
        <f>Q472*H472</f>
        <v>7.772</v>
      </c>
      <c r="S472" s="196">
        <v>0</v>
      </c>
      <c r="T472" s="197">
        <f>S472*H472</f>
        <v>0</v>
      </c>
      <c r="U472" s="35"/>
      <c r="V472" s="35"/>
      <c r="W472" s="35"/>
      <c r="X472" s="35"/>
      <c r="Y472" s="35"/>
      <c r="Z472" s="35"/>
      <c r="AA472" s="35"/>
      <c r="AB472" s="35"/>
      <c r="AC472" s="35"/>
      <c r="AD472" s="35"/>
      <c r="AE472" s="35"/>
      <c r="AR472" s="198" t="s">
        <v>228</v>
      </c>
      <c r="AT472" s="198" t="s">
        <v>255</v>
      </c>
      <c r="AU472" s="198" t="s">
        <v>160</v>
      </c>
      <c r="AY472" s="18" t="s">
        <v>150</v>
      </c>
      <c r="BE472" s="199">
        <f>IF(N472="základní",J472,0)</f>
        <v>0</v>
      </c>
      <c r="BF472" s="199">
        <f>IF(N472="snížená",J472,0)</f>
        <v>0</v>
      </c>
      <c r="BG472" s="199">
        <f>IF(N472="zákl. přenesená",J472,0)</f>
        <v>0</v>
      </c>
      <c r="BH472" s="199">
        <f>IF(N472="sníž. přenesená",J472,0)</f>
        <v>0</v>
      </c>
      <c r="BI472" s="199">
        <f>IF(N472="nulová",J472,0)</f>
        <v>0</v>
      </c>
      <c r="BJ472" s="18" t="s">
        <v>84</v>
      </c>
      <c r="BK472" s="199">
        <f>ROUND(I472*H472,2)</f>
        <v>0</v>
      </c>
      <c r="BL472" s="18" t="s">
        <v>159</v>
      </c>
      <c r="BM472" s="198" t="s">
        <v>584</v>
      </c>
    </row>
    <row r="473" spans="2:51" s="14" customFormat="1" ht="11.25">
      <c r="B473" s="211"/>
      <c r="C473" s="212"/>
      <c r="D473" s="202" t="s">
        <v>162</v>
      </c>
      <c r="E473" s="213" t="s">
        <v>1</v>
      </c>
      <c r="F473" s="214" t="s">
        <v>579</v>
      </c>
      <c r="G473" s="212"/>
      <c r="H473" s="215">
        <v>58</v>
      </c>
      <c r="I473" s="216"/>
      <c r="J473" s="212"/>
      <c r="K473" s="212"/>
      <c r="L473" s="217"/>
      <c r="M473" s="218"/>
      <c r="N473" s="219"/>
      <c r="O473" s="219"/>
      <c r="P473" s="219"/>
      <c r="Q473" s="219"/>
      <c r="R473" s="219"/>
      <c r="S473" s="219"/>
      <c r="T473" s="220"/>
      <c r="AT473" s="221" t="s">
        <v>162</v>
      </c>
      <c r="AU473" s="221" t="s">
        <v>160</v>
      </c>
      <c r="AV473" s="14" t="s">
        <v>86</v>
      </c>
      <c r="AW473" s="14" t="s">
        <v>31</v>
      </c>
      <c r="AX473" s="14" t="s">
        <v>84</v>
      </c>
      <c r="AY473" s="221" t="s">
        <v>150</v>
      </c>
    </row>
    <row r="474" spans="1:65" s="2" customFormat="1" ht="16.5" customHeight="1">
      <c r="A474" s="35"/>
      <c r="B474" s="36"/>
      <c r="C474" s="244" t="s">
        <v>585</v>
      </c>
      <c r="D474" s="244" t="s">
        <v>255</v>
      </c>
      <c r="E474" s="245" t="s">
        <v>586</v>
      </c>
      <c r="F474" s="246" t="s">
        <v>587</v>
      </c>
      <c r="G474" s="247" t="s">
        <v>577</v>
      </c>
      <c r="H474" s="248">
        <v>16</v>
      </c>
      <c r="I474" s="249"/>
      <c r="J474" s="250">
        <f>ROUND(I474*H474,2)</f>
        <v>0</v>
      </c>
      <c r="K474" s="246" t="s">
        <v>1</v>
      </c>
      <c r="L474" s="251"/>
      <c r="M474" s="252" t="s">
        <v>1</v>
      </c>
      <c r="N474" s="253" t="s">
        <v>41</v>
      </c>
      <c r="O474" s="72"/>
      <c r="P474" s="196">
        <f>O474*H474</f>
        <v>0</v>
      </c>
      <c r="Q474" s="196">
        <v>0.134</v>
      </c>
      <c r="R474" s="196">
        <f>Q474*H474</f>
        <v>2.144</v>
      </c>
      <c r="S474" s="196">
        <v>0</v>
      </c>
      <c r="T474" s="197">
        <f>S474*H474</f>
        <v>0</v>
      </c>
      <c r="U474" s="35"/>
      <c r="V474" s="35"/>
      <c r="W474" s="35"/>
      <c r="X474" s="35"/>
      <c r="Y474" s="35"/>
      <c r="Z474" s="35"/>
      <c r="AA474" s="35"/>
      <c r="AB474" s="35"/>
      <c r="AC474" s="35"/>
      <c r="AD474" s="35"/>
      <c r="AE474" s="35"/>
      <c r="AR474" s="198" t="s">
        <v>228</v>
      </c>
      <c r="AT474" s="198" t="s">
        <v>255</v>
      </c>
      <c r="AU474" s="198" t="s">
        <v>160</v>
      </c>
      <c r="AY474" s="18" t="s">
        <v>150</v>
      </c>
      <c r="BE474" s="199">
        <f>IF(N474="základní",J474,0)</f>
        <v>0</v>
      </c>
      <c r="BF474" s="199">
        <f>IF(N474="snížená",J474,0)</f>
        <v>0</v>
      </c>
      <c r="BG474" s="199">
        <f>IF(N474="zákl. přenesená",J474,0)</f>
        <v>0</v>
      </c>
      <c r="BH474" s="199">
        <f>IF(N474="sníž. přenesená",J474,0)</f>
        <v>0</v>
      </c>
      <c r="BI474" s="199">
        <f>IF(N474="nulová",J474,0)</f>
        <v>0</v>
      </c>
      <c r="BJ474" s="18" t="s">
        <v>84</v>
      </c>
      <c r="BK474" s="199">
        <f>ROUND(I474*H474,2)</f>
        <v>0</v>
      </c>
      <c r="BL474" s="18" t="s">
        <v>159</v>
      </c>
      <c r="BM474" s="198" t="s">
        <v>588</v>
      </c>
    </row>
    <row r="475" spans="2:51" s="14" customFormat="1" ht="11.25">
      <c r="B475" s="211"/>
      <c r="C475" s="212"/>
      <c r="D475" s="202" t="s">
        <v>162</v>
      </c>
      <c r="E475" s="213" t="s">
        <v>1</v>
      </c>
      <c r="F475" s="214" t="s">
        <v>580</v>
      </c>
      <c r="G475" s="212"/>
      <c r="H475" s="215">
        <v>16</v>
      </c>
      <c r="I475" s="216"/>
      <c r="J475" s="212"/>
      <c r="K475" s="212"/>
      <c r="L475" s="217"/>
      <c r="M475" s="218"/>
      <c r="N475" s="219"/>
      <c r="O475" s="219"/>
      <c r="P475" s="219"/>
      <c r="Q475" s="219"/>
      <c r="R475" s="219"/>
      <c r="S475" s="219"/>
      <c r="T475" s="220"/>
      <c r="AT475" s="221" t="s">
        <v>162</v>
      </c>
      <c r="AU475" s="221" t="s">
        <v>160</v>
      </c>
      <c r="AV475" s="14" t="s">
        <v>86</v>
      </c>
      <c r="AW475" s="14" t="s">
        <v>31</v>
      </c>
      <c r="AX475" s="14" t="s">
        <v>84</v>
      </c>
      <c r="AY475" s="221" t="s">
        <v>150</v>
      </c>
    </row>
    <row r="476" spans="2:63" s="12" customFormat="1" ht="20.85" customHeight="1">
      <c r="B476" s="171"/>
      <c r="C476" s="172"/>
      <c r="D476" s="173" t="s">
        <v>75</v>
      </c>
      <c r="E476" s="185" t="s">
        <v>589</v>
      </c>
      <c r="F476" s="185" t="s">
        <v>590</v>
      </c>
      <c r="G476" s="172"/>
      <c r="H476" s="172"/>
      <c r="I476" s="175"/>
      <c r="J476" s="186">
        <f>BK476</f>
        <v>0</v>
      </c>
      <c r="K476" s="172"/>
      <c r="L476" s="177"/>
      <c r="M476" s="178"/>
      <c r="N476" s="179"/>
      <c r="O476" s="179"/>
      <c r="P476" s="180">
        <f>SUM(P477:P501)</f>
        <v>0</v>
      </c>
      <c r="Q476" s="179"/>
      <c r="R476" s="180">
        <f>SUM(R477:R501)</f>
        <v>593.6709969550001</v>
      </c>
      <c r="S476" s="179"/>
      <c r="T476" s="181">
        <f>SUM(T477:T501)</f>
        <v>0</v>
      </c>
      <c r="AR476" s="182" t="s">
        <v>84</v>
      </c>
      <c r="AT476" s="183" t="s">
        <v>75</v>
      </c>
      <c r="AU476" s="183" t="s">
        <v>86</v>
      </c>
      <c r="AY476" s="182" t="s">
        <v>150</v>
      </c>
      <c r="BK476" s="184">
        <f>SUM(BK477:BK501)</f>
        <v>0</v>
      </c>
    </row>
    <row r="477" spans="1:65" s="2" customFormat="1" ht="24.2" customHeight="1">
      <c r="A477" s="35"/>
      <c r="B477" s="36"/>
      <c r="C477" s="187" t="s">
        <v>591</v>
      </c>
      <c r="D477" s="187" t="s">
        <v>154</v>
      </c>
      <c r="E477" s="188" t="s">
        <v>592</v>
      </c>
      <c r="F477" s="189" t="s">
        <v>593</v>
      </c>
      <c r="G477" s="190" t="s">
        <v>356</v>
      </c>
      <c r="H477" s="191">
        <v>2</v>
      </c>
      <c r="I477" s="192"/>
      <c r="J477" s="193">
        <f>ROUND(I477*H477,2)</f>
        <v>0</v>
      </c>
      <c r="K477" s="189" t="s">
        <v>1</v>
      </c>
      <c r="L477" s="40"/>
      <c r="M477" s="194" t="s">
        <v>1</v>
      </c>
      <c r="N477" s="195" t="s">
        <v>41</v>
      </c>
      <c r="O477" s="72"/>
      <c r="P477" s="196">
        <f>O477*H477</f>
        <v>0</v>
      </c>
      <c r="Q477" s="196">
        <v>9.895</v>
      </c>
      <c r="R477" s="196">
        <f>Q477*H477</f>
        <v>19.79</v>
      </c>
      <c r="S477" s="196">
        <v>0</v>
      </c>
      <c r="T477" s="197">
        <f>S477*H477</f>
        <v>0</v>
      </c>
      <c r="U477" s="35"/>
      <c r="V477" s="35"/>
      <c r="W477" s="35"/>
      <c r="X477" s="35"/>
      <c r="Y477" s="35"/>
      <c r="Z477" s="35"/>
      <c r="AA477" s="35"/>
      <c r="AB477" s="35"/>
      <c r="AC477" s="35"/>
      <c r="AD477" s="35"/>
      <c r="AE477" s="35"/>
      <c r="AR477" s="198" t="s">
        <v>159</v>
      </c>
      <c r="AT477" s="198" t="s">
        <v>154</v>
      </c>
      <c r="AU477" s="198" t="s">
        <v>160</v>
      </c>
      <c r="AY477" s="18" t="s">
        <v>150</v>
      </c>
      <c r="BE477" s="199">
        <f>IF(N477="základní",J477,0)</f>
        <v>0</v>
      </c>
      <c r="BF477" s="199">
        <f>IF(N477="snížená",J477,0)</f>
        <v>0</v>
      </c>
      <c r="BG477" s="199">
        <f>IF(N477="zákl. přenesená",J477,0)</f>
        <v>0</v>
      </c>
      <c r="BH477" s="199">
        <f>IF(N477="sníž. přenesená",J477,0)</f>
        <v>0</v>
      </c>
      <c r="BI477" s="199">
        <f>IF(N477="nulová",J477,0)</f>
        <v>0</v>
      </c>
      <c r="BJ477" s="18" t="s">
        <v>84</v>
      </c>
      <c r="BK477" s="199">
        <f>ROUND(I477*H477,2)</f>
        <v>0</v>
      </c>
      <c r="BL477" s="18" t="s">
        <v>159</v>
      </c>
      <c r="BM477" s="198" t="s">
        <v>594</v>
      </c>
    </row>
    <row r="478" spans="1:65" s="2" customFormat="1" ht="24.2" customHeight="1">
      <c r="A478" s="35"/>
      <c r="B478" s="36"/>
      <c r="C478" s="187" t="s">
        <v>595</v>
      </c>
      <c r="D478" s="187" t="s">
        <v>154</v>
      </c>
      <c r="E478" s="188" t="s">
        <v>596</v>
      </c>
      <c r="F478" s="189" t="s">
        <v>597</v>
      </c>
      <c r="G478" s="190" t="s">
        <v>157</v>
      </c>
      <c r="H478" s="191">
        <v>201.5</v>
      </c>
      <c r="I478" s="192"/>
      <c r="J478" s="193">
        <f>ROUND(I478*H478,2)</f>
        <v>0</v>
      </c>
      <c r="K478" s="189" t="s">
        <v>158</v>
      </c>
      <c r="L478" s="40"/>
      <c r="M478" s="194" t="s">
        <v>1</v>
      </c>
      <c r="N478" s="195" t="s">
        <v>41</v>
      </c>
      <c r="O478" s="72"/>
      <c r="P478" s="196">
        <f>O478*H478</f>
        <v>0</v>
      </c>
      <c r="Q478" s="196">
        <v>2.052</v>
      </c>
      <c r="R478" s="196">
        <f>Q478*H478</f>
        <v>413.478</v>
      </c>
      <c r="S478" s="196">
        <v>0</v>
      </c>
      <c r="T478" s="197">
        <f>S478*H478</f>
        <v>0</v>
      </c>
      <c r="U478" s="35"/>
      <c r="V478" s="35"/>
      <c r="W478" s="35"/>
      <c r="X478" s="35"/>
      <c r="Y478" s="35"/>
      <c r="Z478" s="35"/>
      <c r="AA478" s="35"/>
      <c r="AB478" s="35"/>
      <c r="AC478" s="35"/>
      <c r="AD478" s="35"/>
      <c r="AE478" s="35"/>
      <c r="AR478" s="198" t="s">
        <v>159</v>
      </c>
      <c r="AT478" s="198" t="s">
        <v>154</v>
      </c>
      <c r="AU478" s="198" t="s">
        <v>160</v>
      </c>
      <c r="AY478" s="18" t="s">
        <v>150</v>
      </c>
      <c r="BE478" s="199">
        <f>IF(N478="základní",J478,0)</f>
        <v>0</v>
      </c>
      <c r="BF478" s="199">
        <f>IF(N478="snížená",J478,0)</f>
        <v>0</v>
      </c>
      <c r="BG478" s="199">
        <f>IF(N478="zákl. přenesená",J478,0)</f>
        <v>0</v>
      </c>
      <c r="BH478" s="199">
        <f>IF(N478="sníž. přenesená",J478,0)</f>
        <v>0</v>
      </c>
      <c r="BI478" s="199">
        <f>IF(N478="nulová",J478,0)</f>
        <v>0</v>
      </c>
      <c r="BJ478" s="18" t="s">
        <v>84</v>
      </c>
      <c r="BK478" s="199">
        <f>ROUND(I478*H478,2)</f>
        <v>0</v>
      </c>
      <c r="BL478" s="18" t="s">
        <v>159</v>
      </c>
      <c r="BM478" s="198" t="s">
        <v>598</v>
      </c>
    </row>
    <row r="479" spans="2:51" s="14" customFormat="1" ht="11.25">
      <c r="B479" s="211"/>
      <c r="C479" s="212"/>
      <c r="D479" s="202" t="s">
        <v>162</v>
      </c>
      <c r="E479" s="213" t="s">
        <v>1</v>
      </c>
      <c r="F479" s="214" t="s">
        <v>599</v>
      </c>
      <c r="G479" s="212"/>
      <c r="H479" s="215">
        <v>201.5</v>
      </c>
      <c r="I479" s="216"/>
      <c r="J479" s="212"/>
      <c r="K479" s="212"/>
      <c r="L479" s="217"/>
      <c r="M479" s="218"/>
      <c r="N479" s="219"/>
      <c r="O479" s="219"/>
      <c r="P479" s="219"/>
      <c r="Q479" s="219"/>
      <c r="R479" s="219"/>
      <c r="S479" s="219"/>
      <c r="T479" s="220"/>
      <c r="AT479" s="221" t="s">
        <v>162</v>
      </c>
      <c r="AU479" s="221" t="s">
        <v>160</v>
      </c>
      <c r="AV479" s="14" t="s">
        <v>86</v>
      </c>
      <c r="AW479" s="14" t="s">
        <v>31</v>
      </c>
      <c r="AX479" s="14" t="s">
        <v>84</v>
      </c>
      <c r="AY479" s="221" t="s">
        <v>150</v>
      </c>
    </row>
    <row r="480" spans="1:65" s="2" customFormat="1" ht="24.2" customHeight="1">
      <c r="A480" s="35"/>
      <c r="B480" s="36"/>
      <c r="C480" s="187" t="s">
        <v>600</v>
      </c>
      <c r="D480" s="187" t="s">
        <v>154</v>
      </c>
      <c r="E480" s="188" t="s">
        <v>601</v>
      </c>
      <c r="F480" s="189" t="s">
        <v>602</v>
      </c>
      <c r="G480" s="190" t="s">
        <v>197</v>
      </c>
      <c r="H480" s="191">
        <v>193</v>
      </c>
      <c r="I480" s="192"/>
      <c r="J480" s="193">
        <f>ROUND(I480*H480,2)</f>
        <v>0</v>
      </c>
      <c r="K480" s="189" t="s">
        <v>158</v>
      </c>
      <c r="L480" s="40"/>
      <c r="M480" s="194" t="s">
        <v>1</v>
      </c>
      <c r="N480" s="195" t="s">
        <v>41</v>
      </c>
      <c r="O480" s="72"/>
      <c r="P480" s="196">
        <f>O480*H480</f>
        <v>0</v>
      </c>
      <c r="Q480" s="196">
        <v>0.82327</v>
      </c>
      <c r="R480" s="196">
        <f>Q480*H480</f>
        <v>158.89111</v>
      </c>
      <c r="S480" s="196">
        <v>0</v>
      </c>
      <c r="T480" s="197">
        <f>S480*H480</f>
        <v>0</v>
      </c>
      <c r="U480" s="35"/>
      <c r="V480" s="35"/>
      <c r="W480" s="35"/>
      <c r="X480" s="35"/>
      <c r="Y480" s="35"/>
      <c r="Z480" s="35"/>
      <c r="AA480" s="35"/>
      <c r="AB480" s="35"/>
      <c r="AC480" s="35"/>
      <c r="AD480" s="35"/>
      <c r="AE480" s="35"/>
      <c r="AR480" s="198" t="s">
        <v>159</v>
      </c>
      <c r="AT480" s="198" t="s">
        <v>154</v>
      </c>
      <c r="AU480" s="198" t="s">
        <v>160</v>
      </c>
      <c r="AY480" s="18" t="s">
        <v>150</v>
      </c>
      <c r="BE480" s="199">
        <f>IF(N480="základní",J480,0)</f>
        <v>0</v>
      </c>
      <c r="BF480" s="199">
        <f>IF(N480="snížená",J480,0)</f>
        <v>0</v>
      </c>
      <c r="BG480" s="199">
        <f>IF(N480="zákl. přenesená",J480,0)</f>
        <v>0</v>
      </c>
      <c r="BH480" s="199">
        <f>IF(N480="sníž. přenesená",J480,0)</f>
        <v>0</v>
      </c>
      <c r="BI480" s="199">
        <f>IF(N480="nulová",J480,0)</f>
        <v>0</v>
      </c>
      <c r="BJ480" s="18" t="s">
        <v>84</v>
      </c>
      <c r="BK480" s="199">
        <f>ROUND(I480*H480,2)</f>
        <v>0</v>
      </c>
      <c r="BL480" s="18" t="s">
        <v>159</v>
      </c>
      <c r="BM480" s="198" t="s">
        <v>603</v>
      </c>
    </row>
    <row r="481" spans="2:51" s="14" customFormat="1" ht="11.25">
      <c r="B481" s="211"/>
      <c r="C481" s="212"/>
      <c r="D481" s="202" t="s">
        <v>162</v>
      </c>
      <c r="E481" s="213" t="s">
        <v>1</v>
      </c>
      <c r="F481" s="214" t="s">
        <v>604</v>
      </c>
      <c r="G481" s="212"/>
      <c r="H481" s="215">
        <v>193</v>
      </c>
      <c r="I481" s="216"/>
      <c r="J481" s="212"/>
      <c r="K481" s="212"/>
      <c r="L481" s="217"/>
      <c r="M481" s="218"/>
      <c r="N481" s="219"/>
      <c r="O481" s="219"/>
      <c r="P481" s="219"/>
      <c r="Q481" s="219"/>
      <c r="R481" s="219"/>
      <c r="S481" s="219"/>
      <c r="T481" s="220"/>
      <c r="AT481" s="221" t="s">
        <v>162</v>
      </c>
      <c r="AU481" s="221" t="s">
        <v>160</v>
      </c>
      <c r="AV481" s="14" t="s">
        <v>86</v>
      </c>
      <c r="AW481" s="14" t="s">
        <v>31</v>
      </c>
      <c r="AX481" s="14" t="s">
        <v>84</v>
      </c>
      <c r="AY481" s="221" t="s">
        <v>150</v>
      </c>
    </row>
    <row r="482" spans="1:65" s="2" customFormat="1" ht="33" customHeight="1">
      <c r="A482" s="35"/>
      <c r="B482" s="36"/>
      <c r="C482" s="187" t="s">
        <v>605</v>
      </c>
      <c r="D482" s="187" t="s">
        <v>154</v>
      </c>
      <c r="E482" s="188" t="s">
        <v>606</v>
      </c>
      <c r="F482" s="189" t="s">
        <v>607</v>
      </c>
      <c r="G482" s="190" t="s">
        <v>157</v>
      </c>
      <c r="H482" s="191">
        <v>630.6</v>
      </c>
      <c r="I482" s="192"/>
      <c r="J482" s="193">
        <f>ROUND(I482*H482,2)</f>
        <v>0</v>
      </c>
      <c r="K482" s="189" t="s">
        <v>158</v>
      </c>
      <c r="L482" s="40"/>
      <c r="M482" s="194" t="s">
        <v>1</v>
      </c>
      <c r="N482" s="195" t="s">
        <v>41</v>
      </c>
      <c r="O482" s="72"/>
      <c r="P482" s="196">
        <f>O482*H482</f>
        <v>0</v>
      </c>
      <c r="Q482" s="196">
        <v>0</v>
      </c>
      <c r="R482" s="196">
        <f>Q482*H482</f>
        <v>0</v>
      </c>
      <c r="S482" s="196">
        <v>0</v>
      </c>
      <c r="T482" s="197">
        <f>S482*H482</f>
        <v>0</v>
      </c>
      <c r="U482" s="35"/>
      <c r="V482" s="35"/>
      <c r="W482" s="35"/>
      <c r="X482" s="35"/>
      <c r="Y482" s="35"/>
      <c r="Z482" s="35"/>
      <c r="AA482" s="35"/>
      <c r="AB482" s="35"/>
      <c r="AC482" s="35"/>
      <c r="AD482" s="35"/>
      <c r="AE482" s="35"/>
      <c r="AR482" s="198" t="s">
        <v>159</v>
      </c>
      <c r="AT482" s="198" t="s">
        <v>154</v>
      </c>
      <c r="AU482" s="198" t="s">
        <v>160</v>
      </c>
      <c r="AY482" s="18" t="s">
        <v>150</v>
      </c>
      <c r="BE482" s="199">
        <f>IF(N482="základní",J482,0)</f>
        <v>0</v>
      </c>
      <c r="BF482" s="199">
        <f>IF(N482="snížená",J482,0)</f>
        <v>0</v>
      </c>
      <c r="BG482" s="199">
        <f>IF(N482="zákl. přenesená",J482,0)</f>
        <v>0</v>
      </c>
      <c r="BH482" s="199">
        <f>IF(N482="sníž. přenesená",J482,0)</f>
        <v>0</v>
      </c>
      <c r="BI482" s="199">
        <f>IF(N482="nulová",J482,0)</f>
        <v>0</v>
      </c>
      <c r="BJ482" s="18" t="s">
        <v>84</v>
      </c>
      <c r="BK482" s="199">
        <f>ROUND(I482*H482,2)</f>
        <v>0</v>
      </c>
      <c r="BL482" s="18" t="s">
        <v>159</v>
      </c>
      <c r="BM482" s="198" t="s">
        <v>608</v>
      </c>
    </row>
    <row r="483" spans="2:51" s="13" customFormat="1" ht="11.25">
      <c r="B483" s="200"/>
      <c r="C483" s="201"/>
      <c r="D483" s="202" t="s">
        <v>162</v>
      </c>
      <c r="E483" s="203" t="s">
        <v>1</v>
      </c>
      <c r="F483" s="204" t="s">
        <v>301</v>
      </c>
      <c r="G483" s="201"/>
      <c r="H483" s="203" t="s">
        <v>1</v>
      </c>
      <c r="I483" s="205"/>
      <c r="J483" s="201"/>
      <c r="K483" s="201"/>
      <c r="L483" s="206"/>
      <c r="M483" s="207"/>
      <c r="N483" s="208"/>
      <c r="O483" s="208"/>
      <c r="P483" s="208"/>
      <c r="Q483" s="208"/>
      <c r="R483" s="208"/>
      <c r="S483" s="208"/>
      <c r="T483" s="209"/>
      <c r="AT483" s="210" t="s">
        <v>162</v>
      </c>
      <c r="AU483" s="210" t="s">
        <v>160</v>
      </c>
      <c r="AV483" s="13" t="s">
        <v>84</v>
      </c>
      <c r="AW483" s="13" t="s">
        <v>31</v>
      </c>
      <c r="AX483" s="13" t="s">
        <v>76</v>
      </c>
      <c r="AY483" s="210" t="s">
        <v>150</v>
      </c>
    </row>
    <row r="484" spans="2:51" s="14" customFormat="1" ht="22.5">
      <c r="B484" s="211"/>
      <c r="C484" s="212"/>
      <c r="D484" s="202" t="s">
        <v>162</v>
      </c>
      <c r="E484" s="213" t="s">
        <v>1</v>
      </c>
      <c r="F484" s="214" t="s">
        <v>302</v>
      </c>
      <c r="G484" s="212"/>
      <c r="H484" s="215">
        <v>450</v>
      </c>
      <c r="I484" s="216"/>
      <c r="J484" s="212"/>
      <c r="K484" s="212"/>
      <c r="L484" s="217"/>
      <c r="M484" s="218"/>
      <c r="N484" s="219"/>
      <c r="O484" s="219"/>
      <c r="P484" s="219"/>
      <c r="Q484" s="219"/>
      <c r="R484" s="219"/>
      <c r="S484" s="219"/>
      <c r="T484" s="220"/>
      <c r="AT484" s="221" t="s">
        <v>162</v>
      </c>
      <c r="AU484" s="221" t="s">
        <v>160</v>
      </c>
      <c r="AV484" s="14" t="s">
        <v>86</v>
      </c>
      <c r="AW484" s="14" t="s">
        <v>31</v>
      </c>
      <c r="AX484" s="14" t="s">
        <v>76</v>
      </c>
      <c r="AY484" s="221" t="s">
        <v>150</v>
      </c>
    </row>
    <row r="485" spans="2:51" s="14" customFormat="1" ht="11.25">
      <c r="B485" s="211"/>
      <c r="C485" s="212"/>
      <c r="D485" s="202" t="s">
        <v>162</v>
      </c>
      <c r="E485" s="213" t="s">
        <v>1</v>
      </c>
      <c r="F485" s="214" t="s">
        <v>609</v>
      </c>
      <c r="G485" s="212"/>
      <c r="H485" s="215">
        <v>26.5</v>
      </c>
      <c r="I485" s="216"/>
      <c r="J485" s="212"/>
      <c r="K485" s="212"/>
      <c r="L485" s="217"/>
      <c r="M485" s="218"/>
      <c r="N485" s="219"/>
      <c r="O485" s="219"/>
      <c r="P485" s="219"/>
      <c r="Q485" s="219"/>
      <c r="R485" s="219"/>
      <c r="S485" s="219"/>
      <c r="T485" s="220"/>
      <c r="AT485" s="221" t="s">
        <v>162</v>
      </c>
      <c r="AU485" s="221" t="s">
        <v>160</v>
      </c>
      <c r="AV485" s="14" t="s">
        <v>86</v>
      </c>
      <c r="AW485" s="14" t="s">
        <v>31</v>
      </c>
      <c r="AX485" s="14" t="s">
        <v>76</v>
      </c>
      <c r="AY485" s="221" t="s">
        <v>150</v>
      </c>
    </row>
    <row r="486" spans="2:51" s="14" customFormat="1" ht="11.25">
      <c r="B486" s="211"/>
      <c r="C486" s="212"/>
      <c r="D486" s="202" t="s">
        <v>162</v>
      </c>
      <c r="E486" s="213" t="s">
        <v>1</v>
      </c>
      <c r="F486" s="214" t="s">
        <v>610</v>
      </c>
      <c r="G486" s="212"/>
      <c r="H486" s="215">
        <v>154.1</v>
      </c>
      <c r="I486" s="216"/>
      <c r="J486" s="212"/>
      <c r="K486" s="212"/>
      <c r="L486" s="217"/>
      <c r="M486" s="218"/>
      <c r="N486" s="219"/>
      <c r="O486" s="219"/>
      <c r="P486" s="219"/>
      <c r="Q486" s="219"/>
      <c r="R486" s="219"/>
      <c r="S486" s="219"/>
      <c r="T486" s="220"/>
      <c r="AT486" s="221" t="s">
        <v>162</v>
      </c>
      <c r="AU486" s="221" t="s">
        <v>160</v>
      </c>
      <c r="AV486" s="14" t="s">
        <v>86</v>
      </c>
      <c r="AW486" s="14" t="s">
        <v>31</v>
      </c>
      <c r="AX486" s="14" t="s">
        <v>76</v>
      </c>
      <c r="AY486" s="221" t="s">
        <v>150</v>
      </c>
    </row>
    <row r="487" spans="2:51" s="16" customFormat="1" ht="11.25">
      <c r="B487" s="233"/>
      <c r="C487" s="234"/>
      <c r="D487" s="202" t="s">
        <v>162</v>
      </c>
      <c r="E487" s="235" t="s">
        <v>1</v>
      </c>
      <c r="F487" s="236" t="s">
        <v>170</v>
      </c>
      <c r="G487" s="234"/>
      <c r="H487" s="237">
        <v>630.6</v>
      </c>
      <c r="I487" s="238"/>
      <c r="J487" s="234"/>
      <c r="K487" s="234"/>
      <c r="L487" s="239"/>
      <c r="M487" s="240"/>
      <c r="N487" s="241"/>
      <c r="O487" s="241"/>
      <c r="P487" s="241"/>
      <c r="Q487" s="241"/>
      <c r="R487" s="241"/>
      <c r="S487" s="241"/>
      <c r="T487" s="242"/>
      <c r="AT487" s="243" t="s">
        <v>162</v>
      </c>
      <c r="AU487" s="243" t="s">
        <v>160</v>
      </c>
      <c r="AV487" s="16" t="s">
        <v>159</v>
      </c>
      <c r="AW487" s="16" t="s">
        <v>31</v>
      </c>
      <c r="AX487" s="16" t="s">
        <v>84</v>
      </c>
      <c r="AY487" s="243" t="s">
        <v>150</v>
      </c>
    </row>
    <row r="488" spans="1:65" s="2" customFormat="1" ht="24.2" customHeight="1">
      <c r="A488" s="35"/>
      <c r="B488" s="36"/>
      <c r="C488" s="187" t="s">
        <v>611</v>
      </c>
      <c r="D488" s="187" t="s">
        <v>154</v>
      </c>
      <c r="E488" s="188" t="s">
        <v>612</v>
      </c>
      <c r="F488" s="189" t="s">
        <v>613</v>
      </c>
      <c r="G488" s="190" t="s">
        <v>197</v>
      </c>
      <c r="H488" s="191">
        <v>2953.25</v>
      </c>
      <c r="I488" s="192"/>
      <c r="J488" s="193">
        <f>ROUND(I488*H488,2)</f>
        <v>0</v>
      </c>
      <c r="K488" s="189" t="s">
        <v>158</v>
      </c>
      <c r="L488" s="40"/>
      <c r="M488" s="194" t="s">
        <v>1</v>
      </c>
      <c r="N488" s="195" t="s">
        <v>41</v>
      </c>
      <c r="O488" s="72"/>
      <c r="P488" s="196">
        <f>O488*H488</f>
        <v>0</v>
      </c>
      <c r="Q488" s="196">
        <v>0.00016694</v>
      </c>
      <c r="R488" s="196">
        <f>Q488*H488</f>
        <v>0.493015555</v>
      </c>
      <c r="S488" s="196">
        <v>0</v>
      </c>
      <c r="T488" s="197">
        <f>S488*H488</f>
        <v>0</v>
      </c>
      <c r="U488" s="35"/>
      <c r="V488" s="35"/>
      <c r="W488" s="35"/>
      <c r="X488" s="35"/>
      <c r="Y488" s="35"/>
      <c r="Z488" s="35"/>
      <c r="AA488" s="35"/>
      <c r="AB488" s="35"/>
      <c r="AC488" s="35"/>
      <c r="AD488" s="35"/>
      <c r="AE488" s="35"/>
      <c r="AR488" s="198" t="s">
        <v>159</v>
      </c>
      <c r="AT488" s="198" t="s">
        <v>154</v>
      </c>
      <c r="AU488" s="198" t="s">
        <v>160</v>
      </c>
      <c r="AY488" s="18" t="s">
        <v>150</v>
      </c>
      <c r="BE488" s="199">
        <f>IF(N488="základní",J488,0)</f>
        <v>0</v>
      </c>
      <c r="BF488" s="199">
        <f>IF(N488="snížená",J488,0)</f>
        <v>0</v>
      </c>
      <c r="BG488" s="199">
        <f>IF(N488="zákl. přenesená",J488,0)</f>
        <v>0</v>
      </c>
      <c r="BH488" s="199">
        <f>IF(N488="sníž. přenesená",J488,0)</f>
        <v>0</v>
      </c>
      <c r="BI488" s="199">
        <f>IF(N488="nulová",J488,0)</f>
        <v>0</v>
      </c>
      <c r="BJ488" s="18" t="s">
        <v>84</v>
      </c>
      <c r="BK488" s="199">
        <f>ROUND(I488*H488,2)</f>
        <v>0</v>
      </c>
      <c r="BL488" s="18" t="s">
        <v>159</v>
      </c>
      <c r="BM488" s="198" t="s">
        <v>614</v>
      </c>
    </row>
    <row r="489" spans="2:51" s="13" customFormat="1" ht="11.25">
      <c r="B489" s="200"/>
      <c r="C489" s="201"/>
      <c r="D489" s="202" t="s">
        <v>162</v>
      </c>
      <c r="E489" s="203" t="s">
        <v>1</v>
      </c>
      <c r="F489" s="204" t="s">
        <v>301</v>
      </c>
      <c r="G489" s="201"/>
      <c r="H489" s="203" t="s">
        <v>1</v>
      </c>
      <c r="I489" s="205"/>
      <c r="J489" s="201"/>
      <c r="K489" s="201"/>
      <c r="L489" s="206"/>
      <c r="M489" s="207"/>
      <c r="N489" s="208"/>
      <c r="O489" s="208"/>
      <c r="P489" s="208"/>
      <c r="Q489" s="208"/>
      <c r="R489" s="208"/>
      <c r="S489" s="208"/>
      <c r="T489" s="209"/>
      <c r="AT489" s="210" t="s">
        <v>162</v>
      </c>
      <c r="AU489" s="210" t="s">
        <v>160</v>
      </c>
      <c r="AV489" s="13" t="s">
        <v>84</v>
      </c>
      <c r="AW489" s="13" t="s">
        <v>31</v>
      </c>
      <c r="AX489" s="13" t="s">
        <v>76</v>
      </c>
      <c r="AY489" s="210" t="s">
        <v>150</v>
      </c>
    </row>
    <row r="490" spans="2:51" s="14" customFormat="1" ht="22.5">
      <c r="B490" s="211"/>
      <c r="C490" s="212"/>
      <c r="D490" s="202" t="s">
        <v>162</v>
      </c>
      <c r="E490" s="213" t="s">
        <v>1</v>
      </c>
      <c r="F490" s="214" t="s">
        <v>615</v>
      </c>
      <c r="G490" s="212"/>
      <c r="H490" s="215">
        <v>2250</v>
      </c>
      <c r="I490" s="216"/>
      <c r="J490" s="212"/>
      <c r="K490" s="212"/>
      <c r="L490" s="217"/>
      <c r="M490" s="218"/>
      <c r="N490" s="219"/>
      <c r="O490" s="219"/>
      <c r="P490" s="219"/>
      <c r="Q490" s="219"/>
      <c r="R490" s="219"/>
      <c r="S490" s="219"/>
      <c r="T490" s="220"/>
      <c r="AT490" s="221" t="s">
        <v>162</v>
      </c>
      <c r="AU490" s="221" t="s">
        <v>160</v>
      </c>
      <c r="AV490" s="14" t="s">
        <v>86</v>
      </c>
      <c r="AW490" s="14" t="s">
        <v>31</v>
      </c>
      <c r="AX490" s="14" t="s">
        <v>76</v>
      </c>
      <c r="AY490" s="221" t="s">
        <v>150</v>
      </c>
    </row>
    <row r="491" spans="2:51" s="14" customFormat="1" ht="11.25">
      <c r="B491" s="211"/>
      <c r="C491" s="212"/>
      <c r="D491" s="202" t="s">
        <v>162</v>
      </c>
      <c r="E491" s="213" t="s">
        <v>1</v>
      </c>
      <c r="F491" s="214" t="s">
        <v>616</v>
      </c>
      <c r="G491" s="212"/>
      <c r="H491" s="215">
        <v>358.25</v>
      </c>
      <c r="I491" s="216"/>
      <c r="J491" s="212"/>
      <c r="K491" s="212"/>
      <c r="L491" s="217"/>
      <c r="M491" s="218"/>
      <c r="N491" s="219"/>
      <c r="O491" s="219"/>
      <c r="P491" s="219"/>
      <c r="Q491" s="219"/>
      <c r="R491" s="219"/>
      <c r="S491" s="219"/>
      <c r="T491" s="220"/>
      <c r="AT491" s="221" t="s">
        <v>162</v>
      </c>
      <c r="AU491" s="221" t="s">
        <v>160</v>
      </c>
      <c r="AV491" s="14" t="s">
        <v>86</v>
      </c>
      <c r="AW491" s="14" t="s">
        <v>31</v>
      </c>
      <c r="AX491" s="14" t="s">
        <v>76</v>
      </c>
      <c r="AY491" s="221" t="s">
        <v>150</v>
      </c>
    </row>
    <row r="492" spans="2:51" s="14" customFormat="1" ht="11.25">
      <c r="B492" s="211"/>
      <c r="C492" s="212"/>
      <c r="D492" s="202" t="s">
        <v>162</v>
      </c>
      <c r="E492" s="213" t="s">
        <v>1</v>
      </c>
      <c r="F492" s="214" t="s">
        <v>617</v>
      </c>
      <c r="G492" s="212"/>
      <c r="H492" s="215">
        <v>345</v>
      </c>
      <c r="I492" s="216"/>
      <c r="J492" s="212"/>
      <c r="K492" s="212"/>
      <c r="L492" s="217"/>
      <c r="M492" s="218"/>
      <c r="N492" s="219"/>
      <c r="O492" s="219"/>
      <c r="P492" s="219"/>
      <c r="Q492" s="219"/>
      <c r="R492" s="219"/>
      <c r="S492" s="219"/>
      <c r="T492" s="220"/>
      <c r="AT492" s="221" t="s">
        <v>162</v>
      </c>
      <c r="AU492" s="221" t="s">
        <v>160</v>
      </c>
      <c r="AV492" s="14" t="s">
        <v>86</v>
      </c>
      <c r="AW492" s="14" t="s">
        <v>31</v>
      </c>
      <c r="AX492" s="14" t="s">
        <v>76</v>
      </c>
      <c r="AY492" s="221" t="s">
        <v>150</v>
      </c>
    </row>
    <row r="493" spans="2:51" s="16" customFormat="1" ht="11.25">
      <c r="B493" s="233"/>
      <c r="C493" s="234"/>
      <c r="D493" s="202" t="s">
        <v>162</v>
      </c>
      <c r="E493" s="235" t="s">
        <v>1</v>
      </c>
      <c r="F493" s="236" t="s">
        <v>170</v>
      </c>
      <c r="G493" s="234"/>
      <c r="H493" s="237">
        <v>2953.25</v>
      </c>
      <c r="I493" s="238"/>
      <c r="J493" s="234"/>
      <c r="K493" s="234"/>
      <c r="L493" s="239"/>
      <c r="M493" s="240"/>
      <c r="N493" s="241"/>
      <c r="O493" s="241"/>
      <c r="P493" s="241"/>
      <c r="Q493" s="241"/>
      <c r="R493" s="241"/>
      <c r="S493" s="241"/>
      <c r="T493" s="242"/>
      <c r="AT493" s="243" t="s">
        <v>162</v>
      </c>
      <c r="AU493" s="243" t="s">
        <v>160</v>
      </c>
      <c r="AV493" s="16" t="s">
        <v>159</v>
      </c>
      <c r="AW493" s="16" t="s">
        <v>31</v>
      </c>
      <c r="AX493" s="16" t="s">
        <v>84</v>
      </c>
      <c r="AY493" s="243" t="s">
        <v>150</v>
      </c>
    </row>
    <row r="494" spans="1:65" s="2" customFormat="1" ht="24.2" customHeight="1">
      <c r="A494" s="35"/>
      <c r="B494" s="36"/>
      <c r="C494" s="244" t="s">
        <v>618</v>
      </c>
      <c r="D494" s="244" t="s">
        <v>255</v>
      </c>
      <c r="E494" s="245" t="s">
        <v>619</v>
      </c>
      <c r="F494" s="246" t="s">
        <v>620</v>
      </c>
      <c r="G494" s="247" t="s">
        <v>197</v>
      </c>
      <c r="H494" s="248">
        <v>3396.238</v>
      </c>
      <c r="I494" s="249"/>
      <c r="J494" s="250">
        <f>ROUND(I494*H494,2)</f>
        <v>0</v>
      </c>
      <c r="K494" s="246" t="s">
        <v>158</v>
      </c>
      <c r="L494" s="251"/>
      <c r="M494" s="252" t="s">
        <v>1</v>
      </c>
      <c r="N494" s="253" t="s">
        <v>41</v>
      </c>
      <c r="O494" s="72"/>
      <c r="P494" s="196">
        <f>O494*H494</f>
        <v>0</v>
      </c>
      <c r="Q494" s="196">
        <v>0.0003</v>
      </c>
      <c r="R494" s="196">
        <f>Q494*H494</f>
        <v>1.0188713999999999</v>
      </c>
      <c r="S494" s="196">
        <v>0</v>
      </c>
      <c r="T494" s="197">
        <f>S494*H494</f>
        <v>0</v>
      </c>
      <c r="U494" s="35"/>
      <c r="V494" s="35"/>
      <c r="W494" s="35"/>
      <c r="X494" s="35"/>
      <c r="Y494" s="35"/>
      <c r="Z494" s="35"/>
      <c r="AA494" s="35"/>
      <c r="AB494" s="35"/>
      <c r="AC494" s="35"/>
      <c r="AD494" s="35"/>
      <c r="AE494" s="35"/>
      <c r="AR494" s="198" t="s">
        <v>228</v>
      </c>
      <c r="AT494" s="198" t="s">
        <v>255</v>
      </c>
      <c r="AU494" s="198" t="s">
        <v>160</v>
      </c>
      <c r="AY494" s="18" t="s">
        <v>150</v>
      </c>
      <c r="BE494" s="199">
        <f>IF(N494="základní",J494,0)</f>
        <v>0</v>
      </c>
      <c r="BF494" s="199">
        <f>IF(N494="snížená",J494,0)</f>
        <v>0</v>
      </c>
      <c r="BG494" s="199">
        <f>IF(N494="zákl. přenesená",J494,0)</f>
        <v>0</v>
      </c>
      <c r="BH494" s="199">
        <f>IF(N494="sníž. přenesená",J494,0)</f>
        <v>0</v>
      </c>
      <c r="BI494" s="199">
        <f>IF(N494="nulová",J494,0)</f>
        <v>0</v>
      </c>
      <c r="BJ494" s="18" t="s">
        <v>84</v>
      </c>
      <c r="BK494" s="199">
        <f>ROUND(I494*H494,2)</f>
        <v>0</v>
      </c>
      <c r="BL494" s="18" t="s">
        <v>159</v>
      </c>
      <c r="BM494" s="198" t="s">
        <v>621</v>
      </c>
    </row>
    <row r="495" spans="2:51" s="13" customFormat="1" ht="11.25">
      <c r="B495" s="200"/>
      <c r="C495" s="201"/>
      <c r="D495" s="202" t="s">
        <v>162</v>
      </c>
      <c r="E495" s="203" t="s">
        <v>1</v>
      </c>
      <c r="F495" s="204" t="s">
        <v>301</v>
      </c>
      <c r="G495" s="201"/>
      <c r="H495" s="203" t="s">
        <v>1</v>
      </c>
      <c r="I495" s="205"/>
      <c r="J495" s="201"/>
      <c r="K495" s="201"/>
      <c r="L495" s="206"/>
      <c r="M495" s="207"/>
      <c r="N495" s="208"/>
      <c r="O495" s="208"/>
      <c r="P495" s="208"/>
      <c r="Q495" s="208"/>
      <c r="R495" s="208"/>
      <c r="S495" s="208"/>
      <c r="T495" s="209"/>
      <c r="AT495" s="210" t="s">
        <v>162</v>
      </c>
      <c r="AU495" s="210" t="s">
        <v>160</v>
      </c>
      <c r="AV495" s="13" t="s">
        <v>84</v>
      </c>
      <c r="AW495" s="13" t="s">
        <v>31</v>
      </c>
      <c r="AX495" s="13" t="s">
        <v>76</v>
      </c>
      <c r="AY495" s="210" t="s">
        <v>150</v>
      </c>
    </row>
    <row r="496" spans="2:51" s="14" customFormat="1" ht="22.5">
      <c r="B496" s="211"/>
      <c r="C496" s="212"/>
      <c r="D496" s="202" t="s">
        <v>162</v>
      </c>
      <c r="E496" s="213" t="s">
        <v>1</v>
      </c>
      <c r="F496" s="214" t="s">
        <v>615</v>
      </c>
      <c r="G496" s="212"/>
      <c r="H496" s="215">
        <v>2250</v>
      </c>
      <c r="I496" s="216"/>
      <c r="J496" s="212"/>
      <c r="K496" s="212"/>
      <c r="L496" s="217"/>
      <c r="M496" s="218"/>
      <c r="N496" s="219"/>
      <c r="O496" s="219"/>
      <c r="P496" s="219"/>
      <c r="Q496" s="219"/>
      <c r="R496" s="219"/>
      <c r="S496" s="219"/>
      <c r="T496" s="220"/>
      <c r="AT496" s="221" t="s">
        <v>162</v>
      </c>
      <c r="AU496" s="221" t="s">
        <v>160</v>
      </c>
      <c r="AV496" s="14" t="s">
        <v>86</v>
      </c>
      <c r="AW496" s="14" t="s">
        <v>31</v>
      </c>
      <c r="AX496" s="14" t="s">
        <v>76</v>
      </c>
      <c r="AY496" s="221" t="s">
        <v>150</v>
      </c>
    </row>
    <row r="497" spans="2:51" s="14" customFormat="1" ht="11.25">
      <c r="B497" s="211"/>
      <c r="C497" s="212"/>
      <c r="D497" s="202" t="s">
        <v>162</v>
      </c>
      <c r="E497" s="213" t="s">
        <v>1</v>
      </c>
      <c r="F497" s="214" t="s">
        <v>616</v>
      </c>
      <c r="G497" s="212"/>
      <c r="H497" s="215">
        <v>358.25</v>
      </c>
      <c r="I497" s="216"/>
      <c r="J497" s="212"/>
      <c r="K497" s="212"/>
      <c r="L497" s="217"/>
      <c r="M497" s="218"/>
      <c r="N497" s="219"/>
      <c r="O497" s="219"/>
      <c r="P497" s="219"/>
      <c r="Q497" s="219"/>
      <c r="R497" s="219"/>
      <c r="S497" s="219"/>
      <c r="T497" s="220"/>
      <c r="AT497" s="221" t="s">
        <v>162</v>
      </c>
      <c r="AU497" s="221" t="s">
        <v>160</v>
      </c>
      <c r="AV497" s="14" t="s">
        <v>86</v>
      </c>
      <c r="AW497" s="14" t="s">
        <v>31</v>
      </c>
      <c r="AX497" s="14" t="s">
        <v>76</v>
      </c>
      <c r="AY497" s="221" t="s">
        <v>150</v>
      </c>
    </row>
    <row r="498" spans="2:51" s="14" customFormat="1" ht="11.25">
      <c r="B498" s="211"/>
      <c r="C498" s="212"/>
      <c r="D498" s="202" t="s">
        <v>162</v>
      </c>
      <c r="E498" s="213" t="s">
        <v>1</v>
      </c>
      <c r="F498" s="214" t="s">
        <v>617</v>
      </c>
      <c r="G498" s="212"/>
      <c r="H498" s="215">
        <v>345</v>
      </c>
      <c r="I498" s="216"/>
      <c r="J498" s="212"/>
      <c r="K498" s="212"/>
      <c r="L498" s="217"/>
      <c r="M498" s="218"/>
      <c r="N498" s="219"/>
      <c r="O498" s="219"/>
      <c r="P498" s="219"/>
      <c r="Q498" s="219"/>
      <c r="R498" s="219"/>
      <c r="S498" s="219"/>
      <c r="T498" s="220"/>
      <c r="AT498" s="221" t="s">
        <v>162</v>
      </c>
      <c r="AU498" s="221" t="s">
        <v>160</v>
      </c>
      <c r="AV498" s="14" t="s">
        <v>86</v>
      </c>
      <c r="AW498" s="14" t="s">
        <v>31</v>
      </c>
      <c r="AX498" s="14" t="s">
        <v>76</v>
      </c>
      <c r="AY498" s="221" t="s">
        <v>150</v>
      </c>
    </row>
    <row r="499" spans="2:51" s="15" customFormat="1" ht="11.25">
      <c r="B499" s="222"/>
      <c r="C499" s="223"/>
      <c r="D499" s="202" t="s">
        <v>162</v>
      </c>
      <c r="E499" s="224" t="s">
        <v>1</v>
      </c>
      <c r="F499" s="225" t="s">
        <v>166</v>
      </c>
      <c r="G499" s="223"/>
      <c r="H499" s="226">
        <v>2953.25</v>
      </c>
      <c r="I499" s="227"/>
      <c r="J499" s="223"/>
      <c r="K499" s="223"/>
      <c r="L499" s="228"/>
      <c r="M499" s="229"/>
      <c r="N499" s="230"/>
      <c r="O499" s="230"/>
      <c r="P499" s="230"/>
      <c r="Q499" s="230"/>
      <c r="R499" s="230"/>
      <c r="S499" s="230"/>
      <c r="T499" s="231"/>
      <c r="AT499" s="232" t="s">
        <v>162</v>
      </c>
      <c r="AU499" s="232" t="s">
        <v>160</v>
      </c>
      <c r="AV499" s="15" t="s">
        <v>160</v>
      </c>
      <c r="AW499" s="15" t="s">
        <v>31</v>
      </c>
      <c r="AX499" s="15" t="s">
        <v>76</v>
      </c>
      <c r="AY499" s="232" t="s">
        <v>150</v>
      </c>
    </row>
    <row r="500" spans="2:51" s="14" customFormat="1" ht="11.25">
      <c r="B500" s="211"/>
      <c r="C500" s="212"/>
      <c r="D500" s="202" t="s">
        <v>162</v>
      </c>
      <c r="E500" s="213" t="s">
        <v>1</v>
      </c>
      <c r="F500" s="214" t="s">
        <v>622</v>
      </c>
      <c r="G500" s="212"/>
      <c r="H500" s="215">
        <v>442.988</v>
      </c>
      <c r="I500" s="216"/>
      <c r="J500" s="212"/>
      <c r="K500" s="212"/>
      <c r="L500" s="217"/>
      <c r="M500" s="218"/>
      <c r="N500" s="219"/>
      <c r="O500" s="219"/>
      <c r="P500" s="219"/>
      <c r="Q500" s="219"/>
      <c r="R500" s="219"/>
      <c r="S500" s="219"/>
      <c r="T500" s="220"/>
      <c r="AT500" s="221" t="s">
        <v>162</v>
      </c>
      <c r="AU500" s="221" t="s">
        <v>160</v>
      </c>
      <c r="AV500" s="14" t="s">
        <v>86</v>
      </c>
      <c r="AW500" s="14" t="s">
        <v>31</v>
      </c>
      <c r="AX500" s="14" t="s">
        <v>76</v>
      </c>
      <c r="AY500" s="221" t="s">
        <v>150</v>
      </c>
    </row>
    <row r="501" spans="2:51" s="16" customFormat="1" ht="11.25">
      <c r="B501" s="233"/>
      <c r="C501" s="234"/>
      <c r="D501" s="202" t="s">
        <v>162</v>
      </c>
      <c r="E501" s="235" t="s">
        <v>1</v>
      </c>
      <c r="F501" s="236" t="s">
        <v>170</v>
      </c>
      <c r="G501" s="234"/>
      <c r="H501" s="237">
        <v>3396.238</v>
      </c>
      <c r="I501" s="238"/>
      <c r="J501" s="234"/>
      <c r="K501" s="234"/>
      <c r="L501" s="239"/>
      <c r="M501" s="240"/>
      <c r="N501" s="241"/>
      <c r="O501" s="241"/>
      <c r="P501" s="241"/>
      <c r="Q501" s="241"/>
      <c r="R501" s="241"/>
      <c r="S501" s="241"/>
      <c r="T501" s="242"/>
      <c r="AT501" s="243" t="s">
        <v>162</v>
      </c>
      <c r="AU501" s="243" t="s">
        <v>160</v>
      </c>
      <c r="AV501" s="16" t="s">
        <v>159</v>
      </c>
      <c r="AW501" s="16" t="s">
        <v>31</v>
      </c>
      <c r="AX501" s="16" t="s">
        <v>84</v>
      </c>
      <c r="AY501" s="243" t="s">
        <v>150</v>
      </c>
    </row>
    <row r="502" spans="2:63" s="12" customFormat="1" ht="22.9" customHeight="1">
      <c r="B502" s="171"/>
      <c r="C502" s="172"/>
      <c r="D502" s="173" t="s">
        <v>75</v>
      </c>
      <c r="E502" s="185" t="s">
        <v>234</v>
      </c>
      <c r="F502" s="185" t="s">
        <v>623</v>
      </c>
      <c r="G502" s="172"/>
      <c r="H502" s="172"/>
      <c r="I502" s="175"/>
      <c r="J502" s="186">
        <f>BK502</f>
        <v>0</v>
      </c>
      <c r="K502" s="172"/>
      <c r="L502" s="177"/>
      <c r="M502" s="178"/>
      <c r="N502" s="179"/>
      <c r="O502" s="179"/>
      <c r="P502" s="180">
        <f>P503+P532+P543+P584+P627+P642+P683+P740</f>
        <v>0</v>
      </c>
      <c r="Q502" s="179"/>
      <c r="R502" s="180">
        <f>R503+R532+R543+R584+R627+R642+R683+R740</f>
        <v>188.73452619999998</v>
      </c>
      <c r="S502" s="179"/>
      <c r="T502" s="181">
        <f>T503+T532+T543+T584+T627+T642+T683+T740</f>
        <v>8340.609999999999</v>
      </c>
      <c r="AR502" s="182" t="s">
        <v>84</v>
      </c>
      <c r="AT502" s="183" t="s">
        <v>75</v>
      </c>
      <c r="AU502" s="183" t="s">
        <v>84</v>
      </c>
      <c r="AY502" s="182" t="s">
        <v>150</v>
      </c>
      <c r="BK502" s="184">
        <f>BK503+BK532+BK543+BK584+BK627+BK642+BK683+BK740</f>
        <v>0</v>
      </c>
    </row>
    <row r="503" spans="2:63" s="12" customFormat="1" ht="20.85" customHeight="1">
      <c r="B503" s="171"/>
      <c r="C503" s="172"/>
      <c r="D503" s="173" t="s">
        <v>75</v>
      </c>
      <c r="E503" s="185" t="s">
        <v>624</v>
      </c>
      <c r="F503" s="185" t="s">
        <v>625</v>
      </c>
      <c r="G503" s="172"/>
      <c r="H503" s="172"/>
      <c r="I503" s="175"/>
      <c r="J503" s="186">
        <f>BK503</f>
        <v>0</v>
      </c>
      <c r="K503" s="172"/>
      <c r="L503" s="177"/>
      <c r="M503" s="178"/>
      <c r="N503" s="179"/>
      <c r="O503" s="179"/>
      <c r="P503" s="180">
        <f>SUM(P504:P531)</f>
        <v>0</v>
      </c>
      <c r="Q503" s="179"/>
      <c r="R503" s="180">
        <f>SUM(R504:R531)</f>
        <v>0.13436499999999998</v>
      </c>
      <c r="S503" s="179"/>
      <c r="T503" s="181">
        <f>SUM(T504:T531)</f>
        <v>544.7</v>
      </c>
      <c r="AR503" s="182" t="s">
        <v>84</v>
      </c>
      <c r="AT503" s="183" t="s">
        <v>75</v>
      </c>
      <c r="AU503" s="183" t="s">
        <v>86</v>
      </c>
      <c r="AY503" s="182" t="s">
        <v>150</v>
      </c>
      <c r="BK503" s="184">
        <f>SUM(BK504:BK531)</f>
        <v>0</v>
      </c>
    </row>
    <row r="504" spans="1:65" s="2" customFormat="1" ht="16.5" customHeight="1">
      <c r="A504" s="35"/>
      <c r="B504" s="36"/>
      <c r="C504" s="187" t="s">
        <v>626</v>
      </c>
      <c r="D504" s="187" t="s">
        <v>154</v>
      </c>
      <c r="E504" s="188" t="s">
        <v>627</v>
      </c>
      <c r="F504" s="189" t="s">
        <v>628</v>
      </c>
      <c r="G504" s="190" t="s">
        <v>577</v>
      </c>
      <c r="H504" s="191">
        <v>149</v>
      </c>
      <c r="I504" s="192"/>
      <c r="J504" s="193">
        <f>ROUND(I504*H504,2)</f>
        <v>0</v>
      </c>
      <c r="K504" s="189" t="s">
        <v>158</v>
      </c>
      <c r="L504" s="40"/>
      <c r="M504" s="194" t="s">
        <v>1</v>
      </c>
      <c r="N504" s="195" t="s">
        <v>41</v>
      </c>
      <c r="O504" s="72"/>
      <c r="P504" s="196">
        <f>O504*H504</f>
        <v>0</v>
      </c>
      <c r="Q504" s="196">
        <v>0</v>
      </c>
      <c r="R504" s="196">
        <f>Q504*H504</f>
        <v>0</v>
      </c>
      <c r="S504" s="196">
        <v>0</v>
      </c>
      <c r="T504" s="197">
        <f>S504*H504</f>
        <v>0</v>
      </c>
      <c r="U504" s="35"/>
      <c r="V504" s="35"/>
      <c r="W504" s="35"/>
      <c r="X504" s="35"/>
      <c r="Y504" s="35"/>
      <c r="Z504" s="35"/>
      <c r="AA504" s="35"/>
      <c r="AB504" s="35"/>
      <c r="AC504" s="35"/>
      <c r="AD504" s="35"/>
      <c r="AE504" s="35"/>
      <c r="AR504" s="198" t="s">
        <v>159</v>
      </c>
      <c r="AT504" s="198" t="s">
        <v>154</v>
      </c>
      <c r="AU504" s="198" t="s">
        <v>160</v>
      </c>
      <c r="AY504" s="18" t="s">
        <v>150</v>
      </c>
      <c r="BE504" s="199">
        <f>IF(N504="základní",J504,0)</f>
        <v>0</v>
      </c>
      <c r="BF504" s="199">
        <f>IF(N504="snížená",J504,0)</f>
        <v>0</v>
      </c>
      <c r="BG504" s="199">
        <f>IF(N504="zákl. přenesená",J504,0)</f>
        <v>0</v>
      </c>
      <c r="BH504" s="199">
        <f>IF(N504="sníž. přenesená",J504,0)</f>
        <v>0</v>
      </c>
      <c r="BI504" s="199">
        <f>IF(N504="nulová",J504,0)</f>
        <v>0</v>
      </c>
      <c r="BJ504" s="18" t="s">
        <v>84</v>
      </c>
      <c r="BK504" s="199">
        <f>ROUND(I504*H504,2)</f>
        <v>0</v>
      </c>
      <c r="BL504" s="18" t="s">
        <v>159</v>
      </c>
      <c r="BM504" s="198" t="s">
        <v>629</v>
      </c>
    </row>
    <row r="505" spans="2:51" s="13" customFormat="1" ht="11.25">
      <c r="B505" s="200"/>
      <c r="C505" s="201"/>
      <c r="D505" s="202" t="s">
        <v>162</v>
      </c>
      <c r="E505" s="203" t="s">
        <v>1</v>
      </c>
      <c r="F505" s="204" t="s">
        <v>630</v>
      </c>
      <c r="G505" s="201"/>
      <c r="H505" s="203" t="s">
        <v>1</v>
      </c>
      <c r="I505" s="205"/>
      <c r="J505" s="201"/>
      <c r="K505" s="201"/>
      <c r="L505" s="206"/>
      <c r="M505" s="207"/>
      <c r="N505" s="208"/>
      <c r="O505" s="208"/>
      <c r="P505" s="208"/>
      <c r="Q505" s="208"/>
      <c r="R505" s="208"/>
      <c r="S505" s="208"/>
      <c r="T505" s="209"/>
      <c r="AT505" s="210" t="s">
        <v>162</v>
      </c>
      <c r="AU505" s="210" t="s">
        <v>160</v>
      </c>
      <c r="AV505" s="13" t="s">
        <v>84</v>
      </c>
      <c r="AW505" s="13" t="s">
        <v>31</v>
      </c>
      <c r="AX505" s="13" t="s">
        <v>76</v>
      </c>
      <c r="AY505" s="210" t="s">
        <v>150</v>
      </c>
    </row>
    <row r="506" spans="2:51" s="14" customFormat="1" ht="22.5">
      <c r="B506" s="211"/>
      <c r="C506" s="212"/>
      <c r="D506" s="202" t="s">
        <v>162</v>
      </c>
      <c r="E506" s="213" t="s">
        <v>1</v>
      </c>
      <c r="F506" s="214" t="s">
        <v>631</v>
      </c>
      <c r="G506" s="212"/>
      <c r="H506" s="215">
        <v>149</v>
      </c>
      <c r="I506" s="216"/>
      <c r="J506" s="212"/>
      <c r="K506" s="212"/>
      <c r="L506" s="217"/>
      <c r="M506" s="218"/>
      <c r="N506" s="219"/>
      <c r="O506" s="219"/>
      <c r="P506" s="219"/>
      <c r="Q506" s="219"/>
      <c r="R506" s="219"/>
      <c r="S506" s="219"/>
      <c r="T506" s="220"/>
      <c r="AT506" s="221" t="s">
        <v>162</v>
      </c>
      <c r="AU506" s="221" t="s">
        <v>160</v>
      </c>
      <c r="AV506" s="14" t="s">
        <v>86</v>
      </c>
      <c r="AW506" s="14" t="s">
        <v>31</v>
      </c>
      <c r="AX506" s="14" t="s">
        <v>84</v>
      </c>
      <c r="AY506" s="221" t="s">
        <v>150</v>
      </c>
    </row>
    <row r="507" spans="1:65" s="2" customFormat="1" ht="24.2" customHeight="1">
      <c r="A507" s="35"/>
      <c r="B507" s="36"/>
      <c r="C507" s="187" t="s">
        <v>632</v>
      </c>
      <c r="D507" s="187" t="s">
        <v>154</v>
      </c>
      <c r="E507" s="188" t="s">
        <v>633</v>
      </c>
      <c r="F507" s="189" t="s">
        <v>634</v>
      </c>
      <c r="G507" s="190" t="s">
        <v>577</v>
      </c>
      <c r="H507" s="191">
        <v>61.5</v>
      </c>
      <c r="I507" s="192"/>
      <c r="J507" s="193">
        <f>ROUND(I507*H507,2)</f>
        <v>0</v>
      </c>
      <c r="K507" s="189" t="s">
        <v>158</v>
      </c>
      <c r="L507" s="40"/>
      <c r="M507" s="194" t="s">
        <v>1</v>
      </c>
      <c r="N507" s="195" t="s">
        <v>41</v>
      </c>
      <c r="O507" s="72"/>
      <c r="P507" s="196">
        <f>O507*H507</f>
        <v>0</v>
      </c>
      <c r="Q507" s="196">
        <v>0</v>
      </c>
      <c r="R507" s="196">
        <f>Q507*H507</f>
        <v>0</v>
      </c>
      <c r="S507" s="196">
        <v>0</v>
      </c>
      <c r="T507" s="197">
        <f>S507*H507</f>
        <v>0</v>
      </c>
      <c r="U507" s="35"/>
      <c r="V507" s="35"/>
      <c r="W507" s="35"/>
      <c r="X507" s="35"/>
      <c r="Y507" s="35"/>
      <c r="Z507" s="35"/>
      <c r="AA507" s="35"/>
      <c r="AB507" s="35"/>
      <c r="AC507" s="35"/>
      <c r="AD507" s="35"/>
      <c r="AE507" s="35"/>
      <c r="AR507" s="198" t="s">
        <v>159</v>
      </c>
      <c r="AT507" s="198" t="s">
        <v>154</v>
      </c>
      <c r="AU507" s="198" t="s">
        <v>160</v>
      </c>
      <c r="AY507" s="18" t="s">
        <v>150</v>
      </c>
      <c r="BE507" s="199">
        <f>IF(N507="základní",J507,0)</f>
        <v>0</v>
      </c>
      <c r="BF507" s="199">
        <f>IF(N507="snížená",J507,0)</f>
        <v>0</v>
      </c>
      <c r="BG507" s="199">
        <f>IF(N507="zákl. přenesená",J507,0)</f>
        <v>0</v>
      </c>
      <c r="BH507" s="199">
        <f>IF(N507="sníž. přenesená",J507,0)</f>
        <v>0</v>
      </c>
      <c r="BI507" s="199">
        <f>IF(N507="nulová",J507,0)</f>
        <v>0</v>
      </c>
      <c r="BJ507" s="18" t="s">
        <v>84</v>
      </c>
      <c r="BK507" s="199">
        <f>ROUND(I507*H507,2)</f>
        <v>0</v>
      </c>
      <c r="BL507" s="18" t="s">
        <v>159</v>
      </c>
      <c r="BM507" s="198" t="s">
        <v>635</v>
      </c>
    </row>
    <row r="508" spans="2:51" s="13" customFormat="1" ht="11.25">
      <c r="B508" s="200"/>
      <c r="C508" s="201"/>
      <c r="D508" s="202" t="s">
        <v>162</v>
      </c>
      <c r="E508" s="203" t="s">
        <v>1</v>
      </c>
      <c r="F508" s="204" t="s">
        <v>630</v>
      </c>
      <c r="G508" s="201"/>
      <c r="H508" s="203" t="s">
        <v>1</v>
      </c>
      <c r="I508" s="205"/>
      <c r="J508" s="201"/>
      <c r="K508" s="201"/>
      <c r="L508" s="206"/>
      <c r="M508" s="207"/>
      <c r="N508" s="208"/>
      <c r="O508" s="208"/>
      <c r="P508" s="208"/>
      <c r="Q508" s="208"/>
      <c r="R508" s="208"/>
      <c r="S508" s="208"/>
      <c r="T508" s="209"/>
      <c r="AT508" s="210" t="s">
        <v>162</v>
      </c>
      <c r="AU508" s="210" t="s">
        <v>160</v>
      </c>
      <c r="AV508" s="13" t="s">
        <v>84</v>
      </c>
      <c r="AW508" s="13" t="s">
        <v>31</v>
      </c>
      <c r="AX508" s="13" t="s">
        <v>76</v>
      </c>
      <c r="AY508" s="210" t="s">
        <v>150</v>
      </c>
    </row>
    <row r="509" spans="2:51" s="14" customFormat="1" ht="11.25">
      <c r="B509" s="211"/>
      <c r="C509" s="212"/>
      <c r="D509" s="202" t="s">
        <v>162</v>
      </c>
      <c r="E509" s="213" t="s">
        <v>1</v>
      </c>
      <c r="F509" s="214" t="s">
        <v>636</v>
      </c>
      <c r="G509" s="212"/>
      <c r="H509" s="215">
        <v>61.5</v>
      </c>
      <c r="I509" s="216"/>
      <c r="J509" s="212"/>
      <c r="K509" s="212"/>
      <c r="L509" s="217"/>
      <c r="M509" s="218"/>
      <c r="N509" s="219"/>
      <c r="O509" s="219"/>
      <c r="P509" s="219"/>
      <c r="Q509" s="219"/>
      <c r="R509" s="219"/>
      <c r="S509" s="219"/>
      <c r="T509" s="220"/>
      <c r="AT509" s="221" t="s">
        <v>162</v>
      </c>
      <c r="AU509" s="221" t="s">
        <v>160</v>
      </c>
      <c r="AV509" s="14" t="s">
        <v>86</v>
      </c>
      <c r="AW509" s="14" t="s">
        <v>31</v>
      </c>
      <c r="AX509" s="14" t="s">
        <v>84</v>
      </c>
      <c r="AY509" s="221" t="s">
        <v>150</v>
      </c>
    </row>
    <row r="510" spans="1:65" s="2" customFormat="1" ht="24.2" customHeight="1">
      <c r="A510" s="35"/>
      <c r="B510" s="36"/>
      <c r="C510" s="187" t="s">
        <v>637</v>
      </c>
      <c r="D510" s="187" t="s">
        <v>154</v>
      </c>
      <c r="E510" s="188" t="s">
        <v>638</v>
      </c>
      <c r="F510" s="189" t="s">
        <v>639</v>
      </c>
      <c r="G510" s="190" t="s">
        <v>577</v>
      </c>
      <c r="H510" s="191">
        <v>32</v>
      </c>
      <c r="I510" s="192"/>
      <c r="J510" s="193">
        <f>ROUND(I510*H510,2)</f>
        <v>0</v>
      </c>
      <c r="K510" s="189" t="s">
        <v>158</v>
      </c>
      <c r="L510" s="40"/>
      <c r="M510" s="194" t="s">
        <v>1</v>
      </c>
      <c r="N510" s="195" t="s">
        <v>41</v>
      </c>
      <c r="O510" s="72"/>
      <c r="P510" s="196">
        <f>O510*H510</f>
        <v>0</v>
      </c>
      <c r="Q510" s="196">
        <v>0</v>
      </c>
      <c r="R510" s="196">
        <f>Q510*H510</f>
        <v>0</v>
      </c>
      <c r="S510" s="196">
        <v>0</v>
      </c>
      <c r="T510" s="197">
        <f>S510*H510</f>
        <v>0</v>
      </c>
      <c r="U510" s="35"/>
      <c r="V510" s="35"/>
      <c r="W510" s="35"/>
      <c r="X510" s="35"/>
      <c r="Y510" s="35"/>
      <c r="Z510" s="35"/>
      <c r="AA510" s="35"/>
      <c r="AB510" s="35"/>
      <c r="AC510" s="35"/>
      <c r="AD510" s="35"/>
      <c r="AE510" s="35"/>
      <c r="AR510" s="198" t="s">
        <v>159</v>
      </c>
      <c r="AT510" s="198" t="s">
        <v>154</v>
      </c>
      <c r="AU510" s="198" t="s">
        <v>160</v>
      </c>
      <c r="AY510" s="18" t="s">
        <v>150</v>
      </c>
      <c r="BE510" s="199">
        <f>IF(N510="základní",J510,0)</f>
        <v>0</v>
      </c>
      <c r="BF510" s="199">
        <f>IF(N510="snížená",J510,0)</f>
        <v>0</v>
      </c>
      <c r="BG510" s="199">
        <f>IF(N510="zákl. přenesená",J510,0)</f>
        <v>0</v>
      </c>
      <c r="BH510" s="199">
        <f>IF(N510="sníž. přenesená",J510,0)</f>
        <v>0</v>
      </c>
      <c r="BI510" s="199">
        <f>IF(N510="nulová",J510,0)</f>
        <v>0</v>
      </c>
      <c r="BJ510" s="18" t="s">
        <v>84</v>
      </c>
      <c r="BK510" s="199">
        <f>ROUND(I510*H510,2)</f>
        <v>0</v>
      </c>
      <c r="BL510" s="18" t="s">
        <v>159</v>
      </c>
      <c r="BM510" s="198" t="s">
        <v>640</v>
      </c>
    </row>
    <row r="511" spans="2:51" s="13" customFormat="1" ht="11.25">
      <c r="B511" s="200"/>
      <c r="C511" s="201"/>
      <c r="D511" s="202" t="s">
        <v>162</v>
      </c>
      <c r="E511" s="203" t="s">
        <v>1</v>
      </c>
      <c r="F511" s="204" t="s">
        <v>630</v>
      </c>
      <c r="G511" s="201"/>
      <c r="H511" s="203" t="s">
        <v>1</v>
      </c>
      <c r="I511" s="205"/>
      <c r="J511" s="201"/>
      <c r="K511" s="201"/>
      <c r="L511" s="206"/>
      <c r="M511" s="207"/>
      <c r="N511" s="208"/>
      <c r="O511" s="208"/>
      <c r="P511" s="208"/>
      <c r="Q511" s="208"/>
      <c r="R511" s="208"/>
      <c r="S511" s="208"/>
      <c r="T511" s="209"/>
      <c r="AT511" s="210" t="s">
        <v>162</v>
      </c>
      <c r="AU511" s="210" t="s">
        <v>160</v>
      </c>
      <c r="AV511" s="13" t="s">
        <v>84</v>
      </c>
      <c r="AW511" s="13" t="s">
        <v>31</v>
      </c>
      <c r="AX511" s="13" t="s">
        <v>76</v>
      </c>
      <c r="AY511" s="210" t="s">
        <v>150</v>
      </c>
    </row>
    <row r="512" spans="2:51" s="14" customFormat="1" ht="11.25">
      <c r="B512" s="211"/>
      <c r="C512" s="212"/>
      <c r="D512" s="202" t="s">
        <v>162</v>
      </c>
      <c r="E512" s="213" t="s">
        <v>1</v>
      </c>
      <c r="F512" s="214" t="s">
        <v>641</v>
      </c>
      <c r="G512" s="212"/>
      <c r="H512" s="215">
        <v>32</v>
      </c>
      <c r="I512" s="216"/>
      <c r="J512" s="212"/>
      <c r="K512" s="212"/>
      <c r="L512" s="217"/>
      <c r="M512" s="218"/>
      <c r="N512" s="219"/>
      <c r="O512" s="219"/>
      <c r="P512" s="219"/>
      <c r="Q512" s="219"/>
      <c r="R512" s="219"/>
      <c r="S512" s="219"/>
      <c r="T512" s="220"/>
      <c r="AT512" s="221" t="s">
        <v>162</v>
      </c>
      <c r="AU512" s="221" t="s">
        <v>160</v>
      </c>
      <c r="AV512" s="14" t="s">
        <v>86</v>
      </c>
      <c r="AW512" s="14" t="s">
        <v>31</v>
      </c>
      <c r="AX512" s="14" t="s">
        <v>84</v>
      </c>
      <c r="AY512" s="221" t="s">
        <v>150</v>
      </c>
    </row>
    <row r="513" spans="1:65" s="2" customFormat="1" ht="24.2" customHeight="1">
      <c r="A513" s="35"/>
      <c r="B513" s="36"/>
      <c r="C513" s="187" t="s">
        <v>642</v>
      </c>
      <c r="D513" s="187" t="s">
        <v>154</v>
      </c>
      <c r="E513" s="188" t="s">
        <v>643</v>
      </c>
      <c r="F513" s="189" t="s">
        <v>644</v>
      </c>
      <c r="G513" s="190" t="s">
        <v>577</v>
      </c>
      <c r="H513" s="191">
        <v>42.5</v>
      </c>
      <c r="I513" s="192"/>
      <c r="J513" s="193">
        <f>ROUND(I513*H513,2)</f>
        <v>0</v>
      </c>
      <c r="K513" s="189" t="s">
        <v>158</v>
      </c>
      <c r="L513" s="40"/>
      <c r="M513" s="194" t="s">
        <v>1</v>
      </c>
      <c r="N513" s="195" t="s">
        <v>41</v>
      </c>
      <c r="O513" s="72"/>
      <c r="P513" s="196">
        <f>O513*H513</f>
        <v>0</v>
      </c>
      <c r="Q513" s="196">
        <v>2E-05</v>
      </c>
      <c r="R513" s="196">
        <f>Q513*H513</f>
        <v>0.0008500000000000001</v>
      </c>
      <c r="S513" s="196">
        <v>0</v>
      </c>
      <c r="T513" s="197">
        <f>S513*H513</f>
        <v>0</v>
      </c>
      <c r="U513" s="35"/>
      <c r="V513" s="35"/>
      <c r="W513" s="35"/>
      <c r="X513" s="35"/>
      <c r="Y513" s="35"/>
      <c r="Z513" s="35"/>
      <c r="AA513" s="35"/>
      <c r="AB513" s="35"/>
      <c r="AC513" s="35"/>
      <c r="AD513" s="35"/>
      <c r="AE513" s="35"/>
      <c r="AR513" s="198" t="s">
        <v>159</v>
      </c>
      <c r="AT513" s="198" t="s">
        <v>154</v>
      </c>
      <c r="AU513" s="198" t="s">
        <v>160</v>
      </c>
      <c r="AY513" s="18" t="s">
        <v>150</v>
      </c>
      <c r="BE513" s="199">
        <f>IF(N513="základní",J513,0)</f>
        <v>0</v>
      </c>
      <c r="BF513" s="199">
        <f>IF(N513="snížená",J513,0)</f>
        <v>0</v>
      </c>
      <c r="BG513" s="199">
        <f>IF(N513="zákl. přenesená",J513,0)</f>
        <v>0</v>
      </c>
      <c r="BH513" s="199">
        <f>IF(N513="sníž. přenesená",J513,0)</f>
        <v>0</v>
      </c>
      <c r="BI513" s="199">
        <f>IF(N513="nulová",J513,0)</f>
        <v>0</v>
      </c>
      <c r="BJ513" s="18" t="s">
        <v>84</v>
      </c>
      <c r="BK513" s="199">
        <f>ROUND(I513*H513,2)</f>
        <v>0</v>
      </c>
      <c r="BL513" s="18" t="s">
        <v>159</v>
      </c>
      <c r="BM513" s="198" t="s">
        <v>645</v>
      </c>
    </row>
    <row r="514" spans="2:51" s="13" customFormat="1" ht="11.25">
      <c r="B514" s="200"/>
      <c r="C514" s="201"/>
      <c r="D514" s="202" t="s">
        <v>162</v>
      </c>
      <c r="E514" s="203" t="s">
        <v>1</v>
      </c>
      <c r="F514" s="204" t="s">
        <v>630</v>
      </c>
      <c r="G514" s="201"/>
      <c r="H514" s="203" t="s">
        <v>1</v>
      </c>
      <c r="I514" s="205"/>
      <c r="J514" s="201"/>
      <c r="K514" s="201"/>
      <c r="L514" s="206"/>
      <c r="M514" s="207"/>
      <c r="N514" s="208"/>
      <c r="O514" s="208"/>
      <c r="P514" s="208"/>
      <c r="Q514" s="208"/>
      <c r="R514" s="208"/>
      <c r="S514" s="208"/>
      <c r="T514" s="209"/>
      <c r="AT514" s="210" t="s">
        <v>162</v>
      </c>
      <c r="AU514" s="210" t="s">
        <v>160</v>
      </c>
      <c r="AV514" s="13" t="s">
        <v>84</v>
      </c>
      <c r="AW514" s="13" t="s">
        <v>31</v>
      </c>
      <c r="AX514" s="13" t="s">
        <v>76</v>
      </c>
      <c r="AY514" s="210" t="s">
        <v>150</v>
      </c>
    </row>
    <row r="515" spans="2:51" s="14" customFormat="1" ht="11.25">
      <c r="B515" s="211"/>
      <c r="C515" s="212"/>
      <c r="D515" s="202" t="s">
        <v>162</v>
      </c>
      <c r="E515" s="213" t="s">
        <v>1</v>
      </c>
      <c r="F515" s="214" t="s">
        <v>646</v>
      </c>
      <c r="G515" s="212"/>
      <c r="H515" s="215">
        <v>42.5</v>
      </c>
      <c r="I515" s="216"/>
      <c r="J515" s="212"/>
      <c r="K515" s="212"/>
      <c r="L515" s="217"/>
      <c r="M515" s="218"/>
      <c r="N515" s="219"/>
      <c r="O515" s="219"/>
      <c r="P515" s="219"/>
      <c r="Q515" s="219"/>
      <c r="R515" s="219"/>
      <c r="S515" s="219"/>
      <c r="T515" s="220"/>
      <c r="AT515" s="221" t="s">
        <v>162</v>
      </c>
      <c r="AU515" s="221" t="s">
        <v>160</v>
      </c>
      <c r="AV515" s="14" t="s">
        <v>86</v>
      </c>
      <c r="AW515" s="14" t="s">
        <v>31</v>
      </c>
      <c r="AX515" s="14" t="s">
        <v>84</v>
      </c>
      <c r="AY515" s="221" t="s">
        <v>150</v>
      </c>
    </row>
    <row r="516" spans="1:65" s="2" customFormat="1" ht="24.2" customHeight="1">
      <c r="A516" s="35"/>
      <c r="B516" s="36"/>
      <c r="C516" s="187" t="s">
        <v>647</v>
      </c>
      <c r="D516" s="187" t="s">
        <v>154</v>
      </c>
      <c r="E516" s="188" t="s">
        <v>648</v>
      </c>
      <c r="F516" s="189" t="s">
        <v>649</v>
      </c>
      <c r="G516" s="190" t="s">
        <v>577</v>
      </c>
      <c r="H516" s="191">
        <v>94</v>
      </c>
      <c r="I516" s="192"/>
      <c r="J516" s="193">
        <f>ROUND(I516*H516,2)</f>
        <v>0</v>
      </c>
      <c r="K516" s="189" t="s">
        <v>158</v>
      </c>
      <c r="L516" s="40"/>
      <c r="M516" s="194" t="s">
        <v>1</v>
      </c>
      <c r="N516" s="195" t="s">
        <v>41</v>
      </c>
      <c r="O516" s="72"/>
      <c r="P516" s="196">
        <f>O516*H516</f>
        <v>0</v>
      </c>
      <c r="Q516" s="196">
        <v>0</v>
      </c>
      <c r="R516" s="196">
        <f>Q516*H516</f>
        <v>0</v>
      </c>
      <c r="S516" s="196">
        <v>0</v>
      </c>
      <c r="T516" s="197">
        <f>S516*H516</f>
        <v>0</v>
      </c>
      <c r="U516" s="35"/>
      <c r="V516" s="35"/>
      <c r="W516" s="35"/>
      <c r="X516" s="35"/>
      <c r="Y516" s="35"/>
      <c r="Z516" s="35"/>
      <c r="AA516" s="35"/>
      <c r="AB516" s="35"/>
      <c r="AC516" s="35"/>
      <c r="AD516" s="35"/>
      <c r="AE516" s="35"/>
      <c r="AR516" s="198" t="s">
        <v>159</v>
      </c>
      <c r="AT516" s="198" t="s">
        <v>154</v>
      </c>
      <c r="AU516" s="198" t="s">
        <v>160</v>
      </c>
      <c r="AY516" s="18" t="s">
        <v>150</v>
      </c>
      <c r="BE516" s="199">
        <f>IF(N516="základní",J516,0)</f>
        <v>0</v>
      </c>
      <c r="BF516" s="199">
        <f>IF(N516="snížená",J516,0)</f>
        <v>0</v>
      </c>
      <c r="BG516" s="199">
        <f>IF(N516="zákl. přenesená",J516,0)</f>
        <v>0</v>
      </c>
      <c r="BH516" s="199">
        <f>IF(N516="sníž. přenesená",J516,0)</f>
        <v>0</v>
      </c>
      <c r="BI516" s="199">
        <f>IF(N516="nulová",J516,0)</f>
        <v>0</v>
      </c>
      <c r="BJ516" s="18" t="s">
        <v>84</v>
      </c>
      <c r="BK516" s="199">
        <f>ROUND(I516*H516,2)</f>
        <v>0</v>
      </c>
      <c r="BL516" s="18" t="s">
        <v>159</v>
      </c>
      <c r="BM516" s="198" t="s">
        <v>650</v>
      </c>
    </row>
    <row r="517" spans="2:51" s="14" customFormat="1" ht="11.25">
      <c r="B517" s="211"/>
      <c r="C517" s="212"/>
      <c r="D517" s="202" t="s">
        <v>162</v>
      </c>
      <c r="E517" s="213" t="s">
        <v>1</v>
      </c>
      <c r="F517" s="214" t="s">
        <v>651</v>
      </c>
      <c r="G517" s="212"/>
      <c r="H517" s="215">
        <v>94</v>
      </c>
      <c r="I517" s="216"/>
      <c r="J517" s="212"/>
      <c r="K517" s="212"/>
      <c r="L517" s="217"/>
      <c r="M517" s="218"/>
      <c r="N517" s="219"/>
      <c r="O517" s="219"/>
      <c r="P517" s="219"/>
      <c r="Q517" s="219"/>
      <c r="R517" s="219"/>
      <c r="S517" s="219"/>
      <c r="T517" s="220"/>
      <c r="AT517" s="221" t="s">
        <v>162</v>
      </c>
      <c r="AU517" s="221" t="s">
        <v>160</v>
      </c>
      <c r="AV517" s="14" t="s">
        <v>86</v>
      </c>
      <c r="AW517" s="14" t="s">
        <v>31</v>
      </c>
      <c r="AX517" s="14" t="s">
        <v>84</v>
      </c>
      <c r="AY517" s="221" t="s">
        <v>150</v>
      </c>
    </row>
    <row r="518" spans="1:65" s="2" customFormat="1" ht="24.2" customHeight="1">
      <c r="A518" s="35"/>
      <c r="B518" s="36"/>
      <c r="C518" s="187" t="s">
        <v>652</v>
      </c>
      <c r="D518" s="187" t="s">
        <v>154</v>
      </c>
      <c r="E518" s="188" t="s">
        <v>653</v>
      </c>
      <c r="F518" s="189" t="s">
        <v>654</v>
      </c>
      <c r="G518" s="190" t="s">
        <v>577</v>
      </c>
      <c r="H518" s="191">
        <v>94</v>
      </c>
      <c r="I518" s="192"/>
      <c r="J518" s="193">
        <f>ROUND(I518*H518,2)</f>
        <v>0</v>
      </c>
      <c r="K518" s="189" t="s">
        <v>158</v>
      </c>
      <c r="L518" s="40"/>
      <c r="M518" s="194" t="s">
        <v>1</v>
      </c>
      <c r="N518" s="195" t="s">
        <v>41</v>
      </c>
      <c r="O518" s="72"/>
      <c r="P518" s="196">
        <f>O518*H518</f>
        <v>0</v>
      </c>
      <c r="Q518" s="196">
        <v>0.00011</v>
      </c>
      <c r="R518" s="196">
        <f>Q518*H518</f>
        <v>0.01034</v>
      </c>
      <c r="S518" s="196">
        <v>0</v>
      </c>
      <c r="T518" s="197">
        <f>S518*H518</f>
        <v>0</v>
      </c>
      <c r="U518" s="35"/>
      <c r="V518" s="35"/>
      <c r="W518" s="35"/>
      <c r="X518" s="35"/>
      <c r="Y518" s="35"/>
      <c r="Z518" s="35"/>
      <c r="AA518" s="35"/>
      <c r="AB518" s="35"/>
      <c r="AC518" s="35"/>
      <c r="AD518" s="35"/>
      <c r="AE518" s="35"/>
      <c r="AR518" s="198" t="s">
        <v>159</v>
      </c>
      <c r="AT518" s="198" t="s">
        <v>154</v>
      </c>
      <c r="AU518" s="198" t="s">
        <v>160</v>
      </c>
      <c r="AY518" s="18" t="s">
        <v>150</v>
      </c>
      <c r="BE518" s="199">
        <f>IF(N518="základní",J518,0)</f>
        <v>0</v>
      </c>
      <c r="BF518" s="199">
        <f>IF(N518="snížená",J518,0)</f>
        <v>0</v>
      </c>
      <c r="BG518" s="199">
        <f>IF(N518="zákl. přenesená",J518,0)</f>
        <v>0</v>
      </c>
      <c r="BH518" s="199">
        <f>IF(N518="sníž. přenesená",J518,0)</f>
        <v>0</v>
      </c>
      <c r="BI518" s="199">
        <f>IF(N518="nulová",J518,0)</f>
        <v>0</v>
      </c>
      <c r="BJ518" s="18" t="s">
        <v>84</v>
      </c>
      <c r="BK518" s="199">
        <f>ROUND(I518*H518,2)</f>
        <v>0</v>
      </c>
      <c r="BL518" s="18" t="s">
        <v>159</v>
      </c>
      <c r="BM518" s="198" t="s">
        <v>655</v>
      </c>
    </row>
    <row r="519" spans="2:51" s="14" customFormat="1" ht="11.25">
      <c r="B519" s="211"/>
      <c r="C519" s="212"/>
      <c r="D519" s="202" t="s">
        <v>162</v>
      </c>
      <c r="E519" s="213" t="s">
        <v>1</v>
      </c>
      <c r="F519" s="214" t="s">
        <v>651</v>
      </c>
      <c r="G519" s="212"/>
      <c r="H519" s="215">
        <v>94</v>
      </c>
      <c r="I519" s="216"/>
      <c r="J519" s="212"/>
      <c r="K519" s="212"/>
      <c r="L519" s="217"/>
      <c r="M519" s="218"/>
      <c r="N519" s="219"/>
      <c r="O519" s="219"/>
      <c r="P519" s="219"/>
      <c r="Q519" s="219"/>
      <c r="R519" s="219"/>
      <c r="S519" s="219"/>
      <c r="T519" s="220"/>
      <c r="AT519" s="221" t="s">
        <v>162</v>
      </c>
      <c r="AU519" s="221" t="s">
        <v>160</v>
      </c>
      <c r="AV519" s="14" t="s">
        <v>86</v>
      </c>
      <c r="AW519" s="14" t="s">
        <v>31</v>
      </c>
      <c r="AX519" s="14" t="s">
        <v>84</v>
      </c>
      <c r="AY519" s="221" t="s">
        <v>150</v>
      </c>
    </row>
    <row r="520" spans="1:65" s="2" customFormat="1" ht="33" customHeight="1">
      <c r="A520" s="35"/>
      <c r="B520" s="36"/>
      <c r="C520" s="187" t="s">
        <v>656</v>
      </c>
      <c r="D520" s="187" t="s">
        <v>154</v>
      </c>
      <c r="E520" s="188" t="s">
        <v>657</v>
      </c>
      <c r="F520" s="189" t="s">
        <v>658</v>
      </c>
      <c r="G520" s="190" t="s">
        <v>577</v>
      </c>
      <c r="H520" s="191">
        <v>74.5</v>
      </c>
      <c r="I520" s="192"/>
      <c r="J520" s="193">
        <f>ROUND(I520*H520,2)</f>
        <v>0</v>
      </c>
      <c r="K520" s="189" t="s">
        <v>158</v>
      </c>
      <c r="L520" s="40"/>
      <c r="M520" s="194" t="s">
        <v>1</v>
      </c>
      <c r="N520" s="195" t="s">
        <v>41</v>
      </c>
      <c r="O520" s="72"/>
      <c r="P520" s="196">
        <f>O520*H520</f>
        <v>0</v>
      </c>
      <c r="Q520" s="196">
        <v>0.00061</v>
      </c>
      <c r="R520" s="196">
        <f>Q520*H520</f>
        <v>0.045445</v>
      </c>
      <c r="S520" s="196">
        <v>0</v>
      </c>
      <c r="T520" s="197">
        <f>S520*H520</f>
        <v>0</v>
      </c>
      <c r="U520" s="35"/>
      <c r="V520" s="35"/>
      <c r="W520" s="35"/>
      <c r="X520" s="35"/>
      <c r="Y520" s="35"/>
      <c r="Z520" s="35"/>
      <c r="AA520" s="35"/>
      <c r="AB520" s="35"/>
      <c r="AC520" s="35"/>
      <c r="AD520" s="35"/>
      <c r="AE520" s="35"/>
      <c r="AR520" s="198" t="s">
        <v>159</v>
      </c>
      <c r="AT520" s="198" t="s">
        <v>154</v>
      </c>
      <c r="AU520" s="198" t="s">
        <v>160</v>
      </c>
      <c r="AY520" s="18" t="s">
        <v>150</v>
      </c>
      <c r="BE520" s="199">
        <f>IF(N520="základní",J520,0)</f>
        <v>0</v>
      </c>
      <c r="BF520" s="199">
        <f>IF(N520="snížená",J520,0)</f>
        <v>0</v>
      </c>
      <c r="BG520" s="199">
        <f>IF(N520="zákl. přenesená",J520,0)</f>
        <v>0</v>
      </c>
      <c r="BH520" s="199">
        <f>IF(N520="sníž. přenesená",J520,0)</f>
        <v>0</v>
      </c>
      <c r="BI520" s="199">
        <f>IF(N520="nulová",J520,0)</f>
        <v>0</v>
      </c>
      <c r="BJ520" s="18" t="s">
        <v>84</v>
      </c>
      <c r="BK520" s="199">
        <f>ROUND(I520*H520,2)</f>
        <v>0</v>
      </c>
      <c r="BL520" s="18" t="s">
        <v>159</v>
      </c>
      <c r="BM520" s="198" t="s">
        <v>659</v>
      </c>
    </row>
    <row r="521" spans="2:51" s="13" customFormat="1" ht="11.25">
      <c r="B521" s="200"/>
      <c r="C521" s="201"/>
      <c r="D521" s="202" t="s">
        <v>162</v>
      </c>
      <c r="E521" s="203" t="s">
        <v>1</v>
      </c>
      <c r="F521" s="204" t="s">
        <v>630</v>
      </c>
      <c r="G521" s="201"/>
      <c r="H521" s="203" t="s">
        <v>1</v>
      </c>
      <c r="I521" s="205"/>
      <c r="J521" s="201"/>
      <c r="K521" s="201"/>
      <c r="L521" s="206"/>
      <c r="M521" s="207"/>
      <c r="N521" s="208"/>
      <c r="O521" s="208"/>
      <c r="P521" s="208"/>
      <c r="Q521" s="208"/>
      <c r="R521" s="208"/>
      <c r="S521" s="208"/>
      <c r="T521" s="209"/>
      <c r="AT521" s="210" t="s">
        <v>162</v>
      </c>
      <c r="AU521" s="210" t="s">
        <v>160</v>
      </c>
      <c r="AV521" s="13" t="s">
        <v>84</v>
      </c>
      <c r="AW521" s="13" t="s">
        <v>31</v>
      </c>
      <c r="AX521" s="13" t="s">
        <v>76</v>
      </c>
      <c r="AY521" s="210" t="s">
        <v>150</v>
      </c>
    </row>
    <row r="522" spans="2:51" s="14" customFormat="1" ht="22.5">
      <c r="B522" s="211"/>
      <c r="C522" s="212"/>
      <c r="D522" s="202" t="s">
        <v>162</v>
      </c>
      <c r="E522" s="213" t="s">
        <v>1</v>
      </c>
      <c r="F522" s="214" t="s">
        <v>660</v>
      </c>
      <c r="G522" s="212"/>
      <c r="H522" s="215">
        <v>74.5</v>
      </c>
      <c r="I522" s="216"/>
      <c r="J522" s="212"/>
      <c r="K522" s="212"/>
      <c r="L522" s="217"/>
      <c r="M522" s="218"/>
      <c r="N522" s="219"/>
      <c r="O522" s="219"/>
      <c r="P522" s="219"/>
      <c r="Q522" s="219"/>
      <c r="R522" s="219"/>
      <c r="S522" s="219"/>
      <c r="T522" s="220"/>
      <c r="AT522" s="221" t="s">
        <v>162</v>
      </c>
      <c r="AU522" s="221" t="s">
        <v>160</v>
      </c>
      <c r="AV522" s="14" t="s">
        <v>86</v>
      </c>
      <c r="AW522" s="14" t="s">
        <v>31</v>
      </c>
      <c r="AX522" s="14" t="s">
        <v>84</v>
      </c>
      <c r="AY522" s="221" t="s">
        <v>150</v>
      </c>
    </row>
    <row r="523" spans="1:65" s="2" customFormat="1" ht="33" customHeight="1">
      <c r="A523" s="35"/>
      <c r="B523" s="36"/>
      <c r="C523" s="187" t="s">
        <v>661</v>
      </c>
      <c r="D523" s="187" t="s">
        <v>154</v>
      </c>
      <c r="E523" s="188" t="s">
        <v>662</v>
      </c>
      <c r="F523" s="189" t="s">
        <v>663</v>
      </c>
      <c r="G523" s="190" t="s">
        <v>664</v>
      </c>
      <c r="H523" s="191">
        <v>1</v>
      </c>
      <c r="I523" s="192"/>
      <c r="J523" s="193">
        <f>ROUND(I523*H523,2)</f>
        <v>0</v>
      </c>
      <c r="K523" s="189" t="s">
        <v>1</v>
      </c>
      <c r="L523" s="40"/>
      <c r="M523" s="194" t="s">
        <v>1</v>
      </c>
      <c r="N523" s="195" t="s">
        <v>41</v>
      </c>
      <c r="O523" s="72"/>
      <c r="P523" s="196">
        <f>O523*H523</f>
        <v>0</v>
      </c>
      <c r="Q523" s="196">
        <v>0.07773</v>
      </c>
      <c r="R523" s="196">
        <f>Q523*H523</f>
        <v>0.07773</v>
      </c>
      <c r="S523" s="196">
        <v>0</v>
      </c>
      <c r="T523" s="197">
        <f>S523*H523</f>
        <v>0</v>
      </c>
      <c r="U523" s="35"/>
      <c r="V523" s="35"/>
      <c r="W523" s="35"/>
      <c r="X523" s="35"/>
      <c r="Y523" s="35"/>
      <c r="Z523" s="35"/>
      <c r="AA523" s="35"/>
      <c r="AB523" s="35"/>
      <c r="AC523" s="35"/>
      <c r="AD523" s="35"/>
      <c r="AE523" s="35"/>
      <c r="AR523" s="198" t="s">
        <v>159</v>
      </c>
      <c r="AT523" s="198" t="s">
        <v>154</v>
      </c>
      <c r="AU523" s="198" t="s">
        <v>160</v>
      </c>
      <c r="AY523" s="18" t="s">
        <v>150</v>
      </c>
      <c r="BE523" s="199">
        <f>IF(N523="základní",J523,0)</f>
        <v>0</v>
      </c>
      <c r="BF523" s="199">
        <f>IF(N523="snížená",J523,0)</f>
        <v>0</v>
      </c>
      <c r="BG523" s="199">
        <f>IF(N523="zákl. přenesená",J523,0)</f>
        <v>0</v>
      </c>
      <c r="BH523" s="199">
        <f>IF(N523="sníž. přenesená",J523,0)</f>
        <v>0</v>
      </c>
      <c r="BI523" s="199">
        <f>IF(N523="nulová",J523,0)</f>
        <v>0</v>
      </c>
      <c r="BJ523" s="18" t="s">
        <v>84</v>
      </c>
      <c r="BK523" s="199">
        <f>ROUND(I523*H523,2)</f>
        <v>0</v>
      </c>
      <c r="BL523" s="18" t="s">
        <v>159</v>
      </c>
      <c r="BM523" s="198" t="s">
        <v>665</v>
      </c>
    </row>
    <row r="524" spans="1:65" s="2" customFormat="1" ht="24.2" customHeight="1">
      <c r="A524" s="35"/>
      <c r="B524" s="36"/>
      <c r="C524" s="187" t="s">
        <v>666</v>
      </c>
      <c r="D524" s="187" t="s">
        <v>154</v>
      </c>
      <c r="E524" s="188" t="s">
        <v>667</v>
      </c>
      <c r="F524" s="189" t="s">
        <v>668</v>
      </c>
      <c r="G524" s="190" t="s">
        <v>197</v>
      </c>
      <c r="H524" s="191">
        <v>27235</v>
      </c>
      <c r="I524" s="192"/>
      <c r="J524" s="193">
        <f>ROUND(I524*H524,2)</f>
        <v>0</v>
      </c>
      <c r="K524" s="189" t="s">
        <v>158</v>
      </c>
      <c r="L524" s="40"/>
      <c r="M524" s="194" t="s">
        <v>1</v>
      </c>
      <c r="N524" s="195" t="s">
        <v>41</v>
      </c>
      <c r="O524" s="72"/>
      <c r="P524" s="196">
        <f>O524*H524</f>
        <v>0</v>
      </c>
      <c r="Q524" s="196">
        <v>0</v>
      </c>
      <c r="R524" s="196">
        <f>Q524*H524</f>
        <v>0</v>
      </c>
      <c r="S524" s="196">
        <v>0.02</v>
      </c>
      <c r="T524" s="197">
        <f>S524*H524</f>
        <v>544.7</v>
      </c>
      <c r="U524" s="35"/>
      <c r="V524" s="35"/>
      <c r="W524" s="35"/>
      <c r="X524" s="35"/>
      <c r="Y524" s="35"/>
      <c r="Z524" s="35"/>
      <c r="AA524" s="35"/>
      <c r="AB524" s="35"/>
      <c r="AC524" s="35"/>
      <c r="AD524" s="35"/>
      <c r="AE524" s="35"/>
      <c r="AR524" s="198" t="s">
        <v>159</v>
      </c>
      <c r="AT524" s="198" t="s">
        <v>154</v>
      </c>
      <c r="AU524" s="198" t="s">
        <v>160</v>
      </c>
      <c r="AY524" s="18" t="s">
        <v>150</v>
      </c>
      <c r="BE524" s="199">
        <f>IF(N524="základní",J524,0)</f>
        <v>0</v>
      </c>
      <c r="BF524" s="199">
        <f>IF(N524="snížená",J524,0)</f>
        <v>0</v>
      </c>
      <c r="BG524" s="199">
        <f>IF(N524="zákl. přenesená",J524,0)</f>
        <v>0</v>
      </c>
      <c r="BH524" s="199">
        <f>IF(N524="sníž. přenesená",J524,0)</f>
        <v>0</v>
      </c>
      <c r="BI524" s="199">
        <f>IF(N524="nulová",J524,0)</f>
        <v>0</v>
      </c>
      <c r="BJ524" s="18" t="s">
        <v>84</v>
      </c>
      <c r="BK524" s="199">
        <f>ROUND(I524*H524,2)</f>
        <v>0</v>
      </c>
      <c r="BL524" s="18" t="s">
        <v>159</v>
      </c>
      <c r="BM524" s="198" t="s">
        <v>669</v>
      </c>
    </row>
    <row r="525" spans="2:51" s="13" customFormat="1" ht="11.25">
      <c r="B525" s="200"/>
      <c r="C525" s="201"/>
      <c r="D525" s="202" t="s">
        <v>162</v>
      </c>
      <c r="E525" s="203" t="s">
        <v>1</v>
      </c>
      <c r="F525" s="204" t="s">
        <v>670</v>
      </c>
      <c r="G525" s="201"/>
      <c r="H525" s="203" t="s">
        <v>1</v>
      </c>
      <c r="I525" s="205"/>
      <c r="J525" s="201"/>
      <c r="K525" s="201"/>
      <c r="L525" s="206"/>
      <c r="M525" s="207"/>
      <c r="N525" s="208"/>
      <c r="O525" s="208"/>
      <c r="P525" s="208"/>
      <c r="Q525" s="208"/>
      <c r="R525" s="208"/>
      <c r="S525" s="208"/>
      <c r="T525" s="209"/>
      <c r="AT525" s="210" t="s">
        <v>162</v>
      </c>
      <c r="AU525" s="210" t="s">
        <v>160</v>
      </c>
      <c r="AV525" s="13" t="s">
        <v>84</v>
      </c>
      <c r="AW525" s="13" t="s">
        <v>31</v>
      </c>
      <c r="AX525" s="13" t="s">
        <v>76</v>
      </c>
      <c r="AY525" s="210" t="s">
        <v>150</v>
      </c>
    </row>
    <row r="526" spans="2:51" s="14" customFormat="1" ht="11.25">
      <c r="B526" s="211"/>
      <c r="C526" s="212"/>
      <c r="D526" s="202" t="s">
        <v>162</v>
      </c>
      <c r="E526" s="213" t="s">
        <v>1</v>
      </c>
      <c r="F526" s="214" t="s">
        <v>671</v>
      </c>
      <c r="G526" s="212"/>
      <c r="H526" s="215">
        <v>22871</v>
      </c>
      <c r="I526" s="216"/>
      <c r="J526" s="212"/>
      <c r="K526" s="212"/>
      <c r="L526" s="217"/>
      <c r="M526" s="218"/>
      <c r="N526" s="219"/>
      <c r="O526" s="219"/>
      <c r="P526" s="219"/>
      <c r="Q526" s="219"/>
      <c r="R526" s="219"/>
      <c r="S526" s="219"/>
      <c r="T526" s="220"/>
      <c r="AT526" s="221" t="s">
        <v>162</v>
      </c>
      <c r="AU526" s="221" t="s">
        <v>160</v>
      </c>
      <c r="AV526" s="14" t="s">
        <v>86</v>
      </c>
      <c r="AW526" s="14" t="s">
        <v>31</v>
      </c>
      <c r="AX526" s="14" t="s">
        <v>76</v>
      </c>
      <c r="AY526" s="221" t="s">
        <v>150</v>
      </c>
    </row>
    <row r="527" spans="2:51" s="14" customFormat="1" ht="11.25">
      <c r="B527" s="211"/>
      <c r="C527" s="212"/>
      <c r="D527" s="202" t="s">
        <v>162</v>
      </c>
      <c r="E527" s="213" t="s">
        <v>1</v>
      </c>
      <c r="F527" s="214" t="s">
        <v>672</v>
      </c>
      <c r="G527" s="212"/>
      <c r="H527" s="215">
        <v>184</v>
      </c>
      <c r="I527" s="216"/>
      <c r="J527" s="212"/>
      <c r="K527" s="212"/>
      <c r="L527" s="217"/>
      <c r="M527" s="218"/>
      <c r="N527" s="219"/>
      <c r="O527" s="219"/>
      <c r="P527" s="219"/>
      <c r="Q527" s="219"/>
      <c r="R527" s="219"/>
      <c r="S527" s="219"/>
      <c r="T527" s="220"/>
      <c r="AT527" s="221" t="s">
        <v>162</v>
      </c>
      <c r="AU527" s="221" t="s">
        <v>160</v>
      </c>
      <c r="AV527" s="14" t="s">
        <v>86</v>
      </c>
      <c r="AW527" s="14" t="s">
        <v>31</v>
      </c>
      <c r="AX527" s="14" t="s">
        <v>76</v>
      </c>
      <c r="AY527" s="221" t="s">
        <v>150</v>
      </c>
    </row>
    <row r="528" spans="2:51" s="14" customFormat="1" ht="11.25">
      <c r="B528" s="211"/>
      <c r="C528" s="212"/>
      <c r="D528" s="202" t="s">
        <v>162</v>
      </c>
      <c r="E528" s="213" t="s">
        <v>1</v>
      </c>
      <c r="F528" s="214" t="s">
        <v>673</v>
      </c>
      <c r="G528" s="212"/>
      <c r="H528" s="215">
        <v>150</v>
      </c>
      <c r="I528" s="216"/>
      <c r="J528" s="212"/>
      <c r="K528" s="212"/>
      <c r="L528" s="217"/>
      <c r="M528" s="218"/>
      <c r="N528" s="219"/>
      <c r="O528" s="219"/>
      <c r="P528" s="219"/>
      <c r="Q528" s="219"/>
      <c r="R528" s="219"/>
      <c r="S528" s="219"/>
      <c r="T528" s="220"/>
      <c r="AT528" s="221" t="s">
        <v>162</v>
      </c>
      <c r="AU528" s="221" t="s">
        <v>160</v>
      </c>
      <c r="AV528" s="14" t="s">
        <v>86</v>
      </c>
      <c r="AW528" s="14" t="s">
        <v>31</v>
      </c>
      <c r="AX528" s="14" t="s">
        <v>76</v>
      </c>
      <c r="AY528" s="221" t="s">
        <v>150</v>
      </c>
    </row>
    <row r="529" spans="2:51" s="14" customFormat="1" ht="11.25">
      <c r="B529" s="211"/>
      <c r="C529" s="212"/>
      <c r="D529" s="202" t="s">
        <v>162</v>
      </c>
      <c r="E529" s="213" t="s">
        <v>1</v>
      </c>
      <c r="F529" s="214" t="s">
        <v>674</v>
      </c>
      <c r="G529" s="212"/>
      <c r="H529" s="215">
        <v>30</v>
      </c>
      <c r="I529" s="216"/>
      <c r="J529" s="212"/>
      <c r="K529" s="212"/>
      <c r="L529" s="217"/>
      <c r="M529" s="218"/>
      <c r="N529" s="219"/>
      <c r="O529" s="219"/>
      <c r="P529" s="219"/>
      <c r="Q529" s="219"/>
      <c r="R529" s="219"/>
      <c r="S529" s="219"/>
      <c r="T529" s="220"/>
      <c r="AT529" s="221" t="s">
        <v>162</v>
      </c>
      <c r="AU529" s="221" t="s">
        <v>160</v>
      </c>
      <c r="AV529" s="14" t="s">
        <v>86</v>
      </c>
      <c r="AW529" s="14" t="s">
        <v>31</v>
      </c>
      <c r="AX529" s="14" t="s">
        <v>76</v>
      </c>
      <c r="AY529" s="221" t="s">
        <v>150</v>
      </c>
    </row>
    <row r="530" spans="2:51" s="14" customFormat="1" ht="11.25">
      <c r="B530" s="211"/>
      <c r="C530" s="212"/>
      <c r="D530" s="202" t="s">
        <v>162</v>
      </c>
      <c r="E530" s="213" t="s">
        <v>1</v>
      </c>
      <c r="F530" s="214" t="s">
        <v>675</v>
      </c>
      <c r="G530" s="212"/>
      <c r="H530" s="215">
        <v>4000</v>
      </c>
      <c r="I530" s="216"/>
      <c r="J530" s="212"/>
      <c r="K530" s="212"/>
      <c r="L530" s="217"/>
      <c r="M530" s="218"/>
      <c r="N530" s="219"/>
      <c r="O530" s="219"/>
      <c r="P530" s="219"/>
      <c r="Q530" s="219"/>
      <c r="R530" s="219"/>
      <c r="S530" s="219"/>
      <c r="T530" s="220"/>
      <c r="AT530" s="221" t="s">
        <v>162</v>
      </c>
      <c r="AU530" s="221" t="s">
        <v>160</v>
      </c>
      <c r="AV530" s="14" t="s">
        <v>86</v>
      </c>
      <c r="AW530" s="14" t="s">
        <v>31</v>
      </c>
      <c r="AX530" s="14" t="s">
        <v>76</v>
      </c>
      <c r="AY530" s="221" t="s">
        <v>150</v>
      </c>
    </row>
    <row r="531" spans="2:51" s="16" customFormat="1" ht="11.25">
      <c r="B531" s="233"/>
      <c r="C531" s="234"/>
      <c r="D531" s="202" t="s">
        <v>162</v>
      </c>
      <c r="E531" s="235" t="s">
        <v>1</v>
      </c>
      <c r="F531" s="236" t="s">
        <v>170</v>
      </c>
      <c r="G531" s="234"/>
      <c r="H531" s="237">
        <v>27235</v>
      </c>
      <c r="I531" s="238"/>
      <c r="J531" s="234"/>
      <c r="K531" s="234"/>
      <c r="L531" s="239"/>
      <c r="M531" s="240"/>
      <c r="N531" s="241"/>
      <c r="O531" s="241"/>
      <c r="P531" s="241"/>
      <c r="Q531" s="241"/>
      <c r="R531" s="241"/>
      <c r="S531" s="241"/>
      <c r="T531" s="242"/>
      <c r="AT531" s="243" t="s">
        <v>162</v>
      </c>
      <c r="AU531" s="243" t="s">
        <v>160</v>
      </c>
      <c r="AV531" s="16" t="s">
        <v>159</v>
      </c>
      <c r="AW531" s="16" t="s">
        <v>31</v>
      </c>
      <c r="AX531" s="16" t="s">
        <v>84</v>
      </c>
      <c r="AY531" s="243" t="s">
        <v>150</v>
      </c>
    </row>
    <row r="532" spans="2:63" s="12" customFormat="1" ht="20.85" customHeight="1">
      <c r="B532" s="171"/>
      <c r="C532" s="172"/>
      <c r="D532" s="173" t="s">
        <v>75</v>
      </c>
      <c r="E532" s="185" t="s">
        <v>676</v>
      </c>
      <c r="F532" s="185" t="s">
        <v>677</v>
      </c>
      <c r="G532" s="172"/>
      <c r="H532" s="172"/>
      <c r="I532" s="175"/>
      <c r="J532" s="186">
        <f>BK532</f>
        <v>0</v>
      </c>
      <c r="K532" s="172"/>
      <c r="L532" s="177"/>
      <c r="M532" s="178"/>
      <c r="N532" s="179"/>
      <c r="O532" s="179"/>
      <c r="P532" s="180">
        <f>SUM(P533:P542)</f>
        <v>0</v>
      </c>
      <c r="Q532" s="179"/>
      <c r="R532" s="180">
        <f>SUM(R533:R542)</f>
        <v>26.6835</v>
      </c>
      <c r="S532" s="179"/>
      <c r="T532" s="181">
        <f>SUM(T533:T542)</f>
        <v>0</v>
      </c>
      <c r="AR532" s="182" t="s">
        <v>84</v>
      </c>
      <c r="AT532" s="183" t="s">
        <v>75</v>
      </c>
      <c r="AU532" s="183" t="s">
        <v>86</v>
      </c>
      <c r="AY532" s="182" t="s">
        <v>150</v>
      </c>
      <c r="BK532" s="184">
        <f>SUM(BK533:BK542)</f>
        <v>0</v>
      </c>
    </row>
    <row r="533" spans="1:65" s="2" customFormat="1" ht="24.2" customHeight="1">
      <c r="A533" s="35"/>
      <c r="B533" s="36"/>
      <c r="C533" s="187" t="s">
        <v>678</v>
      </c>
      <c r="D533" s="187" t="s">
        <v>154</v>
      </c>
      <c r="E533" s="188" t="s">
        <v>679</v>
      </c>
      <c r="F533" s="189" t="s">
        <v>680</v>
      </c>
      <c r="G533" s="190" t="s">
        <v>577</v>
      </c>
      <c r="H533" s="191">
        <v>997</v>
      </c>
      <c r="I533" s="192"/>
      <c r="J533" s="193">
        <f>ROUND(I533*H533,2)</f>
        <v>0</v>
      </c>
      <c r="K533" s="189" t="s">
        <v>158</v>
      </c>
      <c r="L533" s="40"/>
      <c r="M533" s="194" t="s">
        <v>1</v>
      </c>
      <c r="N533" s="195" t="s">
        <v>41</v>
      </c>
      <c r="O533" s="72"/>
      <c r="P533" s="196">
        <f>O533*H533</f>
        <v>0</v>
      </c>
      <c r="Q533" s="196">
        <v>0.0231</v>
      </c>
      <c r="R533" s="196">
        <f>Q533*H533</f>
        <v>23.0307</v>
      </c>
      <c r="S533" s="196">
        <v>0</v>
      </c>
      <c r="T533" s="197">
        <f>S533*H533</f>
        <v>0</v>
      </c>
      <c r="U533" s="35"/>
      <c r="V533" s="35"/>
      <c r="W533" s="35"/>
      <c r="X533" s="35"/>
      <c r="Y533" s="35"/>
      <c r="Z533" s="35"/>
      <c r="AA533" s="35"/>
      <c r="AB533" s="35"/>
      <c r="AC533" s="35"/>
      <c r="AD533" s="35"/>
      <c r="AE533" s="35"/>
      <c r="AR533" s="198" t="s">
        <v>159</v>
      </c>
      <c r="AT533" s="198" t="s">
        <v>154</v>
      </c>
      <c r="AU533" s="198" t="s">
        <v>160</v>
      </c>
      <c r="AY533" s="18" t="s">
        <v>150</v>
      </c>
      <c r="BE533" s="199">
        <f>IF(N533="základní",J533,0)</f>
        <v>0</v>
      </c>
      <c r="BF533" s="199">
        <f>IF(N533="snížená",J533,0)</f>
        <v>0</v>
      </c>
      <c r="BG533" s="199">
        <f>IF(N533="zákl. přenesená",J533,0)</f>
        <v>0</v>
      </c>
      <c r="BH533" s="199">
        <f>IF(N533="sníž. přenesená",J533,0)</f>
        <v>0</v>
      </c>
      <c r="BI533" s="199">
        <f>IF(N533="nulová",J533,0)</f>
        <v>0</v>
      </c>
      <c r="BJ533" s="18" t="s">
        <v>84</v>
      </c>
      <c r="BK533" s="199">
        <f>ROUND(I533*H533,2)</f>
        <v>0</v>
      </c>
      <c r="BL533" s="18" t="s">
        <v>159</v>
      </c>
      <c r="BM533" s="198" t="s">
        <v>681</v>
      </c>
    </row>
    <row r="534" spans="2:51" s="14" customFormat="1" ht="22.5">
      <c r="B534" s="211"/>
      <c r="C534" s="212"/>
      <c r="D534" s="202" t="s">
        <v>162</v>
      </c>
      <c r="E534" s="213" t="s">
        <v>1</v>
      </c>
      <c r="F534" s="214" t="s">
        <v>682</v>
      </c>
      <c r="G534" s="212"/>
      <c r="H534" s="215">
        <v>975</v>
      </c>
      <c r="I534" s="216"/>
      <c r="J534" s="212"/>
      <c r="K534" s="212"/>
      <c r="L534" s="217"/>
      <c r="M534" s="218"/>
      <c r="N534" s="219"/>
      <c r="O534" s="219"/>
      <c r="P534" s="219"/>
      <c r="Q534" s="219"/>
      <c r="R534" s="219"/>
      <c r="S534" s="219"/>
      <c r="T534" s="220"/>
      <c r="AT534" s="221" t="s">
        <v>162</v>
      </c>
      <c r="AU534" s="221" t="s">
        <v>160</v>
      </c>
      <c r="AV534" s="14" t="s">
        <v>86</v>
      </c>
      <c r="AW534" s="14" t="s">
        <v>31</v>
      </c>
      <c r="AX534" s="14" t="s">
        <v>76</v>
      </c>
      <c r="AY534" s="221" t="s">
        <v>150</v>
      </c>
    </row>
    <row r="535" spans="2:51" s="14" customFormat="1" ht="11.25">
      <c r="B535" s="211"/>
      <c r="C535" s="212"/>
      <c r="D535" s="202" t="s">
        <v>162</v>
      </c>
      <c r="E535" s="213" t="s">
        <v>1</v>
      </c>
      <c r="F535" s="214" t="s">
        <v>683</v>
      </c>
      <c r="G535" s="212"/>
      <c r="H535" s="215">
        <v>22</v>
      </c>
      <c r="I535" s="216"/>
      <c r="J535" s="212"/>
      <c r="K535" s="212"/>
      <c r="L535" s="217"/>
      <c r="M535" s="218"/>
      <c r="N535" s="219"/>
      <c r="O535" s="219"/>
      <c r="P535" s="219"/>
      <c r="Q535" s="219"/>
      <c r="R535" s="219"/>
      <c r="S535" s="219"/>
      <c r="T535" s="220"/>
      <c r="AT535" s="221" t="s">
        <v>162</v>
      </c>
      <c r="AU535" s="221" t="s">
        <v>160</v>
      </c>
      <c r="AV535" s="14" t="s">
        <v>86</v>
      </c>
      <c r="AW535" s="14" t="s">
        <v>31</v>
      </c>
      <c r="AX535" s="14" t="s">
        <v>76</v>
      </c>
      <c r="AY535" s="221" t="s">
        <v>150</v>
      </c>
    </row>
    <row r="536" spans="2:51" s="16" customFormat="1" ht="11.25">
      <c r="B536" s="233"/>
      <c r="C536" s="234"/>
      <c r="D536" s="202" t="s">
        <v>162</v>
      </c>
      <c r="E536" s="235" t="s">
        <v>1</v>
      </c>
      <c r="F536" s="236" t="s">
        <v>170</v>
      </c>
      <c r="G536" s="234"/>
      <c r="H536" s="237">
        <v>997</v>
      </c>
      <c r="I536" s="238"/>
      <c r="J536" s="234"/>
      <c r="K536" s="234"/>
      <c r="L536" s="239"/>
      <c r="M536" s="240"/>
      <c r="N536" s="241"/>
      <c r="O536" s="241"/>
      <c r="P536" s="241"/>
      <c r="Q536" s="241"/>
      <c r="R536" s="241"/>
      <c r="S536" s="241"/>
      <c r="T536" s="242"/>
      <c r="AT536" s="243" t="s">
        <v>162</v>
      </c>
      <c r="AU536" s="243" t="s">
        <v>160</v>
      </c>
      <c r="AV536" s="16" t="s">
        <v>159</v>
      </c>
      <c r="AW536" s="16" t="s">
        <v>31</v>
      </c>
      <c r="AX536" s="16" t="s">
        <v>84</v>
      </c>
      <c r="AY536" s="243" t="s">
        <v>150</v>
      </c>
    </row>
    <row r="537" spans="1:65" s="2" customFormat="1" ht="33" customHeight="1">
      <c r="A537" s="35"/>
      <c r="B537" s="36"/>
      <c r="C537" s="187" t="s">
        <v>684</v>
      </c>
      <c r="D537" s="187" t="s">
        <v>154</v>
      </c>
      <c r="E537" s="188" t="s">
        <v>685</v>
      </c>
      <c r="F537" s="189" t="s">
        <v>686</v>
      </c>
      <c r="G537" s="190" t="s">
        <v>577</v>
      </c>
      <c r="H537" s="191">
        <v>8</v>
      </c>
      <c r="I537" s="192"/>
      <c r="J537" s="193">
        <f>ROUND(I537*H537,2)</f>
        <v>0</v>
      </c>
      <c r="K537" s="189" t="s">
        <v>158</v>
      </c>
      <c r="L537" s="40"/>
      <c r="M537" s="194" t="s">
        <v>1</v>
      </c>
      <c r="N537" s="195" t="s">
        <v>41</v>
      </c>
      <c r="O537" s="72"/>
      <c r="P537" s="196">
        <f>O537*H537</f>
        <v>0</v>
      </c>
      <c r="Q537" s="196">
        <v>0.0396</v>
      </c>
      <c r="R537" s="196">
        <f>Q537*H537</f>
        <v>0.3168</v>
      </c>
      <c r="S537" s="196">
        <v>0</v>
      </c>
      <c r="T537" s="197">
        <f>S537*H537</f>
        <v>0</v>
      </c>
      <c r="U537" s="35"/>
      <c r="V537" s="35"/>
      <c r="W537" s="35"/>
      <c r="X537" s="35"/>
      <c r="Y537" s="35"/>
      <c r="Z537" s="35"/>
      <c r="AA537" s="35"/>
      <c r="AB537" s="35"/>
      <c r="AC537" s="35"/>
      <c r="AD537" s="35"/>
      <c r="AE537" s="35"/>
      <c r="AR537" s="198" t="s">
        <v>159</v>
      </c>
      <c r="AT537" s="198" t="s">
        <v>154</v>
      </c>
      <c r="AU537" s="198" t="s">
        <v>160</v>
      </c>
      <c r="AY537" s="18" t="s">
        <v>150</v>
      </c>
      <c r="BE537" s="199">
        <f>IF(N537="základní",J537,0)</f>
        <v>0</v>
      </c>
      <c r="BF537" s="199">
        <f>IF(N537="snížená",J537,0)</f>
        <v>0</v>
      </c>
      <c r="BG537" s="199">
        <f>IF(N537="zákl. přenesená",J537,0)</f>
        <v>0</v>
      </c>
      <c r="BH537" s="199">
        <f>IF(N537="sníž. přenesená",J537,0)</f>
        <v>0</v>
      </c>
      <c r="BI537" s="199">
        <f>IF(N537="nulová",J537,0)</f>
        <v>0</v>
      </c>
      <c r="BJ537" s="18" t="s">
        <v>84</v>
      </c>
      <c r="BK537" s="199">
        <f>ROUND(I537*H537,2)</f>
        <v>0</v>
      </c>
      <c r="BL537" s="18" t="s">
        <v>159</v>
      </c>
      <c r="BM537" s="198" t="s">
        <v>687</v>
      </c>
    </row>
    <row r="538" spans="2:51" s="14" customFormat="1" ht="11.25">
      <c r="B538" s="211"/>
      <c r="C538" s="212"/>
      <c r="D538" s="202" t="s">
        <v>162</v>
      </c>
      <c r="E538" s="213" t="s">
        <v>1</v>
      </c>
      <c r="F538" s="214" t="s">
        <v>688</v>
      </c>
      <c r="G538" s="212"/>
      <c r="H538" s="215">
        <v>8</v>
      </c>
      <c r="I538" s="216"/>
      <c r="J538" s="212"/>
      <c r="K538" s="212"/>
      <c r="L538" s="217"/>
      <c r="M538" s="218"/>
      <c r="N538" s="219"/>
      <c r="O538" s="219"/>
      <c r="P538" s="219"/>
      <c r="Q538" s="219"/>
      <c r="R538" s="219"/>
      <c r="S538" s="219"/>
      <c r="T538" s="220"/>
      <c r="AT538" s="221" t="s">
        <v>162</v>
      </c>
      <c r="AU538" s="221" t="s">
        <v>160</v>
      </c>
      <c r="AV538" s="14" t="s">
        <v>86</v>
      </c>
      <c r="AW538" s="14" t="s">
        <v>31</v>
      </c>
      <c r="AX538" s="14" t="s">
        <v>84</v>
      </c>
      <c r="AY538" s="221" t="s">
        <v>150</v>
      </c>
    </row>
    <row r="539" spans="1:65" s="2" customFormat="1" ht="33" customHeight="1">
      <c r="A539" s="35"/>
      <c r="B539" s="36"/>
      <c r="C539" s="187" t="s">
        <v>689</v>
      </c>
      <c r="D539" s="187" t="s">
        <v>154</v>
      </c>
      <c r="E539" s="188" t="s">
        <v>690</v>
      </c>
      <c r="F539" s="189" t="s">
        <v>691</v>
      </c>
      <c r="G539" s="190" t="s">
        <v>577</v>
      </c>
      <c r="H539" s="191">
        <v>120</v>
      </c>
      <c r="I539" s="192"/>
      <c r="J539" s="193">
        <f>ROUND(I539*H539,2)</f>
        <v>0</v>
      </c>
      <c r="K539" s="189" t="s">
        <v>158</v>
      </c>
      <c r="L539" s="40"/>
      <c r="M539" s="194" t="s">
        <v>1</v>
      </c>
      <c r="N539" s="195" t="s">
        <v>41</v>
      </c>
      <c r="O539" s="72"/>
      <c r="P539" s="196">
        <f>O539*H539</f>
        <v>0</v>
      </c>
      <c r="Q539" s="196">
        <v>0.0278</v>
      </c>
      <c r="R539" s="196">
        <f>Q539*H539</f>
        <v>3.336</v>
      </c>
      <c r="S539" s="196">
        <v>0</v>
      </c>
      <c r="T539" s="197">
        <f>S539*H539</f>
        <v>0</v>
      </c>
      <c r="U539" s="35"/>
      <c r="V539" s="35"/>
      <c r="W539" s="35"/>
      <c r="X539" s="35"/>
      <c r="Y539" s="35"/>
      <c r="Z539" s="35"/>
      <c r="AA539" s="35"/>
      <c r="AB539" s="35"/>
      <c r="AC539" s="35"/>
      <c r="AD539" s="35"/>
      <c r="AE539" s="35"/>
      <c r="AR539" s="198" t="s">
        <v>159</v>
      </c>
      <c r="AT539" s="198" t="s">
        <v>154</v>
      </c>
      <c r="AU539" s="198" t="s">
        <v>160</v>
      </c>
      <c r="AY539" s="18" t="s">
        <v>150</v>
      </c>
      <c r="BE539" s="199">
        <f>IF(N539="základní",J539,0)</f>
        <v>0</v>
      </c>
      <c r="BF539" s="199">
        <f>IF(N539="snížená",J539,0)</f>
        <v>0</v>
      </c>
      <c r="BG539" s="199">
        <f>IF(N539="zákl. přenesená",J539,0)</f>
        <v>0</v>
      </c>
      <c r="BH539" s="199">
        <f>IF(N539="sníž. přenesená",J539,0)</f>
        <v>0</v>
      </c>
      <c r="BI539" s="199">
        <f>IF(N539="nulová",J539,0)</f>
        <v>0</v>
      </c>
      <c r="BJ539" s="18" t="s">
        <v>84</v>
      </c>
      <c r="BK539" s="199">
        <f>ROUND(I539*H539,2)</f>
        <v>0</v>
      </c>
      <c r="BL539" s="18" t="s">
        <v>159</v>
      </c>
      <c r="BM539" s="198" t="s">
        <v>692</v>
      </c>
    </row>
    <row r="540" spans="2:51" s="14" customFormat="1" ht="11.25">
      <c r="B540" s="211"/>
      <c r="C540" s="212"/>
      <c r="D540" s="202" t="s">
        <v>162</v>
      </c>
      <c r="E540" s="213" t="s">
        <v>1</v>
      </c>
      <c r="F540" s="214" t="s">
        <v>693</v>
      </c>
      <c r="G540" s="212"/>
      <c r="H540" s="215">
        <v>112</v>
      </c>
      <c r="I540" s="216"/>
      <c r="J540" s="212"/>
      <c r="K540" s="212"/>
      <c r="L540" s="217"/>
      <c r="M540" s="218"/>
      <c r="N540" s="219"/>
      <c r="O540" s="219"/>
      <c r="P540" s="219"/>
      <c r="Q540" s="219"/>
      <c r="R540" s="219"/>
      <c r="S540" s="219"/>
      <c r="T540" s="220"/>
      <c r="AT540" s="221" t="s">
        <v>162</v>
      </c>
      <c r="AU540" s="221" t="s">
        <v>160</v>
      </c>
      <c r="AV540" s="14" t="s">
        <v>86</v>
      </c>
      <c r="AW540" s="14" t="s">
        <v>31</v>
      </c>
      <c r="AX540" s="14" t="s">
        <v>76</v>
      </c>
      <c r="AY540" s="221" t="s">
        <v>150</v>
      </c>
    </row>
    <row r="541" spans="2:51" s="14" customFormat="1" ht="11.25">
      <c r="B541" s="211"/>
      <c r="C541" s="212"/>
      <c r="D541" s="202" t="s">
        <v>162</v>
      </c>
      <c r="E541" s="213" t="s">
        <v>1</v>
      </c>
      <c r="F541" s="214" t="s">
        <v>694</v>
      </c>
      <c r="G541" s="212"/>
      <c r="H541" s="215">
        <v>8</v>
      </c>
      <c r="I541" s="216"/>
      <c r="J541" s="212"/>
      <c r="K541" s="212"/>
      <c r="L541" s="217"/>
      <c r="M541" s="218"/>
      <c r="N541" s="219"/>
      <c r="O541" s="219"/>
      <c r="P541" s="219"/>
      <c r="Q541" s="219"/>
      <c r="R541" s="219"/>
      <c r="S541" s="219"/>
      <c r="T541" s="220"/>
      <c r="AT541" s="221" t="s">
        <v>162</v>
      </c>
      <c r="AU541" s="221" t="s">
        <v>160</v>
      </c>
      <c r="AV541" s="14" t="s">
        <v>86</v>
      </c>
      <c r="AW541" s="14" t="s">
        <v>31</v>
      </c>
      <c r="AX541" s="14" t="s">
        <v>76</v>
      </c>
      <c r="AY541" s="221" t="s">
        <v>150</v>
      </c>
    </row>
    <row r="542" spans="2:51" s="16" customFormat="1" ht="11.25">
      <c r="B542" s="233"/>
      <c r="C542" s="234"/>
      <c r="D542" s="202" t="s">
        <v>162</v>
      </c>
      <c r="E542" s="235" t="s">
        <v>1</v>
      </c>
      <c r="F542" s="236" t="s">
        <v>170</v>
      </c>
      <c r="G542" s="234"/>
      <c r="H542" s="237">
        <v>120</v>
      </c>
      <c r="I542" s="238"/>
      <c r="J542" s="234"/>
      <c r="K542" s="234"/>
      <c r="L542" s="239"/>
      <c r="M542" s="240"/>
      <c r="N542" s="241"/>
      <c r="O542" s="241"/>
      <c r="P542" s="241"/>
      <c r="Q542" s="241"/>
      <c r="R542" s="241"/>
      <c r="S542" s="241"/>
      <c r="T542" s="242"/>
      <c r="AT542" s="243" t="s">
        <v>162</v>
      </c>
      <c r="AU542" s="243" t="s">
        <v>160</v>
      </c>
      <c r="AV542" s="16" t="s">
        <v>159</v>
      </c>
      <c r="AW542" s="16" t="s">
        <v>31</v>
      </c>
      <c r="AX542" s="16" t="s">
        <v>84</v>
      </c>
      <c r="AY542" s="243" t="s">
        <v>150</v>
      </c>
    </row>
    <row r="543" spans="2:63" s="12" customFormat="1" ht="20.85" customHeight="1">
      <c r="B543" s="171"/>
      <c r="C543" s="172"/>
      <c r="D543" s="173" t="s">
        <v>75</v>
      </c>
      <c r="E543" s="185" t="s">
        <v>695</v>
      </c>
      <c r="F543" s="185" t="s">
        <v>696</v>
      </c>
      <c r="G543" s="172"/>
      <c r="H543" s="172"/>
      <c r="I543" s="175"/>
      <c r="J543" s="186">
        <f>BK543</f>
        <v>0</v>
      </c>
      <c r="K543" s="172"/>
      <c r="L543" s="177"/>
      <c r="M543" s="178"/>
      <c r="N543" s="179"/>
      <c r="O543" s="179"/>
      <c r="P543" s="180">
        <f>SUM(P544:P583)</f>
        <v>0</v>
      </c>
      <c r="Q543" s="179"/>
      <c r="R543" s="180">
        <f>SUM(R544:R583)</f>
        <v>132.5100612</v>
      </c>
      <c r="S543" s="179"/>
      <c r="T543" s="181">
        <f>SUM(T544:T583)</f>
        <v>0</v>
      </c>
      <c r="AR543" s="182" t="s">
        <v>84</v>
      </c>
      <c r="AT543" s="183" t="s">
        <v>75</v>
      </c>
      <c r="AU543" s="183" t="s">
        <v>86</v>
      </c>
      <c r="AY543" s="182" t="s">
        <v>150</v>
      </c>
      <c r="BK543" s="184">
        <f>SUM(BK544:BK583)</f>
        <v>0</v>
      </c>
    </row>
    <row r="544" spans="1:65" s="2" customFormat="1" ht="24.2" customHeight="1">
      <c r="A544" s="35"/>
      <c r="B544" s="36"/>
      <c r="C544" s="187" t="s">
        <v>697</v>
      </c>
      <c r="D544" s="187" t="s">
        <v>154</v>
      </c>
      <c r="E544" s="188" t="s">
        <v>698</v>
      </c>
      <c r="F544" s="189" t="s">
        <v>699</v>
      </c>
      <c r="G544" s="190" t="s">
        <v>577</v>
      </c>
      <c r="H544" s="191">
        <v>181.2</v>
      </c>
      <c r="I544" s="192"/>
      <c r="J544" s="193">
        <f>ROUND(I544*H544,2)</f>
        <v>0</v>
      </c>
      <c r="K544" s="189" t="s">
        <v>158</v>
      </c>
      <c r="L544" s="40"/>
      <c r="M544" s="194" t="s">
        <v>1</v>
      </c>
      <c r="N544" s="195" t="s">
        <v>41</v>
      </c>
      <c r="O544" s="72"/>
      <c r="P544" s="196">
        <f>O544*H544</f>
        <v>0</v>
      </c>
      <c r="Q544" s="196">
        <v>0.14067</v>
      </c>
      <c r="R544" s="196">
        <f>Q544*H544</f>
        <v>25.489403999999997</v>
      </c>
      <c r="S544" s="196">
        <v>0</v>
      </c>
      <c r="T544" s="197">
        <f>S544*H544</f>
        <v>0</v>
      </c>
      <c r="U544" s="35"/>
      <c r="V544" s="35"/>
      <c r="W544" s="35"/>
      <c r="X544" s="35"/>
      <c r="Y544" s="35"/>
      <c r="Z544" s="35"/>
      <c r="AA544" s="35"/>
      <c r="AB544" s="35"/>
      <c r="AC544" s="35"/>
      <c r="AD544" s="35"/>
      <c r="AE544" s="35"/>
      <c r="AR544" s="198" t="s">
        <v>159</v>
      </c>
      <c r="AT544" s="198" t="s">
        <v>154</v>
      </c>
      <c r="AU544" s="198" t="s">
        <v>160</v>
      </c>
      <c r="AY544" s="18" t="s">
        <v>150</v>
      </c>
      <c r="BE544" s="199">
        <f>IF(N544="základní",J544,0)</f>
        <v>0</v>
      </c>
      <c r="BF544" s="199">
        <f>IF(N544="snížená",J544,0)</f>
        <v>0</v>
      </c>
      <c r="BG544" s="199">
        <f>IF(N544="zákl. přenesená",J544,0)</f>
        <v>0</v>
      </c>
      <c r="BH544" s="199">
        <f>IF(N544="sníž. přenesená",J544,0)</f>
        <v>0</v>
      </c>
      <c r="BI544" s="199">
        <f>IF(N544="nulová",J544,0)</f>
        <v>0</v>
      </c>
      <c r="BJ544" s="18" t="s">
        <v>84</v>
      </c>
      <c r="BK544" s="199">
        <f>ROUND(I544*H544,2)</f>
        <v>0</v>
      </c>
      <c r="BL544" s="18" t="s">
        <v>159</v>
      </c>
      <c r="BM544" s="198" t="s">
        <v>700</v>
      </c>
    </row>
    <row r="545" spans="2:51" s="14" customFormat="1" ht="11.25">
      <c r="B545" s="211"/>
      <c r="C545" s="212"/>
      <c r="D545" s="202" t="s">
        <v>162</v>
      </c>
      <c r="E545" s="213" t="s">
        <v>1</v>
      </c>
      <c r="F545" s="214" t="s">
        <v>701</v>
      </c>
      <c r="G545" s="212"/>
      <c r="H545" s="215">
        <v>181.2</v>
      </c>
      <c r="I545" s="216"/>
      <c r="J545" s="212"/>
      <c r="K545" s="212"/>
      <c r="L545" s="217"/>
      <c r="M545" s="218"/>
      <c r="N545" s="219"/>
      <c r="O545" s="219"/>
      <c r="P545" s="219"/>
      <c r="Q545" s="219"/>
      <c r="R545" s="219"/>
      <c r="S545" s="219"/>
      <c r="T545" s="220"/>
      <c r="AT545" s="221" t="s">
        <v>162</v>
      </c>
      <c r="AU545" s="221" t="s">
        <v>160</v>
      </c>
      <c r="AV545" s="14" t="s">
        <v>86</v>
      </c>
      <c r="AW545" s="14" t="s">
        <v>31</v>
      </c>
      <c r="AX545" s="14" t="s">
        <v>84</v>
      </c>
      <c r="AY545" s="221" t="s">
        <v>150</v>
      </c>
    </row>
    <row r="546" spans="1:65" s="2" customFormat="1" ht="16.5" customHeight="1">
      <c r="A546" s="35"/>
      <c r="B546" s="36"/>
      <c r="C546" s="244" t="s">
        <v>702</v>
      </c>
      <c r="D546" s="244" t="s">
        <v>255</v>
      </c>
      <c r="E546" s="245" t="s">
        <v>703</v>
      </c>
      <c r="F546" s="246" t="s">
        <v>704</v>
      </c>
      <c r="G546" s="247" t="s">
        <v>577</v>
      </c>
      <c r="H546" s="248">
        <v>57.528</v>
      </c>
      <c r="I546" s="249"/>
      <c r="J546" s="250">
        <f>ROUND(I546*H546,2)</f>
        <v>0</v>
      </c>
      <c r="K546" s="246" t="s">
        <v>158</v>
      </c>
      <c r="L546" s="251"/>
      <c r="M546" s="252" t="s">
        <v>1</v>
      </c>
      <c r="N546" s="253" t="s">
        <v>41</v>
      </c>
      <c r="O546" s="72"/>
      <c r="P546" s="196">
        <f>O546*H546</f>
        <v>0</v>
      </c>
      <c r="Q546" s="196">
        <v>0.15</v>
      </c>
      <c r="R546" s="196">
        <f>Q546*H546</f>
        <v>8.629199999999999</v>
      </c>
      <c r="S546" s="196">
        <v>0</v>
      </c>
      <c r="T546" s="197">
        <f>S546*H546</f>
        <v>0</v>
      </c>
      <c r="U546" s="35"/>
      <c r="V546" s="35"/>
      <c r="W546" s="35"/>
      <c r="X546" s="35"/>
      <c r="Y546" s="35"/>
      <c r="Z546" s="35"/>
      <c r="AA546" s="35"/>
      <c r="AB546" s="35"/>
      <c r="AC546" s="35"/>
      <c r="AD546" s="35"/>
      <c r="AE546" s="35"/>
      <c r="AR546" s="198" t="s">
        <v>228</v>
      </c>
      <c r="AT546" s="198" t="s">
        <v>255</v>
      </c>
      <c r="AU546" s="198" t="s">
        <v>160</v>
      </c>
      <c r="AY546" s="18" t="s">
        <v>150</v>
      </c>
      <c r="BE546" s="199">
        <f>IF(N546="základní",J546,0)</f>
        <v>0</v>
      </c>
      <c r="BF546" s="199">
        <f>IF(N546="snížená",J546,0)</f>
        <v>0</v>
      </c>
      <c r="BG546" s="199">
        <f>IF(N546="zákl. přenesená",J546,0)</f>
        <v>0</v>
      </c>
      <c r="BH546" s="199">
        <f>IF(N546="sníž. přenesená",J546,0)</f>
        <v>0</v>
      </c>
      <c r="BI546" s="199">
        <f>IF(N546="nulová",J546,0)</f>
        <v>0</v>
      </c>
      <c r="BJ546" s="18" t="s">
        <v>84</v>
      </c>
      <c r="BK546" s="199">
        <f>ROUND(I546*H546,2)</f>
        <v>0</v>
      </c>
      <c r="BL546" s="18" t="s">
        <v>159</v>
      </c>
      <c r="BM546" s="198" t="s">
        <v>705</v>
      </c>
    </row>
    <row r="547" spans="2:51" s="14" customFormat="1" ht="11.25">
      <c r="B547" s="211"/>
      <c r="C547" s="212"/>
      <c r="D547" s="202" t="s">
        <v>162</v>
      </c>
      <c r="E547" s="213" t="s">
        <v>1</v>
      </c>
      <c r="F547" s="214" t="s">
        <v>701</v>
      </c>
      <c r="G547" s="212"/>
      <c r="H547" s="215">
        <v>181.2</v>
      </c>
      <c r="I547" s="216"/>
      <c r="J547" s="212"/>
      <c r="K547" s="212"/>
      <c r="L547" s="217"/>
      <c r="M547" s="218"/>
      <c r="N547" s="219"/>
      <c r="O547" s="219"/>
      <c r="P547" s="219"/>
      <c r="Q547" s="219"/>
      <c r="R547" s="219"/>
      <c r="S547" s="219"/>
      <c r="T547" s="220"/>
      <c r="AT547" s="221" t="s">
        <v>162</v>
      </c>
      <c r="AU547" s="221" t="s">
        <v>160</v>
      </c>
      <c r="AV547" s="14" t="s">
        <v>86</v>
      </c>
      <c r="AW547" s="14" t="s">
        <v>31</v>
      </c>
      <c r="AX547" s="14" t="s">
        <v>76</v>
      </c>
      <c r="AY547" s="221" t="s">
        <v>150</v>
      </c>
    </row>
    <row r="548" spans="2:51" s="14" customFormat="1" ht="11.25">
      <c r="B548" s="211"/>
      <c r="C548" s="212"/>
      <c r="D548" s="202" t="s">
        <v>162</v>
      </c>
      <c r="E548" s="213" t="s">
        <v>1</v>
      </c>
      <c r="F548" s="214" t="s">
        <v>706</v>
      </c>
      <c r="G548" s="212"/>
      <c r="H548" s="215">
        <v>-124.8</v>
      </c>
      <c r="I548" s="216"/>
      <c r="J548" s="212"/>
      <c r="K548" s="212"/>
      <c r="L548" s="217"/>
      <c r="M548" s="218"/>
      <c r="N548" s="219"/>
      <c r="O548" s="219"/>
      <c r="P548" s="219"/>
      <c r="Q548" s="219"/>
      <c r="R548" s="219"/>
      <c r="S548" s="219"/>
      <c r="T548" s="220"/>
      <c r="AT548" s="221" t="s">
        <v>162</v>
      </c>
      <c r="AU548" s="221" t="s">
        <v>160</v>
      </c>
      <c r="AV548" s="14" t="s">
        <v>86</v>
      </c>
      <c r="AW548" s="14" t="s">
        <v>31</v>
      </c>
      <c r="AX548" s="14" t="s">
        <v>76</v>
      </c>
      <c r="AY548" s="221" t="s">
        <v>150</v>
      </c>
    </row>
    <row r="549" spans="2:51" s="16" customFormat="1" ht="11.25">
      <c r="B549" s="233"/>
      <c r="C549" s="234"/>
      <c r="D549" s="202" t="s">
        <v>162</v>
      </c>
      <c r="E549" s="235" t="s">
        <v>1</v>
      </c>
      <c r="F549" s="236" t="s">
        <v>170</v>
      </c>
      <c r="G549" s="234"/>
      <c r="H549" s="237">
        <v>56.4</v>
      </c>
      <c r="I549" s="238"/>
      <c r="J549" s="234"/>
      <c r="K549" s="234"/>
      <c r="L549" s="239"/>
      <c r="M549" s="240"/>
      <c r="N549" s="241"/>
      <c r="O549" s="241"/>
      <c r="P549" s="241"/>
      <c r="Q549" s="241"/>
      <c r="R549" s="241"/>
      <c r="S549" s="241"/>
      <c r="T549" s="242"/>
      <c r="AT549" s="243" t="s">
        <v>162</v>
      </c>
      <c r="AU549" s="243" t="s">
        <v>160</v>
      </c>
      <c r="AV549" s="16" t="s">
        <v>159</v>
      </c>
      <c r="AW549" s="16" t="s">
        <v>31</v>
      </c>
      <c r="AX549" s="16" t="s">
        <v>84</v>
      </c>
      <c r="AY549" s="243" t="s">
        <v>150</v>
      </c>
    </row>
    <row r="550" spans="2:51" s="14" customFormat="1" ht="11.25">
      <c r="B550" s="211"/>
      <c r="C550" s="212"/>
      <c r="D550" s="202" t="s">
        <v>162</v>
      </c>
      <c r="E550" s="212"/>
      <c r="F550" s="214" t="s">
        <v>707</v>
      </c>
      <c r="G550" s="212"/>
      <c r="H550" s="215">
        <v>57.528</v>
      </c>
      <c r="I550" s="216"/>
      <c r="J550" s="212"/>
      <c r="K550" s="212"/>
      <c r="L550" s="217"/>
      <c r="M550" s="218"/>
      <c r="N550" s="219"/>
      <c r="O550" s="219"/>
      <c r="P550" s="219"/>
      <c r="Q550" s="219"/>
      <c r="R550" s="219"/>
      <c r="S550" s="219"/>
      <c r="T550" s="220"/>
      <c r="AT550" s="221" t="s">
        <v>162</v>
      </c>
      <c r="AU550" s="221" t="s">
        <v>160</v>
      </c>
      <c r="AV550" s="14" t="s">
        <v>86</v>
      </c>
      <c r="AW550" s="14" t="s">
        <v>4</v>
      </c>
      <c r="AX550" s="14" t="s">
        <v>84</v>
      </c>
      <c r="AY550" s="221" t="s">
        <v>150</v>
      </c>
    </row>
    <row r="551" spans="1:65" s="2" customFormat="1" ht="24.2" customHeight="1">
      <c r="A551" s="35"/>
      <c r="B551" s="36"/>
      <c r="C551" s="244" t="s">
        <v>708</v>
      </c>
      <c r="D551" s="244" t="s">
        <v>255</v>
      </c>
      <c r="E551" s="245" t="s">
        <v>709</v>
      </c>
      <c r="F551" s="246" t="s">
        <v>710</v>
      </c>
      <c r="G551" s="247" t="s">
        <v>577</v>
      </c>
      <c r="H551" s="248">
        <v>17.748</v>
      </c>
      <c r="I551" s="249"/>
      <c r="J551" s="250">
        <f>ROUND(I551*H551,2)</f>
        <v>0</v>
      </c>
      <c r="K551" s="246" t="s">
        <v>158</v>
      </c>
      <c r="L551" s="251"/>
      <c r="M551" s="252" t="s">
        <v>1</v>
      </c>
      <c r="N551" s="253" t="s">
        <v>41</v>
      </c>
      <c r="O551" s="72"/>
      <c r="P551" s="196">
        <f>O551*H551</f>
        <v>0</v>
      </c>
      <c r="Q551" s="196">
        <v>0.15</v>
      </c>
      <c r="R551" s="196">
        <f>Q551*H551</f>
        <v>2.6622</v>
      </c>
      <c r="S551" s="196">
        <v>0</v>
      </c>
      <c r="T551" s="197">
        <f>S551*H551</f>
        <v>0</v>
      </c>
      <c r="U551" s="35"/>
      <c r="V551" s="35"/>
      <c r="W551" s="35"/>
      <c r="X551" s="35"/>
      <c r="Y551" s="35"/>
      <c r="Z551" s="35"/>
      <c r="AA551" s="35"/>
      <c r="AB551" s="35"/>
      <c r="AC551" s="35"/>
      <c r="AD551" s="35"/>
      <c r="AE551" s="35"/>
      <c r="AR551" s="198" t="s">
        <v>228</v>
      </c>
      <c r="AT551" s="198" t="s">
        <v>255</v>
      </c>
      <c r="AU551" s="198" t="s">
        <v>160</v>
      </c>
      <c r="AY551" s="18" t="s">
        <v>150</v>
      </c>
      <c r="BE551" s="199">
        <f>IF(N551="základní",J551,0)</f>
        <v>0</v>
      </c>
      <c r="BF551" s="199">
        <f>IF(N551="snížená",J551,0)</f>
        <v>0</v>
      </c>
      <c r="BG551" s="199">
        <f>IF(N551="zákl. přenesená",J551,0)</f>
        <v>0</v>
      </c>
      <c r="BH551" s="199">
        <f>IF(N551="sníž. přenesená",J551,0)</f>
        <v>0</v>
      </c>
      <c r="BI551" s="199">
        <f>IF(N551="nulová",J551,0)</f>
        <v>0</v>
      </c>
      <c r="BJ551" s="18" t="s">
        <v>84</v>
      </c>
      <c r="BK551" s="199">
        <f>ROUND(I551*H551,2)</f>
        <v>0</v>
      </c>
      <c r="BL551" s="18" t="s">
        <v>159</v>
      </c>
      <c r="BM551" s="198" t="s">
        <v>711</v>
      </c>
    </row>
    <row r="552" spans="2:51" s="14" customFormat="1" ht="22.5">
      <c r="B552" s="211"/>
      <c r="C552" s="212"/>
      <c r="D552" s="202" t="s">
        <v>162</v>
      </c>
      <c r="E552" s="213" t="s">
        <v>1</v>
      </c>
      <c r="F552" s="214" t="s">
        <v>712</v>
      </c>
      <c r="G552" s="212"/>
      <c r="H552" s="215">
        <v>17.4</v>
      </c>
      <c r="I552" s="216"/>
      <c r="J552" s="212"/>
      <c r="K552" s="212"/>
      <c r="L552" s="217"/>
      <c r="M552" s="218"/>
      <c r="N552" s="219"/>
      <c r="O552" s="219"/>
      <c r="P552" s="219"/>
      <c r="Q552" s="219"/>
      <c r="R552" s="219"/>
      <c r="S552" s="219"/>
      <c r="T552" s="220"/>
      <c r="AT552" s="221" t="s">
        <v>162</v>
      </c>
      <c r="AU552" s="221" t="s">
        <v>160</v>
      </c>
      <c r="AV552" s="14" t="s">
        <v>86</v>
      </c>
      <c r="AW552" s="14" t="s">
        <v>31</v>
      </c>
      <c r="AX552" s="14" t="s">
        <v>84</v>
      </c>
      <c r="AY552" s="221" t="s">
        <v>150</v>
      </c>
    </row>
    <row r="553" spans="2:51" s="14" customFormat="1" ht="11.25">
      <c r="B553" s="211"/>
      <c r="C553" s="212"/>
      <c r="D553" s="202" t="s">
        <v>162</v>
      </c>
      <c r="E553" s="212"/>
      <c r="F553" s="214" t="s">
        <v>713</v>
      </c>
      <c r="G553" s="212"/>
      <c r="H553" s="215">
        <v>17.748</v>
      </c>
      <c r="I553" s="216"/>
      <c r="J553" s="212"/>
      <c r="K553" s="212"/>
      <c r="L553" s="217"/>
      <c r="M553" s="218"/>
      <c r="N553" s="219"/>
      <c r="O553" s="219"/>
      <c r="P553" s="219"/>
      <c r="Q553" s="219"/>
      <c r="R553" s="219"/>
      <c r="S553" s="219"/>
      <c r="T553" s="220"/>
      <c r="AT553" s="221" t="s">
        <v>162</v>
      </c>
      <c r="AU553" s="221" t="s">
        <v>160</v>
      </c>
      <c r="AV553" s="14" t="s">
        <v>86</v>
      </c>
      <c r="AW553" s="14" t="s">
        <v>4</v>
      </c>
      <c r="AX553" s="14" t="s">
        <v>84</v>
      </c>
      <c r="AY553" s="221" t="s">
        <v>150</v>
      </c>
    </row>
    <row r="554" spans="1:65" s="2" customFormat="1" ht="24.2" customHeight="1">
      <c r="A554" s="35"/>
      <c r="B554" s="36"/>
      <c r="C554" s="244" t="s">
        <v>714</v>
      </c>
      <c r="D554" s="244" t="s">
        <v>255</v>
      </c>
      <c r="E554" s="245" t="s">
        <v>715</v>
      </c>
      <c r="F554" s="246" t="s">
        <v>716</v>
      </c>
      <c r="G554" s="247" t="s">
        <v>577</v>
      </c>
      <c r="H554" s="248">
        <v>109.548</v>
      </c>
      <c r="I554" s="249"/>
      <c r="J554" s="250">
        <f>ROUND(I554*H554,2)</f>
        <v>0</v>
      </c>
      <c r="K554" s="246" t="s">
        <v>158</v>
      </c>
      <c r="L554" s="251"/>
      <c r="M554" s="252" t="s">
        <v>1</v>
      </c>
      <c r="N554" s="253" t="s">
        <v>41</v>
      </c>
      <c r="O554" s="72"/>
      <c r="P554" s="196">
        <f>O554*H554</f>
        <v>0</v>
      </c>
      <c r="Q554" s="196">
        <v>0.15</v>
      </c>
      <c r="R554" s="196">
        <f>Q554*H554</f>
        <v>16.432199999999998</v>
      </c>
      <c r="S554" s="196">
        <v>0</v>
      </c>
      <c r="T554" s="197">
        <f>S554*H554</f>
        <v>0</v>
      </c>
      <c r="U554" s="35"/>
      <c r="V554" s="35"/>
      <c r="W554" s="35"/>
      <c r="X554" s="35"/>
      <c r="Y554" s="35"/>
      <c r="Z554" s="35"/>
      <c r="AA554" s="35"/>
      <c r="AB554" s="35"/>
      <c r="AC554" s="35"/>
      <c r="AD554" s="35"/>
      <c r="AE554" s="35"/>
      <c r="AR554" s="198" t="s">
        <v>228</v>
      </c>
      <c r="AT554" s="198" t="s">
        <v>255</v>
      </c>
      <c r="AU554" s="198" t="s">
        <v>160</v>
      </c>
      <c r="AY554" s="18" t="s">
        <v>150</v>
      </c>
      <c r="BE554" s="199">
        <f>IF(N554="základní",J554,0)</f>
        <v>0</v>
      </c>
      <c r="BF554" s="199">
        <f>IF(N554="snížená",J554,0)</f>
        <v>0</v>
      </c>
      <c r="BG554" s="199">
        <f>IF(N554="zákl. přenesená",J554,0)</f>
        <v>0</v>
      </c>
      <c r="BH554" s="199">
        <f>IF(N554="sníž. přenesená",J554,0)</f>
        <v>0</v>
      </c>
      <c r="BI554" s="199">
        <f>IF(N554="nulová",J554,0)</f>
        <v>0</v>
      </c>
      <c r="BJ554" s="18" t="s">
        <v>84</v>
      </c>
      <c r="BK554" s="199">
        <f>ROUND(I554*H554,2)</f>
        <v>0</v>
      </c>
      <c r="BL554" s="18" t="s">
        <v>159</v>
      </c>
      <c r="BM554" s="198" t="s">
        <v>717</v>
      </c>
    </row>
    <row r="555" spans="2:51" s="14" customFormat="1" ht="11.25">
      <c r="B555" s="211"/>
      <c r="C555" s="212"/>
      <c r="D555" s="202" t="s">
        <v>162</v>
      </c>
      <c r="E555" s="213" t="s">
        <v>1</v>
      </c>
      <c r="F555" s="214" t="s">
        <v>718</v>
      </c>
      <c r="G555" s="212"/>
      <c r="H555" s="215">
        <v>86.1</v>
      </c>
      <c r="I555" s="216"/>
      <c r="J555" s="212"/>
      <c r="K555" s="212"/>
      <c r="L555" s="217"/>
      <c r="M555" s="218"/>
      <c r="N555" s="219"/>
      <c r="O555" s="219"/>
      <c r="P555" s="219"/>
      <c r="Q555" s="219"/>
      <c r="R555" s="219"/>
      <c r="S555" s="219"/>
      <c r="T555" s="220"/>
      <c r="AT555" s="221" t="s">
        <v>162</v>
      </c>
      <c r="AU555" s="221" t="s">
        <v>160</v>
      </c>
      <c r="AV555" s="14" t="s">
        <v>86</v>
      </c>
      <c r="AW555" s="14" t="s">
        <v>31</v>
      </c>
      <c r="AX555" s="14" t="s">
        <v>76</v>
      </c>
      <c r="AY555" s="221" t="s">
        <v>150</v>
      </c>
    </row>
    <row r="556" spans="2:51" s="14" customFormat="1" ht="11.25">
      <c r="B556" s="211"/>
      <c r="C556" s="212"/>
      <c r="D556" s="202" t="s">
        <v>162</v>
      </c>
      <c r="E556" s="213" t="s">
        <v>1</v>
      </c>
      <c r="F556" s="214" t="s">
        <v>719</v>
      </c>
      <c r="G556" s="212"/>
      <c r="H556" s="215">
        <v>4.02</v>
      </c>
      <c r="I556" s="216"/>
      <c r="J556" s="212"/>
      <c r="K556" s="212"/>
      <c r="L556" s="217"/>
      <c r="M556" s="218"/>
      <c r="N556" s="219"/>
      <c r="O556" s="219"/>
      <c r="P556" s="219"/>
      <c r="Q556" s="219"/>
      <c r="R556" s="219"/>
      <c r="S556" s="219"/>
      <c r="T556" s="220"/>
      <c r="AT556" s="221" t="s">
        <v>162</v>
      </c>
      <c r="AU556" s="221" t="s">
        <v>160</v>
      </c>
      <c r="AV556" s="14" t="s">
        <v>86</v>
      </c>
      <c r="AW556" s="14" t="s">
        <v>31</v>
      </c>
      <c r="AX556" s="14" t="s">
        <v>76</v>
      </c>
      <c r="AY556" s="221" t="s">
        <v>150</v>
      </c>
    </row>
    <row r="557" spans="2:51" s="14" customFormat="1" ht="11.25">
      <c r="B557" s="211"/>
      <c r="C557" s="212"/>
      <c r="D557" s="202" t="s">
        <v>162</v>
      </c>
      <c r="E557" s="213" t="s">
        <v>1</v>
      </c>
      <c r="F557" s="214" t="s">
        <v>720</v>
      </c>
      <c r="G557" s="212"/>
      <c r="H557" s="215">
        <v>4</v>
      </c>
      <c r="I557" s="216"/>
      <c r="J557" s="212"/>
      <c r="K557" s="212"/>
      <c r="L557" s="217"/>
      <c r="M557" s="218"/>
      <c r="N557" s="219"/>
      <c r="O557" s="219"/>
      <c r="P557" s="219"/>
      <c r="Q557" s="219"/>
      <c r="R557" s="219"/>
      <c r="S557" s="219"/>
      <c r="T557" s="220"/>
      <c r="AT557" s="221" t="s">
        <v>162</v>
      </c>
      <c r="AU557" s="221" t="s">
        <v>160</v>
      </c>
      <c r="AV557" s="14" t="s">
        <v>86</v>
      </c>
      <c r="AW557" s="14" t="s">
        <v>31</v>
      </c>
      <c r="AX557" s="14" t="s">
        <v>76</v>
      </c>
      <c r="AY557" s="221" t="s">
        <v>150</v>
      </c>
    </row>
    <row r="558" spans="2:51" s="14" customFormat="1" ht="11.25">
      <c r="B558" s="211"/>
      <c r="C558" s="212"/>
      <c r="D558" s="202" t="s">
        <v>162</v>
      </c>
      <c r="E558" s="213" t="s">
        <v>1</v>
      </c>
      <c r="F558" s="214" t="s">
        <v>721</v>
      </c>
      <c r="G558" s="212"/>
      <c r="H558" s="215">
        <v>4.38</v>
      </c>
      <c r="I558" s="216"/>
      <c r="J558" s="212"/>
      <c r="K558" s="212"/>
      <c r="L558" s="217"/>
      <c r="M558" s="218"/>
      <c r="N558" s="219"/>
      <c r="O558" s="219"/>
      <c r="P558" s="219"/>
      <c r="Q558" s="219"/>
      <c r="R558" s="219"/>
      <c r="S558" s="219"/>
      <c r="T558" s="220"/>
      <c r="AT558" s="221" t="s">
        <v>162</v>
      </c>
      <c r="AU558" s="221" t="s">
        <v>160</v>
      </c>
      <c r="AV558" s="14" t="s">
        <v>86</v>
      </c>
      <c r="AW558" s="14" t="s">
        <v>31</v>
      </c>
      <c r="AX558" s="14" t="s">
        <v>76</v>
      </c>
      <c r="AY558" s="221" t="s">
        <v>150</v>
      </c>
    </row>
    <row r="559" spans="2:51" s="14" customFormat="1" ht="11.25">
      <c r="B559" s="211"/>
      <c r="C559" s="212"/>
      <c r="D559" s="202" t="s">
        <v>162</v>
      </c>
      <c r="E559" s="213" t="s">
        <v>1</v>
      </c>
      <c r="F559" s="214" t="s">
        <v>722</v>
      </c>
      <c r="G559" s="212"/>
      <c r="H559" s="215">
        <v>2.75</v>
      </c>
      <c r="I559" s="216"/>
      <c r="J559" s="212"/>
      <c r="K559" s="212"/>
      <c r="L559" s="217"/>
      <c r="M559" s="218"/>
      <c r="N559" s="219"/>
      <c r="O559" s="219"/>
      <c r="P559" s="219"/>
      <c r="Q559" s="219"/>
      <c r="R559" s="219"/>
      <c r="S559" s="219"/>
      <c r="T559" s="220"/>
      <c r="AT559" s="221" t="s">
        <v>162</v>
      </c>
      <c r="AU559" s="221" t="s">
        <v>160</v>
      </c>
      <c r="AV559" s="14" t="s">
        <v>86</v>
      </c>
      <c r="AW559" s="14" t="s">
        <v>31</v>
      </c>
      <c r="AX559" s="14" t="s">
        <v>76</v>
      </c>
      <c r="AY559" s="221" t="s">
        <v>150</v>
      </c>
    </row>
    <row r="560" spans="2:51" s="14" customFormat="1" ht="11.25">
      <c r="B560" s="211"/>
      <c r="C560" s="212"/>
      <c r="D560" s="202" t="s">
        <v>162</v>
      </c>
      <c r="E560" s="213" t="s">
        <v>1</v>
      </c>
      <c r="F560" s="214" t="s">
        <v>723</v>
      </c>
      <c r="G560" s="212"/>
      <c r="H560" s="215">
        <v>2.42</v>
      </c>
      <c r="I560" s="216"/>
      <c r="J560" s="212"/>
      <c r="K560" s="212"/>
      <c r="L560" s="217"/>
      <c r="M560" s="218"/>
      <c r="N560" s="219"/>
      <c r="O560" s="219"/>
      <c r="P560" s="219"/>
      <c r="Q560" s="219"/>
      <c r="R560" s="219"/>
      <c r="S560" s="219"/>
      <c r="T560" s="220"/>
      <c r="AT560" s="221" t="s">
        <v>162</v>
      </c>
      <c r="AU560" s="221" t="s">
        <v>160</v>
      </c>
      <c r="AV560" s="14" t="s">
        <v>86</v>
      </c>
      <c r="AW560" s="14" t="s">
        <v>31</v>
      </c>
      <c r="AX560" s="14" t="s">
        <v>76</v>
      </c>
      <c r="AY560" s="221" t="s">
        <v>150</v>
      </c>
    </row>
    <row r="561" spans="2:51" s="14" customFormat="1" ht="11.25">
      <c r="B561" s="211"/>
      <c r="C561" s="212"/>
      <c r="D561" s="202" t="s">
        <v>162</v>
      </c>
      <c r="E561" s="213" t="s">
        <v>1</v>
      </c>
      <c r="F561" s="214" t="s">
        <v>724</v>
      </c>
      <c r="G561" s="212"/>
      <c r="H561" s="215">
        <v>3.73</v>
      </c>
      <c r="I561" s="216"/>
      <c r="J561" s="212"/>
      <c r="K561" s="212"/>
      <c r="L561" s="217"/>
      <c r="M561" s="218"/>
      <c r="N561" s="219"/>
      <c r="O561" s="219"/>
      <c r="P561" s="219"/>
      <c r="Q561" s="219"/>
      <c r="R561" s="219"/>
      <c r="S561" s="219"/>
      <c r="T561" s="220"/>
      <c r="AT561" s="221" t="s">
        <v>162</v>
      </c>
      <c r="AU561" s="221" t="s">
        <v>160</v>
      </c>
      <c r="AV561" s="14" t="s">
        <v>86</v>
      </c>
      <c r="AW561" s="14" t="s">
        <v>31</v>
      </c>
      <c r="AX561" s="14" t="s">
        <v>76</v>
      </c>
      <c r="AY561" s="221" t="s">
        <v>150</v>
      </c>
    </row>
    <row r="562" spans="2:51" s="16" customFormat="1" ht="11.25">
      <c r="B562" s="233"/>
      <c r="C562" s="234"/>
      <c r="D562" s="202" t="s">
        <v>162</v>
      </c>
      <c r="E562" s="235" t="s">
        <v>1</v>
      </c>
      <c r="F562" s="236" t="s">
        <v>170</v>
      </c>
      <c r="G562" s="234"/>
      <c r="H562" s="237">
        <v>107.4</v>
      </c>
      <c r="I562" s="238"/>
      <c r="J562" s="234"/>
      <c r="K562" s="234"/>
      <c r="L562" s="239"/>
      <c r="M562" s="240"/>
      <c r="N562" s="241"/>
      <c r="O562" s="241"/>
      <c r="P562" s="241"/>
      <c r="Q562" s="241"/>
      <c r="R562" s="241"/>
      <c r="S562" s="241"/>
      <c r="T562" s="242"/>
      <c r="AT562" s="243" t="s">
        <v>162</v>
      </c>
      <c r="AU562" s="243" t="s">
        <v>160</v>
      </c>
      <c r="AV562" s="16" t="s">
        <v>159</v>
      </c>
      <c r="AW562" s="16" t="s">
        <v>31</v>
      </c>
      <c r="AX562" s="16" t="s">
        <v>84</v>
      </c>
      <c r="AY562" s="243" t="s">
        <v>150</v>
      </c>
    </row>
    <row r="563" spans="2:51" s="14" customFormat="1" ht="11.25">
      <c r="B563" s="211"/>
      <c r="C563" s="212"/>
      <c r="D563" s="202" t="s">
        <v>162</v>
      </c>
      <c r="E563" s="212"/>
      <c r="F563" s="214" t="s">
        <v>725</v>
      </c>
      <c r="G563" s="212"/>
      <c r="H563" s="215">
        <v>109.548</v>
      </c>
      <c r="I563" s="216"/>
      <c r="J563" s="212"/>
      <c r="K563" s="212"/>
      <c r="L563" s="217"/>
      <c r="M563" s="218"/>
      <c r="N563" s="219"/>
      <c r="O563" s="219"/>
      <c r="P563" s="219"/>
      <c r="Q563" s="219"/>
      <c r="R563" s="219"/>
      <c r="S563" s="219"/>
      <c r="T563" s="220"/>
      <c r="AT563" s="221" t="s">
        <v>162</v>
      </c>
      <c r="AU563" s="221" t="s">
        <v>160</v>
      </c>
      <c r="AV563" s="14" t="s">
        <v>86</v>
      </c>
      <c r="AW563" s="14" t="s">
        <v>4</v>
      </c>
      <c r="AX563" s="14" t="s">
        <v>84</v>
      </c>
      <c r="AY563" s="221" t="s">
        <v>150</v>
      </c>
    </row>
    <row r="564" spans="1:65" s="2" customFormat="1" ht="33" customHeight="1">
      <c r="A564" s="35"/>
      <c r="B564" s="36"/>
      <c r="C564" s="187" t="s">
        <v>726</v>
      </c>
      <c r="D564" s="187" t="s">
        <v>154</v>
      </c>
      <c r="E564" s="188" t="s">
        <v>727</v>
      </c>
      <c r="F564" s="189" t="s">
        <v>728</v>
      </c>
      <c r="G564" s="190" t="s">
        <v>577</v>
      </c>
      <c r="H564" s="191">
        <v>45.5</v>
      </c>
      <c r="I564" s="192"/>
      <c r="J564" s="193">
        <f>ROUND(I564*H564,2)</f>
        <v>0</v>
      </c>
      <c r="K564" s="189" t="s">
        <v>158</v>
      </c>
      <c r="L564" s="40"/>
      <c r="M564" s="194" t="s">
        <v>1</v>
      </c>
      <c r="N564" s="195" t="s">
        <v>41</v>
      </c>
      <c r="O564" s="72"/>
      <c r="P564" s="196">
        <f>O564*H564</f>
        <v>0</v>
      </c>
      <c r="Q564" s="196">
        <v>0.1554</v>
      </c>
      <c r="R564" s="196">
        <f>Q564*H564</f>
        <v>7.0707</v>
      </c>
      <c r="S564" s="196">
        <v>0</v>
      </c>
      <c r="T564" s="197">
        <f>S564*H564</f>
        <v>0</v>
      </c>
      <c r="U564" s="35"/>
      <c r="V564" s="35"/>
      <c r="W564" s="35"/>
      <c r="X564" s="35"/>
      <c r="Y564" s="35"/>
      <c r="Z564" s="35"/>
      <c r="AA564" s="35"/>
      <c r="AB564" s="35"/>
      <c r="AC564" s="35"/>
      <c r="AD564" s="35"/>
      <c r="AE564" s="35"/>
      <c r="AR564" s="198" t="s">
        <v>159</v>
      </c>
      <c r="AT564" s="198" t="s">
        <v>154</v>
      </c>
      <c r="AU564" s="198" t="s">
        <v>160</v>
      </c>
      <c r="AY564" s="18" t="s">
        <v>150</v>
      </c>
      <c r="BE564" s="199">
        <f>IF(N564="základní",J564,0)</f>
        <v>0</v>
      </c>
      <c r="BF564" s="199">
        <f>IF(N564="snížená",J564,0)</f>
        <v>0</v>
      </c>
      <c r="BG564" s="199">
        <f>IF(N564="zákl. přenesená",J564,0)</f>
        <v>0</v>
      </c>
      <c r="BH564" s="199">
        <f>IF(N564="sníž. přenesená",J564,0)</f>
        <v>0</v>
      </c>
      <c r="BI564" s="199">
        <f>IF(N564="nulová",J564,0)</f>
        <v>0</v>
      </c>
      <c r="BJ564" s="18" t="s">
        <v>84</v>
      </c>
      <c r="BK564" s="199">
        <f>ROUND(I564*H564,2)</f>
        <v>0</v>
      </c>
      <c r="BL564" s="18" t="s">
        <v>159</v>
      </c>
      <c r="BM564" s="198" t="s">
        <v>729</v>
      </c>
    </row>
    <row r="565" spans="2:51" s="14" customFormat="1" ht="11.25">
      <c r="B565" s="211"/>
      <c r="C565" s="212"/>
      <c r="D565" s="202" t="s">
        <v>162</v>
      </c>
      <c r="E565" s="213" t="s">
        <v>1</v>
      </c>
      <c r="F565" s="214" t="s">
        <v>730</v>
      </c>
      <c r="G565" s="212"/>
      <c r="H565" s="215">
        <v>45.5</v>
      </c>
      <c r="I565" s="216"/>
      <c r="J565" s="212"/>
      <c r="K565" s="212"/>
      <c r="L565" s="217"/>
      <c r="M565" s="218"/>
      <c r="N565" s="219"/>
      <c r="O565" s="219"/>
      <c r="P565" s="219"/>
      <c r="Q565" s="219"/>
      <c r="R565" s="219"/>
      <c r="S565" s="219"/>
      <c r="T565" s="220"/>
      <c r="AT565" s="221" t="s">
        <v>162</v>
      </c>
      <c r="AU565" s="221" t="s">
        <v>160</v>
      </c>
      <c r="AV565" s="14" t="s">
        <v>86</v>
      </c>
      <c r="AW565" s="14" t="s">
        <v>31</v>
      </c>
      <c r="AX565" s="14" t="s">
        <v>84</v>
      </c>
      <c r="AY565" s="221" t="s">
        <v>150</v>
      </c>
    </row>
    <row r="566" spans="1:65" s="2" customFormat="1" ht="24.2" customHeight="1">
      <c r="A566" s="35"/>
      <c r="B566" s="36"/>
      <c r="C566" s="244" t="s">
        <v>731</v>
      </c>
      <c r="D566" s="244" t="s">
        <v>255</v>
      </c>
      <c r="E566" s="245" t="s">
        <v>732</v>
      </c>
      <c r="F566" s="246" t="s">
        <v>733</v>
      </c>
      <c r="G566" s="247" t="s">
        <v>577</v>
      </c>
      <c r="H566" s="248">
        <v>2.04</v>
      </c>
      <c r="I566" s="249"/>
      <c r="J566" s="250">
        <f>ROUND(I566*H566,2)</f>
        <v>0</v>
      </c>
      <c r="K566" s="246" t="s">
        <v>158</v>
      </c>
      <c r="L566" s="251"/>
      <c r="M566" s="252" t="s">
        <v>1</v>
      </c>
      <c r="N566" s="253" t="s">
        <v>41</v>
      </c>
      <c r="O566" s="72"/>
      <c r="P566" s="196">
        <f>O566*H566</f>
        <v>0</v>
      </c>
      <c r="Q566" s="196">
        <v>0.06567</v>
      </c>
      <c r="R566" s="196">
        <f>Q566*H566</f>
        <v>0.13396680000000002</v>
      </c>
      <c r="S566" s="196">
        <v>0</v>
      </c>
      <c r="T566" s="197">
        <f>S566*H566</f>
        <v>0</v>
      </c>
      <c r="U566" s="35"/>
      <c r="V566" s="35"/>
      <c r="W566" s="35"/>
      <c r="X566" s="35"/>
      <c r="Y566" s="35"/>
      <c r="Z566" s="35"/>
      <c r="AA566" s="35"/>
      <c r="AB566" s="35"/>
      <c r="AC566" s="35"/>
      <c r="AD566" s="35"/>
      <c r="AE566" s="35"/>
      <c r="AR566" s="198" t="s">
        <v>228</v>
      </c>
      <c r="AT566" s="198" t="s">
        <v>255</v>
      </c>
      <c r="AU566" s="198" t="s">
        <v>160</v>
      </c>
      <c r="AY566" s="18" t="s">
        <v>150</v>
      </c>
      <c r="BE566" s="199">
        <f>IF(N566="základní",J566,0)</f>
        <v>0</v>
      </c>
      <c r="BF566" s="199">
        <f>IF(N566="snížená",J566,0)</f>
        <v>0</v>
      </c>
      <c r="BG566" s="199">
        <f>IF(N566="zákl. přenesená",J566,0)</f>
        <v>0</v>
      </c>
      <c r="BH566" s="199">
        <f>IF(N566="sníž. přenesená",J566,0)</f>
        <v>0</v>
      </c>
      <c r="BI566" s="199">
        <f>IF(N566="nulová",J566,0)</f>
        <v>0</v>
      </c>
      <c r="BJ566" s="18" t="s">
        <v>84</v>
      </c>
      <c r="BK566" s="199">
        <f>ROUND(I566*H566,2)</f>
        <v>0</v>
      </c>
      <c r="BL566" s="18" t="s">
        <v>159</v>
      </c>
      <c r="BM566" s="198" t="s">
        <v>734</v>
      </c>
    </row>
    <row r="567" spans="2:51" s="14" customFormat="1" ht="11.25">
      <c r="B567" s="211"/>
      <c r="C567" s="212"/>
      <c r="D567" s="202" t="s">
        <v>162</v>
      </c>
      <c r="E567" s="213" t="s">
        <v>1</v>
      </c>
      <c r="F567" s="214" t="s">
        <v>735</v>
      </c>
      <c r="G567" s="212"/>
      <c r="H567" s="215">
        <v>2</v>
      </c>
      <c r="I567" s="216"/>
      <c r="J567" s="212"/>
      <c r="K567" s="212"/>
      <c r="L567" s="217"/>
      <c r="M567" s="218"/>
      <c r="N567" s="219"/>
      <c r="O567" s="219"/>
      <c r="P567" s="219"/>
      <c r="Q567" s="219"/>
      <c r="R567" s="219"/>
      <c r="S567" s="219"/>
      <c r="T567" s="220"/>
      <c r="AT567" s="221" t="s">
        <v>162</v>
      </c>
      <c r="AU567" s="221" t="s">
        <v>160</v>
      </c>
      <c r="AV567" s="14" t="s">
        <v>86</v>
      </c>
      <c r="AW567" s="14" t="s">
        <v>31</v>
      </c>
      <c r="AX567" s="14" t="s">
        <v>84</v>
      </c>
      <c r="AY567" s="221" t="s">
        <v>150</v>
      </c>
    </row>
    <row r="568" spans="2:51" s="14" customFormat="1" ht="11.25">
      <c r="B568" s="211"/>
      <c r="C568" s="212"/>
      <c r="D568" s="202" t="s">
        <v>162</v>
      </c>
      <c r="E568" s="212"/>
      <c r="F568" s="214" t="s">
        <v>736</v>
      </c>
      <c r="G568" s="212"/>
      <c r="H568" s="215">
        <v>2.04</v>
      </c>
      <c r="I568" s="216"/>
      <c r="J568" s="212"/>
      <c r="K568" s="212"/>
      <c r="L568" s="217"/>
      <c r="M568" s="218"/>
      <c r="N568" s="219"/>
      <c r="O568" s="219"/>
      <c r="P568" s="219"/>
      <c r="Q568" s="219"/>
      <c r="R568" s="219"/>
      <c r="S568" s="219"/>
      <c r="T568" s="220"/>
      <c r="AT568" s="221" t="s">
        <v>162</v>
      </c>
      <c r="AU568" s="221" t="s">
        <v>160</v>
      </c>
      <c r="AV568" s="14" t="s">
        <v>86</v>
      </c>
      <c r="AW568" s="14" t="s">
        <v>4</v>
      </c>
      <c r="AX568" s="14" t="s">
        <v>84</v>
      </c>
      <c r="AY568" s="221" t="s">
        <v>150</v>
      </c>
    </row>
    <row r="569" spans="1:65" s="2" customFormat="1" ht="16.5" customHeight="1">
      <c r="A569" s="35"/>
      <c r="B569" s="36"/>
      <c r="C569" s="244" t="s">
        <v>737</v>
      </c>
      <c r="D569" s="244" t="s">
        <v>255</v>
      </c>
      <c r="E569" s="245" t="s">
        <v>738</v>
      </c>
      <c r="F569" s="246" t="s">
        <v>739</v>
      </c>
      <c r="G569" s="247" t="s">
        <v>577</v>
      </c>
      <c r="H569" s="248">
        <v>44.37</v>
      </c>
      <c r="I569" s="249"/>
      <c r="J569" s="250">
        <f>ROUND(I569*H569,2)</f>
        <v>0</v>
      </c>
      <c r="K569" s="246" t="s">
        <v>158</v>
      </c>
      <c r="L569" s="251"/>
      <c r="M569" s="252" t="s">
        <v>1</v>
      </c>
      <c r="N569" s="253" t="s">
        <v>41</v>
      </c>
      <c r="O569" s="72"/>
      <c r="P569" s="196">
        <f>O569*H569</f>
        <v>0</v>
      </c>
      <c r="Q569" s="196">
        <v>0.08</v>
      </c>
      <c r="R569" s="196">
        <f>Q569*H569</f>
        <v>3.5496</v>
      </c>
      <c r="S569" s="196">
        <v>0</v>
      </c>
      <c r="T569" s="197">
        <f>S569*H569</f>
        <v>0</v>
      </c>
      <c r="U569" s="35"/>
      <c r="V569" s="35"/>
      <c r="W569" s="35"/>
      <c r="X569" s="35"/>
      <c r="Y569" s="35"/>
      <c r="Z569" s="35"/>
      <c r="AA569" s="35"/>
      <c r="AB569" s="35"/>
      <c r="AC569" s="35"/>
      <c r="AD569" s="35"/>
      <c r="AE569" s="35"/>
      <c r="AR569" s="198" t="s">
        <v>228</v>
      </c>
      <c r="AT569" s="198" t="s">
        <v>255</v>
      </c>
      <c r="AU569" s="198" t="s">
        <v>160</v>
      </c>
      <c r="AY569" s="18" t="s">
        <v>150</v>
      </c>
      <c r="BE569" s="199">
        <f>IF(N569="základní",J569,0)</f>
        <v>0</v>
      </c>
      <c r="BF569" s="199">
        <f>IF(N569="snížená",J569,0)</f>
        <v>0</v>
      </c>
      <c r="BG569" s="199">
        <f>IF(N569="zákl. přenesená",J569,0)</f>
        <v>0</v>
      </c>
      <c r="BH569" s="199">
        <f>IF(N569="sníž. přenesená",J569,0)</f>
        <v>0</v>
      </c>
      <c r="BI569" s="199">
        <f>IF(N569="nulová",J569,0)</f>
        <v>0</v>
      </c>
      <c r="BJ569" s="18" t="s">
        <v>84</v>
      </c>
      <c r="BK569" s="199">
        <f>ROUND(I569*H569,2)</f>
        <v>0</v>
      </c>
      <c r="BL569" s="18" t="s">
        <v>159</v>
      </c>
      <c r="BM569" s="198" t="s">
        <v>740</v>
      </c>
    </row>
    <row r="570" spans="2:51" s="14" customFormat="1" ht="11.25">
      <c r="B570" s="211"/>
      <c r="C570" s="212"/>
      <c r="D570" s="202" t="s">
        <v>162</v>
      </c>
      <c r="E570" s="213" t="s">
        <v>1</v>
      </c>
      <c r="F570" s="214" t="s">
        <v>741</v>
      </c>
      <c r="G570" s="212"/>
      <c r="H570" s="215">
        <v>45.5</v>
      </c>
      <c r="I570" s="216"/>
      <c r="J570" s="212"/>
      <c r="K570" s="212"/>
      <c r="L570" s="217"/>
      <c r="M570" s="218"/>
      <c r="N570" s="219"/>
      <c r="O570" s="219"/>
      <c r="P570" s="219"/>
      <c r="Q570" s="219"/>
      <c r="R570" s="219"/>
      <c r="S570" s="219"/>
      <c r="T570" s="220"/>
      <c r="AT570" s="221" t="s">
        <v>162</v>
      </c>
      <c r="AU570" s="221" t="s">
        <v>160</v>
      </c>
      <c r="AV570" s="14" t="s">
        <v>86</v>
      </c>
      <c r="AW570" s="14" t="s">
        <v>31</v>
      </c>
      <c r="AX570" s="14" t="s">
        <v>76</v>
      </c>
      <c r="AY570" s="221" t="s">
        <v>150</v>
      </c>
    </row>
    <row r="571" spans="2:51" s="14" customFormat="1" ht="11.25">
      <c r="B571" s="211"/>
      <c r="C571" s="212"/>
      <c r="D571" s="202" t="s">
        <v>162</v>
      </c>
      <c r="E571" s="213" t="s">
        <v>1</v>
      </c>
      <c r="F571" s="214" t="s">
        <v>742</v>
      </c>
      <c r="G571" s="212"/>
      <c r="H571" s="215">
        <v>-2</v>
      </c>
      <c r="I571" s="216"/>
      <c r="J571" s="212"/>
      <c r="K571" s="212"/>
      <c r="L571" s="217"/>
      <c r="M571" s="218"/>
      <c r="N571" s="219"/>
      <c r="O571" s="219"/>
      <c r="P571" s="219"/>
      <c r="Q571" s="219"/>
      <c r="R571" s="219"/>
      <c r="S571" s="219"/>
      <c r="T571" s="220"/>
      <c r="AT571" s="221" t="s">
        <v>162</v>
      </c>
      <c r="AU571" s="221" t="s">
        <v>160</v>
      </c>
      <c r="AV571" s="14" t="s">
        <v>86</v>
      </c>
      <c r="AW571" s="14" t="s">
        <v>31</v>
      </c>
      <c r="AX571" s="14" t="s">
        <v>76</v>
      </c>
      <c r="AY571" s="221" t="s">
        <v>150</v>
      </c>
    </row>
    <row r="572" spans="2:51" s="16" customFormat="1" ht="11.25">
      <c r="B572" s="233"/>
      <c r="C572" s="234"/>
      <c r="D572" s="202" t="s">
        <v>162</v>
      </c>
      <c r="E572" s="235" t="s">
        <v>1</v>
      </c>
      <c r="F572" s="236" t="s">
        <v>170</v>
      </c>
      <c r="G572" s="234"/>
      <c r="H572" s="237">
        <v>43.5</v>
      </c>
      <c r="I572" s="238"/>
      <c r="J572" s="234"/>
      <c r="K572" s="234"/>
      <c r="L572" s="239"/>
      <c r="M572" s="240"/>
      <c r="N572" s="241"/>
      <c r="O572" s="241"/>
      <c r="P572" s="241"/>
      <c r="Q572" s="241"/>
      <c r="R572" s="241"/>
      <c r="S572" s="241"/>
      <c r="T572" s="242"/>
      <c r="AT572" s="243" t="s">
        <v>162</v>
      </c>
      <c r="AU572" s="243" t="s">
        <v>160</v>
      </c>
      <c r="AV572" s="16" t="s">
        <v>159</v>
      </c>
      <c r="AW572" s="16" t="s">
        <v>31</v>
      </c>
      <c r="AX572" s="16" t="s">
        <v>84</v>
      </c>
      <c r="AY572" s="243" t="s">
        <v>150</v>
      </c>
    </row>
    <row r="573" spans="2:51" s="14" customFormat="1" ht="11.25">
      <c r="B573" s="211"/>
      <c r="C573" s="212"/>
      <c r="D573" s="202" t="s">
        <v>162</v>
      </c>
      <c r="E573" s="212"/>
      <c r="F573" s="214" t="s">
        <v>743</v>
      </c>
      <c r="G573" s="212"/>
      <c r="H573" s="215">
        <v>44.37</v>
      </c>
      <c r="I573" s="216"/>
      <c r="J573" s="212"/>
      <c r="K573" s="212"/>
      <c r="L573" s="217"/>
      <c r="M573" s="218"/>
      <c r="N573" s="219"/>
      <c r="O573" s="219"/>
      <c r="P573" s="219"/>
      <c r="Q573" s="219"/>
      <c r="R573" s="219"/>
      <c r="S573" s="219"/>
      <c r="T573" s="220"/>
      <c r="AT573" s="221" t="s">
        <v>162</v>
      </c>
      <c r="AU573" s="221" t="s">
        <v>160</v>
      </c>
      <c r="AV573" s="14" t="s">
        <v>86</v>
      </c>
      <c r="AW573" s="14" t="s">
        <v>4</v>
      </c>
      <c r="AX573" s="14" t="s">
        <v>84</v>
      </c>
      <c r="AY573" s="221" t="s">
        <v>150</v>
      </c>
    </row>
    <row r="574" spans="1:65" s="2" customFormat="1" ht="33" customHeight="1">
      <c r="A574" s="35"/>
      <c r="B574" s="36"/>
      <c r="C574" s="187" t="s">
        <v>744</v>
      </c>
      <c r="D574" s="187" t="s">
        <v>154</v>
      </c>
      <c r="E574" s="188" t="s">
        <v>745</v>
      </c>
      <c r="F574" s="189" t="s">
        <v>746</v>
      </c>
      <c r="G574" s="190" t="s">
        <v>577</v>
      </c>
      <c r="H574" s="191">
        <v>94</v>
      </c>
      <c r="I574" s="192"/>
      <c r="J574" s="193">
        <f>ROUND(I574*H574,2)</f>
        <v>0</v>
      </c>
      <c r="K574" s="189" t="s">
        <v>158</v>
      </c>
      <c r="L574" s="40"/>
      <c r="M574" s="194" t="s">
        <v>1</v>
      </c>
      <c r="N574" s="195" t="s">
        <v>41</v>
      </c>
      <c r="O574" s="72"/>
      <c r="P574" s="196">
        <f>O574*H574</f>
        <v>0</v>
      </c>
      <c r="Q574" s="196">
        <v>0.31936</v>
      </c>
      <c r="R574" s="196">
        <f>Q574*H574</f>
        <v>30.01984</v>
      </c>
      <c r="S574" s="196">
        <v>0</v>
      </c>
      <c r="T574" s="197">
        <f>S574*H574</f>
        <v>0</v>
      </c>
      <c r="U574" s="35"/>
      <c r="V574" s="35"/>
      <c r="W574" s="35"/>
      <c r="X574" s="35"/>
      <c r="Y574" s="35"/>
      <c r="Z574" s="35"/>
      <c r="AA574" s="35"/>
      <c r="AB574" s="35"/>
      <c r="AC574" s="35"/>
      <c r="AD574" s="35"/>
      <c r="AE574" s="35"/>
      <c r="AR574" s="198" t="s">
        <v>159</v>
      </c>
      <c r="AT574" s="198" t="s">
        <v>154</v>
      </c>
      <c r="AU574" s="198" t="s">
        <v>160</v>
      </c>
      <c r="AY574" s="18" t="s">
        <v>150</v>
      </c>
      <c r="BE574" s="199">
        <f>IF(N574="základní",J574,0)</f>
        <v>0</v>
      </c>
      <c r="BF574" s="199">
        <f>IF(N574="snížená",J574,0)</f>
        <v>0</v>
      </c>
      <c r="BG574" s="199">
        <f>IF(N574="zákl. přenesená",J574,0)</f>
        <v>0</v>
      </c>
      <c r="BH574" s="199">
        <f>IF(N574="sníž. přenesená",J574,0)</f>
        <v>0</v>
      </c>
      <c r="BI574" s="199">
        <f>IF(N574="nulová",J574,0)</f>
        <v>0</v>
      </c>
      <c r="BJ574" s="18" t="s">
        <v>84</v>
      </c>
      <c r="BK574" s="199">
        <f>ROUND(I574*H574,2)</f>
        <v>0</v>
      </c>
      <c r="BL574" s="18" t="s">
        <v>159</v>
      </c>
      <c r="BM574" s="198" t="s">
        <v>747</v>
      </c>
    </row>
    <row r="575" spans="2:51" s="14" customFormat="1" ht="11.25">
      <c r="B575" s="211"/>
      <c r="C575" s="212"/>
      <c r="D575" s="202" t="s">
        <v>162</v>
      </c>
      <c r="E575" s="213" t="s">
        <v>1</v>
      </c>
      <c r="F575" s="214" t="s">
        <v>748</v>
      </c>
      <c r="G575" s="212"/>
      <c r="H575" s="215">
        <v>94</v>
      </c>
      <c r="I575" s="216"/>
      <c r="J575" s="212"/>
      <c r="K575" s="212"/>
      <c r="L575" s="217"/>
      <c r="M575" s="218"/>
      <c r="N575" s="219"/>
      <c r="O575" s="219"/>
      <c r="P575" s="219"/>
      <c r="Q575" s="219"/>
      <c r="R575" s="219"/>
      <c r="S575" s="219"/>
      <c r="T575" s="220"/>
      <c r="AT575" s="221" t="s">
        <v>162</v>
      </c>
      <c r="AU575" s="221" t="s">
        <v>160</v>
      </c>
      <c r="AV575" s="14" t="s">
        <v>86</v>
      </c>
      <c r="AW575" s="14" t="s">
        <v>31</v>
      </c>
      <c r="AX575" s="14" t="s">
        <v>84</v>
      </c>
      <c r="AY575" s="221" t="s">
        <v>150</v>
      </c>
    </row>
    <row r="576" spans="1:65" s="2" customFormat="1" ht="24.2" customHeight="1">
      <c r="A576" s="35"/>
      <c r="B576" s="36"/>
      <c r="C576" s="244" t="s">
        <v>749</v>
      </c>
      <c r="D576" s="244" t="s">
        <v>255</v>
      </c>
      <c r="E576" s="245" t="s">
        <v>750</v>
      </c>
      <c r="F576" s="246" t="s">
        <v>751</v>
      </c>
      <c r="G576" s="247" t="s">
        <v>577</v>
      </c>
      <c r="H576" s="248">
        <v>95.88</v>
      </c>
      <c r="I576" s="249"/>
      <c r="J576" s="250">
        <f>ROUND(I576*H576,2)</f>
        <v>0</v>
      </c>
      <c r="K576" s="246" t="s">
        <v>158</v>
      </c>
      <c r="L576" s="251"/>
      <c r="M576" s="252" t="s">
        <v>1</v>
      </c>
      <c r="N576" s="253" t="s">
        <v>41</v>
      </c>
      <c r="O576" s="72"/>
      <c r="P576" s="196">
        <f>O576*H576</f>
        <v>0</v>
      </c>
      <c r="Q576" s="196">
        <v>0.11333</v>
      </c>
      <c r="R576" s="196">
        <f>Q576*H576</f>
        <v>10.8660804</v>
      </c>
      <c r="S576" s="196">
        <v>0</v>
      </c>
      <c r="T576" s="197">
        <f>S576*H576</f>
        <v>0</v>
      </c>
      <c r="U576" s="35"/>
      <c r="V576" s="35"/>
      <c r="W576" s="35"/>
      <c r="X576" s="35"/>
      <c r="Y576" s="35"/>
      <c r="Z576" s="35"/>
      <c r="AA576" s="35"/>
      <c r="AB576" s="35"/>
      <c r="AC576" s="35"/>
      <c r="AD576" s="35"/>
      <c r="AE576" s="35"/>
      <c r="AR576" s="198" t="s">
        <v>228</v>
      </c>
      <c r="AT576" s="198" t="s">
        <v>255</v>
      </c>
      <c r="AU576" s="198" t="s">
        <v>160</v>
      </c>
      <c r="AY576" s="18" t="s">
        <v>150</v>
      </c>
      <c r="BE576" s="199">
        <f>IF(N576="základní",J576,0)</f>
        <v>0</v>
      </c>
      <c r="BF576" s="199">
        <f>IF(N576="snížená",J576,0)</f>
        <v>0</v>
      </c>
      <c r="BG576" s="199">
        <f>IF(N576="zákl. přenesená",J576,0)</f>
        <v>0</v>
      </c>
      <c r="BH576" s="199">
        <f>IF(N576="sníž. přenesená",J576,0)</f>
        <v>0</v>
      </c>
      <c r="BI576" s="199">
        <f>IF(N576="nulová",J576,0)</f>
        <v>0</v>
      </c>
      <c r="BJ576" s="18" t="s">
        <v>84</v>
      </c>
      <c r="BK576" s="199">
        <f>ROUND(I576*H576,2)</f>
        <v>0</v>
      </c>
      <c r="BL576" s="18" t="s">
        <v>159</v>
      </c>
      <c r="BM576" s="198" t="s">
        <v>752</v>
      </c>
    </row>
    <row r="577" spans="2:51" s="14" customFormat="1" ht="11.25">
      <c r="B577" s="211"/>
      <c r="C577" s="212"/>
      <c r="D577" s="202" t="s">
        <v>162</v>
      </c>
      <c r="E577" s="213" t="s">
        <v>1</v>
      </c>
      <c r="F577" s="214" t="s">
        <v>748</v>
      </c>
      <c r="G577" s="212"/>
      <c r="H577" s="215">
        <v>94</v>
      </c>
      <c r="I577" s="216"/>
      <c r="J577" s="212"/>
      <c r="K577" s="212"/>
      <c r="L577" s="217"/>
      <c r="M577" s="218"/>
      <c r="N577" s="219"/>
      <c r="O577" s="219"/>
      <c r="P577" s="219"/>
      <c r="Q577" s="219"/>
      <c r="R577" s="219"/>
      <c r="S577" s="219"/>
      <c r="T577" s="220"/>
      <c r="AT577" s="221" t="s">
        <v>162</v>
      </c>
      <c r="AU577" s="221" t="s">
        <v>160</v>
      </c>
      <c r="AV577" s="14" t="s">
        <v>86</v>
      </c>
      <c r="AW577" s="14" t="s">
        <v>31</v>
      </c>
      <c r="AX577" s="14" t="s">
        <v>84</v>
      </c>
      <c r="AY577" s="221" t="s">
        <v>150</v>
      </c>
    </row>
    <row r="578" spans="2:51" s="14" customFormat="1" ht="11.25">
      <c r="B578" s="211"/>
      <c r="C578" s="212"/>
      <c r="D578" s="202" t="s">
        <v>162</v>
      </c>
      <c r="E578" s="212"/>
      <c r="F578" s="214" t="s">
        <v>753</v>
      </c>
      <c r="G578" s="212"/>
      <c r="H578" s="215">
        <v>95.88</v>
      </c>
      <c r="I578" s="216"/>
      <c r="J578" s="212"/>
      <c r="K578" s="212"/>
      <c r="L578" s="217"/>
      <c r="M578" s="218"/>
      <c r="N578" s="219"/>
      <c r="O578" s="219"/>
      <c r="P578" s="219"/>
      <c r="Q578" s="219"/>
      <c r="R578" s="219"/>
      <c r="S578" s="219"/>
      <c r="T578" s="220"/>
      <c r="AT578" s="221" t="s">
        <v>162</v>
      </c>
      <c r="AU578" s="221" t="s">
        <v>160</v>
      </c>
      <c r="AV578" s="14" t="s">
        <v>86</v>
      </c>
      <c r="AW578" s="14" t="s">
        <v>4</v>
      </c>
      <c r="AX578" s="14" t="s">
        <v>84</v>
      </c>
      <c r="AY578" s="221" t="s">
        <v>150</v>
      </c>
    </row>
    <row r="579" spans="1:65" s="2" customFormat="1" ht="33" customHeight="1">
      <c r="A579" s="35"/>
      <c r="B579" s="36"/>
      <c r="C579" s="187" t="s">
        <v>754</v>
      </c>
      <c r="D579" s="187" t="s">
        <v>154</v>
      </c>
      <c r="E579" s="188" t="s">
        <v>755</v>
      </c>
      <c r="F579" s="189" t="s">
        <v>756</v>
      </c>
      <c r="G579" s="190" t="s">
        <v>577</v>
      </c>
      <c r="H579" s="191">
        <v>167</v>
      </c>
      <c r="I579" s="192"/>
      <c r="J579" s="193">
        <f>ROUND(I579*H579,2)</f>
        <v>0</v>
      </c>
      <c r="K579" s="189" t="s">
        <v>158</v>
      </c>
      <c r="L579" s="40"/>
      <c r="M579" s="194" t="s">
        <v>1</v>
      </c>
      <c r="N579" s="195" t="s">
        <v>41</v>
      </c>
      <c r="O579" s="72"/>
      <c r="P579" s="196">
        <f>O579*H579</f>
        <v>0</v>
      </c>
      <c r="Q579" s="196">
        <v>0.14215</v>
      </c>
      <c r="R579" s="196">
        <f>Q579*H579</f>
        <v>23.73905</v>
      </c>
      <c r="S579" s="196">
        <v>0</v>
      </c>
      <c r="T579" s="197">
        <f>S579*H579</f>
        <v>0</v>
      </c>
      <c r="U579" s="35"/>
      <c r="V579" s="35"/>
      <c r="W579" s="35"/>
      <c r="X579" s="35"/>
      <c r="Y579" s="35"/>
      <c r="Z579" s="35"/>
      <c r="AA579" s="35"/>
      <c r="AB579" s="35"/>
      <c r="AC579" s="35"/>
      <c r="AD579" s="35"/>
      <c r="AE579" s="35"/>
      <c r="AR579" s="198" t="s">
        <v>159</v>
      </c>
      <c r="AT579" s="198" t="s">
        <v>154</v>
      </c>
      <c r="AU579" s="198" t="s">
        <v>160</v>
      </c>
      <c r="AY579" s="18" t="s">
        <v>150</v>
      </c>
      <c r="BE579" s="199">
        <f>IF(N579="základní",J579,0)</f>
        <v>0</v>
      </c>
      <c r="BF579" s="199">
        <f>IF(N579="snížená",J579,0)</f>
        <v>0</v>
      </c>
      <c r="BG579" s="199">
        <f>IF(N579="zákl. přenesená",J579,0)</f>
        <v>0</v>
      </c>
      <c r="BH579" s="199">
        <f>IF(N579="sníž. přenesená",J579,0)</f>
        <v>0</v>
      </c>
      <c r="BI579" s="199">
        <f>IF(N579="nulová",J579,0)</f>
        <v>0</v>
      </c>
      <c r="BJ579" s="18" t="s">
        <v>84</v>
      </c>
      <c r="BK579" s="199">
        <f>ROUND(I579*H579,2)</f>
        <v>0</v>
      </c>
      <c r="BL579" s="18" t="s">
        <v>159</v>
      </c>
      <c r="BM579" s="198" t="s">
        <v>757</v>
      </c>
    </row>
    <row r="580" spans="2:51" s="14" customFormat="1" ht="11.25">
      <c r="B580" s="211"/>
      <c r="C580" s="212"/>
      <c r="D580" s="202" t="s">
        <v>162</v>
      </c>
      <c r="E580" s="213" t="s">
        <v>1</v>
      </c>
      <c r="F580" s="214" t="s">
        <v>758</v>
      </c>
      <c r="G580" s="212"/>
      <c r="H580" s="215">
        <v>167</v>
      </c>
      <c r="I580" s="216"/>
      <c r="J580" s="212"/>
      <c r="K580" s="212"/>
      <c r="L580" s="217"/>
      <c r="M580" s="218"/>
      <c r="N580" s="219"/>
      <c r="O580" s="219"/>
      <c r="P580" s="219"/>
      <c r="Q580" s="219"/>
      <c r="R580" s="219"/>
      <c r="S580" s="219"/>
      <c r="T580" s="220"/>
      <c r="AT580" s="221" t="s">
        <v>162</v>
      </c>
      <c r="AU580" s="221" t="s">
        <v>160</v>
      </c>
      <c r="AV580" s="14" t="s">
        <v>86</v>
      </c>
      <c r="AW580" s="14" t="s">
        <v>31</v>
      </c>
      <c r="AX580" s="14" t="s">
        <v>84</v>
      </c>
      <c r="AY580" s="221" t="s">
        <v>150</v>
      </c>
    </row>
    <row r="581" spans="1:65" s="2" customFormat="1" ht="24.2" customHeight="1">
      <c r="A581" s="35"/>
      <c r="B581" s="36"/>
      <c r="C581" s="244" t="s">
        <v>759</v>
      </c>
      <c r="D581" s="244" t="s">
        <v>255</v>
      </c>
      <c r="E581" s="245" t="s">
        <v>760</v>
      </c>
      <c r="F581" s="246" t="s">
        <v>761</v>
      </c>
      <c r="G581" s="247" t="s">
        <v>356</v>
      </c>
      <c r="H581" s="248">
        <v>170.34</v>
      </c>
      <c r="I581" s="249"/>
      <c r="J581" s="250">
        <f>ROUND(I581*H581,2)</f>
        <v>0</v>
      </c>
      <c r="K581" s="246" t="s">
        <v>1</v>
      </c>
      <c r="L581" s="251"/>
      <c r="M581" s="252" t="s">
        <v>1</v>
      </c>
      <c r="N581" s="253" t="s">
        <v>41</v>
      </c>
      <c r="O581" s="72"/>
      <c r="P581" s="196">
        <f>O581*H581</f>
        <v>0</v>
      </c>
      <c r="Q581" s="196">
        <v>0.023</v>
      </c>
      <c r="R581" s="196">
        <f>Q581*H581</f>
        <v>3.91782</v>
      </c>
      <c r="S581" s="196">
        <v>0</v>
      </c>
      <c r="T581" s="197">
        <f>S581*H581</f>
        <v>0</v>
      </c>
      <c r="U581" s="35"/>
      <c r="V581" s="35"/>
      <c r="W581" s="35"/>
      <c r="X581" s="35"/>
      <c r="Y581" s="35"/>
      <c r="Z581" s="35"/>
      <c r="AA581" s="35"/>
      <c r="AB581" s="35"/>
      <c r="AC581" s="35"/>
      <c r="AD581" s="35"/>
      <c r="AE581" s="35"/>
      <c r="AR581" s="198" t="s">
        <v>228</v>
      </c>
      <c r="AT581" s="198" t="s">
        <v>255</v>
      </c>
      <c r="AU581" s="198" t="s">
        <v>160</v>
      </c>
      <c r="AY581" s="18" t="s">
        <v>150</v>
      </c>
      <c r="BE581" s="199">
        <f>IF(N581="základní",J581,0)</f>
        <v>0</v>
      </c>
      <c r="BF581" s="199">
        <f>IF(N581="snížená",J581,0)</f>
        <v>0</v>
      </c>
      <c r="BG581" s="199">
        <f>IF(N581="zákl. přenesená",J581,0)</f>
        <v>0</v>
      </c>
      <c r="BH581" s="199">
        <f>IF(N581="sníž. přenesená",J581,0)</f>
        <v>0</v>
      </c>
      <c r="BI581" s="199">
        <f>IF(N581="nulová",J581,0)</f>
        <v>0</v>
      </c>
      <c r="BJ581" s="18" t="s">
        <v>84</v>
      </c>
      <c r="BK581" s="199">
        <f>ROUND(I581*H581,2)</f>
        <v>0</v>
      </c>
      <c r="BL581" s="18" t="s">
        <v>159</v>
      </c>
      <c r="BM581" s="198" t="s">
        <v>762</v>
      </c>
    </row>
    <row r="582" spans="2:51" s="14" customFormat="1" ht="11.25">
      <c r="B582" s="211"/>
      <c r="C582" s="212"/>
      <c r="D582" s="202" t="s">
        <v>162</v>
      </c>
      <c r="E582" s="213" t="s">
        <v>1</v>
      </c>
      <c r="F582" s="214" t="s">
        <v>758</v>
      </c>
      <c r="G582" s="212"/>
      <c r="H582" s="215">
        <v>167</v>
      </c>
      <c r="I582" s="216"/>
      <c r="J582" s="212"/>
      <c r="K582" s="212"/>
      <c r="L582" s="217"/>
      <c r="M582" s="218"/>
      <c r="N582" s="219"/>
      <c r="O582" s="219"/>
      <c r="P582" s="219"/>
      <c r="Q582" s="219"/>
      <c r="R582" s="219"/>
      <c r="S582" s="219"/>
      <c r="T582" s="220"/>
      <c r="AT582" s="221" t="s">
        <v>162</v>
      </c>
      <c r="AU582" s="221" t="s">
        <v>160</v>
      </c>
      <c r="AV582" s="14" t="s">
        <v>86</v>
      </c>
      <c r="AW582" s="14" t="s">
        <v>31</v>
      </c>
      <c r="AX582" s="14" t="s">
        <v>84</v>
      </c>
      <c r="AY582" s="221" t="s">
        <v>150</v>
      </c>
    </row>
    <row r="583" spans="2:51" s="14" customFormat="1" ht="11.25">
      <c r="B583" s="211"/>
      <c r="C583" s="212"/>
      <c r="D583" s="202" t="s">
        <v>162</v>
      </c>
      <c r="E583" s="212"/>
      <c r="F583" s="214" t="s">
        <v>763</v>
      </c>
      <c r="G583" s="212"/>
      <c r="H583" s="215">
        <v>170.34</v>
      </c>
      <c r="I583" s="216"/>
      <c r="J583" s="212"/>
      <c r="K583" s="212"/>
      <c r="L583" s="217"/>
      <c r="M583" s="218"/>
      <c r="N583" s="219"/>
      <c r="O583" s="219"/>
      <c r="P583" s="219"/>
      <c r="Q583" s="219"/>
      <c r="R583" s="219"/>
      <c r="S583" s="219"/>
      <c r="T583" s="220"/>
      <c r="AT583" s="221" t="s">
        <v>162</v>
      </c>
      <c r="AU583" s="221" t="s">
        <v>160</v>
      </c>
      <c r="AV583" s="14" t="s">
        <v>86</v>
      </c>
      <c r="AW583" s="14" t="s">
        <v>4</v>
      </c>
      <c r="AX583" s="14" t="s">
        <v>84</v>
      </c>
      <c r="AY583" s="221" t="s">
        <v>150</v>
      </c>
    </row>
    <row r="584" spans="2:63" s="12" customFormat="1" ht="20.85" customHeight="1">
      <c r="B584" s="171"/>
      <c r="C584" s="172"/>
      <c r="D584" s="173" t="s">
        <v>75</v>
      </c>
      <c r="E584" s="185" t="s">
        <v>764</v>
      </c>
      <c r="F584" s="185" t="s">
        <v>765</v>
      </c>
      <c r="G584" s="172"/>
      <c r="H584" s="172"/>
      <c r="I584" s="175"/>
      <c r="J584" s="186">
        <f>BK584</f>
        <v>0</v>
      </c>
      <c r="K584" s="172"/>
      <c r="L584" s="177"/>
      <c r="M584" s="178"/>
      <c r="N584" s="179"/>
      <c r="O584" s="179"/>
      <c r="P584" s="180">
        <f>SUM(P585:P626)</f>
        <v>0</v>
      </c>
      <c r="Q584" s="179"/>
      <c r="R584" s="180">
        <f>SUM(R585:R626)</f>
        <v>2.53393</v>
      </c>
      <c r="S584" s="179"/>
      <c r="T584" s="181">
        <f>SUM(T585:T626)</f>
        <v>7551.597</v>
      </c>
      <c r="AR584" s="182" t="s">
        <v>84</v>
      </c>
      <c r="AT584" s="183" t="s">
        <v>75</v>
      </c>
      <c r="AU584" s="183" t="s">
        <v>86</v>
      </c>
      <c r="AY584" s="182" t="s">
        <v>150</v>
      </c>
      <c r="BK584" s="184">
        <f>SUM(BK585:BK626)</f>
        <v>0</v>
      </c>
    </row>
    <row r="585" spans="1:65" s="2" customFormat="1" ht="33" customHeight="1">
      <c r="A585" s="35"/>
      <c r="B585" s="36"/>
      <c r="C585" s="187" t="s">
        <v>766</v>
      </c>
      <c r="D585" s="187" t="s">
        <v>154</v>
      </c>
      <c r="E585" s="188" t="s">
        <v>767</v>
      </c>
      <c r="F585" s="189" t="s">
        <v>768</v>
      </c>
      <c r="G585" s="190" t="s">
        <v>197</v>
      </c>
      <c r="H585" s="191">
        <v>5661</v>
      </c>
      <c r="I585" s="192"/>
      <c r="J585" s="193">
        <f>ROUND(I585*H585,2)</f>
        <v>0</v>
      </c>
      <c r="K585" s="189" t="s">
        <v>158</v>
      </c>
      <c r="L585" s="40"/>
      <c r="M585" s="194" t="s">
        <v>1</v>
      </c>
      <c r="N585" s="195" t="s">
        <v>41</v>
      </c>
      <c r="O585" s="72"/>
      <c r="P585" s="196">
        <f>O585*H585</f>
        <v>0</v>
      </c>
      <c r="Q585" s="196">
        <v>7E-05</v>
      </c>
      <c r="R585" s="196">
        <f>Q585*H585</f>
        <v>0.39626999999999996</v>
      </c>
      <c r="S585" s="196">
        <v>0.115</v>
      </c>
      <c r="T585" s="197">
        <f>S585*H585</f>
        <v>651.015</v>
      </c>
      <c r="U585" s="35"/>
      <c r="V585" s="35"/>
      <c r="W585" s="35"/>
      <c r="X585" s="35"/>
      <c r="Y585" s="35"/>
      <c r="Z585" s="35"/>
      <c r="AA585" s="35"/>
      <c r="AB585" s="35"/>
      <c r="AC585" s="35"/>
      <c r="AD585" s="35"/>
      <c r="AE585" s="35"/>
      <c r="AR585" s="198" t="s">
        <v>159</v>
      </c>
      <c r="AT585" s="198" t="s">
        <v>154</v>
      </c>
      <c r="AU585" s="198" t="s">
        <v>160</v>
      </c>
      <c r="AY585" s="18" t="s">
        <v>150</v>
      </c>
      <c r="BE585" s="199">
        <f>IF(N585="základní",J585,0)</f>
        <v>0</v>
      </c>
      <c r="BF585" s="199">
        <f>IF(N585="snížená",J585,0)</f>
        <v>0</v>
      </c>
      <c r="BG585" s="199">
        <f>IF(N585="zákl. přenesená",J585,0)</f>
        <v>0</v>
      </c>
      <c r="BH585" s="199">
        <f>IF(N585="sníž. přenesená",J585,0)</f>
        <v>0</v>
      </c>
      <c r="BI585" s="199">
        <f>IF(N585="nulová",J585,0)</f>
        <v>0</v>
      </c>
      <c r="BJ585" s="18" t="s">
        <v>84</v>
      </c>
      <c r="BK585" s="199">
        <f>ROUND(I585*H585,2)</f>
        <v>0</v>
      </c>
      <c r="BL585" s="18" t="s">
        <v>159</v>
      </c>
      <c r="BM585" s="198" t="s">
        <v>769</v>
      </c>
    </row>
    <row r="586" spans="2:51" s="13" customFormat="1" ht="11.25">
      <c r="B586" s="200"/>
      <c r="C586" s="201"/>
      <c r="D586" s="202" t="s">
        <v>162</v>
      </c>
      <c r="E586" s="203" t="s">
        <v>1</v>
      </c>
      <c r="F586" s="204" t="s">
        <v>770</v>
      </c>
      <c r="G586" s="201"/>
      <c r="H586" s="203" t="s">
        <v>1</v>
      </c>
      <c r="I586" s="205"/>
      <c r="J586" s="201"/>
      <c r="K586" s="201"/>
      <c r="L586" s="206"/>
      <c r="M586" s="207"/>
      <c r="N586" s="208"/>
      <c r="O586" s="208"/>
      <c r="P586" s="208"/>
      <c r="Q586" s="208"/>
      <c r="R586" s="208"/>
      <c r="S586" s="208"/>
      <c r="T586" s="209"/>
      <c r="AT586" s="210" t="s">
        <v>162</v>
      </c>
      <c r="AU586" s="210" t="s">
        <v>160</v>
      </c>
      <c r="AV586" s="13" t="s">
        <v>84</v>
      </c>
      <c r="AW586" s="13" t="s">
        <v>31</v>
      </c>
      <c r="AX586" s="13" t="s">
        <v>76</v>
      </c>
      <c r="AY586" s="210" t="s">
        <v>150</v>
      </c>
    </row>
    <row r="587" spans="2:51" s="14" customFormat="1" ht="22.5">
      <c r="B587" s="211"/>
      <c r="C587" s="212"/>
      <c r="D587" s="202" t="s">
        <v>162</v>
      </c>
      <c r="E587" s="213" t="s">
        <v>1</v>
      </c>
      <c r="F587" s="214" t="s">
        <v>771</v>
      </c>
      <c r="G587" s="212"/>
      <c r="H587" s="215">
        <v>2410</v>
      </c>
      <c r="I587" s="216"/>
      <c r="J587" s="212"/>
      <c r="K587" s="212"/>
      <c r="L587" s="217"/>
      <c r="M587" s="218"/>
      <c r="N587" s="219"/>
      <c r="O587" s="219"/>
      <c r="P587" s="219"/>
      <c r="Q587" s="219"/>
      <c r="R587" s="219"/>
      <c r="S587" s="219"/>
      <c r="T587" s="220"/>
      <c r="AT587" s="221" t="s">
        <v>162</v>
      </c>
      <c r="AU587" s="221" t="s">
        <v>160</v>
      </c>
      <c r="AV587" s="14" t="s">
        <v>86</v>
      </c>
      <c r="AW587" s="14" t="s">
        <v>31</v>
      </c>
      <c r="AX587" s="14" t="s">
        <v>76</v>
      </c>
      <c r="AY587" s="221" t="s">
        <v>150</v>
      </c>
    </row>
    <row r="588" spans="2:51" s="14" customFormat="1" ht="11.25">
      <c r="B588" s="211"/>
      <c r="C588" s="212"/>
      <c r="D588" s="202" t="s">
        <v>162</v>
      </c>
      <c r="E588" s="213" t="s">
        <v>1</v>
      </c>
      <c r="F588" s="214" t="s">
        <v>772</v>
      </c>
      <c r="G588" s="212"/>
      <c r="H588" s="215">
        <v>1914</v>
      </c>
      <c r="I588" s="216"/>
      <c r="J588" s="212"/>
      <c r="K588" s="212"/>
      <c r="L588" s="217"/>
      <c r="M588" s="218"/>
      <c r="N588" s="219"/>
      <c r="O588" s="219"/>
      <c r="P588" s="219"/>
      <c r="Q588" s="219"/>
      <c r="R588" s="219"/>
      <c r="S588" s="219"/>
      <c r="T588" s="220"/>
      <c r="AT588" s="221" t="s">
        <v>162</v>
      </c>
      <c r="AU588" s="221" t="s">
        <v>160</v>
      </c>
      <c r="AV588" s="14" t="s">
        <v>86</v>
      </c>
      <c r="AW588" s="14" t="s">
        <v>31</v>
      </c>
      <c r="AX588" s="14" t="s">
        <v>76</v>
      </c>
      <c r="AY588" s="221" t="s">
        <v>150</v>
      </c>
    </row>
    <row r="589" spans="2:51" s="14" customFormat="1" ht="22.5">
      <c r="B589" s="211"/>
      <c r="C589" s="212"/>
      <c r="D589" s="202" t="s">
        <v>162</v>
      </c>
      <c r="E589" s="213" t="s">
        <v>1</v>
      </c>
      <c r="F589" s="214" t="s">
        <v>773</v>
      </c>
      <c r="G589" s="212"/>
      <c r="H589" s="215">
        <v>1337</v>
      </c>
      <c r="I589" s="216"/>
      <c r="J589" s="212"/>
      <c r="K589" s="212"/>
      <c r="L589" s="217"/>
      <c r="M589" s="218"/>
      <c r="N589" s="219"/>
      <c r="O589" s="219"/>
      <c r="P589" s="219"/>
      <c r="Q589" s="219"/>
      <c r="R589" s="219"/>
      <c r="S589" s="219"/>
      <c r="T589" s="220"/>
      <c r="AT589" s="221" t="s">
        <v>162</v>
      </c>
      <c r="AU589" s="221" t="s">
        <v>160</v>
      </c>
      <c r="AV589" s="14" t="s">
        <v>86</v>
      </c>
      <c r="AW589" s="14" t="s">
        <v>31</v>
      </c>
      <c r="AX589" s="14" t="s">
        <v>76</v>
      </c>
      <c r="AY589" s="221" t="s">
        <v>150</v>
      </c>
    </row>
    <row r="590" spans="2:51" s="16" customFormat="1" ht="11.25">
      <c r="B590" s="233"/>
      <c r="C590" s="234"/>
      <c r="D590" s="202" t="s">
        <v>162</v>
      </c>
      <c r="E590" s="235" t="s">
        <v>1</v>
      </c>
      <c r="F590" s="236" t="s">
        <v>170</v>
      </c>
      <c r="G590" s="234"/>
      <c r="H590" s="237">
        <v>5661</v>
      </c>
      <c r="I590" s="238"/>
      <c r="J590" s="234"/>
      <c r="K590" s="234"/>
      <c r="L590" s="239"/>
      <c r="M590" s="240"/>
      <c r="N590" s="241"/>
      <c r="O590" s="241"/>
      <c r="P590" s="241"/>
      <c r="Q590" s="241"/>
      <c r="R590" s="241"/>
      <c r="S590" s="241"/>
      <c r="T590" s="242"/>
      <c r="AT590" s="243" t="s">
        <v>162</v>
      </c>
      <c r="AU590" s="243" t="s">
        <v>160</v>
      </c>
      <c r="AV590" s="16" t="s">
        <v>159</v>
      </c>
      <c r="AW590" s="16" t="s">
        <v>31</v>
      </c>
      <c r="AX590" s="16" t="s">
        <v>84</v>
      </c>
      <c r="AY590" s="243" t="s">
        <v>150</v>
      </c>
    </row>
    <row r="591" spans="1:65" s="2" customFormat="1" ht="33" customHeight="1">
      <c r="A591" s="35"/>
      <c r="B591" s="36"/>
      <c r="C591" s="187" t="s">
        <v>774</v>
      </c>
      <c r="D591" s="187" t="s">
        <v>154</v>
      </c>
      <c r="E591" s="188" t="s">
        <v>775</v>
      </c>
      <c r="F591" s="189" t="s">
        <v>776</v>
      </c>
      <c r="G591" s="190" t="s">
        <v>197</v>
      </c>
      <c r="H591" s="191">
        <v>4324</v>
      </c>
      <c r="I591" s="192"/>
      <c r="J591" s="193">
        <f>ROUND(I591*H591,2)</f>
        <v>0</v>
      </c>
      <c r="K591" s="189" t="s">
        <v>158</v>
      </c>
      <c r="L591" s="40"/>
      <c r="M591" s="194" t="s">
        <v>1</v>
      </c>
      <c r="N591" s="195" t="s">
        <v>41</v>
      </c>
      <c r="O591" s="72"/>
      <c r="P591" s="196">
        <f>O591*H591</f>
        <v>0</v>
      </c>
      <c r="Q591" s="196">
        <v>0.00013</v>
      </c>
      <c r="R591" s="196">
        <f>Q591*H591</f>
        <v>0.56212</v>
      </c>
      <c r="S591" s="196">
        <v>0.23</v>
      </c>
      <c r="T591" s="197">
        <f>S591*H591</f>
        <v>994.5200000000001</v>
      </c>
      <c r="U591" s="35"/>
      <c r="V591" s="35"/>
      <c r="W591" s="35"/>
      <c r="X591" s="35"/>
      <c r="Y591" s="35"/>
      <c r="Z591" s="35"/>
      <c r="AA591" s="35"/>
      <c r="AB591" s="35"/>
      <c r="AC591" s="35"/>
      <c r="AD591" s="35"/>
      <c r="AE591" s="35"/>
      <c r="AR591" s="198" t="s">
        <v>159</v>
      </c>
      <c r="AT591" s="198" t="s">
        <v>154</v>
      </c>
      <c r="AU591" s="198" t="s">
        <v>160</v>
      </c>
      <c r="AY591" s="18" t="s">
        <v>150</v>
      </c>
      <c r="BE591" s="199">
        <f>IF(N591="základní",J591,0)</f>
        <v>0</v>
      </c>
      <c r="BF591" s="199">
        <f>IF(N591="snížená",J591,0)</f>
        <v>0</v>
      </c>
      <c r="BG591" s="199">
        <f>IF(N591="zákl. přenesená",J591,0)</f>
        <v>0</v>
      </c>
      <c r="BH591" s="199">
        <f>IF(N591="sníž. přenesená",J591,0)</f>
        <v>0</v>
      </c>
      <c r="BI591" s="199">
        <f>IF(N591="nulová",J591,0)</f>
        <v>0</v>
      </c>
      <c r="BJ591" s="18" t="s">
        <v>84</v>
      </c>
      <c r="BK591" s="199">
        <f>ROUND(I591*H591,2)</f>
        <v>0</v>
      </c>
      <c r="BL591" s="18" t="s">
        <v>159</v>
      </c>
      <c r="BM591" s="198" t="s">
        <v>777</v>
      </c>
    </row>
    <row r="592" spans="2:51" s="13" customFormat="1" ht="11.25">
      <c r="B592" s="200"/>
      <c r="C592" s="201"/>
      <c r="D592" s="202" t="s">
        <v>162</v>
      </c>
      <c r="E592" s="203" t="s">
        <v>1</v>
      </c>
      <c r="F592" s="204" t="s">
        <v>770</v>
      </c>
      <c r="G592" s="201"/>
      <c r="H592" s="203" t="s">
        <v>1</v>
      </c>
      <c r="I592" s="205"/>
      <c r="J592" s="201"/>
      <c r="K592" s="201"/>
      <c r="L592" s="206"/>
      <c r="M592" s="207"/>
      <c r="N592" s="208"/>
      <c r="O592" s="208"/>
      <c r="P592" s="208"/>
      <c r="Q592" s="208"/>
      <c r="R592" s="208"/>
      <c r="S592" s="208"/>
      <c r="T592" s="209"/>
      <c r="AT592" s="210" t="s">
        <v>162</v>
      </c>
      <c r="AU592" s="210" t="s">
        <v>160</v>
      </c>
      <c r="AV592" s="13" t="s">
        <v>84</v>
      </c>
      <c r="AW592" s="13" t="s">
        <v>31</v>
      </c>
      <c r="AX592" s="13" t="s">
        <v>76</v>
      </c>
      <c r="AY592" s="210" t="s">
        <v>150</v>
      </c>
    </row>
    <row r="593" spans="2:51" s="14" customFormat="1" ht="22.5">
      <c r="B593" s="211"/>
      <c r="C593" s="212"/>
      <c r="D593" s="202" t="s">
        <v>162</v>
      </c>
      <c r="E593" s="213" t="s">
        <v>1</v>
      </c>
      <c r="F593" s="214" t="s">
        <v>771</v>
      </c>
      <c r="G593" s="212"/>
      <c r="H593" s="215">
        <v>2410</v>
      </c>
      <c r="I593" s="216"/>
      <c r="J593" s="212"/>
      <c r="K593" s="212"/>
      <c r="L593" s="217"/>
      <c r="M593" s="218"/>
      <c r="N593" s="219"/>
      <c r="O593" s="219"/>
      <c r="P593" s="219"/>
      <c r="Q593" s="219"/>
      <c r="R593" s="219"/>
      <c r="S593" s="219"/>
      <c r="T593" s="220"/>
      <c r="AT593" s="221" t="s">
        <v>162</v>
      </c>
      <c r="AU593" s="221" t="s">
        <v>160</v>
      </c>
      <c r="AV593" s="14" t="s">
        <v>86</v>
      </c>
      <c r="AW593" s="14" t="s">
        <v>31</v>
      </c>
      <c r="AX593" s="14" t="s">
        <v>76</v>
      </c>
      <c r="AY593" s="221" t="s">
        <v>150</v>
      </c>
    </row>
    <row r="594" spans="2:51" s="14" customFormat="1" ht="11.25">
      <c r="B594" s="211"/>
      <c r="C594" s="212"/>
      <c r="D594" s="202" t="s">
        <v>162</v>
      </c>
      <c r="E594" s="213" t="s">
        <v>1</v>
      </c>
      <c r="F594" s="214" t="s">
        <v>772</v>
      </c>
      <c r="G594" s="212"/>
      <c r="H594" s="215">
        <v>1914</v>
      </c>
      <c r="I594" s="216"/>
      <c r="J594" s="212"/>
      <c r="K594" s="212"/>
      <c r="L594" s="217"/>
      <c r="M594" s="218"/>
      <c r="N594" s="219"/>
      <c r="O594" s="219"/>
      <c r="P594" s="219"/>
      <c r="Q594" s="219"/>
      <c r="R594" s="219"/>
      <c r="S594" s="219"/>
      <c r="T594" s="220"/>
      <c r="AT594" s="221" t="s">
        <v>162</v>
      </c>
      <c r="AU594" s="221" t="s">
        <v>160</v>
      </c>
      <c r="AV594" s="14" t="s">
        <v>86</v>
      </c>
      <c r="AW594" s="14" t="s">
        <v>31</v>
      </c>
      <c r="AX594" s="14" t="s">
        <v>76</v>
      </c>
      <c r="AY594" s="221" t="s">
        <v>150</v>
      </c>
    </row>
    <row r="595" spans="2:51" s="16" customFormat="1" ht="11.25">
      <c r="B595" s="233"/>
      <c r="C595" s="234"/>
      <c r="D595" s="202" t="s">
        <v>162</v>
      </c>
      <c r="E595" s="235" t="s">
        <v>1</v>
      </c>
      <c r="F595" s="236" t="s">
        <v>170</v>
      </c>
      <c r="G595" s="234"/>
      <c r="H595" s="237">
        <v>4324</v>
      </c>
      <c r="I595" s="238"/>
      <c r="J595" s="234"/>
      <c r="K595" s="234"/>
      <c r="L595" s="239"/>
      <c r="M595" s="240"/>
      <c r="N595" s="241"/>
      <c r="O595" s="241"/>
      <c r="P595" s="241"/>
      <c r="Q595" s="241"/>
      <c r="R595" s="241"/>
      <c r="S595" s="241"/>
      <c r="T595" s="242"/>
      <c r="AT595" s="243" t="s">
        <v>162</v>
      </c>
      <c r="AU595" s="243" t="s">
        <v>160</v>
      </c>
      <c r="AV595" s="16" t="s">
        <v>159</v>
      </c>
      <c r="AW595" s="16" t="s">
        <v>31</v>
      </c>
      <c r="AX595" s="16" t="s">
        <v>84</v>
      </c>
      <c r="AY595" s="243" t="s">
        <v>150</v>
      </c>
    </row>
    <row r="596" spans="1:65" s="2" customFormat="1" ht="33" customHeight="1">
      <c r="A596" s="35"/>
      <c r="B596" s="36"/>
      <c r="C596" s="187" t="s">
        <v>778</v>
      </c>
      <c r="D596" s="187" t="s">
        <v>154</v>
      </c>
      <c r="E596" s="188" t="s">
        <v>779</v>
      </c>
      <c r="F596" s="189" t="s">
        <v>780</v>
      </c>
      <c r="G596" s="190" t="s">
        <v>197</v>
      </c>
      <c r="H596" s="191">
        <v>3251</v>
      </c>
      <c r="I596" s="192"/>
      <c r="J596" s="193">
        <f>ROUND(I596*H596,2)</f>
        <v>0</v>
      </c>
      <c r="K596" s="189" t="s">
        <v>158</v>
      </c>
      <c r="L596" s="40"/>
      <c r="M596" s="194" t="s">
        <v>1</v>
      </c>
      <c r="N596" s="195" t="s">
        <v>41</v>
      </c>
      <c r="O596" s="72"/>
      <c r="P596" s="196">
        <f>O596*H596</f>
        <v>0</v>
      </c>
      <c r="Q596" s="196">
        <v>0.00024</v>
      </c>
      <c r="R596" s="196">
        <f>Q596*H596</f>
        <v>0.78024</v>
      </c>
      <c r="S596" s="196">
        <v>0.46</v>
      </c>
      <c r="T596" s="197">
        <f>S596*H596</f>
        <v>1495.46</v>
      </c>
      <c r="U596" s="35"/>
      <c r="V596" s="35"/>
      <c r="W596" s="35"/>
      <c r="X596" s="35"/>
      <c r="Y596" s="35"/>
      <c r="Z596" s="35"/>
      <c r="AA596" s="35"/>
      <c r="AB596" s="35"/>
      <c r="AC596" s="35"/>
      <c r="AD596" s="35"/>
      <c r="AE596" s="35"/>
      <c r="AR596" s="198" t="s">
        <v>159</v>
      </c>
      <c r="AT596" s="198" t="s">
        <v>154</v>
      </c>
      <c r="AU596" s="198" t="s">
        <v>160</v>
      </c>
      <c r="AY596" s="18" t="s">
        <v>150</v>
      </c>
      <c r="BE596" s="199">
        <f>IF(N596="základní",J596,0)</f>
        <v>0</v>
      </c>
      <c r="BF596" s="199">
        <f>IF(N596="snížená",J596,0)</f>
        <v>0</v>
      </c>
      <c r="BG596" s="199">
        <f>IF(N596="zákl. přenesená",J596,0)</f>
        <v>0</v>
      </c>
      <c r="BH596" s="199">
        <f>IF(N596="sníž. přenesená",J596,0)</f>
        <v>0</v>
      </c>
      <c r="BI596" s="199">
        <f>IF(N596="nulová",J596,0)</f>
        <v>0</v>
      </c>
      <c r="BJ596" s="18" t="s">
        <v>84</v>
      </c>
      <c r="BK596" s="199">
        <f>ROUND(I596*H596,2)</f>
        <v>0</v>
      </c>
      <c r="BL596" s="18" t="s">
        <v>159</v>
      </c>
      <c r="BM596" s="198" t="s">
        <v>781</v>
      </c>
    </row>
    <row r="597" spans="2:51" s="13" customFormat="1" ht="11.25">
      <c r="B597" s="200"/>
      <c r="C597" s="201"/>
      <c r="D597" s="202" t="s">
        <v>162</v>
      </c>
      <c r="E597" s="203" t="s">
        <v>1</v>
      </c>
      <c r="F597" s="204" t="s">
        <v>770</v>
      </c>
      <c r="G597" s="201"/>
      <c r="H597" s="203" t="s">
        <v>1</v>
      </c>
      <c r="I597" s="205"/>
      <c r="J597" s="201"/>
      <c r="K597" s="201"/>
      <c r="L597" s="206"/>
      <c r="M597" s="207"/>
      <c r="N597" s="208"/>
      <c r="O597" s="208"/>
      <c r="P597" s="208"/>
      <c r="Q597" s="208"/>
      <c r="R597" s="208"/>
      <c r="S597" s="208"/>
      <c r="T597" s="209"/>
      <c r="AT597" s="210" t="s">
        <v>162</v>
      </c>
      <c r="AU597" s="210" t="s">
        <v>160</v>
      </c>
      <c r="AV597" s="13" t="s">
        <v>84</v>
      </c>
      <c r="AW597" s="13" t="s">
        <v>31</v>
      </c>
      <c r="AX597" s="13" t="s">
        <v>76</v>
      </c>
      <c r="AY597" s="210" t="s">
        <v>150</v>
      </c>
    </row>
    <row r="598" spans="2:51" s="14" customFormat="1" ht="11.25">
      <c r="B598" s="211"/>
      <c r="C598" s="212"/>
      <c r="D598" s="202" t="s">
        <v>162</v>
      </c>
      <c r="E598" s="213" t="s">
        <v>1</v>
      </c>
      <c r="F598" s="214" t="s">
        <v>772</v>
      </c>
      <c r="G598" s="212"/>
      <c r="H598" s="215">
        <v>1914</v>
      </c>
      <c r="I598" s="216"/>
      <c r="J598" s="212"/>
      <c r="K598" s="212"/>
      <c r="L598" s="217"/>
      <c r="M598" s="218"/>
      <c r="N598" s="219"/>
      <c r="O598" s="219"/>
      <c r="P598" s="219"/>
      <c r="Q598" s="219"/>
      <c r="R598" s="219"/>
      <c r="S598" s="219"/>
      <c r="T598" s="220"/>
      <c r="AT598" s="221" t="s">
        <v>162</v>
      </c>
      <c r="AU598" s="221" t="s">
        <v>160</v>
      </c>
      <c r="AV598" s="14" t="s">
        <v>86</v>
      </c>
      <c r="AW598" s="14" t="s">
        <v>31</v>
      </c>
      <c r="AX598" s="14" t="s">
        <v>76</v>
      </c>
      <c r="AY598" s="221" t="s">
        <v>150</v>
      </c>
    </row>
    <row r="599" spans="2:51" s="14" customFormat="1" ht="22.5">
      <c r="B599" s="211"/>
      <c r="C599" s="212"/>
      <c r="D599" s="202" t="s">
        <v>162</v>
      </c>
      <c r="E599" s="213" t="s">
        <v>1</v>
      </c>
      <c r="F599" s="214" t="s">
        <v>773</v>
      </c>
      <c r="G599" s="212"/>
      <c r="H599" s="215">
        <v>1337</v>
      </c>
      <c r="I599" s="216"/>
      <c r="J599" s="212"/>
      <c r="K599" s="212"/>
      <c r="L599" s="217"/>
      <c r="M599" s="218"/>
      <c r="N599" s="219"/>
      <c r="O599" s="219"/>
      <c r="P599" s="219"/>
      <c r="Q599" s="219"/>
      <c r="R599" s="219"/>
      <c r="S599" s="219"/>
      <c r="T599" s="220"/>
      <c r="AT599" s="221" t="s">
        <v>162</v>
      </c>
      <c r="AU599" s="221" t="s">
        <v>160</v>
      </c>
      <c r="AV599" s="14" t="s">
        <v>86</v>
      </c>
      <c r="AW599" s="14" t="s">
        <v>31</v>
      </c>
      <c r="AX599" s="14" t="s">
        <v>76</v>
      </c>
      <c r="AY599" s="221" t="s">
        <v>150</v>
      </c>
    </row>
    <row r="600" spans="2:51" s="16" customFormat="1" ht="11.25">
      <c r="B600" s="233"/>
      <c r="C600" s="234"/>
      <c r="D600" s="202" t="s">
        <v>162</v>
      </c>
      <c r="E600" s="235" t="s">
        <v>1</v>
      </c>
      <c r="F600" s="236" t="s">
        <v>170</v>
      </c>
      <c r="G600" s="234"/>
      <c r="H600" s="237">
        <v>3251</v>
      </c>
      <c r="I600" s="238"/>
      <c r="J600" s="234"/>
      <c r="K600" s="234"/>
      <c r="L600" s="239"/>
      <c r="M600" s="240"/>
      <c r="N600" s="241"/>
      <c r="O600" s="241"/>
      <c r="P600" s="241"/>
      <c r="Q600" s="241"/>
      <c r="R600" s="241"/>
      <c r="S600" s="241"/>
      <c r="T600" s="242"/>
      <c r="AT600" s="243" t="s">
        <v>162</v>
      </c>
      <c r="AU600" s="243" t="s">
        <v>160</v>
      </c>
      <c r="AV600" s="16" t="s">
        <v>159</v>
      </c>
      <c r="AW600" s="16" t="s">
        <v>31</v>
      </c>
      <c r="AX600" s="16" t="s">
        <v>84</v>
      </c>
      <c r="AY600" s="243" t="s">
        <v>150</v>
      </c>
    </row>
    <row r="601" spans="1:65" s="2" customFormat="1" ht="33" customHeight="1">
      <c r="A601" s="35"/>
      <c r="B601" s="36"/>
      <c r="C601" s="187" t="s">
        <v>782</v>
      </c>
      <c r="D601" s="187" t="s">
        <v>154</v>
      </c>
      <c r="E601" s="188" t="s">
        <v>783</v>
      </c>
      <c r="F601" s="189" t="s">
        <v>784</v>
      </c>
      <c r="G601" s="190" t="s">
        <v>197</v>
      </c>
      <c r="H601" s="191">
        <v>2410</v>
      </c>
      <c r="I601" s="192"/>
      <c r="J601" s="193">
        <f>ROUND(I601*H601,2)</f>
        <v>0</v>
      </c>
      <c r="K601" s="189" t="s">
        <v>158</v>
      </c>
      <c r="L601" s="40"/>
      <c r="M601" s="194" t="s">
        <v>1</v>
      </c>
      <c r="N601" s="195" t="s">
        <v>41</v>
      </c>
      <c r="O601" s="72"/>
      <c r="P601" s="196">
        <f>O601*H601</f>
        <v>0</v>
      </c>
      <c r="Q601" s="196">
        <v>0.00033</v>
      </c>
      <c r="R601" s="196">
        <f>Q601*H601</f>
        <v>0.7953</v>
      </c>
      <c r="S601" s="196">
        <v>0.69</v>
      </c>
      <c r="T601" s="197">
        <f>S601*H601</f>
        <v>1662.8999999999999</v>
      </c>
      <c r="U601" s="35"/>
      <c r="V601" s="35"/>
      <c r="W601" s="35"/>
      <c r="X601" s="35"/>
      <c r="Y601" s="35"/>
      <c r="Z601" s="35"/>
      <c r="AA601" s="35"/>
      <c r="AB601" s="35"/>
      <c r="AC601" s="35"/>
      <c r="AD601" s="35"/>
      <c r="AE601" s="35"/>
      <c r="AR601" s="198" t="s">
        <v>159</v>
      </c>
      <c r="AT601" s="198" t="s">
        <v>154</v>
      </c>
      <c r="AU601" s="198" t="s">
        <v>160</v>
      </c>
      <c r="AY601" s="18" t="s">
        <v>150</v>
      </c>
      <c r="BE601" s="199">
        <f>IF(N601="základní",J601,0)</f>
        <v>0</v>
      </c>
      <c r="BF601" s="199">
        <f>IF(N601="snížená",J601,0)</f>
        <v>0</v>
      </c>
      <c r="BG601" s="199">
        <f>IF(N601="zákl. přenesená",J601,0)</f>
        <v>0</v>
      </c>
      <c r="BH601" s="199">
        <f>IF(N601="sníž. přenesená",J601,0)</f>
        <v>0</v>
      </c>
      <c r="BI601" s="199">
        <f>IF(N601="nulová",J601,0)</f>
        <v>0</v>
      </c>
      <c r="BJ601" s="18" t="s">
        <v>84</v>
      </c>
      <c r="BK601" s="199">
        <f>ROUND(I601*H601,2)</f>
        <v>0</v>
      </c>
      <c r="BL601" s="18" t="s">
        <v>159</v>
      </c>
      <c r="BM601" s="198" t="s">
        <v>785</v>
      </c>
    </row>
    <row r="602" spans="2:51" s="13" customFormat="1" ht="11.25">
      <c r="B602" s="200"/>
      <c r="C602" s="201"/>
      <c r="D602" s="202" t="s">
        <v>162</v>
      </c>
      <c r="E602" s="203" t="s">
        <v>1</v>
      </c>
      <c r="F602" s="204" t="s">
        <v>770</v>
      </c>
      <c r="G602" s="201"/>
      <c r="H602" s="203" t="s">
        <v>1</v>
      </c>
      <c r="I602" s="205"/>
      <c r="J602" s="201"/>
      <c r="K602" s="201"/>
      <c r="L602" s="206"/>
      <c r="M602" s="207"/>
      <c r="N602" s="208"/>
      <c r="O602" s="208"/>
      <c r="P602" s="208"/>
      <c r="Q602" s="208"/>
      <c r="R602" s="208"/>
      <c r="S602" s="208"/>
      <c r="T602" s="209"/>
      <c r="AT602" s="210" t="s">
        <v>162</v>
      </c>
      <c r="AU602" s="210" t="s">
        <v>160</v>
      </c>
      <c r="AV602" s="13" t="s">
        <v>84</v>
      </c>
      <c r="AW602" s="13" t="s">
        <v>31</v>
      </c>
      <c r="AX602" s="13" t="s">
        <v>76</v>
      </c>
      <c r="AY602" s="210" t="s">
        <v>150</v>
      </c>
    </row>
    <row r="603" spans="2:51" s="14" customFormat="1" ht="22.5">
      <c r="B603" s="211"/>
      <c r="C603" s="212"/>
      <c r="D603" s="202" t="s">
        <v>162</v>
      </c>
      <c r="E603" s="213" t="s">
        <v>1</v>
      </c>
      <c r="F603" s="214" t="s">
        <v>771</v>
      </c>
      <c r="G603" s="212"/>
      <c r="H603" s="215">
        <v>2410</v>
      </c>
      <c r="I603" s="216"/>
      <c r="J603" s="212"/>
      <c r="K603" s="212"/>
      <c r="L603" s="217"/>
      <c r="M603" s="218"/>
      <c r="N603" s="219"/>
      <c r="O603" s="219"/>
      <c r="P603" s="219"/>
      <c r="Q603" s="219"/>
      <c r="R603" s="219"/>
      <c r="S603" s="219"/>
      <c r="T603" s="220"/>
      <c r="AT603" s="221" t="s">
        <v>162</v>
      </c>
      <c r="AU603" s="221" t="s">
        <v>160</v>
      </c>
      <c r="AV603" s="14" t="s">
        <v>86</v>
      </c>
      <c r="AW603" s="14" t="s">
        <v>31</v>
      </c>
      <c r="AX603" s="14" t="s">
        <v>84</v>
      </c>
      <c r="AY603" s="221" t="s">
        <v>150</v>
      </c>
    </row>
    <row r="604" spans="1:65" s="2" customFormat="1" ht="24.2" customHeight="1">
      <c r="A604" s="35"/>
      <c r="B604" s="36"/>
      <c r="C604" s="187" t="s">
        <v>786</v>
      </c>
      <c r="D604" s="187" t="s">
        <v>154</v>
      </c>
      <c r="E604" s="188" t="s">
        <v>787</v>
      </c>
      <c r="F604" s="189" t="s">
        <v>788</v>
      </c>
      <c r="G604" s="190" t="s">
        <v>197</v>
      </c>
      <c r="H604" s="191">
        <v>5661</v>
      </c>
      <c r="I604" s="192"/>
      <c r="J604" s="193">
        <f>ROUND(I604*H604,2)</f>
        <v>0</v>
      </c>
      <c r="K604" s="189" t="s">
        <v>158</v>
      </c>
      <c r="L604" s="40"/>
      <c r="M604" s="194" t="s">
        <v>1</v>
      </c>
      <c r="N604" s="195" t="s">
        <v>41</v>
      </c>
      <c r="O604" s="72"/>
      <c r="P604" s="196">
        <f>O604*H604</f>
        <v>0</v>
      </c>
      <c r="Q604" s="196">
        <v>0</v>
      </c>
      <c r="R604" s="196">
        <f>Q604*H604</f>
        <v>0</v>
      </c>
      <c r="S604" s="196">
        <v>0.44</v>
      </c>
      <c r="T604" s="197">
        <f>S604*H604</f>
        <v>2490.84</v>
      </c>
      <c r="U604" s="35"/>
      <c r="V604" s="35"/>
      <c r="W604" s="35"/>
      <c r="X604" s="35"/>
      <c r="Y604" s="35"/>
      <c r="Z604" s="35"/>
      <c r="AA604" s="35"/>
      <c r="AB604" s="35"/>
      <c r="AC604" s="35"/>
      <c r="AD604" s="35"/>
      <c r="AE604" s="35"/>
      <c r="AR604" s="198" t="s">
        <v>159</v>
      </c>
      <c r="AT604" s="198" t="s">
        <v>154</v>
      </c>
      <c r="AU604" s="198" t="s">
        <v>160</v>
      </c>
      <c r="AY604" s="18" t="s">
        <v>150</v>
      </c>
      <c r="BE604" s="199">
        <f>IF(N604="základní",J604,0)</f>
        <v>0</v>
      </c>
      <c r="BF604" s="199">
        <f>IF(N604="snížená",J604,0)</f>
        <v>0</v>
      </c>
      <c r="BG604" s="199">
        <f>IF(N604="zákl. přenesená",J604,0)</f>
        <v>0</v>
      </c>
      <c r="BH604" s="199">
        <f>IF(N604="sníž. přenesená",J604,0)</f>
        <v>0</v>
      </c>
      <c r="BI604" s="199">
        <f>IF(N604="nulová",J604,0)</f>
        <v>0</v>
      </c>
      <c r="BJ604" s="18" t="s">
        <v>84</v>
      </c>
      <c r="BK604" s="199">
        <f>ROUND(I604*H604,2)</f>
        <v>0</v>
      </c>
      <c r="BL604" s="18" t="s">
        <v>159</v>
      </c>
      <c r="BM604" s="198" t="s">
        <v>789</v>
      </c>
    </row>
    <row r="605" spans="2:51" s="13" customFormat="1" ht="11.25">
      <c r="B605" s="200"/>
      <c r="C605" s="201"/>
      <c r="D605" s="202" t="s">
        <v>162</v>
      </c>
      <c r="E605" s="203" t="s">
        <v>1</v>
      </c>
      <c r="F605" s="204" t="s">
        <v>790</v>
      </c>
      <c r="G605" s="201"/>
      <c r="H605" s="203" t="s">
        <v>1</v>
      </c>
      <c r="I605" s="205"/>
      <c r="J605" s="201"/>
      <c r="K605" s="201"/>
      <c r="L605" s="206"/>
      <c r="M605" s="207"/>
      <c r="N605" s="208"/>
      <c r="O605" s="208"/>
      <c r="P605" s="208"/>
      <c r="Q605" s="208"/>
      <c r="R605" s="208"/>
      <c r="S605" s="208"/>
      <c r="T605" s="209"/>
      <c r="AT605" s="210" t="s">
        <v>162</v>
      </c>
      <c r="AU605" s="210" t="s">
        <v>160</v>
      </c>
      <c r="AV605" s="13" t="s">
        <v>84</v>
      </c>
      <c r="AW605" s="13" t="s">
        <v>31</v>
      </c>
      <c r="AX605" s="13" t="s">
        <v>76</v>
      </c>
      <c r="AY605" s="210" t="s">
        <v>150</v>
      </c>
    </row>
    <row r="606" spans="2:51" s="14" customFormat="1" ht="22.5">
      <c r="B606" s="211"/>
      <c r="C606" s="212"/>
      <c r="D606" s="202" t="s">
        <v>162</v>
      </c>
      <c r="E606" s="213" t="s">
        <v>1</v>
      </c>
      <c r="F606" s="214" t="s">
        <v>771</v>
      </c>
      <c r="G606" s="212"/>
      <c r="H606" s="215">
        <v>2410</v>
      </c>
      <c r="I606" s="216"/>
      <c r="J606" s="212"/>
      <c r="K606" s="212"/>
      <c r="L606" s="217"/>
      <c r="M606" s="218"/>
      <c r="N606" s="219"/>
      <c r="O606" s="219"/>
      <c r="P606" s="219"/>
      <c r="Q606" s="219"/>
      <c r="R606" s="219"/>
      <c r="S606" s="219"/>
      <c r="T606" s="220"/>
      <c r="AT606" s="221" t="s">
        <v>162</v>
      </c>
      <c r="AU606" s="221" t="s">
        <v>160</v>
      </c>
      <c r="AV606" s="14" t="s">
        <v>86</v>
      </c>
      <c r="AW606" s="14" t="s">
        <v>31</v>
      </c>
      <c r="AX606" s="14" t="s">
        <v>76</v>
      </c>
      <c r="AY606" s="221" t="s">
        <v>150</v>
      </c>
    </row>
    <row r="607" spans="2:51" s="14" customFormat="1" ht="11.25">
      <c r="B607" s="211"/>
      <c r="C607" s="212"/>
      <c r="D607" s="202" t="s">
        <v>162</v>
      </c>
      <c r="E607" s="213" t="s">
        <v>1</v>
      </c>
      <c r="F607" s="214" t="s">
        <v>772</v>
      </c>
      <c r="G607" s="212"/>
      <c r="H607" s="215">
        <v>1914</v>
      </c>
      <c r="I607" s="216"/>
      <c r="J607" s="212"/>
      <c r="K607" s="212"/>
      <c r="L607" s="217"/>
      <c r="M607" s="218"/>
      <c r="N607" s="219"/>
      <c r="O607" s="219"/>
      <c r="P607" s="219"/>
      <c r="Q607" s="219"/>
      <c r="R607" s="219"/>
      <c r="S607" s="219"/>
      <c r="T607" s="220"/>
      <c r="AT607" s="221" t="s">
        <v>162</v>
      </c>
      <c r="AU607" s="221" t="s">
        <v>160</v>
      </c>
      <c r="AV607" s="14" t="s">
        <v>86</v>
      </c>
      <c r="AW607" s="14" t="s">
        <v>31</v>
      </c>
      <c r="AX607" s="14" t="s">
        <v>76</v>
      </c>
      <c r="AY607" s="221" t="s">
        <v>150</v>
      </c>
    </row>
    <row r="608" spans="2:51" s="14" customFormat="1" ht="22.5">
      <c r="B608" s="211"/>
      <c r="C608" s="212"/>
      <c r="D608" s="202" t="s">
        <v>162</v>
      </c>
      <c r="E608" s="213" t="s">
        <v>1</v>
      </c>
      <c r="F608" s="214" t="s">
        <v>773</v>
      </c>
      <c r="G608" s="212"/>
      <c r="H608" s="215">
        <v>1337</v>
      </c>
      <c r="I608" s="216"/>
      <c r="J608" s="212"/>
      <c r="K608" s="212"/>
      <c r="L608" s="217"/>
      <c r="M608" s="218"/>
      <c r="N608" s="219"/>
      <c r="O608" s="219"/>
      <c r="P608" s="219"/>
      <c r="Q608" s="219"/>
      <c r="R608" s="219"/>
      <c r="S608" s="219"/>
      <c r="T608" s="220"/>
      <c r="AT608" s="221" t="s">
        <v>162</v>
      </c>
      <c r="AU608" s="221" t="s">
        <v>160</v>
      </c>
      <c r="AV608" s="14" t="s">
        <v>86</v>
      </c>
      <c r="AW608" s="14" t="s">
        <v>31</v>
      </c>
      <c r="AX608" s="14" t="s">
        <v>76</v>
      </c>
      <c r="AY608" s="221" t="s">
        <v>150</v>
      </c>
    </row>
    <row r="609" spans="2:51" s="16" customFormat="1" ht="11.25">
      <c r="B609" s="233"/>
      <c r="C609" s="234"/>
      <c r="D609" s="202" t="s">
        <v>162</v>
      </c>
      <c r="E609" s="235" t="s">
        <v>1</v>
      </c>
      <c r="F609" s="236" t="s">
        <v>170</v>
      </c>
      <c r="G609" s="234"/>
      <c r="H609" s="237">
        <v>5661</v>
      </c>
      <c r="I609" s="238"/>
      <c r="J609" s="234"/>
      <c r="K609" s="234"/>
      <c r="L609" s="239"/>
      <c r="M609" s="240"/>
      <c r="N609" s="241"/>
      <c r="O609" s="241"/>
      <c r="P609" s="241"/>
      <c r="Q609" s="241"/>
      <c r="R609" s="241"/>
      <c r="S609" s="241"/>
      <c r="T609" s="242"/>
      <c r="AT609" s="243" t="s">
        <v>162</v>
      </c>
      <c r="AU609" s="243" t="s">
        <v>160</v>
      </c>
      <c r="AV609" s="16" t="s">
        <v>159</v>
      </c>
      <c r="AW609" s="16" t="s">
        <v>31</v>
      </c>
      <c r="AX609" s="16" t="s">
        <v>84</v>
      </c>
      <c r="AY609" s="243" t="s">
        <v>150</v>
      </c>
    </row>
    <row r="610" spans="1:65" s="2" customFormat="1" ht="24.2" customHeight="1">
      <c r="A610" s="35"/>
      <c r="B610" s="36"/>
      <c r="C610" s="187" t="s">
        <v>791</v>
      </c>
      <c r="D610" s="187" t="s">
        <v>154</v>
      </c>
      <c r="E610" s="188" t="s">
        <v>792</v>
      </c>
      <c r="F610" s="189" t="s">
        <v>793</v>
      </c>
      <c r="G610" s="190" t="s">
        <v>197</v>
      </c>
      <c r="H610" s="191">
        <v>15</v>
      </c>
      <c r="I610" s="192"/>
      <c r="J610" s="193">
        <f>ROUND(I610*H610,2)</f>
        <v>0</v>
      </c>
      <c r="K610" s="189" t="s">
        <v>158</v>
      </c>
      <c r="L610" s="40"/>
      <c r="M610" s="194" t="s">
        <v>1</v>
      </c>
      <c r="N610" s="195" t="s">
        <v>41</v>
      </c>
      <c r="O610" s="72"/>
      <c r="P610" s="196">
        <f>O610*H610</f>
        <v>0</v>
      </c>
      <c r="Q610" s="196">
        <v>0</v>
      </c>
      <c r="R610" s="196">
        <f>Q610*H610</f>
        <v>0</v>
      </c>
      <c r="S610" s="196">
        <v>0.26</v>
      </c>
      <c r="T610" s="197">
        <f>S610*H610</f>
        <v>3.9000000000000004</v>
      </c>
      <c r="U610" s="35"/>
      <c r="V610" s="35"/>
      <c r="W610" s="35"/>
      <c r="X610" s="35"/>
      <c r="Y610" s="35"/>
      <c r="Z610" s="35"/>
      <c r="AA610" s="35"/>
      <c r="AB610" s="35"/>
      <c r="AC610" s="35"/>
      <c r="AD610" s="35"/>
      <c r="AE610" s="35"/>
      <c r="AR610" s="198" t="s">
        <v>159</v>
      </c>
      <c r="AT610" s="198" t="s">
        <v>154</v>
      </c>
      <c r="AU610" s="198" t="s">
        <v>160</v>
      </c>
      <c r="AY610" s="18" t="s">
        <v>150</v>
      </c>
      <c r="BE610" s="199">
        <f>IF(N610="základní",J610,0)</f>
        <v>0</v>
      </c>
      <c r="BF610" s="199">
        <f>IF(N610="snížená",J610,0)</f>
        <v>0</v>
      </c>
      <c r="BG610" s="199">
        <f>IF(N610="zákl. přenesená",J610,0)</f>
        <v>0</v>
      </c>
      <c r="BH610" s="199">
        <f>IF(N610="sníž. přenesená",J610,0)</f>
        <v>0</v>
      </c>
      <c r="BI610" s="199">
        <f>IF(N610="nulová",J610,0)</f>
        <v>0</v>
      </c>
      <c r="BJ610" s="18" t="s">
        <v>84</v>
      </c>
      <c r="BK610" s="199">
        <f>ROUND(I610*H610,2)</f>
        <v>0</v>
      </c>
      <c r="BL610" s="18" t="s">
        <v>159</v>
      </c>
      <c r="BM610" s="198" t="s">
        <v>794</v>
      </c>
    </row>
    <row r="611" spans="2:51" s="14" customFormat="1" ht="11.25">
      <c r="B611" s="211"/>
      <c r="C611" s="212"/>
      <c r="D611" s="202" t="s">
        <v>162</v>
      </c>
      <c r="E611" s="213" t="s">
        <v>1</v>
      </c>
      <c r="F611" s="214" t="s">
        <v>795</v>
      </c>
      <c r="G611" s="212"/>
      <c r="H611" s="215">
        <v>15</v>
      </c>
      <c r="I611" s="216"/>
      <c r="J611" s="212"/>
      <c r="K611" s="212"/>
      <c r="L611" s="217"/>
      <c r="M611" s="218"/>
      <c r="N611" s="219"/>
      <c r="O611" s="219"/>
      <c r="P611" s="219"/>
      <c r="Q611" s="219"/>
      <c r="R611" s="219"/>
      <c r="S611" s="219"/>
      <c r="T611" s="220"/>
      <c r="AT611" s="221" t="s">
        <v>162</v>
      </c>
      <c r="AU611" s="221" t="s">
        <v>160</v>
      </c>
      <c r="AV611" s="14" t="s">
        <v>86</v>
      </c>
      <c r="AW611" s="14" t="s">
        <v>31</v>
      </c>
      <c r="AX611" s="14" t="s">
        <v>84</v>
      </c>
      <c r="AY611" s="221" t="s">
        <v>150</v>
      </c>
    </row>
    <row r="612" spans="1:65" s="2" customFormat="1" ht="24.2" customHeight="1">
      <c r="A612" s="35"/>
      <c r="B612" s="36"/>
      <c r="C612" s="187" t="s">
        <v>796</v>
      </c>
      <c r="D612" s="187" t="s">
        <v>154</v>
      </c>
      <c r="E612" s="188" t="s">
        <v>797</v>
      </c>
      <c r="F612" s="189" t="s">
        <v>798</v>
      </c>
      <c r="G612" s="190" t="s">
        <v>197</v>
      </c>
      <c r="H612" s="191">
        <v>59</v>
      </c>
      <c r="I612" s="192"/>
      <c r="J612" s="193">
        <f>ROUND(I612*H612,2)</f>
        <v>0</v>
      </c>
      <c r="K612" s="189" t="s">
        <v>158</v>
      </c>
      <c r="L612" s="40"/>
      <c r="M612" s="194" t="s">
        <v>1</v>
      </c>
      <c r="N612" s="195" t="s">
        <v>41</v>
      </c>
      <c r="O612" s="72"/>
      <c r="P612" s="196">
        <f>O612*H612</f>
        <v>0</v>
      </c>
      <c r="Q612" s="196">
        <v>0</v>
      </c>
      <c r="R612" s="196">
        <f>Q612*H612</f>
        <v>0</v>
      </c>
      <c r="S612" s="196">
        <v>0.098</v>
      </c>
      <c r="T612" s="197">
        <f>S612*H612</f>
        <v>5.782</v>
      </c>
      <c r="U612" s="35"/>
      <c r="V612" s="35"/>
      <c r="W612" s="35"/>
      <c r="X612" s="35"/>
      <c r="Y612" s="35"/>
      <c r="Z612" s="35"/>
      <c r="AA612" s="35"/>
      <c r="AB612" s="35"/>
      <c r="AC612" s="35"/>
      <c r="AD612" s="35"/>
      <c r="AE612" s="35"/>
      <c r="AR612" s="198" t="s">
        <v>159</v>
      </c>
      <c r="AT612" s="198" t="s">
        <v>154</v>
      </c>
      <c r="AU612" s="198" t="s">
        <v>160</v>
      </c>
      <c r="AY612" s="18" t="s">
        <v>150</v>
      </c>
      <c r="BE612" s="199">
        <f>IF(N612="základní",J612,0)</f>
        <v>0</v>
      </c>
      <c r="BF612" s="199">
        <f>IF(N612="snížená",J612,0)</f>
        <v>0</v>
      </c>
      <c r="BG612" s="199">
        <f>IF(N612="zákl. přenesená",J612,0)</f>
        <v>0</v>
      </c>
      <c r="BH612" s="199">
        <f>IF(N612="sníž. přenesená",J612,0)</f>
        <v>0</v>
      </c>
      <c r="BI612" s="199">
        <f>IF(N612="nulová",J612,0)</f>
        <v>0</v>
      </c>
      <c r="BJ612" s="18" t="s">
        <v>84</v>
      </c>
      <c r="BK612" s="199">
        <f>ROUND(I612*H612,2)</f>
        <v>0</v>
      </c>
      <c r="BL612" s="18" t="s">
        <v>159</v>
      </c>
      <c r="BM612" s="198" t="s">
        <v>799</v>
      </c>
    </row>
    <row r="613" spans="2:51" s="13" customFormat="1" ht="11.25">
      <c r="B613" s="200"/>
      <c r="C613" s="201"/>
      <c r="D613" s="202" t="s">
        <v>162</v>
      </c>
      <c r="E613" s="203" t="s">
        <v>1</v>
      </c>
      <c r="F613" s="204" t="s">
        <v>770</v>
      </c>
      <c r="G613" s="201"/>
      <c r="H613" s="203" t="s">
        <v>1</v>
      </c>
      <c r="I613" s="205"/>
      <c r="J613" s="201"/>
      <c r="K613" s="201"/>
      <c r="L613" s="206"/>
      <c r="M613" s="207"/>
      <c r="N613" s="208"/>
      <c r="O613" s="208"/>
      <c r="P613" s="208"/>
      <c r="Q613" s="208"/>
      <c r="R613" s="208"/>
      <c r="S613" s="208"/>
      <c r="T613" s="209"/>
      <c r="AT613" s="210" t="s">
        <v>162</v>
      </c>
      <c r="AU613" s="210" t="s">
        <v>160</v>
      </c>
      <c r="AV613" s="13" t="s">
        <v>84</v>
      </c>
      <c r="AW613" s="13" t="s">
        <v>31</v>
      </c>
      <c r="AX613" s="13" t="s">
        <v>76</v>
      </c>
      <c r="AY613" s="210" t="s">
        <v>150</v>
      </c>
    </row>
    <row r="614" spans="2:51" s="14" customFormat="1" ht="11.25">
      <c r="B614" s="211"/>
      <c r="C614" s="212"/>
      <c r="D614" s="202" t="s">
        <v>162</v>
      </c>
      <c r="E614" s="213" t="s">
        <v>1</v>
      </c>
      <c r="F614" s="214" t="s">
        <v>800</v>
      </c>
      <c r="G614" s="212"/>
      <c r="H614" s="215">
        <v>59</v>
      </c>
      <c r="I614" s="216"/>
      <c r="J614" s="212"/>
      <c r="K614" s="212"/>
      <c r="L614" s="217"/>
      <c r="M614" s="218"/>
      <c r="N614" s="219"/>
      <c r="O614" s="219"/>
      <c r="P614" s="219"/>
      <c r="Q614" s="219"/>
      <c r="R614" s="219"/>
      <c r="S614" s="219"/>
      <c r="T614" s="220"/>
      <c r="AT614" s="221" t="s">
        <v>162</v>
      </c>
      <c r="AU614" s="221" t="s">
        <v>160</v>
      </c>
      <c r="AV614" s="14" t="s">
        <v>86</v>
      </c>
      <c r="AW614" s="14" t="s">
        <v>31</v>
      </c>
      <c r="AX614" s="14" t="s">
        <v>84</v>
      </c>
      <c r="AY614" s="221" t="s">
        <v>150</v>
      </c>
    </row>
    <row r="615" spans="1:65" s="2" customFormat="1" ht="24.2" customHeight="1">
      <c r="A615" s="35"/>
      <c r="B615" s="36"/>
      <c r="C615" s="187" t="s">
        <v>801</v>
      </c>
      <c r="D615" s="187" t="s">
        <v>154</v>
      </c>
      <c r="E615" s="188" t="s">
        <v>802</v>
      </c>
      <c r="F615" s="189" t="s">
        <v>803</v>
      </c>
      <c r="G615" s="190" t="s">
        <v>197</v>
      </c>
      <c r="H615" s="191">
        <v>845</v>
      </c>
      <c r="I615" s="192"/>
      <c r="J615" s="193">
        <f>ROUND(I615*H615,2)</f>
        <v>0</v>
      </c>
      <c r="K615" s="189" t="s">
        <v>158</v>
      </c>
      <c r="L615" s="40"/>
      <c r="M615" s="194" t="s">
        <v>1</v>
      </c>
      <c r="N615" s="195" t="s">
        <v>41</v>
      </c>
      <c r="O615" s="72"/>
      <c r="P615" s="196">
        <f>O615*H615</f>
        <v>0</v>
      </c>
      <c r="Q615" s="196">
        <v>0</v>
      </c>
      <c r="R615" s="196">
        <f>Q615*H615</f>
        <v>0</v>
      </c>
      <c r="S615" s="196">
        <v>0.29</v>
      </c>
      <c r="T615" s="197">
        <f>S615*H615</f>
        <v>245.04999999999998</v>
      </c>
      <c r="U615" s="35"/>
      <c r="V615" s="35"/>
      <c r="W615" s="35"/>
      <c r="X615" s="35"/>
      <c r="Y615" s="35"/>
      <c r="Z615" s="35"/>
      <c r="AA615" s="35"/>
      <c r="AB615" s="35"/>
      <c r="AC615" s="35"/>
      <c r="AD615" s="35"/>
      <c r="AE615" s="35"/>
      <c r="AR615" s="198" t="s">
        <v>159</v>
      </c>
      <c r="AT615" s="198" t="s">
        <v>154</v>
      </c>
      <c r="AU615" s="198" t="s">
        <v>160</v>
      </c>
      <c r="AY615" s="18" t="s">
        <v>150</v>
      </c>
      <c r="BE615" s="199">
        <f>IF(N615="základní",J615,0)</f>
        <v>0</v>
      </c>
      <c r="BF615" s="199">
        <f>IF(N615="snížená",J615,0)</f>
        <v>0</v>
      </c>
      <c r="BG615" s="199">
        <f>IF(N615="zákl. přenesená",J615,0)</f>
        <v>0</v>
      </c>
      <c r="BH615" s="199">
        <f>IF(N615="sníž. přenesená",J615,0)</f>
        <v>0</v>
      </c>
      <c r="BI615" s="199">
        <f>IF(N615="nulová",J615,0)</f>
        <v>0</v>
      </c>
      <c r="BJ615" s="18" t="s">
        <v>84</v>
      </c>
      <c r="BK615" s="199">
        <f>ROUND(I615*H615,2)</f>
        <v>0</v>
      </c>
      <c r="BL615" s="18" t="s">
        <v>159</v>
      </c>
      <c r="BM615" s="198" t="s">
        <v>804</v>
      </c>
    </row>
    <row r="616" spans="2:51" s="13" customFormat="1" ht="11.25">
      <c r="B616" s="200"/>
      <c r="C616" s="201"/>
      <c r="D616" s="202" t="s">
        <v>162</v>
      </c>
      <c r="E616" s="203" t="s">
        <v>1</v>
      </c>
      <c r="F616" s="204" t="s">
        <v>430</v>
      </c>
      <c r="G616" s="201"/>
      <c r="H616" s="203" t="s">
        <v>1</v>
      </c>
      <c r="I616" s="205"/>
      <c r="J616" s="201"/>
      <c r="K616" s="201"/>
      <c r="L616" s="206"/>
      <c r="M616" s="207"/>
      <c r="N616" s="208"/>
      <c r="O616" s="208"/>
      <c r="P616" s="208"/>
      <c r="Q616" s="208"/>
      <c r="R616" s="208"/>
      <c r="S616" s="208"/>
      <c r="T616" s="209"/>
      <c r="AT616" s="210" t="s">
        <v>162</v>
      </c>
      <c r="AU616" s="210" t="s">
        <v>160</v>
      </c>
      <c r="AV616" s="13" t="s">
        <v>84</v>
      </c>
      <c r="AW616" s="13" t="s">
        <v>31</v>
      </c>
      <c r="AX616" s="13" t="s">
        <v>76</v>
      </c>
      <c r="AY616" s="210" t="s">
        <v>150</v>
      </c>
    </row>
    <row r="617" spans="2:51" s="14" customFormat="1" ht="11.25">
      <c r="B617" s="211"/>
      <c r="C617" s="212"/>
      <c r="D617" s="202" t="s">
        <v>162</v>
      </c>
      <c r="E617" s="213" t="s">
        <v>1</v>
      </c>
      <c r="F617" s="214" t="s">
        <v>805</v>
      </c>
      <c r="G617" s="212"/>
      <c r="H617" s="215">
        <v>15</v>
      </c>
      <c r="I617" s="216"/>
      <c r="J617" s="212"/>
      <c r="K617" s="212"/>
      <c r="L617" s="217"/>
      <c r="M617" s="218"/>
      <c r="N617" s="219"/>
      <c r="O617" s="219"/>
      <c r="P617" s="219"/>
      <c r="Q617" s="219"/>
      <c r="R617" s="219"/>
      <c r="S617" s="219"/>
      <c r="T617" s="220"/>
      <c r="AT617" s="221" t="s">
        <v>162</v>
      </c>
      <c r="AU617" s="221" t="s">
        <v>160</v>
      </c>
      <c r="AV617" s="14" t="s">
        <v>86</v>
      </c>
      <c r="AW617" s="14" t="s">
        <v>31</v>
      </c>
      <c r="AX617" s="14" t="s">
        <v>76</v>
      </c>
      <c r="AY617" s="221" t="s">
        <v>150</v>
      </c>
    </row>
    <row r="618" spans="2:51" s="13" customFormat="1" ht="11.25">
      <c r="B618" s="200"/>
      <c r="C618" s="201"/>
      <c r="D618" s="202" t="s">
        <v>162</v>
      </c>
      <c r="E618" s="203" t="s">
        <v>1</v>
      </c>
      <c r="F618" s="204" t="s">
        <v>806</v>
      </c>
      <c r="G618" s="201"/>
      <c r="H618" s="203" t="s">
        <v>1</v>
      </c>
      <c r="I618" s="205"/>
      <c r="J618" s="201"/>
      <c r="K618" s="201"/>
      <c r="L618" s="206"/>
      <c r="M618" s="207"/>
      <c r="N618" s="208"/>
      <c r="O618" s="208"/>
      <c r="P618" s="208"/>
      <c r="Q618" s="208"/>
      <c r="R618" s="208"/>
      <c r="S618" s="208"/>
      <c r="T618" s="209"/>
      <c r="AT618" s="210" t="s">
        <v>162</v>
      </c>
      <c r="AU618" s="210" t="s">
        <v>160</v>
      </c>
      <c r="AV618" s="13" t="s">
        <v>84</v>
      </c>
      <c r="AW618" s="13" t="s">
        <v>31</v>
      </c>
      <c r="AX618" s="13" t="s">
        <v>76</v>
      </c>
      <c r="AY618" s="210" t="s">
        <v>150</v>
      </c>
    </row>
    <row r="619" spans="2:51" s="14" customFormat="1" ht="11.25">
      <c r="B619" s="211"/>
      <c r="C619" s="212"/>
      <c r="D619" s="202" t="s">
        <v>162</v>
      </c>
      <c r="E619" s="213" t="s">
        <v>1</v>
      </c>
      <c r="F619" s="214" t="s">
        <v>807</v>
      </c>
      <c r="G619" s="212"/>
      <c r="H619" s="215">
        <v>830</v>
      </c>
      <c r="I619" s="216"/>
      <c r="J619" s="212"/>
      <c r="K619" s="212"/>
      <c r="L619" s="217"/>
      <c r="M619" s="218"/>
      <c r="N619" s="219"/>
      <c r="O619" s="219"/>
      <c r="P619" s="219"/>
      <c r="Q619" s="219"/>
      <c r="R619" s="219"/>
      <c r="S619" s="219"/>
      <c r="T619" s="220"/>
      <c r="AT619" s="221" t="s">
        <v>162</v>
      </c>
      <c r="AU619" s="221" t="s">
        <v>160</v>
      </c>
      <c r="AV619" s="14" t="s">
        <v>86</v>
      </c>
      <c r="AW619" s="14" t="s">
        <v>31</v>
      </c>
      <c r="AX619" s="14" t="s">
        <v>76</v>
      </c>
      <c r="AY619" s="221" t="s">
        <v>150</v>
      </c>
    </row>
    <row r="620" spans="2:51" s="16" customFormat="1" ht="11.25">
      <c r="B620" s="233"/>
      <c r="C620" s="234"/>
      <c r="D620" s="202" t="s">
        <v>162</v>
      </c>
      <c r="E620" s="235" t="s">
        <v>1</v>
      </c>
      <c r="F620" s="236" t="s">
        <v>170</v>
      </c>
      <c r="G620" s="234"/>
      <c r="H620" s="237">
        <v>845</v>
      </c>
      <c r="I620" s="238"/>
      <c r="J620" s="234"/>
      <c r="K620" s="234"/>
      <c r="L620" s="239"/>
      <c r="M620" s="240"/>
      <c r="N620" s="241"/>
      <c r="O620" s="241"/>
      <c r="P620" s="241"/>
      <c r="Q620" s="241"/>
      <c r="R620" s="241"/>
      <c r="S620" s="241"/>
      <c r="T620" s="242"/>
      <c r="AT620" s="243" t="s">
        <v>162</v>
      </c>
      <c r="AU620" s="243" t="s">
        <v>160</v>
      </c>
      <c r="AV620" s="16" t="s">
        <v>159</v>
      </c>
      <c r="AW620" s="16" t="s">
        <v>31</v>
      </c>
      <c r="AX620" s="16" t="s">
        <v>84</v>
      </c>
      <c r="AY620" s="243" t="s">
        <v>150</v>
      </c>
    </row>
    <row r="621" spans="1:65" s="2" customFormat="1" ht="16.5" customHeight="1">
      <c r="A621" s="35"/>
      <c r="B621" s="36"/>
      <c r="C621" s="187" t="s">
        <v>808</v>
      </c>
      <c r="D621" s="187" t="s">
        <v>154</v>
      </c>
      <c r="E621" s="188" t="s">
        <v>809</v>
      </c>
      <c r="F621" s="189" t="s">
        <v>810</v>
      </c>
      <c r="G621" s="190" t="s">
        <v>577</v>
      </c>
      <c r="H621" s="191">
        <v>10</v>
      </c>
      <c r="I621" s="192"/>
      <c r="J621" s="193">
        <f>ROUND(I621*H621,2)</f>
        <v>0</v>
      </c>
      <c r="K621" s="189" t="s">
        <v>158</v>
      </c>
      <c r="L621" s="40"/>
      <c r="M621" s="194" t="s">
        <v>1</v>
      </c>
      <c r="N621" s="195" t="s">
        <v>41</v>
      </c>
      <c r="O621" s="72"/>
      <c r="P621" s="196">
        <f>O621*H621</f>
        <v>0</v>
      </c>
      <c r="Q621" s="196">
        <v>0</v>
      </c>
      <c r="R621" s="196">
        <f>Q621*H621</f>
        <v>0</v>
      </c>
      <c r="S621" s="196">
        <v>0.205</v>
      </c>
      <c r="T621" s="197">
        <f>S621*H621</f>
        <v>2.05</v>
      </c>
      <c r="U621" s="35"/>
      <c r="V621" s="35"/>
      <c r="W621" s="35"/>
      <c r="X621" s="35"/>
      <c r="Y621" s="35"/>
      <c r="Z621" s="35"/>
      <c r="AA621" s="35"/>
      <c r="AB621" s="35"/>
      <c r="AC621" s="35"/>
      <c r="AD621" s="35"/>
      <c r="AE621" s="35"/>
      <c r="AR621" s="198" t="s">
        <v>159</v>
      </c>
      <c r="AT621" s="198" t="s">
        <v>154</v>
      </c>
      <c r="AU621" s="198" t="s">
        <v>160</v>
      </c>
      <c r="AY621" s="18" t="s">
        <v>150</v>
      </c>
      <c r="BE621" s="199">
        <f>IF(N621="základní",J621,0)</f>
        <v>0</v>
      </c>
      <c r="BF621" s="199">
        <f>IF(N621="snížená",J621,0)</f>
        <v>0</v>
      </c>
      <c r="BG621" s="199">
        <f>IF(N621="zákl. přenesená",J621,0)</f>
        <v>0</v>
      </c>
      <c r="BH621" s="199">
        <f>IF(N621="sníž. přenesená",J621,0)</f>
        <v>0</v>
      </c>
      <c r="BI621" s="199">
        <f>IF(N621="nulová",J621,0)</f>
        <v>0</v>
      </c>
      <c r="BJ621" s="18" t="s">
        <v>84</v>
      </c>
      <c r="BK621" s="199">
        <f>ROUND(I621*H621,2)</f>
        <v>0</v>
      </c>
      <c r="BL621" s="18" t="s">
        <v>159</v>
      </c>
      <c r="BM621" s="198" t="s">
        <v>811</v>
      </c>
    </row>
    <row r="622" spans="2:51" s="14" customFormat="1" ht="11.25">
      <c r="B622" s="211"/>
      <c r="C622" s="212"/>
      <c r="D622" s="202" t="s">
        <v>162</v>
      </c>
      <c r="E622" s="213" t="s">
        <v>1</v>
      </c>
      <c r="F622" s="214" t="s">
        <v>812</v>
      </c>
      <c r="G622" s="212"/>
      <c r="H622" s="215">
        <v>10</v>
      </c>
      <c r="I622" s="216"/>
      <c r="J622" s="212"/>
      <c r="K622" s="212"/>
      <c r="L622" s="217"/>
      <c r="M622" s="218"/>
      <c r="N622" s="219"/>
      <c r="O622" s="219"/>
      <c r="P622" s="219"/>
      <c r="Q622" s="219"/>
      <c r="R622" s="219"/>
      <c r="S622" s="219"/>
      <c r="T622" s="220"/>
      <c r="AT622" s="221" t="s">
        <v>162</v>
      </c>
      <c r="AU622" s="221" t="s">
        <v>160</v>
      </c>
      <c r="AV622" s="14" t="s">
        <v>86</v>
      </c>
      <c r="AW622" s="14" t="s">
        <v>31</v>
      </c>
      <c r="AX622" s="14" t="s">
        <v>84</v>
      </c>
      <c r="AY622" s="221" t="s">
        <v>150</v>
      </c>
    </row>
    <row r="623" spans="1:65" s="2" customFormat="1" ht="16.5" customHeight="1">
      <c r="A623" s="35"/>
      <c r="B623" s="36"/>
      <c r="C623" s="187" t="s">
        <v>813</v>
      </c>
      <c r="D623" s="187" t="s">
        <v>154</v>
      </c>
      <c r="E623" s="188" t="s">
        <v>814</v>
      </c>
      <c r="F623" s="189" t="s">
        <v>815</v>
      </c>
      <c r="G623" s="190" t="s">
        <v>577</v>
      </c>
      <c r="H623" s="191">
        <v>2</v>
      </c>
      <c r="I623" s="192"/>
      <c r="J623" s="193">
        <f>ROUND(I623*H623,2)</f>
        <v>0</v>
      </c>
      <c r="K623" s="189" t="s">
        <v>158</v>
      </c>
      <c r="L623" s="40"/>
      <c r="M623" s="194" t="s">
        <v>1</v>
      </c>
      <c r="N623" s="195" t="s">
        <v>41</v>
      </c>
      <c r="O623" s="72"/>
      <c r="P623" s="196">
        <f>O623*H623</f>
        <v>0</v>
      </c>
      <c r="Q623" s="196">
        <v>0</v>
      </c>
      <c r="R623" s="196">
        <f>Q623*H623</f>
        <v>0</v>
      </c>
      <c r="S623" s="196">
        <v>0.04</v>
      </c>
      <c r="T623" s="197">
        <f>S623*H623</f>
        <v>0.08</v>
      </c>
      <c r="U623" s="35"/>
      <c r="V623" s="35"/>
      <c r="W623" s="35"/>
      <c r="X623" s="35"/>
      <c r="Y623" s="35"/>
      <c r="Z623" s="35"/>
      <c r="AA623" s="35"/>
      <c r="AB623" s="35"/>
      <c r="AC623" s="35"/>
      <c r="AD623" s="35"/>
      <c r="AE623" s="35"/>
      <c r="AR623" s="198" t="s">
        <v>159</v>
      </c>
      <c r="AT623" s="198" t="s">
        <v>154</v>
      </c>
      <c r="AU623" s="198" t="s">
        <v>160</v>
      </c>
      <c r="AY623" s="18" t="s">
        <v>150</v>
      </c>
      <c r="BE623" s="199">
        <f>IF(N623="základní",J623,0)</f>
        <v>0</v>
      </c>
      <c r="BF623" s="199">
        <f>IF(N623="snížená",J623,0)</f>
        <v>0</v>
      </c>
      <c r="BG623" s="199">
        <f>IF(N623="zákl. přenesená",J623,0)</f>
        <v>0</v>
      </c>
      <c r="BH623" s="199">
        <f>IF(N623="sníž. přenesená",J623,0)</f>
        <v>0</v>
      </c>
      <c r="BI623" s="199">
        <f>IF(N623="nulová",J623,0)</f>
        <v>0</v>
      </c>
      <c r="BJ623" s="18" t="s">
        <v>84</v>
      </c>
      <c r="BK623" s="199">
        <f>ROUND(I623*H623,2)</f>
        <v>0</v>
      </c>
      <c r="BL623" s="18" t="s">
        <v>159</v>
      </c>
      <c r="BM623" s="198" t="s">
        <v>816</v>
      </c>
    </row>
    <row r="624" spans="2:51" s="14" customFormat="1" ht="11.25">
      <c r="B624" s="211"/>
      <c r="C624" s="212"/>
      <c r="D624" s="202" t="s">
        <v>162</v>
      </c>
      <c r="E624" s="213" t="s">
        <v>1</v>
      </c>
      <c r="F624" s="214" t="s">
        <v>817</v>
      </c>
      <c r="G624" s="212"/>
      <c r="H624" s="215">
        <v>2</v>
      </c>
      <c r="I624" s="216"/>
      <c r="J624" s="212"/>
      <c r="K624" s="212"/>
      <c r="L624" s="217"/>
      <c r="M624" s="218"/>
      <c r="N624" s="219"/>
      <c r="O624" s="219"/>
      <c r="P624" s="219"/>
      <c r="Q624" s="219"/>
      <c r="R624" s="219"/>
      <c r="S624" s="219"/>
      <c r="T624" s="220"/>
      <c r="AT624" s="221" t="s">
        <v>162</v>
      </c>
      <c r="AU624" s="221" t="s">
        <v>160</v>
      </c>
      <c r="AV624" s="14" t="s">
        <v>86</v>
      </c>
      <c r="AW624" s="14" t="s">
        <v>31</v>
      </c>
      <c r="AX624" s="14" t="s">
        <v>84</v>
      </c>
      <c r="AY624" s="221" t="s">
        <v>150</v>
      </c>
    </row>
    <row r="625" spans="1:65" s="2" customFormat="1" ht="24.2" customHeight="1">
      <c r="A625" s="35"/>
      <c r="B625" s="36"/>
      <c r="C625" s="187" t="s">
        <v>818</v>
      </c>
      <c r="D625" s="187" t="s">
        <v>154</v>
      </c>
      <c r="E625" s="188" t="s">
        <v>819</v>
      </c>
      <c r="F625" s="189" t="s">
        <v>820</v>
      </c>
      <c r="G625" s="190" t="s">
        <v>197</v>
      </c>
      <c r="H625" s="191">
        <v>15</v>
      </c>
      <c r="I625" s="192"/>
      <c r="J625" s="193">
        <f>ROUND(I625*H625,2)</f>
        <v>0</v>
      </c>
      <c r="K625" s="189" t="s">
        <v>158</v>
      </c>
      <c r="L625" s="40"/>
      <c r="M625" s="194" t="s">
        <v>1</v>
      </c>
      <c r="N625" s="195" t="s">
        <v>41</v>
      </c>
      <c r="O625" s="72"/>
      <c r="P625" s="196">
        <f>O625*H625</f>
        <v>0</v>
      </c>
      <c r="Q625" s="196">
        <v>0</v>
      </c>
      <c r="R625" s="196">
        <f>Q625*H625</f>
        <v>0</v>
      </c>
      <c r="S625" s="196">
        <v>0</v>
      </c>
      <c r="T625" s="197">
        <f>S625*H625</f>
        <v>0</v>
      </c>
      <c r="U625" s="35"/>
      <c r="V625" s="35"/>
      <c r="W625" s="35"/>
      <c r="X625" s="35"/>
      <c r="Y625" s="35"/>
      <c r="Z625" s="35"/>
      <c r="AA625" s="35"/>
      <c r="AB625" s="35"/>
      <c r="AC625" s="35"/>
      <c r="AD625" s="35"/>
      <c r="AE625" s="35"/>
      <c r="AR625" s="198" t="s">
        <v>159</v>
      </c>
      <c r="AT625" s="198" t="s">
        <v>154</v>
      </c>
      <c r="AU625" s="198" t="s">
        <v>160</v>
      </c>
      <c r="AY625" s="18" t="s">
        <v>150</v>
      </c>
      <c r="BE625" s="199">
        <f>IF(N625="základní",J625,0)</f>
        <v>0</v>
      </c>
      <c r="BF625" s="199">
        <f>IF(N625="snížená",J625,0)</f>
        <v>0</v>
      </c>
      <c r="BG625" s="199">
        <f>IF(N625="zákl. přenesená",J625,0)</f>
        <v>0</v>
      </c>
      <c r="BH625" s="199">
        <f>IF(N625="sníž. přenesená",J625,0)</f>
        <v>0</v>
      </c>
      <c r="BI625" s="199">
        <f>IF(N625="nulová",J625,0)</f>
        <v>0</v>
      </c>
      <c r="BJ625" s="18" t="s">
        <v>84</v>
      </c>
      <c r="BK625" s="199">
        <f>ROUND(I625*H625,2)</f>
        <v>0</v>
      </c>
      <c r="BL625" s="18" t="s">
        <v>159</v>
      </c>
      <c r="BM625" s="198" t="s">
        <v>821</v>
      </c>
    </row>
    <row r="626" spans="2:51" s="14" customFormat="1" ht="11.25">
      <c r="B626" s="211"/>
      <c r="C626" s="212"/>
      <c r="D626" s="202" t="s">
        <v>162</v>
      </c>
      <c r="E626" s="213" t="s">
        <v>1</v>
      </c>
      <c r="F626" s="214" t="s">
        <v>795</v>
      </c>
      <c r="G626" s="212"/>
      <c r="H626" s="215">
        <v>15</v>
      </c>
      <c r="I626" s="216"/>
      <c r="J626" s="212"/>
      <c r="K626" s="212"/>
      <c r="L626" s="217"/>
      <c r="M626" s="218"/>
      <c r="N626" s="219"/>
      <c r="O626" s="219"/>
      <c r="P626" s="219"/>
      <c r="Q626" s="219"/>
      <c r="R626" s="219"/>
      <c r="S626" s="219"/>
      <c r="T626" s="220"/>
      <c r="AT626" s="221" t="s">
        <v>162</v>
      </c>
      <c r="AU626" s="221" t="s">
        <v>160</v>
      </c>
      <c r="AV626" s="14" t="s">
        <v>86</v>
      </c>
      <c r="AW626" s="14" t="s">
        <v>31</v>
      </c>
      <c r="AX626" s="14" t="s">
        <v>84</v>
      </c>
      <c r="AY626" s="221" t="s">
        <v>150</v>
      </c>
    </row>
    <row r="627" spans="2:63" s="12" customFormat="1" ht="20.85" customHeight="1">
      <c r="B627" s="171"/>
      <c r="C627" s="172"/>
      <c r="D627" s="173" t="s">
        <v>75</v>
      </c>
      <c r="E627" s="185" t="s">
        <v>822</v>
      </c>
      <c r="F627" s="185" t="s">
        <v>823</v>
      </c>
      <c r="G627" s="172"/>
      <c r="H627" s="172"/>
      <c r="I627" s="175"/>
      <c r="J627" s="186">
        <f>BK627</f>
        <v>0</v>
      </c>
      <c r="K627" s="172"/>
      <c r="L627" s="177"/>
      <c r="M627" s="178"/>
      <c r="N627" s="179"/>
      <c r="O627" s="179"/>
      <c r="P627" s="180">
        <f>SUM(P628:P641)</f>
        <v>0</v>
      </c>
      <c r="Q627" s="179"/>
      <c r="R627" s="180">
        <f>SUM(R628:R641)</f>
        <v>0.028530000000000003</v>
      </c>
      <c r="S627" s="179"/>
      <c r="T627" s="181">
        <f>SUM(T628:T641)</f>
        <v>244.313</v>
      </c>
      <c r="AR627" s="182" t="s">
        <v>84</v>
      </c>
      <c r="AT627" s="183" t="s">
        <v>75</v>
      </c>
      <c r="AU627" s="183" t="s">
        <v>86</v>
      </c>
      <c r="AY627" s="182" t="s">
        <v>150</v>
      </c>
      <c r="BK627" s="184">
        <f>SUM(BK628:BK641)</f>
        <v>0</v>
      </c>
    </row>
    <row r="628" spans="1:65" s="2" customFormat="1" ht="24.2" customHeight="1">
      <c r="A628" s="35"/>
      <c r="B628" s="36"/>
      <c r="C628" s="187" t="s">
        <v>824</v>
      </c>
      <c r="D628" s="187" t="s">
        <v>154</v>
      </c>
      <c r="E628" s="188" t="s">
        <v>825</v>
      </c>
      <c r="F628" s="189" t="s">
        <v>826</v>
      </c>
      <c r="G628" s="190" t="s">
        <v>577</v>
      </c>
      <c r="H628" s="191">
        <v>7</v>
      </c>
      <c r="I628" s="192"/>
      <c r="J628" s="193">
        <f>ROUND(I628*H628,2)</f>
        <v>0</v>
      </c>
      <c r="K628" s="189" t="s">
        <v>158</v>
      </c>
      <c r="L628" s="40"/>
      <c r="M628" s="194" t="s">
        <v>1</v>
      </c>
      <c r="N628" s="195" t="s">
        <v>41</v>
      </c>
      <c r="O628" s="72"/>
      <c r="P628" s="196">
        <f>O628*H628</f>
        <v>0</v>
      </c>
      <c r="Q628" s="196">
        <v>0</v>
      </c>
      <c r="R628" s="196">
        <f>Q628*H628</f>
        <v>0</v>
      </c>
      <c r="S628" s="196">
        <v>0.035</v>
      </c>
      <c r="T628" s="197">
        <f>S628*H628</f>
        <v>0.24500000000000002</v>
      </c>
      <c r="U628" s="35"/>
      <c r="V628" s="35"/>
      <c r="W628" s="35"/>
      <c r="X628" s="35"/>
      <c r="Y628" s="35"/>
      <c r="Z628" s="35"/>
      <c r="AA628" s="35"/>
      <c r="AB628" s="35"/>
      <c r="AC628" s="35"/>
      <c r="AD628" s="35"/>
      <c r="AE628" s="35"/>
      <c r="AR628" s="198" t="s">
        <v>159</v>
      </c>
      <c r="AT628" s="198" t="s">
        <v>154</v>
      </c>
      <c r="AU628" s="198" t="s">
        <v>160</v>
      </c>
      <c r="AY628" s="18" t="s">
        <v>150</v>
      </c>
      <c r="BE628" s="199">
        <f>IF(N628="základní",J628,0)</f>
        <v>0</v>
      </c>
      <c r="BF628" s="199">
        <f>IF(N628="snížená",J628,0)</f>
        <v>0</v>
      </c>
      <c r="BG628" s="199">
        <f>IF(N628="zákl. přenesená",J628,0)</f>
        <v>0</v>
      </c>
      <c r="BH628" s="199">
        <f>IF(N628="sníž. přenesená",J628,0)</f>
        <v>0</v>
      </c>
      <c r="BI628" s="199">
        <f>IF(N628="nulová",J628,0)</f>
        <v>0</v>
      </c>
      <c r="BJ628" s="18" t="s">
        <v>84</v>
      </c>
      <c r="BK628" s="199">
        <f>ROUND(I628*H628,2)</f>
        <v>0</v>
      </c>
      <c r="BL628" s="18" t="s">
        <v>159</v>
      </c>
      <c r="BM628" s="198" t="s">
        <v>827</v>
      </c>
    </row>
    <row r="629" spans="2:51" s="14" customFormat="1" ht="11.25">
      <c r="B629" s="211"/>
      <c r="C629" s="212"/>
      <c r="D629" s="202" t="s">
        <v>162</v>
      </c>
      <c r="E629" s="213" t="s">
        <v>1</v>
      </c>
      <c r="F629" s="214" t="s">
        <v>828</v>
      </c>
      <c r="G629" s="212"/>
      <c r="H629" s="215">
        <v>7</v>
      </c>
      <c r="I629" s="216"/>
      <c r="J629" s="212"/>
      <c r="K629" s="212"/>
      <c r="L629" s="217"/>
      <c r="M629" s="218"/>
      <c r="N629" s="219"/>
      <c r="O629" s="219"/>
      <c r="P629" s="219"/>
      <c r="Q629" s="219"/>
      <c r="R629" s="219"/>
      <c r="S629" s="219"/>
      <c r="T629" s="220"/>
      <c r="AT629" s="221" t="s">
        <v>162</v>
      </c>
      <c r="AU629" s="221" t="s">
        <v>160</v>
      </c>
      <c r="AV629" s="14" t="s">
        <v>86</v>
      </c>
      <c r="AW629" s="14" t="s">
        <v>31</v>
      </c>
      <c r="AX629" s="14" t="s">
        <v>84</v>
      </c>
      <c r="AY629" s="221" t="s">
        <v>150</v>
      </c>
    </row>
    <row r="630" spans="1:65" s="2" customFormat="1" ht="24.2" customHeight="1">
      <c r="A630" s="35"/>
      <c r="B630" s="36"/>
      <c r="C630" s="187" t="s">
        <v>829</v>
      </c>
      <c r="D630" s="187" t="s">
        <v>154</v>
      </c>
      <c r="E630" s="188" t="s">
        <v>830</v>
      </c>
      <c r="F630" s="189" t="s">
        <v>831</v>
      </c>
      <c r="G630" s="190" t="s">
        <v>577</v>
      </c>
      <c r="H630" s="191">
        <v>317</v>
      </c>
      <c r="I630" s="192"/>
      <c r="J630" s="193">
        <f>ROUND(I630*H630,2)</f>
        <v>0</v>
      </c>
      <c r="K630" s="189" t="s">
        <v>158</v>
      </c>
      <c r="L630" s="40"/>
      <c r="M630" s="194" t="s">
        <v>1</v>
      </c>
      <c r="N630" s="195" t="s">
        <v>41</v>
      </c>
      <c r="O630" s="72"/>
      <c r="P630" s="196">
        <f>O630*H630</f>
        <v>0</v>
      </c>
      <c r="Q630" s="196">
        <v>9E-05</v>
      </c>
      <c r="R630" s="196">
        <f>Q630*H630</f>
        <v>0.028530000000000003</v>
      </c>
      <c r="S630" s="196">
        <v>0.042</v>
      </c>
      <c r="T630" s="197">
        <f>S630*H630</f>
        <v>13.314</v>
      </c>
      <c r="U630" s="35"/>
      <c r="V630" s="35"/>
      <c r="W630" s="35"/>
      <c r="X630" s="35"/>
      <c r="Y630" s="35"/>
      <c r="Z630" s="35"/>
      <c r="AA630" s="35"/>
      <c r="AB630" s="35"/>
      <c r="AC630" s="35"/>
      <c r="AD630" s="35"/>
      <c r="AE630" s="35"/>
      <c r="AR630" s="198" t="s">
        <v>159</v>
      </c>
      <c r="AT630" s="198" t="s">
        <v>154</v>
      </c>
      <c r="AU630" s="198" t="s">
        <v>160</v>
      </c>
      <c r="AY630" s="18" t="s">
        <v>150</v>
      </c>
      <c r="BE630" s="199">
        <f>IF(N630="základní",J630,0)</f>
        <v>0</v>
      </c>
      <c r="BF630" s="199">
        <f>IF(N630="snížená",J630,0)</f>
        <v>0</v>
      </c>
      <c r="BG630" s="199">
        <f>IF(N630="zákl. přenesená",J630,0)</f>
        <v>0</v>
      </c>
      <c r="BH630" s="199">
        <f>IF(N630="sníž. přenesená",J630,0)</f>
        <v>0</v>
      </c>
      <c r="BI630" s="199">
        <f>IF(N630="nulová",J630,0)</f>
        <v>0</v>
      </c>
      <c r="BJ630" s="18" t="s">
        <v>84</v>
      </c>
      <c r="BK630" s="199">
        <f>ROUND(I630*H630,2)</f>
        <v>0</v>
      </c>
      <c r="BL630" s="18" t="s">
        <v>159</v>
      </c>
      <c r="BM630" s="198" t="s">
        <v>832</v>
      </c>
    </row>
    <row r="631" spans="2:51" s="13" customFormat="1" ht="11.25">
      <c r="B631" s="200"/>
      <c r="C631" s="201"/>
      <c r="D631" s="202" t="s">
        <v>162</v>
      </c>
      <c r="E631" s="203" t="s">
        <v>1</v>
      </c>
      <c r="F631" s="204" t="s">
        <v>770</v>
      </c>
      <c r="G631" s="201"/>
      <c r="H631" s="203" t="s">
        <v>1</v>
      </c>
      <c r="I631" s="205"/>
      <c r="J631" s="201"/>
      <c r="K631" s="201"/>
      <c r="L631" s="206"/>
      <c r="M631" s="207"/>
      <c r="N631" s="208"/>
      <c r="O631" s="208"/>
      <c r="P631" s="208"/>
      <c r="Q631" s="208"/>
      <c r="R631" s="208"/>
      <c r="S631" s="208"/>
      <c r="T631" s="209"/>
      <c r="AT631" s="210" t="s">
        <v>162</v>
      </c>
      <c r="AU631" s="210" t="s">
        <v>160</v>
      </c>
      <c r="AV631" s="13" t="s">
        <v>84</v>
      </c>
      <c r="AW631" s="13" t="s">
        <v>31</v>
      </c>
      <c r="AX631" s="13" t="s">
        <v>76</v>
      </c>
      <c r="AY631" s="210" t="s">
        <v>150</v>
      </c>
    </row>
    <row r="632" spans="2:51" s="14" customFormat="1" ht="11.25">
      <c r="B632" s="211"/>
      <c r="C632" s="212"/>
      <c r="D632" s="202" t="s">
        <v>162</v>
      </c>
      <c r="E632" s="213" t="s">
        <v>1</v>
      </c>
      <c r="F632" s="214" t="s">
        <v>833</v>
      </c>
      <c r="G632" s="212"/>
      <c r="H632" s="215">
        <v>317</v>
      </c>
      <c r="I632" s="216"/>
      <c r="J632" s="212"/>
      <c r="K632" s="212"/>
      <c r="L632" s="217"/>
      <c r="M632" s="218"/>
      <c r="N632" s="219"/>
      <c r="O632" s="219"/>
      <c r="P632" s="219"/>
      <c r="Q632" s="219"/>
      <c r="R632" s="219"/>
      <c r="S632" s="219"/>
      <c r="T632" s="220"/>
      <c r="AT632" s="221" t="s">
        <v>162</v>
      </c>
      <c r="AU632" s="221" t="s">
        <v>160</v>
      </c>
      <c r="AV632" s="14" t="s">
        <v>86</v>
      </c>
      <c r="AW632" s="14" t="s">
        <v>31</v>
      </c>
      <c r="AX632" s="14" t="s">
        <v>84</v>
      </c>
      <c r="AY632" s="221" t="s">
        <v>150</v>
      </c>
    </row>
    <row r="633" spans="1:65" s="2" customFormat="1" ht="24.2" customHeight="1">
      <c r="A633" s="35"/>
      <c r="B633" s="36"/>
      <c r="C633" s="187" t="s">
        <v>834</v>
      </c>
      <c r="D633" s="187" t="s">
        <v>154</v>
      </c>
      <c r="E633" s="188" t="s">
        <v>835</v>
      </c>
      <c r="F633" s="189" t="s">
        <v>836</v>
      </c>
      <c r="G633" s="190" t="s">
        <v>577</v>
      </c>
      <c r="H633" s="191">
        <v>68</v>
      </c>
      <c r="I633" s="192"/>
      <c r="J633" s="193">
        <f>ROUND(I633*H633,2)</f>
        <v>0</v>
      </c>
      <c r="K633" s="189" t="s">
        <v>158</v>
      </c>
      <c r="L633" s="40"/>
      <c r="M633" s="194" t="s">
        <v>1</v>
      </c>
      <c r="N633" s="195" t="s">
        <v>41</v>
      </c>
      <c r="O633" s="72"/>
      <c r="P633" s="196">
        <f>O633*H633</f>
        <v>0</v>
      </c>
      <c r="Q633" s="196">
        <v>0</v>
      </c>
      <c r="R633" s="196">
        <f>Q633*H633</f>
        <v>0</v>
      </c>
      <c r="S633" s="196">
        <v>0.35</v>
      </c>
      <c r="T633" s="197">
        <f>S633*H633</f>
        <v>23.799999999999997</v>
      </c>
      <c r="U633" s="35"/>
      <c r="V633" s="35"/>
      <c r="W633" s="35"/>
      <c r="X633" s="35"/>
      <c r="Y633" s="35"/>
      <c r="Z633" s="35"/>
      <c r="AA633" s="35"/>
      <c r="AB633" s="35"/>
      <c r="AC633" s="35"/>
      <c r="AD633" s="35"/>
      <c r="AE633" s="35"/>
      <c r="AR633" s="198" t="s">
        <v>159</v>
      </c>
      <c r="AT633" s="198" t="s">
        <v>154</v>
      </c>
      <c r="AU633" s="198" t="s">
        <v>160</v>
      </c>
      <c r="AY633" s="18" t="s">
        <v>150</v>
      </c>
      <c r="BE633" s="199">
        <f>IF(N633="základní",J633,0)</f>
        <v>0</v>
      </c>
      <c r="BF633" s="199">
        <f>IF(N633="snížená",J633,0)</f>
        <v>0</v>
      </c>
      <c r="BG633" s="199">
        <f>IF(N633="zákl. přenesená",J633,0)</f>
        <v>0</v>
      </c>
      <c r="BH633" s="199">
        <f>IF(N633="sníž. přenesená",J633,0)</f>
        <v>0</v>
      </c>
      <c r="BI633" s="199">
        <f>IF(N633="nulová",J633,0)</f>
        <v>0</v>
      </c>
      <c r="BJ633" s="18" t="s">
        <v>84</v>
      </c>
      <c r="BK633" s="199">
        <f>ROUND(I633*H633,2)</f>
        <v>0</v>
      </c>
      <c r="BL633" s="18" t="s">
        <v>159</v>
      </c>
      <c r="BM633" s="198" t="s">
        <v>837</v>
      </c>
    </row>
    <row r="634" spans="2:51" s="14" customFormat="1" ht="11.25">
      <c r="B634" s="211"/>
      <c r="C634" s="212"/>
      <c r="D634" s="202" t="s">
        <v>162</v>
      </c>
      <c r="E634" s="213" t="s">
        <v>1</v>
      </c>
      <c r="F634" s="214" t="s">
        <v>838</v>
      </c>
      <c r="G634" s="212"/>
      <c r="H634" s="215">
        <v>68</v>
      </c>
      <c r="I634" s="216"/>
      <c r="J634" s="212"/>
      <c r="K634" s="212"/>
      <c r="L634" s="217"/>
      <c r="M634" s="218"/>
      <c r="N634" s="219"/>
      <c r="O634" s="219"/>
      <c r="P634" s="219"/>
      <c r="Q634" s="219"/>
      <c r="R634" s="219"/>
      <c r="S634" s="219"/>
      <c r="T634" s="220"/>
      <c r="AT634" s="221" t="s">
        <v>162</v>
      </c>
      <c r="AU634" s="221" t="s">
        <v>160</v>
      </c>
      <c r="AV634" s="14" t="s">
        <v>86</v>
      </c>
      <c r="AW634" s="14" t="s">
        <v>31</v>
      </c>
      <c r="AX634" s="14" t="s">
        <v>84</v>
      </c>
      <c r="AY634" s="221" t="s">
        <v>150</v>
      </c>
    </row>
    <row r="635" spans="1:65" s="2" customFormat="1" ht="16.5" customHeight="1">
      <c r="A635" s="35"/>
      <c r="B635" s="36"/>
      <c r="C635" s="187" t="s">
        <v>839</v>
      </c>
      <c r="D635" s="187" t="s">
        <v>154</v>
      </c>
      <c r="E635" s="188" t="s">
        <v>840</v>
      </c>
      <c r="F635" s="189" t="s">
        <v>841</v>
      </c>
      <c r="G635" s="190" t="s">
        <v>157</v>
      </c>
      <c r="H635" s="191">
        <v>24.795</v>
      </c>
      <c r="I635" s="192"/>
      <c r="J635" s="193">
        <f>ROUND(I635*H635,2)</f>
        <v>0</v>
      </c>
      <c r="K635" s="189" t="s">
        <v>158</v>
      </c>
      <c r="L635" s="40"/>
      <c r="M635" s="194" t="s">
        <v>1</v>
      </c>
      <c r="N635" s="195" t="s">
        <v>41</v>
      </c>
      <c r="O635" s="72"/>
      <c r="P635" s="196">
        <f>O635*H635</f>
        <v>0</v>
      </c>
      <c r="Q635" s="196">
        <v>0</v>
      </c>
      <c r="R635" s="196">
        <f>Q635*H635</f>
        <v>0</v>
      </c>
      <c r="S635" s="196">
        <v>2</v>
      </c>
      <c r="T635" s="197">
        <f>S635*H635</f>
        <v>49.59</v>
      </c>
      <c r="U635" s="35"/>
      <c r="V635" s="35"/>
      <c r="W635" s="35"/>
      <c r="X635" s="35"/>
      <c r="Y635" s="35"/>
      <c r="Z635" s="35"/>
      <c r="AA635" s="35"/>
      <c r="AB635" s="35"/>
      <c r="AC635" s="35"/>
      <c r="AD635" s="35"/>
      <c r="AE635" s="35"/>
      <c r="AR635" s="198" t="s">
        <v>159</v>
      </c>
      <c r="AT635" s="198" t="s">
        <v>154</v>
      </c>
      <c r="AU635" s="198" t="s">
        <v>160</v>
      </c>
      <c r="AY635" s="18" t="s">
        <v>150</v>
      </c>
      <c r="BE635" s="199">
        <f>IF(N635="základní",J635,0)</f>
        <v>0</v>
      </c>
      <c r="BF635" s="199">
        <f>IF(N635="snížená",J635,0)</f>
        <v>0</v>
      </c>
      <c r="BG635" s="199">
        <f>IF(N635="zákl. přenesená",J635,0)</f>
        <v>0</v>
      </c>
      <c r="BH635" s="199">
        <f>IF(N635="sníž. přenesená",J635,0)</f>
        <v>0</v>
      </c>
      <c r="BI635" s="199">
        <f>IF(N635="nulová",J635,0)</f>
        <v>0</v>
      </c>
      <c r="BJ635" s="18" t="s">
        <v>84</v>
      </c>
      <c r="BK635" s="199">
        <f>ROUND(I635*H635,2)</f>
        <v>0</v>
      </c>
      <c r="BL635" s="18" t="s">
        <v>159</v>
      </c>
      <c r="BM635" s="198" t="s">
        <v>842</v>
      </c>
    </row>
    <row r="636" spans="2:51" s="14" customFormat="1" ht="11.25">
      <c r="B636" s="211"/>
      <c r="C636" s="212"/>
      <c r="D636" s="202" t="s">
        <v>162</v>
      </c>
      <c r="E636" s="213" t="s">
        <v>1</v>
      </c>
      <c r="F636" s="214" t="s">
        <v>843</v>
      </c>
      <c r="G636" s="212"/>
      <c r="H636" s="215">
        <v>23.52</v>
      </c>
      <c r="I636" s="216"/>
      <c r="J636" s="212"/>
      <c r="K636" s="212"/>
      <c r="L636" s="217"/>
      <c r="M636" s="218"/>
      <c r="N636" s="219"/>
      <c r="O636" s="219"/>
      <c r="P636" s="219"/>
      <c r="Q636" s="219"/>
      <c r="R636" s="219"/>
      <c r="S636" s="219"/>
      <c r="T636" s="220"/>
      <c r="AT636" s="221" t="s">
        <v>162</v>
      </c>
      <c r="AU636" s="221" t="s">
        <v>160</v>
      </c>
      <c r="AV636" s="14" t="s">
        <v>86</v>
      </c>
      <c r="AW636" s="14" t="s">
        <v>31</v>
      </c>
      <c r="AX636" s="14" t="s">
        <v>76</v>
      </c>
      <c r="AY636" s="221" t="s">
        <v>150</v>
      </c>
    </row>
    <row r="637" spans="2:51" s="14" customFormat="1" ht="11.25">
      <c r="B637" s="211"/>
      <c r="C637" s="212"/>
      <c r="D637" s="202" t="s">
        <v>162</v>
      </c>
      <c r="E637" s="213" t="s">
        <v>1</v>
      </c>
      <c r="F637" s="214" t="s">
        <v>844</v>
      </c>
      <c r="G637" s="212"/>
      <c r="H637" s="215">
        <v>1.275</v>
      </c>
      <c r="I637" s="216"/>
      <c r="J637" s="212"/>
      <c r="K637" s="212"/>
      <c r="L637" s="217"/>
      <c r="M637" s="218"/>
      <c r="N637" s="219"/>
      <c r="O637" s="219"/>
      <c r="P637" s="219"/>
      <c r="Q637" s="219"/>
      <c r="R637" s="219"/>
      <c r="S637" s="219"/>
      <c r="T637" s="220"/>
      <c r="AT637" s="221" t="s">
        <v>162</v>
      </c>
      <c r="AU637" s="221" t="s">
        <v>160</v>
      </c>
      <c r="AV637" s="14" t="s">
        <v>86</v>
      </c>
      <c r="AW637" s="14" t="s">
        <v>31</v>
      </c>
      <c r="AX637" s="14" t="s">
        <v>76</v>
      </c>
      <c r="AY637" s="221" t="s">
        <v>150</v>
      </c>
    </row>
    <row r="638" spans="2:51" s="16" customFormat="1" ht="11.25">
      <c r="B638" s="233"/>
      <c r="C638" s="234"/>
      <c r="D638" s="202" t="s">
        <v>162</v>
      </c>
      <c r="E638" s="235" t="s">
        <v>1</v>
      </c>
      <c r="F638" s="236" t="s">
        <v>170</v>
      </c>
      <c r="G638" s="234"/>
      <c r="H638" s="237">
        <v>24.795</v>
      </c>
      <c r="I638" s="238"/>
      <c r="J638" s="234"/>
      <c r="K638" s="234"/>
      <c r="L638" s="239"/>
      <c r="M638" s="240"/>
      <c r="N638" s="241"/>
      <c r="O638" s="241"/>
      <c r="P638" s="241"/>
      <c r="Q638" s="241"/>
      <c r="R638" s="241"/>
      <c r="S638" s="241"/>
      <c r="T638" s="242"/>
      <c r="AT638" s="243" t="s">
        <v>162</v>
      </c>
      <c r="AU638" s="243" t="s">
        <v>160</v>
      </c>
      <c r="AV638" s="16" t="s">
        <v>159</v>
      </c>
      <c r="AW638" s="16" t="s">
        <v>31</v>
      </c>
      <c r="AX638" s="16" t="s">
        <v>84</v>
      </c>
      <c r="AY638" s="243" t="s">
        <v>150</v>
      </c>
    </row>
    <row r="639" spans="1:65" s="2" customFormat="1" ht="16.5" customHeight="1">
      <c r="A639" s="35"/>
      <c r="B639" s="36"/>
      <c r="C639" s="187" t="s">
        <v>845</v>
      </c>
      <c r="D639" s="187" t="s">
        <v>154</v>
      </c>
      <c r="E639" s="188" t="s">
        <v>846</v>
      </c>
      <c r="F639" s="189" t="s">
        <v>847</v>
      </c>
      <c r="G639" s="190" t="s">
        <v>157</v>
      </c>
      <c r="H639" s="191">
        <v>64.68</v>
      </c>
      <c r="I639" s="192"/>
      <c r="J639" s="193">
        <f>ROUND(I639*H639,2)</f>
        <v>0</v>
      </c>
      <c r="K639" s="189" t="s">
        <v>158</v>
      </c>
      <c r="L639" s="40"/>
      <c r="M639" s="194" t="s">
        <v>1</v>
      </c>
      <c r="N639" s="195" t="s">
        <v>41</v>
      </c>
      <c r="O639" s="72"/>
      <c r="P639" s="196">
        <f>O639*H639</f>
        <v>0</v>
      </c>
      <c r="Q639" s="196">
        <v>0</v>
      </c>
      <c r="R639" s="196">
        <f>Q639*H639</f>
        <v>0</v>
      </c>
      <c r="S639" s="196">
        <v>2.4</v>
      </c>
      <c r="T639" s="197">
        <f>S639*H639</f>
        <v>155.232</v>
      </c>
      <c r="U639" s="35"/>
      <c r="V639" s="35"/>
      <c r="W639" s="35"/>
      <c r="X639" s="35"/>
      <c r="Y639" s="35"/>
      <c r="Z639" s="35"/>
      <c r="AA639" s="35"/>
      <c r="AB639" s="35"/>
      <c r="AC639" s="35"/>
      <c r="AD639" s="35"/>
      <c r="AE639" s="35"/>
      <c r="AR639" s="198" t="s">
        <v>159</v>
      </c>
      <c r="AT639" s="198" t="s">
        <v>154</v>
      </c>
      <c r="AU639" s="198" t="s">
        <v>160</v>
      </c>
      <c r="AY639" s="18" t="s">
        <v>150</v>
      </c>
      <c r="BE639" s="199">
        <f>IF(N639="základní",J639,0)</f>
        <v>0</v>
      </c>
      <c r="BF639" s="199">
        <f>IF(N639="snížená",J639,0)</f>
        <v>0</v>
      </c>
      <c r="BG639" s="199">
        <f>IF(N639="zákl. přenesená",J639,0)</f>
        <v>0</v>
      </c>
      <c r="BH639" s="199">
        <f>IF(N639="sníž. přenesená",J639,0)</f>
        <v>0</v>
      </c>
      <c r="BI639" s="199">
        <f>IF(N639="nulová",J639,0)</f>
        <v>0</v>
      </c>
      <c r="BJ639" s="18" t="s">
        <v>84</v>
      </c>
      <c r="BK639" s="199">
        <f>ROUND(I639*H639,2)</f>
        <v>0</v>
      </c>
      <c r="BL639" s="18" t="s">
        <v>159</v>
      </c>
      <c r="BM639" s="198" t="s">
        <v>848</v>
      </c>
    </row>
    <row r="640" spans="2:51" s="14" customFormat="1" ht="11.25">
      <c r="B640" s="211"/>
      <c r="C640" s="212"/>
      <c r="D640" s="202" t="s">
        <v>162</v>
      </c>
      <c r="E640" s="213" t="s">
        <v>1</v>
      </c>
      <c r="F640" s="214" t="s">
        <v>849</v>
      </c>
      <c r="G640" s="212"/>
      <c r="H640" s="215">
        <v>64.68</v>
      </c>
      <c r="I640" s="216"/>
      <c r="J640" s="212"/>
      <c r="K640" s="212"/>
      <c r="L640" s="217"/>
      <c r="M640" s="218"/>
      <c r="N640" s="219"/>
      <c r="O640" s="219"/>
      <c r="P640" s="219"/>
      <c r="Q640" s="219"/>
      <c r="R640" s="219"/>
      <c r="S640" s="219"/>
      <c r="T640" s="220"/>
      <c r="AT640" s="221" t="s">
        <v>162</v>
      </c>
      <c r="AU640" s="221" t="s">
        <v>160</v>
      </c>
      <c r="AV640" s="14" t="s">
        <v>86</v>
      </c>
      <c r="AW640" s="14" t="s">
        <v>31</v>
      </c>
      <c r="AX640" s="14" t="s">
        <v>84</v>
      </c>
      <c r="AY640" s="221" t="s">
        <v>150</v>
      </c>
    </row>
    <row r="641" spans="1:65" s="2" customFormat="1" ht="24.2" customHeight="1">
      <c r="A641" s="35"/>
      <c r="B641" s="36"/>
      <c r="C641" s="187" t="s">
        <v>850</v>
      </c>
      <c r="D641" s="187" t="s">
        <v>154</v>
      </c>
      <c r="E641" s="188" t="s">
        <v>851</v>
      </c>
      <c r="F641" s="189" t="s">
        <v>852</v>
      </c>
      <c r="G641" s="190" t="s">
        <v>356</v>
      </c>
      <c r="H641" s="191">
        <v>26</v>
      </c>
      <c r="I641" s="192"/>
      <c r="J641" s="193">
        <f>ROUND(I641*H641,2)</f>
        <v>0</v>
      </c>
      <c r="K641" s="189" t="s">
        <v>158</v>
      </c>
      <c r="L641" s="40"/>
      <c r="M641" s="194" t="s">
        <v>1</v>
      </c>
      <c r="N641" s="195" t="s">
        <v>41</v>
      </c>
      <c r="O641" s="72"/>
      <c r="P641" s="196">
        <f>O641*H641</f>
        <v>0</v>
      </c>
      <c r="Q641" s="196">
        <v>0</v>
      </c>
      <c r="R641" s="196">
        <f>Q641*H641</f>
        <v>0</v>
      </c>
      <c r="S641" s="196">
        <v>0.082</v>
      </c>
      <c r="T641" s="197">
        <f>S641*H641</f>
        <v>2.132</v>
      </c>
      <c r="U641" s="35"/>
      <c r="V641" s="35"/>
      <c r="W641" s="35"/>
      <c r="X641" s="35"/>
      <c r="Y641" s="35"/>
      <c r="Z641" s="35"/>
      <c r="AA641" s="35"/>
      <c r="AB641" s="35"/>
      <c r="AC641" s="35"/>
      <c r="AD641" s="35"/>
      <c r="AE641" s="35"/>
      <c r="AR641" s="198" t="s">
        <v>159</v>
      </c>
      <c r="AT641" s="198" t="s">
        <v>154</v>
      </c>
      <c r="AU641" s="198" t="s">
        <v>160</v>
      </c>
      <c r="AY641" s="18" t="s">
        <v>150</v>
      </c>
      <c r="BE641" s="199">
        <f>IF(N641="základní",J641,0)</f>
        <v>0</v>
      </c>
      <c r="BF641" s="199">
        <f>IF(N641="snížená",J641,0)</f>
        <v>0</v>
      </c>
      <c r="BG641" s="199">
        <f>IF(N641="zákl. přenesená",J641,0)</f>
        <v>0</v>
      </c>
      <c r="BH641" s="199">
        <f>IF(N641="sníž. přenesená",J641,0)</f>
        <v>0</v>
      </c>
      <c r="BI641" s="199">
        <f>IF(N641="nulová",J641,0)</f>
        <v>0</v>
      </c>
      <c r="BJ641" s="18" t="s">
        <v>84</v>
      </c>
      <c r="BK641" s="199">
        <f>ROUND(I641*H641,2)</f>
        <v>0</v>
      </c>
      <c r="BL641" s="18" t="s">
        <v>159</v>
      </c>
      <c r="BM641" s="198" t="s">
        <v>853</v>
      </c>
    </row>
    <row r="642" spans="2:63" s="12" customFormat="1" ht="20.85" customHeight="1">
      <c r="B642" s="171"/>
      <c r="C642" s="172"/>
      <c r="D642" s="173" t="s">
        <v>75</v>
      </c>
      <c r="E642" s="185" t="s">
        <v>854</v>
      </c>
      <c r="F642" s="185" t="s">
        <v>855</v>
      </c>
      <c r="G642" s="172"/>
      <c r="H642" s="172"/>
      <c r="I642" s="175"/>
      <c r="J642" s="186">
        <f>BK642</f>
        <v>0</v>
      </c>
      <c r="K642" s="172"/>
      <c r="L642" s="177"/>
      <c r="M642" s="178"/>
      <c r="N642" s="179"/>
      <c r="O642" s="179"/>
      <c r="P642" s="180">
        <f>SUM(P643:P682)</f>
        <v>0</v>
      </c>
      <c r="Q642" s="179"/>
      <c r="R642" s="180">
        <f>SUM(R643:R682)</f>
        <v>2.71548</v>
      </c>
      <c r="S642" s="179"/>
      <c r="T642" s="181">
        <f>SUM(T643:T682)</f>
        <v>0</v>
      </c>
      <c r="AR642" s="182" t="s">
        <v>84</v>
      </c>
      <c r="AT642" s="183" t="s">
        <v>75</v>
      </c>
      <c r="AU642" s="183" t="s">
        <v>86</v>
      </c>
      <c r="AY642" s="182" t="s">
        <v>150</v>
      </c>
      <c r="BK642" s="184">
        <f>SUM(BK643:BK682)</f>
        <v>0</v>
      </c>
    </row>
    <row r="643" spans="1:65" s="2" customFormat="1" ht="16.5" customHeight="1">
      <c r="A643" s="35"/>
      <c r="B643" s="36"/>
      <c r="C643" s="187" t="s">
        <v>856</v>
      </c>
      <c r="D643" s="187" t="s">
        <v>154</v>
      </c>
      <c r="E643" s="188" t="s">
        <v>857</v>
      </c>
      <c r="F643" s="189" t="s">
        <v>858</v>
      </c>
      <c r="G643" s="190" t="s">
        <v>577</v>
      </c>
      <c r="H643" s="191">
        <v>3815.5</v>
      </c>
      <c r="I643" s="192"/>
      <c r="J643" s="193">
        <f>ROUND(I643*H643,2)</f>
        <v>0</v>
      </c>
      <c r="K643" s="189" t="s">
        <v>158</v>
      </c>
      <c r="L643" s="40"/>
      <c r="M643" s="194" t="s">
        <v>1</v>
      </c>
      <c r="N643" s="195" t="s">
        <v>41</v>
      </c>
      <c r="O643" s="72"/>
      <c r="P643" s="196">
        <f>O643*H643</f>
        <v>0</v>
      </c>
      <c r="Q643" s="196">
        <v>0</v>
      </c>
      <c r="R643" s="196">
        <f>Q643*H643</f>
        <v>0</v>
      </c>
      <c r="S643" s="196">
        <v>0</v>
      </c>
      <c r="T643" s="197">
        <f>S643*H643</f>
        <v>0</v>
      </c>
      <c r="U643" s="35"/>
      <c r="V643" s="35"/>
      <c r="W643" s="35"/>
      <c r="X643" s="35"/>
      <c r="Y643" s="35"/>
      <c r="Z643" s="35"/>
      <c r="AA643" s="35"/>
      <c r="AB643" s="35"/>
      <c r="AC643" s="35"/>
      <c r="AD643" s="35"/>
      <c r="AE643" s="35"/>
      <c r="AR643" s="198" t="s">
        <v>159</v>
      </c>
      <c r="AT643" s="198" t="s">
        <v>154</v>
      </c>
      <c r="AU643" s="198" t="s">
        <v>160</v>
      </c>
      <c r="AY643" s="18" t="s">
        <v>150</v>
      </c>
      <c r="BE643" s="199">
        <f>IF(N643="základní",J643,0)</f>
        <v>0</v>
      </c>
      <c r="BF643" s="199">
        <f>IF(N643="snížená",J643,0)</f>
        <v>0</v>
      </c>
      <c r="BG643" s="199">
        <f>IF(N643="zákl. přenesená",J643,0)</f>
        <v>0</v>
      </c>
      <c r="BH643" s="199">
        <f>IF(N643="sníž. přenesená",J643,0)</f>
        <v>0</v>
      </c>
      <c r="BI643" s="199">
        <f>IF(N643="nulová",J643,0)</f>
        <v>0</v>
      </c>
      <c r="BJ643" s="18" t="s">
        <v>84</v>
      </c>
      <c r="BK643" s="199">
        <f>ROUND(I643*H643,2)</f>
        <v>0</v>
      </c>
      <c r="BL643" s="18" t="s">
        <v>159</v>
      </c>
      <c r="BM643" s="198" t="s">
        <v>859</v>
      </c>
    </row>
    <row r="644" spans="2:51" s="14" customFormat="1" ht="11.25">
      <c r="B644" s="211"/>
      <c r="C644" s="212"/>
      <c r="D644" s="202" t="s">
        <v>162</v>
      </c>
      <c r="E644" s="213" t="s">
        <v>1</v>
      </c>
      <c r="F644" s="214" t="s">
        <v>860</v>
      </c>
      <c r="G644" s="212"/>
      <c r="H644" s="215">
        <v>1079</v>
      </c>
      <c r="I644" s="216"/>
      <c r="J644" s="212"/>
      <c r="K644" s="212"/>
      <c r="L644" s="217"/>
      <c r="M644" s="218"/>
      <c r="N644" s="219"/>
      <c r="O644" s="219"/>
      <c r="P644" s="219"/>
      <c r="Q644" s="219"/>
      <c r="R644" s="219"/>
      <c r="S644" s="219"/>
      <c r="T644" s="220"/>
      <c r="AT644" s="221" t="s">
        <v>162</v>
      </c>
      <c r="AU644" s="221" t="s">
        <v>160</v>
      </c>
      <c r="AV644" s="14" t="s">
        <v>86</v>
      </c>
      <c r="AW644" s="14" t="s">
        <v>31</v>
      </c>
      <c r="AX644" s="14" t="s">
        <v>76</v>
      </c>
      <c r="AY644" s="221" t="s">
        <v>150</v>
      </c>
    </row>
    <row r="645" spans="2:51" s="14" customFormat="1" ht="11.25">
      <c r="B645" s="211"/>
      <c r="C645" s="212"/>
      <c r="D645" s="202" t="s">
        <v>162</v>
      </c>
      <c r="E645" s="213" t="s">
        <v>1</v>
      </c>
      <c r="F645" s="214" t="s">
        <v>861</v>
      </c>
      <c r="G645" s="212"/>
      <c r="H645" s="215">
        <v>2736.5</v>
      </c>
      <c r="I645" s="216"/>
      <c r="J645" s="212"/>
      <c r="K645" s="212"/>
      <c r="L645" s="217"/>
      <c r="M645" s="218"/>
      <c r="N645" s="219"/>
      <c r="O645" s="219"/>
      <c r="P645" s="219"/>
      <c r="Q645" s="219"/>
      <c r="R645" s="219"/>
      <c r="S645" s="219"/>
      <c r="T645" s="220"/>
      <c r="AT645" s="221" t="s">
        <v>162</v>
      </c>
      <c r="AU645" s="221" t="s">
        <v>160</v>
      </c>
      <c r="AV645" s="14" t="s">
        <v>86</v>
      </c>
      <c r="AW645" s="14" t="s">
        <v>31</v>
      </c>
      <c r="AX645" s="14" t="s">
        <v>76</v>
      </c>
      <c r="AY645" s="221" t="s">
        <v>150</v>
      </c>
    </row>
    <row r="646" spans="2:51" s="16" customFormat="1" ht="11.25">
      <c r="B646" s="233"/>
      <c r="C646" s="234"/>
      <c r="D646" s="202" t="s">
        <v>162</v>
      </c>
      <c r="E646" s="235" t="s">
        <v>1</v>
      </c>
      <c r="F646" s="236" t="s">
        <v>170</v>
      </c>
      <c r="G646" s="234"/>
      <c r="H646" s="237">
        <v>3815.5</v>
      </c>
      <c r="I646" s="238"/>
      <c r="J646" s="234"/>
      <c r="K646" s="234"/>
      <c r="L646" s="239"/>
      <c r="M646" s="240"/>
      <c r="N646" s="241"/>
      <c r="O646" s="241"/>
      <c r="P646" s="241"/>
      <c r="Q646" s="241"/>
      <c r="R646" s="241"/>
      <c r="S646" s="241"/>
      <c r="T646" s="242"/>
      <c r="AT646" s="243" t="s">
        <v>162</v>
      </c>
      <c r="AU646" s="243" t="s">
        <v>160</v>
      </c>
      <c r="AV646" s="16" t="s">
        <v>159</v>
      </c>
      <c r="AW646" s="16" t="s">
        <v>31</v>
      </c>
      <c r="AX646" s="16" t="s">
        <v>84</v>
      </c>
      <c r="AY646" s="243" t="s">
        <v>150</v>
      </c>
    </row>
    <row r="647" spans="1:65" s="2" customFormat="1" ht="24.2" customHeight="1">
      <c r="A647" s="35"/>
      <c r="B647" s="36"/>
      <c r="C647" s="187" t="s">
        <v>862</v>
      </c>
      <c r="D647" s="187" t="s">
        <v>154</v>
      </c>
      <c r="E647" s="188" t="s">
        <v>863</v>
      </c>
      <c r="F647" s="189" t="s">
        <v>864</v>
      </c>
      <c r="G647" s="190" t="s">
        <v>577</v>
      </c>
      <c r="H647" s="191">
        <v>666.5</v>
      </c>
      <c r="I647" s="192"/>
      <c r="J647" s="193">
        <f>ROUND(I647*H647,2)</f>
        <v>0</v>
      </c>
      <c r="K647" s="189" t="s">
        <v>158</v>
      </c>
      <c r="L647" s="40"/>
      <c r="M647" s="194" t="s">
        <v>1</v>
      </c>
      <c r="N647" s="195" t="s">
        <v>41</v>
      </c>
      <c r="O647" s="72"/>
      <c r="P647" s="196">
        <f>O647*H647</f>
        <v>0</v>
      </c>
      <c r="Q647" s="196">
        <v>0.00011</v>
      </c>
      <c r="R647" s="196">
        <f>Q647*H647</f>
        <v>0.073315</v>
      </c>
      <c r="S647" s="196">
        <v>0</v>
      </c>
      <c r="T647" s="197">
        <f>S647*H647</f>
        <v>0</v>
      </c>
      <c r="U647" s="35"/>
      <c r="V647" s="35"/>
      <c r="W647" s="35"/>
      <c r="X647" s="35"/>
      <c r="Y647" s="35"/>
      <c r="Z647" s="35"/>
      <c r="AA647" s="35"/>
      <c r="AB647" s="35"/>
      <c r="AC647" s="35"/>
      <c r="AD647" s="35"/>
      <c r="AE647" s="35"/>
      <c r="AR647" s="198" t="s">
        <v>159</v>
      </c>
      <c r="AT647" s="198" t="s">
        <v>154</v>
      </c>
      <c r="AU647" s="198" t="s">
        <v>160</v>
      </c>
      <c r="AY647" s="18" t="s">
        <v>150</v>
      </c>
      <c r="BE647" s="199">
        <f>IF(N647="základní",J647,0)</f>
        <v>0</v>
      </c>
      <c r="BF647" s="199">
        <f>IF(N647="snížená",J647,0)</f>
        <v>0</v>
      </c>
      <c r="BG647" s="199">
        <f>IF(N647="zákl. přenesená",J647,0)</f>
        <v>0</v>
      </c>
      <c r="BH647" s="199">
        <f>IF(N647="sníž. přenesená",J647,0)</f>
        <v>0</v>
      </c>
      <c r="BI647" s="199">
        <f>IF(N647="nulová",J647,0)</f>
        <v>0</v>
      </c>
      <c r="BJ647" s="18" t="s">
        <v>84</v>
      </c>
      <c r="BK647" s="199">
        <f>ROUND(I647*H647,2)</f>
        <v>0</v>
      </c>
      <c r="BL647" s="18" t="s">
        <v>159</v>
      </c>
      <c r="BM647" s="198" t="s">
        <v>865</v>
      </c>
    </row>
    <row r="648" spans="2:51" s="13" customFormat="1" ht="11.25">
      <c r="B648" s="200"/>
      <c r="C648" s="201"/>
      <c r="D648" s="202" t="s">
        <v>162</v>
      </c>
      <c r="E648" s="203" t="s">
        <v>1</v>
      </c>
      <c r="F648" s="204" t="s">
        <v>866</v>
      </c>
      <c r="G648" s="201"/>
      <c r="H648" s="203" t="s">
        <v>1</v>
      </c>
      <c r="I648" s="205"/>
      <c r="J648" s="201"/>
      <c r="K648" s="201"/>
      <c r="L648" s="206"/>
      <c r="M648" s="207"/>
      <c r="N648" s="208"/>
      <c r="O648" s="208"/>
      <c r="P648" s="208"/>
      <c r="Q648" s="208"/>
      <c r="R648" s="208"/>
      <c r="S648" s="208"/>
      <c r="T648" s="209"/>
      <c r="AT648" s="210" t="s">
        <v>162</v>
      </c>
      <c r="AU648" s="210" t="s">
        <v>160</v>
      </c>
      <c r="AV648" s="13" t="s">
        <v>84</v>
      </c>
      <c r="AW648" s="13" t="s">
        <v>31</v>
      </c>
      <c r="AX648" s="13" t="s">
        <v>76</v>
      </c>
      <c r="AY648" s="210" t="s">
        <v>150</v>
      </c>
    </row>
    <row r="649" spans="2:51" s="14" customFormat="1" ht="11.25">
      <c r="B649" s="211"/>
      <c r="C649" s="212"/>
      <c r="D649" s="202" t="s">
        <v>162</v>
      </c>
      <c r="E649" s="213" t="s">
        <v>1</v>
      </c>
      <c r="F649" s="214" t="s">
        <v>867</v>
      </c>
      <c r="G649" s="212"/>
      <c r="H649" s="215">
        <v>666.5</v>
      </c>
      <c r="I649" s="216"/>
      <c r="J649" s="212"/>
      <c r="K649" s="212"/>
      <c r="L649" s="217"/>
      <c r="M649" s="218"/>
      <c r="N649" s="219"/>
      <c r="O649" s="219"/>
      <c r="P649" s="219"/>
      <c r="Q649" s="219"/>
      <c r="R649" s="219"/>
      <c r="S649" s="219"/>
      <c r="T649" s="220"/>
      <c r="AT649" s="221" t="s">
        <v>162</v>
      </c>
      <c r="AU649" s="221" t="s">
        <v>160</v>
      </c>
      <c r="AV649" s="14" t="s">
        <v>86</v>
      </c>
      <c r="AW649" s="14" t="s">
        <v>31</v>
      </c>
      <c r="AX649" s="14" t="s">
        <v>84</v>
      </c>
      <c r="AY649" s="221" t="s">
        <v>150</v>
      </c>
    </row>
    <row r="650" spans="1:65" s="2" customFormat="1" ht="24.2" customHeight="1">
      <c r="A650" s="35"/>
      <c r="B650" s="36"/>
      <c r="C650" s="187" t="s">
        <v>868</v>
      </c>
      <c r="D650" s="187" t="s">
        <v>154</v>
      </c>
      <c r="E650" s="188" t="s">
        <v>869</v>
      </c>
      <c r="F650" s="189" t="s">
        <v>870</v>
      </c>
      <c r="G650" s="190" t="s">
        <v>577</v>
      </c>
      <c r="H650" s="191">
        <v>666.5</v>
      </c>
      <c r="I650" s="192"/>
      <c r="J650" s="193">
        <f>ROUND(I650*H650,2)</f>
        <v>0</v>
      </c>
      <c r="K650" s="189" t="s">
        <v>158</v>
      </c>
      <c r="L650" s="40"/>
      <c r="M650" s="194" t="s">
        <v>1</v>
      </c>
      <c r="N650" s="195" t="s">
        <v>41</v>
      </c>
      <c r="O650" s="72"/>
      <c r="P650" s="196">
        <f>O650*H650</f>
        <v>0</v>
      </c>
      <c r="Q650" s="196">
        <v>0.00033</v>
      </c>
      <c r="R650" s="196">
        <f>Q650*H650</f>
        <v>0.219945</v>
      </c>
      <c r="S650" s="196">
        <v>0</v>
      </c>
      <c r="T650" s="197">
        <f>S650*H650</f>
        <v>0</v>
      </c>
      <c r="U650" s="35"/>
      <c r="V650" s="35"/>
      <c r="W650" s="35"/>
      <c r="X650" s="35"/>
      <c r="Y650" s="35"/>
      <c r="Z650" s="35"/>
      <c r="AA650" s="35"/>
      <c r="AB650" s="35"/>
      <c r="AC650" s="35"/>
      <c r="AD650" s="35"/>
      <c r="AE650" s="35"/>
      <c r="AR650" s="198" t="s">
        <v>159</v>
      </c>
      <c r="AT650" s="198" t="s">
        <v>154</v>
      </c>
      <c r="AU650" s="198" t="s">
        <v>160</v>
      </c>
      <c r="AY650" s="18" t="s">
        <v>150</v>
      </c>
      <c r="BE650" s="199">
        <f>IF(N650="základní",J650,0)</f>
        <v>0</v>
      </c>
      <c r="BF650" s="199">
        <f>IF(N650="snížená",J650,0)</f>
        <v>0</v>
      </c>
      <c r="BG650" s="199">
        <f>IF(N650="zákl. přenesená",J650,0)</f>
        <v>0</v>
      </c>
      <c r="BH650" s="199">
        <f>IF(N650="sníž. přenesená",J650,0)</f>
        <v>0</v>
      </c>
      <c r="BI650" s="199">
        <f>IF(N650="nulová",J650,0)</f>
        <v>0</v>
      </c>
      <c r="BJ650" s="18" t="s">
        <v>84</v>
      </c>
      <c r="BK650" s="199">
        <f>ROUND(I650*H650,2)</f>
        <v>0</v>
      </c>
      <c r="BL650" s="18" t="s">
        <v>159</v>
      </c>
      <c r="BM650" s="198" t="s">
        <v>871</v>
      </c>
    </row>
    <row r="651" spans="2:51" s="13" customFormat="1" ht="11.25">
      <c r="B651" s="200"/>
      <c r="C651" s="201"/>
      <c r="D651" s="202" t="s">
        <v>162</v>
      </c>
      <c r="E651" s="203" t="s">
        <v>1</v>
      </c>
      <c r="F651" s="204" t="s">
        <v>872</v>
      </c>
      <c r="G651" s="201"/>
      <c r="H651" s="203" t="s">
        <v>1</v>
      </c>
      <c r="I651" s="205"/>
      <c r="J651" s="201"/>
      <c r="K651" s="201"/>
      <c r="L651" s="206"/>
      <c r="M651" s="207"/>
      <c r="N651" s="208"/>
      <c r="O651" s="208"/>
      <c r="P651" s="208"/>
      <c r="Q651" s="208"/>
      <c r="R651" s="208"/>
      <c r="S651" s="208"/>
      <c r="T651" s="209"/>
      <c r="AT651" s="210" t="s">
        <v>162</v>
      </c>
      <c r="AU651" s="210" t="s">
        <v>160</v>
      </c>
      <c r="AV651" s="13" t="s">
        <v>84</v>
      </c>
      <c r="AW651" s="13" t="s">
        <v>31</v>
      </c>
      <c r="AX651" s="13" t="s">
        <v>76</v>
      </c>
      <c r="AY651" s="210" t="s">
        <v>150</v>
      </c>
    </row>
    <row r="652" spans="2:51" s="14" customFormat="1" ht="11.25">
      <c r="B652" s="211"/>
      <c r="C652" s="212"/>
      <c r="D652" s="202" t="s">
        <v>162</v>
      </c>
      <c r="E652" s="213" t="s">
        <v>1</v>
      </c>
      <c r="F652" s="214" t="s">
        <v>867</v>
      </c>
      <c r="G652" s="212"/>
      <c r="H652" s="215">
        <v>666.5</v>
      </c>
      <c r="I652" s="216"/>
      <c r="J652" s="212"/>
      <c r="K652" s="212"/>
      <c r="L652" s="217"/>
      <c r="M652" s="218"/>
      <c r="N652" s="219"/>
      <c r="O652" s="219"/>
      <c r="P652" s="219"/>
      <c r="Q652" s="219"/>
      <c r="R652" s="219"/>
      <c r="S652" s="219"/>
      <c r="T652" s="220"/>
      <c r="AT652" s="221" t="s">
        <v>162</v>
      </c>
      <c r="AU652" s="221" t="s">
        <v>160</v>
      </c>
      <c r="AV652" s="14" t="s">
        <v>86</v>
      </c>
      <c r="AW652" s="14" t="s">
        <v>31</v>
      </c>
      <c r="AX652" s="14" t="s">
        <v>84</v>
      </c>
      <c r="AY652" s="221" t="s">
        <v>150</v>
      </c>
    </row>
    <row r="653" spans="1:65" s="2" customFormat="1" ht="24.2" customHeight="1">
      <c r="A653" s="35"/>
      <c r="B653" s="36"/>
      <c r="C653" s="187" t="s">
        <v>873</v>
      </c>
      <c r="D653" s="187" t="s">
        <v>154</v>
      </c>
      <c r="E653" s="188" t="s">
        <v>874</v>
      </c>
      <c r="F653" s="189" t="s">
        <v>875</v>
      </c>
      <c r="G653" s="190" t="s">
        <v>577</v>
      </c>
      <c r="H653" s="191">
        <v>412.5</v>
      </c>
      <c r="I653" s="192"/>
      <c r="J653" s="193">
        <f>ROUND(I653*H653,2)</f>
        <v>0</v>
      </c>
      <c r="K653" s="189" t="s">
        <v>158</v>
      </c>
      <c r="L653" s="40"/>
      <c r="M653" s="194" t="s">
        <v>1</v>
      </c>
      <c r="N653" s="195" t="s">
        <v>41</v>
      </c>
      <c r="O653" s="72"/>
      <c r="P653" s="196">
        <f>O653*H653</f>
        <v>0</v>
      </c>
      <c r="Q653" s="196">
        <v>4E-05</v>
      </c>
      <c r="R653" s="196">
        <f>Q653*H653</f>
        <v>0.0165</v>
      </c>
      <c r="S653" s="196">
        <v>0</v>
      </c>
      <c r="T653" s="197">
        <f>S653*H653</f>
        <v>0</v>
      </c>
      <c r="U653" s="35"/>
      <c r="V653" s="35"/>
      <c r="W653" s="35"/>
      <c r="X653" s="35"/>
      <c r="Y653" s="35"/>
      <c r="Z653" s="35"/>
      <c r="AA653" s="35"/>
      <c r="AB653" s="35"/>
      <c r="AC653" s="35"/>
      <c r="AD653" s="35"/>
      <c r="AE653" s="35"/>
      <c r="AR653" s="198" t="s">
        <v>159</v>
      </c>
      <c r="AT653" s="198" t="s">
        <v>154</v>
      </c>
      <c r="AU653" s="198" t="s">
        <v>160</v>
      </c>
      <c r="AY653" s="18" t="s">
        <v>150</v>
      </c>
      <c r="BE653" s="199">
        <f>IF(N653="základní",J653,0)</f>
        <v>0</v>
      </c>
      <c r="BF653" s="199">
        <f>IF(N653="snížená",J653,0)</f>
        <v>0</v>
      </c>
      <c r="BG653" s="199">
        <f>IF(N653="zákl. přenesená",J653,0)</f>
        <v>0</v>
      </c>
      <c r="BH653" s="199">
        <f>IF(N653="sníž. přenesená",J653,0)</f>
        <v>0</v>
      </c>
      <c r="BI653" s="199">
        <f>IF(N653="nulová",J653,0)</f>
        <v>0</v>
      </c>
      <c r="BJ653" s="18" t="s">
        <v>84</v>
      </c>
      <c r="BK653" s="199">
        <f>ROUND(I653*H653,2)</f>
        <v>0</v>
      </c>
      <c r="BL653" s="18" t="s">
        <v>159</v>
      </c>
      <c r="BM653" s="198" t="s">
        <v>876</v>
      </c>
    </row>
    <row r="654" spans="2:51" s="13" customFormat="1" ht="11.25">
      <c r="B654" s="200"/>
      <c r="C654" s="201"/>
      <c r="D654" s="202" t="s">
        <v>162</v>
      </c>
      <c r="E654" s="203" t="s">
        <v>1</v>
      </c>
      <c r="F654" s="204" t="s">
        <v>866</v>
      </c>
      <c r="G654" s="201"/>
      <c r="H654" s="203" t="s">
        <v>1</v>
      </c>
      <c r="I654" s="205"/>
      <c r="J654" s="201"/>
      <c r="K654" s="201"/>
      <c r="L654" s="206"/>
      <c r="M654" s="207"/>
      <c r="N654" s="208"/>
      <c r="O654" s="208"/>
      <c r="P654" s="208"/>
      <c r="Q654" s="208"/>
      <c r="R654" s="208"/>
      <c r="S654" s="208"/>
      <c r="T654" s="209"/>
      <c r="AT654" s="210" t="s">
        <v>162</v>
      </c>
      <c r="AU654" s="210" t="s">
        <v>160</v>
      </c>
      <c r="AV654" s="13" t="s">
        <v>84</v>
      </c>
      <c r="AW654" s="13" t="s">
        <v>31</v>
      </c>
      <c r="AX654" s="13" t="s">
        <v>76</v>
      </c>
      <c r="AY654" s="210" t="s">
        <v>150</v>
      </c>
    </row>
    <row r="655" spans="2:51" s="14" customFormat="1" ht="11.25">
      <c r="B655" s="211"/>
      <c r="C655" s="212"/>
      <c r="D655" s="202" t="s">
        <v>162</v>
      </c>
      <c r="E655" s="213" t="s">
        <v>1</v>
      </c>
      <c r="F655" s="214" t="s">
        <v>877</v>
      </c>
      <c r="G655" s="212"/>
      <c r="H655" s="215">
        <v>412.5</v>
      </c>
      <c r="I655" s="216"/>
      <c r="J655" s="212"/>
      <c r="K655" s="212"/>
      <c r="L655" s="217"/>
      <c r="M655" s="218"/>
      <c r="N655" s="219"/>
      <c r="O655" s="219"/>
      <c r="P655" s="219"/>
      <c r="Q655" s="219"/>
      <c r="R655" s="219"/>
      <c r="S655" s="219"/>
      <c r="T655" s="220"/>
      <c r="AT655" s="221" t="s">
        <v>162</v>
      </c>
      <c r="AU655" s="221" t="s">
        <v>160</v>
      </c>
      <c r="AV655" s="14" t="s">
        <v>86</v>
      </c>
      <c r="AW655" s="14" t="s">
        <v>31</v>
      </c>
      <c r="AX655" s="14" t="s">
        <v>84</v>
      </c>
      <c r="AY655" s="221" t="s">
        <v>150</v>
      </c>
    </row>
    <row r="656" spans="1:65" s="2" customFormat="1" ht="24.2" customHeight="1">
      <c r="A656" s="35"/>
      <c r="B656" s="36"/>
      <c r="C656" s="187" t="s">
        <v>878</v>
      </c>
      <c r="D656" s="187" t="s">
        <v>154</v>
      </c>
      <c r="E656" s="188" t="s">
        <v>879</v>
      </c>
      <c r="F656" s="189" t="s">
        <v>880</v>
      </c>
      <c r="G656" s="190" t="s">
        <v>577</v>
      </c>
      <c r="H656" s="191">
        <v>412.5</v>
      </c>
      <c r="I656" s="192"/>
      <c r="J656" s="193">
        <f>ROUND(I656*H656,2)</f>
        <v>0</v>
      </c>
      <c r="K656" s="189" t="s">
        <v>158</v>
      </c>
      <c r="L656" s="40"/>
      <c r="M656" s="194" t="s">
        <v>1</v>
      </c>
      <c r="N656" s="195" t="s">
        <v>41</v>
      </c>
      <c r="O656" s="72"/>
      <c r="P656" s="196">
        <f>O656*H656</f>
        <v>0</v>
      </c>
      <c r="Q656" s="196">
        <v>0.00011</v>
      </c>
      <c r="R656" s="196">
        <f>Q656*H656</f>
        <v>0.045375</v>
      </c>
      <c r="S656" s="196">
        <v>0</v>
      </c>
      <c r="T656" s="197">
        <f>S656*H656</f>
        <v>0</v>
      </c>
      <c r="U656" s="35"/>
      <c r="V656" s="35"/>
      <c r="W656" s="35"/>
      <c r="X656" s="35"/>
      <c r="Y656" s="35"/>
      <c r="Z656" s="35"/>
      <c r="AA656" s="35"/>
      <c r="AB656" s="35"/>
      <c r="AC656" s="35"/>
      <c r="AD656" s="35"/>
      <c r="AE656" s="35"/>
      <c r="AR656" s="198" t="s">
        <v>159</v>
      </c>
      <c r="AT656" s="198" t="s">
        <v>154</v>
      </c>
      <c r="AU656" s="198" t="s">
        <v>160</v>
      </c>
      <c r="AY656" s="18" t="s">
        <v>150</v>
      </c>
      <c r="BE656" s="199">
        <f>IF(N656="základní",J656,0)</f>
        <v>0</v>
      </c>
      <c r="BF656" s="199">
        <f>IF(N656="snížená",J656,0)</f>
        <v>0</v>
      </c>
      <c r="BG656" s="199">
        <f>IF(N656="zákl. přenesená",J656,0)</f>
        <v>0</v>
      </c>
      <c r="BH656" s="199">
        <f>IF(N656="sníž. přenesená",J656,0)</f>
        <v>0</v>
      </c>
      <c r="BI656" s="199">
        <f>IF(N656="nulová",J656,0)</f>
        <v>0</v>
      </c>
      <c r="BJ656" s="18" t="s">
        <v>84</v>
      </c>
      <c r="BK656" s="199">
        <f>ROUND(I656*H656,2)</f>
        <v>0</v>
      </c>
      <c r="BL656" s="18" t="s">
        <v>159</v>
      </c>
      <c r="BM656" s="198" t="s">
        <v>881</v>
      </c>
    </row>
    <row r="657" spans="2:51" s="13" customFormat="1" ht="11.25">
      <c r="B657" s="200"/>
      <c r="C657" s="201"/>
      <c r="D657" s="202" t="s">
        <v>162</v>
      </c>
      <c r="E657" s="203" t="s">
        <v>1</v>
      </c>
      <c r="F657" s="204" t="s">
        <v>872</v>
      </c>
      <c r="G657" s="201"/>
      <c r="H657" s="203" t="s">
        <v>1</v>
      </c>
      <c r="I657" s="205"/>
      <c r="J657" s="201"/>
      <c r="K657" s="201"/>
      <c r="L657" s="206"/>
      <c r="M657" s="207"/>
      <c r="N657" s="208"/>
      <c r="O657" s="208"/>
      <c r="P657" s="208"/>
      <c r="Q657" s="208"/>
      <c r="R657" s="208"/>
      <c r="S657" s="208"/>
      <c r="T657" s="209"/>
      <c r="AT657" s="210" t="s">
        <v>162</v>
      </c>
      <c r="AU657" s="210" t="s">
        <v>160</v>
      </c>
      <c r="AV657" s="13" t="s">
        <v>84</v>
      </c>
      <c r="AW657" s="13" t="s">
        <v>31</v>
      </c>
      <c r="AX657" s="13" t="s">
        <v>76</v>
      </c>
      <c r="AY657" s="210" t="s">
        <v>150</v>
      </c>
    </row>
    <row r="658" spans="2:51" s="14" customFormat="1" ht="11.25">
      <c r="B658" s="211"/>
      <c r="C658" s="212"/>
      <c r="D658" s="202" t="s">
        <v>162</v>
      </c>
      <c r="E658" s="213" t="s">
        <v>1</v>
      </c>
      <c r="F658" s="214" t="s">
        <v>882</v>
      </c>
      <c r="G658" s="212"/>
      <c r="H658" s="215">
        <v>412.5</v>
      </c>
      <c r="I658" s="216"/>
      <c r="J658" s="212"/>
      <c r="K658" s="212"/>
      <c r="L658" s="217"/>
      <c r="M658" s="218"/>
      <c r="N658" s="219"/>
      <c r="O658" s="219"/>
      <c r="P658" s="219"/>
      <c r="Q658" s="219"/>
      <c r="R658" s="219"/>
      <c r="S658" s="219"/>
      <c r="T658" s="220"/>
      <c r="AT658" s="221" t="s">
        <v>162</v>
      </c>
      <c r="AU658" s="221" t="s">
        <v>160</v>
      </c>
      <c r="AV658" s="14" t="s">
        <v>86</v>
      </c>
      <c r="AW658" s="14" t="s">
        <v>31</v>
      </c>
      <c r="AX658" s="14" t="s">
        <v>84</v>
      </c>
      <c r="AY658" s="221" t="s">
        <v>150</v>
      </c>
    </row>
    <row r="659" spans="1:65" s="2" customFormat="1" ht="24.2" customHeight="1">
      <c r="A659" s="35"/>
      <c r="B659" s="36"/>
      <c r="C659" s="187" t="s">
        <v>883</v>
      </c>
      <c r="D659" s="187" t="s">
        <v>154</v>
      </c>
      <c r="E659" s="188" t="s">
        <v>884</v>
      </c>
      <c r="F659" s="189" t="s">
        <v>885</v>
      </c>
      <c r="G659" s="190" t="s">
        <v>577</v>
      </c>
      <c r="H659" s="191">
        <v>2601</v>
      </c>
      <c r="I659" s="192"/>
      <c r="J659" s="193">
        <f>ROUND(I659*H659,2)</f>
        <v>0</v>
      </c>
      <c r="K659" s="189" t="s">
        <v>158</v>
      </c>
      <c r="L659" s="40"/>
      <c r="M659" s="194" t="s">
        <v>1</v>
      </c>
      <c r="N659" s="195" t="s">
        <v>41</v>
      </c>
      <c r="O659" s="72"/>
      <c r="P659" s="196">
        <f>O659*H659</f>
        <v>0</v>
      </c>
      <c r="Q659" s="196">
        <v>0.00021</v>
      </c>
      <c r="R659" s="196">
        <f>Q659*H659</f>
        <v>0.54621</v>
      </c>
      <c r="S659" s="196">
        <v>0</v>
      </c>
      <c r="T659" s="197">
        <f>S659*H659</f>
        <v>0</v>
      </c>
      <c r="U659" s="35"/>
      <c r="V659" s="35"/>
      <c r="W659" s="35"/>
      <c r="X659" s="35"/>
      <c r="Y659" s="35"/>
      <c r="Z659" s="35"/>
      <c r="AA659" s="35"/>
      <c r="AB659" s="35"/>
      <c r="AC659" s="35"/>
      <c r="AD659" s="35"/>
      <c r="AE659" s="35"/>
      <c r="AR659" s="198" t="s">
        <v>159</v>
      </c>
      <c r="AT659" s="198" t="s">
        <v>154</v>
      </c>
      <c r="AU659" s="198" t="s">
        <v>160</v>
      </c>
      <c r="AY659" s="18" t="s">
        <v>150</v>
      </c>
      <c r="BE659" s="199">
        <f>IF(N659="základní",J659,0)</f>
        <v>0</v>
      </c>
      <c r="BF659" s="199">
        <f>IF(N659="snížená",J659,0)</f>
        <v>0</v>
      </c>
      <c r="BG659" s="199">
        <f>IF(N659="zákl. přenesená",J659,0)</f>
        <v>0</v>
      </c>
      <c r="BH659" s="199">
        <f>IF(N659="sníž. přenesená",J659,0)</f>
        <v>0</v>
      </c>
      <c r="BI659" s="199">
        <f>IF(N659="nulová",J659,0)</f>
        <v>0</v>
      </c>
      <c r="BJ659" s="18" t="s">
        <v>84</v>
      </c>
      <c r="BK659" s="199">
        <f>ROUND(I659*H659,2)</f>
        <v>0</v>
      </c>
      <c r="BL659" s="18" t="s">
        <v>159</v>
      </c>
      <c r="BM659" s="198" t="s">
        <v>886</v>
      </c>
    </row>
    <row r="660" spans="2:51" s="13" customFormat="1" ht="11.25">
      <c r="B660" s="200"/>
      <c r="C660" s="201"/>
      <c r="D660" s="202" t="s">
        <v>162</v>
      </c>
      <c r="E660" s="203" t="s">
        <v>1</v>
      </c>
      <c r="F660" s="204" t="s">
        <v>866</v>
      </c>
      <c r="G660" s="201"/>
      <c r="H660" s="203" t="s">
        <v>1</v>
      </c>
      <c r="I660" s="205"/>
      <c r="J660" s="201"/>
      <c r="K660" s="201"/>
      <c r="L660" s="206"/>
      <c r="M660" s="207"/>
      <c r="N660" s="208"/>
      <c r="O660" s="208"/>
      <c r="P660" s="208"/>
      <c r="Q660" s="208"/>
      <c r="R660" s="208"/>
      <c r="S660" s="208"/>
      <c r="T660" s="209"/>
      <c r="AT660" s="210" t="s">
        <v>162</v>
      </c>
      <c r="AU660" s="210" t="s">
        <v>160</v>
      </c>
      <c r="AV660" s="13" t="s">
        <v>84</v>
      </c>
      <c r="AW660" s="13" t="s">
        <v>31</v>
      </c>
      <c r="AX660" s="13" t="s">
        <v>76</v>
      </c>
      <c r="AY660" s="210" t="s">
        <v>150</v>
      </c>
    </row>
    <row r="661" spans="2:51" s="14" customFormat="1" ht="33.75">
      <c r="B661" s="211"/>
      <c r="C661" s="212"/>
      <c r="D661" s="202" t="s">
        <v>162</v>
      </c>
      <c r="E661" s="213" t="s">
        <v>1</v>
      </c>
      <c r="F661" s="214" t="s">
        <v>887</v>
      </c>
      <c r="G661" s="212"/>
      <c r="H661" s="215">
        <v>2301.5</v>
      </c>
      <c r="I661" s="216"/>
      <c r="J661" s="212"/>
      <c r="K661" s="212"/>
      <c r="L661" s="217"/>
      <c r="M661" s="218"/>
      <c r="N661" s="219"/>
      <c r="O661" s="219"/>
      <c r="P661" s="219"/>
      <c r="Q661" s="219"/>
      <c r="R661" s="219"/>
      <c r="S661" s="219"/>
      <c r="T661" s="220"/>
      <c r="AT661" s="221" t="s">
        <v>162</v>
      </c>
      <c r="AU661" s="221" t="s">
        <v>160</v>
      </c>
      <c r="AV661" s="14" t="s">
        <v>86</v>
      </c>
      <c r="AW661" s="14" t="s">
        <v>31</v>
      </c>
      <c r="AX661" s="14" t="s">
        <v>76</v>
      </c>
      <c r="AY661" s="221" t="s">
        <v>150</v>
      </c>
    </row>
    <row r="662" spans="2:51" s="14" customFormat="1" ht="11.25">
      <c r="B662" s="211"/>
      <c r="C662" s="212"/>
      <c r="D662" s="202" t="s">
        <v>162</v>
      </c>
      <c r="E662" s="213" t="s">
        <v>1</v>
      </c>
      <c r="F662" s="214" t="s">
        <v>888</v>
      </c>
      <c r="G662" s="212"/>
      <c r="H662" s="215">
        <v>299.5</v>
      </c>
      <c r="I662" s="216"/>
      <c r="J662" s="212"/>
      <c r="K662" s="212"/>
      <c r="L662" s="217"/>
      <c r="M662" s="218"/>
      <c r="N662" s="219"/>
      <c r="O662" s="219"/>
      <c r="P662" s="219"/>
      <c r="Q662" s="219"/>
      <c r="R662" s="219"/>
      <c r="S662" s="219"/>
      <c r="T662" s="220"/>
      <c r="AT662" s="221" t="s">
        <v>162</v>
      </c>
      <c r="AU662" s="221" t="s">
        <v>160</v>
      </c>
      <c r="AV662" s="14" t="s">
        <v>86</v>
      </c>
      <c r="AW662" s="14" t="s">
        <v>31</v>
      </c>
      <c r="AX662" s="14" t="s">
        <v>76</v>
      </c>
      <c r="AY662" s="221" t="s">
        <v>150</v>
      </c>
    </row>
    <row r="663" spans="2:51" s="16" customFormat="1" ht="11.25">
      <c r="B663" s="233"/>
      <c r="C663" s="234"/>
      <c r="D663" s="202" t="s">
        <v>162</v>
      </c>
      <c r="E663" s="235" t="s">
        <v>1</v>
      </c>
      <c r="F663" s="236" t="s">
        <v>170</v>
      </c>
      <c r="G663" s="234"/>
      <c r="H663" s="237">
        <v>2601</v>
      </c>
      <c r="I663" s="238"/>
      <c r="J663" s="234"/>
      <c r="K663" s="234"/>
      <c r="L663" s="239"/>
      <c r="M663" s="240"/>
      <c r="N663" s="241"/>
      <c r="O663" s="241"/>
      <c r="P663" s="241"/>
      <c r="Q663" s="241"/>
      <c r="R663" s="241"/>
      <c r="S663" s="241"/>
      <c r="T663" s="242"/>
      <c r="AT663" s="243" t="s">
        <v>162</v>
      </c>
      <c r="AU663" s="243" t="s">
        <v>160</v>
      </c>
      <c r="AV663" s="16" t="s">
        <v>159</v>
      </c>
      <c r="AW663" s="16" t="s">
        <v>31</v>
      </c>
      <c r="AX663" s="16" t="s">
        <v>84</v>
      </c>
      <c r="AY663" s="243" t="s">
        <v>150</v>
      </c>
    </row>
    <row r="664" spans="1:65" s="2" customFormat="1" ht="24.2" customHeight="1">
      <c r="A664" s="35"/>
      <c r="B664" s="36"/>
      <c r="C664" s="187" t="s">
        <v>889</v>
      </c>
      <c r="D664" s="187" t="s">
        <v>154</v>
      </c>
      <c r="E664" s="188" t="s">
        <v>890</v>
      </c>
      <c r="F664" s="189" t="s">
        <v>891</v>
      </c>
      <c r="G664" s="190" t="s">
        <v>577</v>
      </c>
      <c r="H664" s="191">
        <v>2601</v>
      </c>
      <c r="I664" s="192"/>
      <c r="J664" s="193">
        <f>ROUND(I664*H664,2)</f>
        <v>0</v>
      </c>
      <c r="K664" s="189" t="s">
        <v>158</v>
      </c>
      <c r="L664" s="40"/>
      <c r="M664" s="194" t="s">
        <v>1</v>
      </c>
      <c r="N664" s="195" t="s">
        <v>41</v>
      </c>
      <c r="O664" s="72"/>
      <c r="P664" s="196">
        <f>O664*H664</f>
        <v>0</v>
      </c>
      <c r="Q664" s="196">
        <v>0.00065</v>
      </c>
      <c r="R664" s="196">
        <f>Q664*H664</f>
        <v>1.69065</v>
      </c>
      <c r="S664" s="196">
        <v>0</v>
      </c>
      <c r="T664" s="197">
        <f>S664*H664</f>
        <v>0</v>
      </c>
      <c r="U664" s="35"/>
      <c r="V664" s="35"/>
      <c r="W664" s="35"/>
      <c r="X664" s="35"/>
      <c r="Y664" s="35"/>
      <c r="Z664" s="35"/>
      <c r="AA664" s="35"/>
      <c r="AB664" s="35"/>
      <c r="AC664" s="35"/>
      <c r="AD664" s="35"/>
      <c r="AE664" s="35"/>
      <c r="AR664" s="198" t="s">
        <v>159</v>
      </c>
      <c r="AT664" s="198" t="s">
        <v>154</v>
      </c>
      <c r="AU664" s="198" t="s">
        <v>160</v>
      </c>
      <c r="AY664" s="18" t="s">
        <v>150</v>
      </c>
      <c r="BE664" s="199">
        <f>IF(N664="základní",J664,0)</f>
        <v>0</v>
      </c>
      <c r="BF664" s="199">
        <f>IF(N664="snížená",J664,0)</f>
        <v>0</v>
      </c>
      <c r="BG664" s="199">
        <f>IF(N664="zákl. přenesená",J664,0)</f>
        <v>0</v>
      </c>
      <c r="BH664" s="199">
        <f>IF(N664="sníž. přenesená",J664,0)</f>
        <v>0</v>
      </c>
      <c r="BI664" s="199">
        <f>IF(N664="nulová",J664,0)</f>
        <v>0</v>
      </c>
      <c r="BJ664" s="18" t="s">
        <v>84</v>
      </c>
      <c r="BK664" s="199">
        <f>ROUND(I664*H664,2)</f>
        <v>0</v>
      </c>
      <c r="BL664" s="18" t="s">
        <v>159</v>
      </c>
      <c r="BM664" s="198" t="s">
        <v>892</v>
      </c>
    </row>
    <row r="665" spans="2:51" s="13" customFormat="1" ht="11.25">
      <c r="B665" s="200"/>
      <c r="C665" s="201"/>
      <c r="D665" s="202" t="s">
        <v>162</v>
      </c>
      <c r="E665" s="203" t="s">
        <v>1</v>
      </c>
      <c r="F665" s="204" t="s">
        <v>872</v>
      </c>
      <c r="G665" s="201"/>
      <c r="H665" s="203" t="s">
        <v>1</v>
      </c>
      <c r="I665" s="205"/>
      <c r="J665" s="201"/>
      <c r="K665" s="201"/>
      <c r="L665" s="206"/>
      <c r="M665" s="207"/>
      <c r="N665" s="208"/>
      <c r="O665" s="208"/>
      <c r="P665" s="208"/>
      <c r="Q665" s="208"/>
      <c r="R665" s="208"/>
      <c r="S665" s="208"/>
      <c r="T665" s="209"/>
      <c r="AT665" s="210" t="s">
        <v>162</v>
      </c>
      <c r="AU665" s="210" t="s">
        <v>160</v>
      </c>
      <c r="AV665" s="13" t="s">
        <v>84</v>
      </c>
      <c r="AW665" s="13" t="s">
        <v>31</v>
      </c>
      <c r="AX665" s="13" t="s">
        <v>76</v>
      </c>
      <c r="AY665" s="210" t="s">
        <v>150</v>
      </c>
    </row>
    <row r="666" spans="2:51" s="14" customFormat="1" ht="33.75">
      <c r="B666" s="211"/>
      <c r="C666" s="212"/>
      <c r="D666" s="202" t="s">
        <v>162</v>
      </c>
      <c r="E666" s="213" t="s">
        <v>1</v>
      </c>
      <c r="F666" s="214" t="s">
        <v>887</v>
      </c>
      <c r="G666" s="212"/>
      <c r="H666" s="215">
        <v>2301.5</v>
      </c>
      <c r="I666" s="216"/>
      <c r="J666" s="212"/>
      <c r="K666" s="212"/>
      <c r="L666" s="217"/>
      <c r="M666" s="218"/>
      <c r="N666" s="219"/>
      <c r="O666" s="219"/>
      <c r="P666" s="219"/>
      <c r="Q666" s="219"/>
      <c r="R666" s="219"/>
      <c r="S666" s="219"/>
      <c r="T666" s="220"/>
      <c r="AT666" s="221" t="s">
        <v>162</v>
      </c>
      <c r="AU666" s="221" t="s">
        <v>160</v>
      </c>
      <c r="AV666" s="14" t="s">
        <v>86</v>
      </c>
      <c r="AW666" s="14" t="s">
        <v>31</v>
      </c>
      <c r="AX666" s="14" t="s">
        <v>76</v>
      </c>
      <c r="AY666" s="221" t="s">
        <v>150</v>
      </c>
    </row>
    <row r="667" spans="2:51" s="14" customFormat="1" ht="11.25">
      <c r="B667" s="211"/>
      <c r="C667" s="212"/>
      <c r="D667" s="202" t="s">
        <v>162</v>
      </c>
      <c r="E667" s="213" t="s">
        <v>1</v>
      </c>
      <c r="F667" s="214" t="s">
        <v>888</v>
      </c>
      <c r="G667" s="212"/>
      <c r="H667" s="215">
        <v>299.5</v>
      </c>
      <c r="I667" s="216"/>
      <c r="J667" s="212"/>
      <c r="K667" s="212"/>
      <c r="L667" s="217"/>
      <c r="M667" s="218"/>
      <c r="N667" s="219"/>
      <c r="O667" s="219"/>
      <c r="P667" s="219"/>
      <c r="Q667" s="219"/>
      <c r="R667" s="219"/>
      <c r="S667" s="219"/>
      <c r="T667" s="220"/>
      <c r="AT667" s="221" t="s">
        <v>162</v>
      </c>
      <c r="AU667" s="221" t="s">
        <v>160</v>
      </c>
      <c r="AV667" s="14" t="s">
        <v>86</v>
      </c>
      <c r="AW667" s="14" t="s">
        <v>31</v>
      </c>
      <c r="AX667" s="14" t="s">
        <v>76</v>
      </c>
      <c r="AY667" s="221" t="s">
        <v>150</v>
      </c>
    </row>
    <row r="668" spans="2:51" s="16" customFormat="1" ht="11.25">
      <c r="B668" s="233"/>
      <c r="C668" s="234"/>
      <c r="D668" s="202" t="s">
        <v>162</v>
      </c>
      <c r="E668" s="235" t="s">
        <v>1</v>
      </c>
      <c r="F668" s="236" t="s">
        <v>170</v>
      </c>
      <c r="G668" s="234"/>
      <c r="H668" s="237">
        <v>2601</v>
      </c>
      <c r="I668" s="238"/>
      <c r="J668" s="234"/>
      <c r="K668" s="234"/>
      <c r="L668" s="239"/>
      <c r="M668" s="240"/>
      <c r="N668" s="241"/>
      <c r="O668" s="241"/>
      <c r="P668" s="241"/>
      <c r="Q668" s="241"/>
      <c r="R668" s="241"/>
      <c r="S668" s="241"/>
      <c r="T668" s="242"/>
      <c r="AT668" s="243" t="s">
        <v>162</v>
      </c>
      <c r="AU668" s="243" t="s">
        <v>160</v>
      </c>
      <c r="AV668" s="16" t="s">
        <v>159</v>
      </c>
      <c r="AW668" s="16" t="s">
        <v>31</v>
      </c>
      <c r="AX668" s="16" t="s">
        <v>84</v>
      </c>
      <c r="AY668" s="243" t="s">
        <v>150</v>
      </c>
    </row>
    <row r="669" spans="1:65" s="2" customFormat="1" ht="24.2" customHeight="1">
      <c r="A669" s="35"/>
      <c r="B669" s="36"/>
      <c r="C669" s="187" t="s">
        <v>893</v>
      </c>
      <c r="D669" s="187" t="s">
        <v>154</v>
      </c>
      <c r="E669" s="188" t="s">
        <v>894</v>
      </c>
      <c r="F669" s="189" t="s">
        <v>895</v>
      </c>
      <c r="G669" s="190" t="s">
        <v>577</v>
      </c>
      <c r="H669" s="191">
        <v>135.5</v>
      </c>
      <c r="I669" s="192"/>
      <c r="J669" s="193">
        <f>ROUND(I669*H669,2)</f>
        <v>0</v>
      </c>
      <c r="K669" s="189" t="s">
        <v>158</v>
      </c>
      <c r="L669" s="40"/>
      <c r="M669" s="194" t="s">
        <v>1</v>
      </c>
      <c r="N669" s="195" t="s">
        <v>41</v>
      </c>
      <c r="O669" s="72"/>
      <c r="P669" s="196">
        <f>O669*H669</f>
        <v>0</v>
      </c>
      <c r="Q669" s="196">
        <v>0.00011</v>
      </c>
      <c r="R669" s="196">
        <f>Q669*H669</f>
        <v>0.014905</v>
      </c>
      <c r="S669" s="196">
        <v>0</v>
      </c>
      <c r="T669" s="197">
        <f>S669*H669</f>
        <v>0</v>
      </c>
      <c r="U669" s="35"/>
      <c r="V669" s="35"/>
      <c r="W669" s="35"/>
      <c r="X669" s="35"/>
      <c r="Y669" s="35"/>
      <c r="Z669" s="35"/>
      <c r="AA669" s="35"/>
      <c r="AB669" s="35"/>
      <c r="AC669" s="35"/>
      <c r="AD669" s="35"/>
      <c r="AE669" s="35"/>
      <c r="AR669" s="198" t="s">
        <v>159</v>
      </c>
      <c r="AT669" s="198" t="s">
        <v>154</v>
      </c>
      <c r="AU669" s="198" t="s">
        <v>160</v>
      </c>
      <c r="AY669" s="18" t="s">
        <v>150</v>
      </c>
      <c r="BE669" s="199">
        <f>IF(N669="základní",J669,0)</f>
        <v>0</v>
      </c>
      <c r="BF669" s="199">
        <f>IF(N669="snížená",J669,0)</f>
        <v>0</v>
      </c>
      <c r="BG669" s="199">
        <f>IF(N669="zákl. přenesená",J669,0)</f>
        <v>0</v>
      </c>
      <c r="BH669" s="199">
        <f>IF(N669="sníž. přenesená",J669,0)</f>
        <v>0</v>
      </c>
      <c r="BI669" s="199">
        <f>IF(N669="nulová",J669,0)</f>
        <v>0</v>
      </c>
      <c r="BJ669" s="18" t="s">
        <v>84</v>
      </c>
      <c r="BK669" s="199">
        <f>ROUND(I669*H669,2)</f>
        <v>0</v>
      </c>
      <c r="BL669" s="18" t="s">
        <v>159</v>
      </c>
      <c r="BM669" s="198" t="s">
        <v>896</v>
      </c>
    </row>
    <row r="670" spans="2:51" s="13" customFormat="1" ht="11.25">
      <c r="B670" s="200"/>
      <c r="C670" s="201"/>
      <c r="D670" s="202" t="s">
        <v>162</v>
      </c>
      <c r="E670" s="203" t="s">
        <v>1</v>
      </c>
      <c r="F670" s="204" t="s">
        <v>866</v>
      </c>
      <c r="G670" s="201"/>
      <c r="H670" s="203" t="s">
        <v>1</v>
      </c>
      <c r="I670" s="205"/>
      <c r="J670" s="201"/>
      <c r="K670" s="201"/>
      <c r="L670" s="206"/>
      <c r="M670" s="207"/>
      <c r="N670" s="208"/>
      <c r="O670" s="208"/>
      <c r="P670" s="208"/>
      <c r="Q670" s="208"/>
      <c r="R670" s="208"/>
      <c r="S670" s="208"/>
      <c r="T670" s="209"/>
      <c r="AT670" s="210" t="s">
        <v>162</v>
      </c>
      <c r="AU670" s="210" t="s">
        <v>160</v>
      </c>
      <c r="AV670" s="13" t="s">
        <v>84</v>
      </c>
      <c r="AW670" s="13" t="s">
        <v>31</v>
      </c>
      <c r="AX670" s="13" t="s">
        <v>76</v>
      </c>
      <c r="AY670" s="210" t="s">
        <v>150</v>
      </c>
    </row>
    <row r="671" spans="2:51" s="14" customFormat="1" ht="11.25">
      <c r="B671" s="211"/>
      <c r="C671" s="212"/>
      <c r="D671" s="202" t="s">
        <v>162</v>
      </c>
      <c r="E671" s="213" t="s">
        <v>1</v>
      </c>
      <c r="F671" s="214" t="s">
        <v>897</v>
      </c>
      <c r="G671" s="212"/>
      <c r="H671" s="215">
        <v>135.5</v>
      </c>
      <c r="I671" s="216"/>
      <c r="J671" s="212"/>
      <c r="K671" s="212"/>
      <c r="L671" s="217"/>
      <c r="M671" s="218"/>
      <c r="N671" s="219"/>
      <c r="O671" s="219"/>
      <c r="P671" s="219"/>
      <c r="Q671" s="219"/>
      <c r="R671" s="219"/>
      <c r="S671" s="219"/>
      <c r="T671" s="220"/>
      <c r="AT671" s="221" t="s">
        <v>162</v>
      </c>
      <c r="AU671" s="221" t="s">
        <v>160</v>
      </c>
      <c r="AV671" s="14" t="s">
        <v>86</v>
      </c>
      <c r="AW671" s="14" t="s">
        <v>31</v>
      </c>
      <c r="AX671" s="14" t="s">
        <v>84</v>
      </c>
      <c r="AY671" s="221" t="s">
        <v>150</v>
      </c>
    </row>
    <row r="672" spans="1:65" s="2" customFormat="1" ht="24.2" customHeight="1">
      <c r="A672" s="35"/>
      <c r="B672" s="36"/>
      <c r="C672" s="187" t="s">
        <v>898</v>
      </c>
      <c r="D672" s="187" t="s">
        <v>154</v>
      </c>
      <c r="E672" s="188" t="s">
        <v>899</v>
      </c>
      <c r="F672" s="189" t="s">
        <v>900</v>
      </c>
      <c r="G672" s="190" t="s">
        <v>577</v>
      </c>
      <c r="H672" s="191">
        <v>135.5</v>
      </c>
      <c r="I672" s="192"/>
      <c r="J672" s="193">
        <f>ROUND(I672*H672,2)</f>
        <v>0</v>
      </c>
      <c r="K672" s="189" t="s">
        <v>158</v>
      </c>
      <c r="L672" s="40"/>
      <c r="M672" s="194" t="s">
        <v>1</v>
      </c>
      <c r="N672" s="195" t="s">
        <v>41</v>
      </c>
      <c r="O672" s="72"/>
      <c r="P672" s="196">
        <f>O672*H672</f>
        <v>0</v>
      </c>
      <c r="Q672" s="196">
        <v>0.00038</v>
      </c>
      <c r="R672" s="196">
        <f>Q672*H672</f>
        <v>0.05149</v>
      </c>
      <c r="S672" s="196">
        <v>0</v>
      </c>
      <c r="T672" s="197">
        <f>S672*H672</f>
        <v>0</v>
      </c>
      <c r="U672" s="35"/>
      <c r="V672" s="35"/>
      <c r="W672" s="35"/>
      <c r="X672" s="35"/>
      <c r="Y672" s="35"/>
      <c r="Z672" s="35"/>
      <c r="AA672" s="35"/>
      <c r="AB672" s="35"/>
      <c r="AC672" s="35"/>
      <c r="AD672" s="35"/>
      <c r="AE672" s="35"/>
      <c r="AR672" s="198" t="s">
        <v>159</v>
      </c>
      <c r="AT672" s="198" t="s">
        <v>154</v>
      </c>
      <c r="AU672" s="198" t="s">
        <v>160</v>
      </c>
      <c r="AY672" s="18" t="s">
        <v>150</v>
      </c>
      <c r="BE672" s="199">
        <f>IF(N672="základní",J672,0)</f>
        <v>0</v>
      </c>
      <c r="BF672" s="199">
        <f>IF(N672="snížená",J672,0)</f>
        <v>0</v>
      </c>
      <c r="BG672" s="199">
        <f>IF(N672="zákl. přenesená",J672,0)</f>
        <v>0</v>
      </c>
      <c r="BH672" s="199">
        <f>IF(N672="sníž. přenesená",J672,0)</f>
        <v>0</v>
      </c>
      <c r="BI672" s="199">
        <f>IF(N672="nulová",J672,0)</f>
        <v>0</v>
      </c>
      <c r="BJ672" s="18" t="s">
        <v>84</v>
      </c>
      <c r="BK672" s="199">
        <f>ROUND(I672*H672,2)</f>
        <v>0</v>
      </c>
      <c r="BL672" s="18" t="s">
        <v>159</v>
      </c>
      <c r="BM672" s="198" t="s">
        <v>901</v>
      </c>
    </row>
    <row r="673" spans="2:51" s="13" customFormat="1" ht="11.25">
      <c r="B673" s="200"/>
      <c r="C673" s="201"/>
      <c r="D673" s="202" t="s">
        <v>162</v>
      </c>
      <c r="E673" s="203" t="s">
        <v>1</v>
      </c>
      <c r="F673" s="204" t="s">
        <v>872</v>
      </c>
      <c r="G673" s="201"/>
      <c r="H673" s="203" t="s">
        <v>1</v>
      </c>
      <c r="I673" s="205"/>
      <c r="J673" s="201"/>
      <c r="K673" s="201"/>
      <c r="L673" s="206"/>
      <c r="M673" s="207"/>
      <c r="N673" s="208"/>
      <c r="O673" s="208"/>
      <c r="P673" s="208"/>
      <c r="Q673" s="208"/>
      <c r="R673" s="208"/>
      <c r="S673" s="208"/>
      <c r="T673" s="209"/>
      <c r="AT673" s="210" t="s">
        <v>162</v>
      </c>
      <c r="AU673" s="210" t="s">
        <v>160</v>
      </c>
      <c r="AV673" s="13" t="s">
        <v>84</v>
      </c>
      <c r="AW673" s="13" t="s">
        <v>31</v>
      </c>
      <c r="AX673" s="13" t="s">
        <v>76</v>
      </c>
      <c r="AY673" s="210" t="s">
        <v>150</v>
      </c>
    </row>
    <row r="674" spans="2:51" s="14" customFormat="1" ht="11.25">
      <c r="B674" s="211"/>
      <c r="C674" s="212"/>
      <c r="D674" s="202" t="s">
        <v>162</v>
      </c>
      <c r="E674" s="213" t="s">
        <v>1</v>
      </c>
      <c r="F674" s="214" t="s">
        <v>897</v>
      </c>
      <c r="G674" s="212"/>
      <c r="H674" s="215">
        <v>135.5</v>
      </c>
      <c r="I674" s="216"/>
      <c r="J674" s="212"/>
      <c r="K674" s="212"/>
      <c r="L674" s="217"/>
      <c r="M674" s="218"/>
      <c r="N674" s="219"/>
      <c r="O674" s="219"/>
      <c r="P674" s="219"/>
      <c r="Q674" s="219"/>
      <c r="R674" s="219"/>
      <c r="S674" s="219"/>
      <c r="T674" s="220"/>
      <c r="AT674" s="221" t="s">
        <v>162</v>
      </c>
      <c r="AU674" s="221" t="s">
        <v>160</v>
      </c>
      <c r="AV674" s="14" t="s">
        <v>86</v>
      </c>
      <c r="AW674" s="14" t="s">
        <v>31</v>
      </c>
      <c r="AX674" s="14" t="s">
        <v>84</v>
      </c>
      <c r="AY674" s="221" t="s">
        <v>150</v>
      </c>
    </row>
    <row r="675" spans="1:65" s="2" customFormat="1" ht="16.5" customHeight="1">
      <c r="A675" s="35"/>
      <c r="B675" s="36"/>
      <c r="C675" s="187" t="s">
        <v>902</v>
      </c>
      <c r="D675" s="187" t="s">
        <v>154</v>
      </c>
      <c r="E675" s="188" t="s">
        <v>903</v>
      </c>
      <c r="F675" s="189" t="s">
        <v>904</v>
      </c>
      <c r="G675" s="190" t="s">
        <v>197</v>
      </c>
      <c r="H675" s="191">
        <v>16.5</v>
      </c>
      <c r="I675" s="192"/>
      <c r="J675" s="193">
        <f>ROUND(I675*H675,2)</f>
        <v>0</v>
      </c>
      <c r="K675" s="189" t="s">
        <v>158</v>
      </c>
      <c r="L675" s="40"/>
      <c r="M675" s="194" t="s">
        <v>1</v>
      </c>
      <c r="N675" s="195" t="s">
        <v>41</v>
      </c>
      <c r="O675" s="72"/>
      <c r="P675" s="196">
        <f>O675*H675</f>
        <v>0</v>
      </c>
      <c r="Q675" s="196">
        <v>1E-05</v>
      </c>
      <c r="R675" s="196">
        <f>Q675*H675</f>
        <v>0.00016500000000000003</v>
      </c>
      <c r="S675" s="196">
        <v>0</v>
      </c>
      <c r="T675" s="197">
        <f>S675*H675</f>
        <v>0</v>
      </c>
      <c r="U675" s="35"/>
      <c r="V675" s="35"/>
      <c r="W675" s="35"/>
      <c r="X675" s="35"/>
      <c r="Y675" s="35"/>
      <c r="Z675" s="35"/>
      <c r="AA675" s="35"/>
      <c r="AB675" s="35"/>
      <c r="AC675" s="35"/>
      <c r="AD675" s="35"/>
      <c r="AE675" s="35"/>
      <c r="AR675" s="198" t="s">
        <v>159</v>
      </c>
      <c r="AT675" s="198" t="s">
        <v>154</v>
      </c>
      <c r="AU675" s="198" t="s">
        <v>160</v>
      </c>
      <c r="AY675" s="18" t="s">
        <v>150</v>
      </c>
      <c r="BE675" s="199">
        <f>IF(N675="základní",J675,0)</f>
        <v>0</v>
      </c>
      <c r="BF675" s="199">
        <f>IF(N675="snížená",J675,0)</f>
        <v>0</v>
      </c>
      <c r="BG675" s="199">
        <f>IF(N675="zákl. přenesená",J675,0)</f>
        <v>0</v>
      </c>
      <c r="BH675" s="199">
        <f>IF(N675="sníž. přenesená",J675,0)</f>
        <v>0</v>
      </c>
      <c r="BI675" s="199">
        <f>IF(N675="nulová",J675,0)</f>
        <v>0</v>
      </c>
      <c r="BJ675" s="18" t="s">
        <v>84</v>
      </c>
      <c r="BK675" s="199">
        <f>ROUND(I675*H675,2)</f>
        <v>0</v>
      </c>
      <c r="BL675" s="18" t="s">
        <v>159</v>
      </c>
      <c r="BM675" s="198" t="s">
        <v>905</v>
      </c>
    </row>
    <row r="676" spans="2:51" s="14" customFormat="1" ht="11.25">
      <c r="B676" s="211"/>
      <c r="C676" s="212"/>
      <c r="D676" s="202" t="s">
        <v>162</v>
      </c>
      <c r="E676" s="213" t="s">
        <v>1</v>
      </c>
      <c r="F676" s="214" t="s">
        <v>906</v>
      </c>
      <c r="G676" s="212"/>
      <c r="H676" s="215">
        <v>16.5</v>
      </c>
      <c r="I676" s="216"/>
      <c r="J676" s="212"/>
      <c r="K676" s="212"/>
      <c r="L676" s="217"/>
      <c r="M676" s="218"/>
      <c r="N676" s="219"/>
      <c r="O676" s="219"/>
      <c r="P676" s="219"/>
      <c r="Q676" s="219"/>
      <c r="R676" s="219"/>
      <c r="S676" s="219"/>
      <c r="T676" s="220"/>
      <c r="AT676" s="221" t="s">
        <v>162</v>
      </c>
      <c r="AU676" s="221" t="s">
        <v>160</v>
      </c>
      <c r="AV676" s="14" t="s">
        <v>86</v>
      </c>
      <c r="AW676" s="14" t="s">
        <v>31</v>
      </c>
      <c r="AX676" s="14" t="s">
        <v>84</v>
      </c>
      <c r="AY676" s="221" t="s">
        <v>150</v>
      </c>
    </row>
    <row r="677" spans="1:65" s="2" customFormat="1" ht="24.2" customHeight="1">
      <c r="A677" s="35"/>
      <c r="B677" s="36"/>
      <c r="C677" s="187" t="s">
        <v>907</v>
      </c>
      <c r="D677" s="187" t="s">
        <v>154</v>
      </c>
      <c r="E677" s="188" t="s">
        <v>908</v>
      </c>
      <c r="F677" s="189" t="s">
        <v>909</v>
      </c>
      <c r="G677" s="190" t="s">
        <v>197</v>
      </c>
      <c r="H677" s="191">
        <v>16.5</v>
      </c>
      <c r="I677" s="192"/>
      <c r="J677" s="193">
        <f>ROUND(I677*H677,2)</f>
        <v>0</v>
      </c>
      <c r="K677" s="189" t="s">
        <v>158</v>
      </c>
      <c r="L677" s="40"/>
      <c r="M677" s="194" t="s">
        <v>1</v>
      </c>
      <c r="N677" s="195" t="s">
        <v>41</v>
      </c>
      <c r="O677" s="72"/>
      <c r="P677" s="196">
        <f>O677*H677</f>
        <v>0</v>
      </c>
      <c r="Q677" s="196">
        <v>0.00085</v>
      </c>
      <c r="R677" s="196">
        <f>Q677*H677</f>
        <v>0.014025</v>
      </c>
      <c r="S677" s="196">
        <v>0</v>
      </c>
      <c r="T677" s="197">
        <f>S677*H677</f>
        <v>0</v>
      </c>
      <c r="U677" s="35"/>
      <c r="V677" s="35"/>
      <c r="W677" s="35"/>
      <c r="X677" s="35"/>
      <c r="Y677" s="35"/>
      <c r="Z677" s="35"/>
      <c r="AA677" s="35"/>
      <c r="AB677" s="35"/>
      <c r="AC677" s="35"/>
      <c r="AD677" s="35"/>
      <c r="AE677" s="35"/>
      <c r="AR677" s="198" t="s">
        <v>159</v>
      </c>
      <c r="AT677" s="198" t="s">
        <v>154</v>
      </c>
      <c r="AU677" s="198" t="s">
        <v>160</v>
      </c>
      <c r="AY677" s="18" t="s">
        <v>150</v>
      </c>
      <c r="BE677" s="199">
        <f>IF(N677="základní",J677,0)</f>
        <v>0</v>
      </c>
      <c r="BF677" s="199">
        <f>IF(N677="snížená",J677,0)</f>
        <v>0</v>
      </c>
      <c r="BG677" s="199">
        <f>IF(N677="zákl. přenesená",J677,0)</f>
        <v>0</v>
      </c>
      <c r="BH677" s="199">
        <f>IF(N677="sníž. přenesená",J677,0)</f>
        <v>0</v>
      </c>
      <c r="BI677" s="199">
        <f>IF(N677="nulová",J677,0)</f>
        <v>0</v>
      </c>
      <c r="BJ677" s="18" t="s">
        <v>84</v>
      </c>
      <c r="BK677" s="199">
        <f>ROUND(I677*H677,2)</f>
        <v>0</v>
      </c>
      <c r="BL677" s="18" t="s">
        <v>159</v>
      </c>
      <c r="BM677" s="198" t="s">
        <v>910</v>
      </c>
    </row>
    <row r="678" spans="2:51" s="13" customFormat="1" ht="11.25">
      <c r="B678" s="200"/>
      <c r="C678" s="201"/>
      <c r="D678" s="202" t="s">
        <v>162</v>
      </c>
      <c r="E678" s="203" t="s">
        <v>1</v>
      </c>
      <c r="F678" s="204" t="s">
        <v>866</v>
      </c>
      <c r="G678" s="201"/>
      <c r="H678" s="203" t="s">
        <v>1</v>
      </c>
      <c r="I678" s="205"/>
      <c r="J678" s="201"/>
      <c r="K678" s="201"/>
      <c r="L678" s="206"/>
      <c r="M678" s="207"/>
      <c r="N678" s="208"/>
      <c r="O678" s="208"/>
      <c r="P678" s="208"/>
      <c r="Q678" s="208"/>
      <c r="R678" s="208"/>
      <c r="S678" s="208"/>
      <c r="T678" s="209"/>
      <c r="AT678" s="210" t="s">
        <v>162</v>
      </c>
      <c r="AU678" s="210" t="s">
        <v>160</v>
      </c>
      <c r="AV678" s="13" t="s">
        <v>84</v>
      </c>
      <c r="AW678" s="13" t="s">
        <v>31</v>
      </c>
      <c r="AX678" s="13" t="s">
        <v>76</v>
      </c>
      <c r="AY678" s="210" t="s">
        <v>150</v>
      </c>
    </row>
    <row r="679" spans="2:51" s="14" customFormat="1" ht="11.25">
      <c r="B679" s="211"/>
      <c r="C679" s="212"/>
      <c r="D679" s="202" t="s">
        <v>162</v>
      </c>
      <c r="E679" s="213" t="s">
        <v>1</v>
      </c>
      <c r="F679" s="214" t="s">
        <v>911</v>
      </c>
      <c r="G679" s="212"/>
      <c r="H679" s="215">
        <v>16.5</v>
      </c>
      <c r="I679" s="216"/>
      <c r="J679" s="212"/>
      <c r="K679" s="212"/>
      <c r="L679" s="217"/>
      <c r="M679" s="218"/>
      <c r="N679" s="219"/>
      <c r="O679" s="219"/>
      <c r="P679" s="219"/>
      <c r="Q679" s="219"/>
      <c r="R679" s="219"/>
      <c r="S679" s="219"/>
      <c r="T679" s="220"/>
      <c r="AT679" s="221" t="s">
        <v>162</v>
      </c>
      <c r="AU679" s="221" t="s">
        <v>160</v>
      </c>
      <c r="AV679" s="14" t="s">
        <v>86</v>
      </c>
      <c r="AW679" s="14" t="s">
        <v>31</v>
      </c>
      <c r="AX679" s="14" t="s">
        <v>84</v>
      </c>
      <c r="AY679" s="221" t="s">
        <v>150</v>
      </c>
    </row>
    <row r="680" spans="1:65" s="2" customFormat="1" ht="24.2" customHeight="1">
      <c r="A680" s="35"/>
      <c r="B680" s="36"/>
      <c r="C680" s="187" t="s">
        <v>912</v>
      </c>
      <c r="D680" s="187" t="s">
        <v>154</v>
      </c>
      <c r="E680" s="188" t="s">
        <v>913</v>
      </c>
      <c r="F680" s="189" t="s">
        <v>914</v>
      </c>
      <c r="G680" s="190" t="s">
        <v>197</v>
      </c>
      <c r="H680" s="191">
        <v>16.5</v>
      </c>
      <c r="I680" s="192"/>
      <c r="J680" s="193">
        <f>ROUND(I680*H680,2)</f>
        <v>0</v>
      </c>
      <c r="K680" s="189" t="s">
        <v>158</v>
      </c>
      <c r="L680" s="40"/>
      <c r="M680" s="194" t="s">
        <v>1</v>
      </c>
      <c r="N680" s="195" t="s">
        <v>41</v>
      </c>
      <c r="O680" s="72"/>
      <c r="P680" s="196">
        <f>O680*H680</f>
        <v>0</v>
      </c>
      <c r="Q680" s="196">
        <v>0.0026</v>
      </c>
      <c r="R680" s="196">
        <f>Q680*H680</f>
        <v>0.0429</v>
      </c>
      <c r="S680" s="196">
        <v>0</v>
      </c>
      <c r="T680" s="197">
        <f>S680*H680</f>
        <v>0</v>
      </c>
      <c r="U680" s="35"/>
      <c r="V680" s="35"/>
      <c r="W680" s="35"/>
      <c r="X680" s="35"/>
      <c r="Y680" s="35"/>
      <c r="Z680" s="35"/>
      <c r="AA680" s="35"/>
      <c r="AB680" s="35"/>
      <c r="AC680" s="35"/>
      <c r="AD680" s="35"/>
      <c r="AE680" s="35"/>
      <c r="AR680" s="198" t="s">
        <v>159</v>
      </c>
      <c r="AT680" s="198" t="s">
        <v>154</v>
      </c>
      <c r="AU680" s="198" t="s">
        <v>160</v>
      </c>
      <c r="AY680" s="18" t="s">
        <v>150</v>
      </c>
      <c r="BE680" s="199">
        <f>IF(N680="základní",J680,0)</f>
        <v>0</v>
      </c>
      <c r="BF680" s="199">
        <f>IF(N680="snížená",J680,0)</f>
        <v>0</v>
      </c>
      <c r="BG680" s="199">
        <f>IF(N680="zákl. přenesená",J680,0)</f>
        <v>0</v>
      </c>
      <c r="BH680" s="199">
        <f>IF(N680="sníž. přenesená",J680,0)</f>
        <v>0</v>
      </c>
      <c r="BI680" s="199">
        <f>IF(N680="nulová",J680,0)</f>
        <v>0</v>
      </c>
      <c r="BJ680" s="18" t="s">
        <v>84</v>
      </c>
      <c r="BK680" s="199">
        <f>ROUND(I680*H680,2)</f>
        <v>0</v>
      </c>
      <c r="BL680" s="18" t="s">
        <v>159</v>
      </c>
      <c r="BM680" s="198" t="s">
        <v>915</v>
      </c>
    </row>
    <row r="681" spans="2:51" s="13" customFormat="1" ht="11.25">
      <c r="B681" s="200"/>
      <c r="C681" s="201"/>
      <c r="D681" s="202" t="s">
        <v>162</v>
      </c>
      <c r="E681" s="203" t="s">
        <v>1</v>
      </c>
      <c r="F681" s="204" t="s">
        <v>872</v>
      </c>
      <c r="G681" s="201"/>
      <c r="H681" s="203" t="s">
        <v>1</v>
      </c>
      <c r="I681" s="205"/>
      <c r="J681" s="201"/>
      <c r="K681" s="201"/>
      <c r="L681" s="206"/>
      <c r="M681" s="207"/>
      <c r="N681" s="208"/>
      <c r="O681" s="208"/>
      <c r="P681" s="208"/>
      <c r="Q681" s="208"/>
      <c r="R681" s="208"/>
      <c r="S681" s="208"/>
      <c r="T681" s="209"/>
      <c r="AT681" s="210" t="s">
        <v>162</v>
      </c>
      <c r="AU681" s="210" t="s">
        <v>160</v>
      </c>
      <c r="AV681" s="13" t="s">
        <v>84</v>
      </c>
      <c r="AW681" s="13" t="s">
        <v>31</v>
      </c>
      <c r="AX681" s="13" t="s">
        <v>76</v>
      </c>
      <c r="AY681" s="210" t="s">
        <v>150</v>
      </c>
    </row>
    <row r="682" spans="2:51" s="14" customFormat="1" ht="11.25">
      <c r="B682" s="211"/>
      <c r="C682" s="212"/>
      <c r="D682" s="202" t="s">
        <v>162</v>
      </c>
      <c r="E682" s="213" t="s">
        <v>1</v>
      </c>
      <c r="F682" s="214" t="s">
        <v>911</v>
      </c>
      <c r="G682" s="212"/>
      <c r="H682" s="215">
        <v>16.5</v>
      </c>
      <c r="I682" s="216"/>
      <c r="J682" s="212"/>
      <c r="K682" s="212"/>
      <c r="L682" s="217"/>
      <c r="M682" s="218"/>
      <c r="N682" s="219"/>
      <c r="O682" s="219"/>
      <c r="P682" s="219"/>
      <c r="Q682" s="219"/>
      <c r="R682" s="219"/>
      <c r="S682" s="219"/>
      <c r="T682" s="220"/>
      <c r="AT682" s="221" t="s">
        <v>162</v>
      </c>
      <c r="AU682" s="221" t="s">
        <v>160</v>
      </c>
      <c r="AV682" s="14" t="s">
        <v>86</v>
      </c>
      <c r="AW682" s="14" t="s">
        <v>31</v>
      </c>
      <c r="AX682" s="14" t="s">
        <v>84</v>
      </c>
      <c r="AY682" s="221" t="s">
        <v>150</v>
      </c>
    </row>
    <row r="683" spans="2:63" s="12" customFormat="1" ht="20.85" customHeight="1">
      <c r="B683" s="171"/>
      <c r="C683" s="172"/>
      <c r="D683" s="173" t="s">
        <v>75</v>
      </c>
      <c r="E683" s="185" t="s">
        <v>916</v>
      </c>
      <c r="F683" s="185" t="s">
        <v>917</v>
      </c>
      <c r="G683" s="172"/>
      <c r="H683" s="172"/>
      <c r="I683" s="175"/>
      <c r="J683" s="186">
        <f>BK683</f>
        <v>0</v>
      </c>
      <c r="K683" s="172"/>
      <c r="L683" s="177"/>
      <c r="M683" s="178"/>
      <c r="N683" s="179"/>
      <c r="O683" s="179"/>
      <c r="P683" s="180">
        <f>SUM(P684:P739)</f>
        <v>0</v>
      </c>
      <c r="Q683" s="179"/>
      <c r="R683" s="180">
        <f>SUM(R684:R739)</f>
        <v>24.12866</v>
      </c>
      <c r="S683" s="179"/>
      <c r="T683" s="181">
        <f>SUM(T684:T739)</f>
        <v>0</v>
      </c>
      <c r="AR683" s="182" t="s">
        <v>84</v>
      </c>
      <c r="AT683" s="183" t="s">
        <v>75</v>
      </c>
      <c r="AU683" s="183" t="s">
        <v>86</v>
      </c>
      <c r="AY683" s="182" t="s">
        <v>150</v>
      </c>
      <c r="BK683" s="184">
        <f>SUM(BK684:BK739)</f>
        <v>0</v>
      </c>
    </row>
    <row r="684" spans="1:65" s="2" customFormat="1" ht="24.2" customHeight="1">
      <c r="A684" s="35"/>
      <c r="B684" s="36"/>
      <c r="C684" s="187" t="s">
        <v>918</v>
      </c>
      <c r="D684" s="187" t="s">
        <v>154</v>
      </c>
      <c r="E684" s="188" t="s">
        <v>919</v>
      </c>
      <c r="F684" s="189" t="s">
        <v>920</v>
      </c>
      <c r="G684" s="190" t="s">
        <v>356</v>
      </c>
      <c r="H684" s="191">
        <v>29</v>
      </c>
      <c r="I684" s="192"/>
      <c r="J684" s="193">
        <f>ROUND(I684*H684,2)</f>
        <v>0</v>
      </c>
      <c r="K684" s="189" t="s">
        <v>158</v>
      </c>
      <c r="L684" s="40"/>
      <c r="M684" s="194" t="s">
        <v>1</v>
      </c>
      <c r="N684" s="195" t="s">
        <v>41</v>
      </c>
      <c r="O684" s="72"/>
      <c r="P684" s="196">
        <f>O684*H684</f>
        <v>0</v>
      </c>
      <c r="Q684" s="196">
        <v>0.10941</v>
      </c>
      <c r="R684" s="196">
        <f>Q684*H684</f>
        <v>3.1728899999999998</v>
      </c>
      <c r="S684" s="196">
        <v>0</v>
      </c>
      <c r="T684" s="197">
        <f>S684*H684</f>
        <v>0</v>
      </c>
      <c r="U684" s="35"/>
      <c r="V684" s="35"/>
      <c r="W684" s="35"/>
      <c r="X684" s="35"/>
      <c r="Y684" s="35"/>
      <c r="Z684" s="35"/>
      <c r="AA684" s="35"/>
      <c r="AB684" s="35"/>
      <c r="AC684" s="35"/>
      <c r="AD684" s="35"/>
      <c r="AE684" s="35"/>
      <c r="AR684" s="198" t="s">
        <v>159</v>
      </c>
      <c r="AT684" s="198" t="s">
        <v>154</v>
      </c>
      <c r="AU684" s="198" t="s">
        <v>160</v>
      </c>
      <c r="AY684" s="18" t="s">
        <v>150</v>
      </c>
      <c r="BE684" s="199">
        <f>IF(N684="základní",J684,0)</f>
        <v>0</v>
      </c>
      <c r="BF684" s="199">
        <f>IF(N684="snížená",J684,0)</f>
        <v>0</v>
      </c>
      <c r="BG684" s="199">
        <f>IF(N684="zákl. přenesená",J684,0)</f>
        <v>0</v>
      </c>
      <c r="BH684" s="199">
        <f>IF(N684="sníž. přenesená",J684,0)</f>
        <v>0</v>
      </c>
      <c r="BI684" s="199">
        <f>IF(N684="nulová",J684,0)</f>
        <v>0</v>
      </c>
      <c r="BJ684" s="18" t="s">
        <v>84</v>
      </c>
      <c r="BK684" s="199">
        <f>ROUND(I684*H684,2)</f>
        <v>0</v>
      </c>
      <c r="BL684" s="18" t="s">
        <v>159</v>
      </c>
      <c r="BM684" s="198" t="s">
        <v>921</v>
      </c>
    </row>
    <row r="685" spans="2:51" s="14" customFormat="1" ht="11.25">
      <c r="B685" s="211"/>
      <c r="C685" s="212"/>
      <c r="D685" s="202" t="s">
        <v>162</v>
      </c>
      <c r="E685" s="213" t="s">
        <v>1</v>
      </c>
      <c r="F685" s="214" t="s">
        <v>922</v>
      </c>
      <c r="G685" s="212"/>
      <c r="H685" s="215">
        <v>13</v>
      </c>
      <c r="I685" s="216"/>
      <c r="J685" s="212"/>
      <c r="K685" s="212"/>
      <c r="L685" s="217"/>
      <c r="M685" s="218"/>
      <c r="N685" s="219"/>
      <c r="O685" s="219"/>
      <c r="P685" s="219"/>
      <c r="Q685" s="219"/>
      <c r="R685" s="219"/>
      <c r="S685" s="219"/>
      <c r="T685" s="220"/>
      <c r="AT685" s="221" t="s">
        <v>162</v>
      </c>
      <c r="AU685" s="221" t="s">
        <v>160</v>
      </c>
      <c r="AV685" s="14" t="s">
        <v>86</v>
      </c>
      <c r="AW685" s="14" t="s">
        <v>31</v>
      </c>
      <c r="AX685" s="14" t="s">
        <v>76</v>
      </c>
      <c r="AY685" s="221" t="s">
        <v>150</v>
      </c>
    </row>
    <row r="686" spans="2:51" s="14" customFormat="1" ht="11.25">
      <c r="B686" s="211"/>
      <c r="C686" s="212"/>
      <c r="D686" s="202" t="s">
        <v>162</v>
      </c>
      <c r="E686" s="213" t="s">
        <v>1</v>
      </c>
      <c r="F686" s="214" t="s">
        <v>923</v>
      </c>
      <c r="G686" s="212"/>
      <c r="H686" s="215">
        <v>12</v>
      </c>
      <c r="I686" s="216"/>
      <c r="J686" s="212"/>
      <c r="K686" s="212"/>
      <c r="L686" s="217"/>
      <c r="M686" s="218"/>
      <c r="N686" s="219"/>
      <c r="O686" s="219"/>
      <c r="P686" s="219"/>
      <c r="Q686" s="219"/>
      <c r="R686" s="219"/>
      <c r="S686" s="219"/>
      <c r="T686" s="220"/>
      <c r="AT686" s="221" t="s">
        <v>162</v>
      </c>
      <c r="AU686" s="221" t="s">
        <v>160</v>
      </c>
      <c r="AV686" s="14" t="s">
        <v>86</v>
      </c>
      <c r="AW686" s="14" t="s">
        <v>31</v>
      </c>
      <c r="AX686" s="14" t="s">
        <v>76</v>
      </c>
      <c r="AY686" s="221" t="s">
        <v>150</v>
      </c>
    </row>
    <row r="687" spans="2:51" s="14" customFormat="1" ht="11.25">
      <c r="B687" s="211"/>
      <c r="C687" s="212"/>
      <c r="D687" s="202" t="s">
        <v>162</v>
      </c>
      <c r="E687" s="213" t="s">
        <v>1</v>
      </c>
      <c r="F687" s="214" t="s">
        <v>924</v>
      </c>
      <c r="G687" s="212"/>
      <c r="H687" s="215">
        <v>2</v>
      </c>
      <c r="I687" s="216"/>
      <c r="J687" s="212"/>
      <c r="K687" s="212"/>
      <c r="L687" s="217"/>
      <c r="M687" s="218"/>
      <c r="N687" s="219"/>
      <c r="O687" s="219"/>
      <c r="P687" s="219"/>
      <c r="Q687" s="219"/>
      <c r="R687" s="219"/>
      <c r="S687" s="219"/>
      <c r="T687" s="220"/>
      <c r="AT687" s="221" t="s">
        <v>162</v>
      </c>
      <c r="AU687" s="221" t="s">
        <v>160</v>
      </c>
      <c r="AV687" s="14" t="s">
        <v>86</v>
      </c>
      <c r="AW687" s="14" t="s">
        <v>31</v>
      </c>
      <c r="AX687" s="14" t="s">
        <v>76</v>
      </c>
      <c r="AY687" s="221" t="s">
        <v>150</v>
      </c>
    </row>
    <row r="688" spans="2:51" s="14" customFormat="1" ht="11.25">
      <c r="B688" s="211"/>
      <c r="C688" s="212"/>
      <c r="D688" s="202" t="s">
        <v>162</v>
      </c>
      <c r="E688" s="213" t="s">
        <v>1</v>
      </c>
      <c r="F688" s="214" t="s">
        <v>925</v>
      </c>
      <c r="G688" s="212"/>
      <c r="H688" s="215">
        <v>2</v>
      </c>
      <c r="I688" s="216"/>
      <c r="J688" s="212"/>
      <c r="K688" s="212"/>
      <c r="L688" s="217"/>
      <c r="M688" s="218"/>
      <c r="N688" s="219"/>
      <c r="O688" s="219"/>
      <c r="P688" s="219"/>
      <c r="Q688" s="219"/>
      <c r="R688" s="219"/>
      <c r="S688" s="219"/>
      <c r="T688" s="220"/>
      <c r="AT688" s="221" t="s">
        <v>162</v>
      </c>
      <c r="AU688" s="221" t="s">
        <v>160</v>
      </c>
      <c r="AV688" s="14" t="s">
        <v>86</v>
      </c>
      <c r="AW688" s="14" t="s">
        <v>31</v>
      </c>
      <c r="AX688" s="14" t="s">
        <v>76</v>
      </c>
      <c r="AY688" s="221" t="s">
        <v>150</v>
      </c>
    </row>
    <row r="689" spans="2:51" s="16" customFormat="1" ht="11.25">
      <c r="B689" s="233"/>
      <c r="C689" s="234"/>
      <c r="D689" s="202" t="s">
        <v>162</v>
      </c>
      <c r="E689" s="235" t="s">
        <v>1</v>
      </c>
      <c r="F689" s="236" t="s">
        <v>170</v>
      </c>
      <c r="G689" s="234"/>
      <c r="H689" s="237">
        <v>29</v>
      </c>
      <c r="I689" s="238"/>
      <c r="J689" s="234"/>
      <c r="K689" s="234"/>
      <c r="L689" s="239"/>
      <c r="M689" s="240"/>
      <c r="N689" s="241"/>
      <c r="O689" s="241"/>
      <c r="P689" s="241"/>
      <c r="Q689" s="241"/>
      <c r="R689" s="241"/>
      <c r="S689" s="241"/>
      <c r="T689" s="242"/>
      <c r="AT689" s="243" t="s">
        <v>162</v>
      </c>
      <c r="AU689" s="243" t="s">
        <v>160</v>
      </c>
      <c r="AV689" s="16" t="s">
        <v>159</v>
      </c>
      <c r="AW689" s="16" t="s">
        <v>31</v>
      </c>
      <c r="AX689" s="16" t="s">
        <v>84</v>
      </c>
      <c r="AY689" s="243" t="s">
        <v>150</v>
      </c>
    </row>
    <row r="690" spans="1:65" s="2" customFormat="1" ht="21.75" customHeight="1">
      <c r="A690" s="35"/>
      <c r="B690" s="36"/>
      <c r="C690" s="244" t="s">
        <v>926</v>
      </c>
      <c r="D690" s="244" t="s">
        <v>255</v>
      </c>
      <c r="E690" s="245" t="s">
        <v>927</v>
      </c>
      <c r="F690" s="246" t="s">
        <v>928</v>
      </c>
      <c r="G690" s="247" t="s">
        <v>356</v>
      </c>
      <c r="H690" s="248">
        <v>29</v>
      </c>
      <c r="I690" s="249"/>
      <c r="J690" s="250">
        <f>ROUND(I690*H690,2)</f>
        <v>0</v>
      </c>
      <c r="K690" s="246" t="s">
        <v>158</v>
      </c>
      <c r="L690" s="251"/>
      <c r="M690" s="252" t="s">
        <v>1</v>
      </c>
      <c r="N690" s="253" t="s">
        <v>41</v>
      </c>
      <c r="O690" s="72"/>
      <c r="P690" s="196">
        <f>O690*H690</f>
        <v>0</v>
      </c>
      <c r="Q690" s="196">
        <v>0.0025</v>
      </c>
      <c r="R690" s="196">
        <f>Q690*H690</f>
        <v>0.0725</v>
      </c>
      <c r="S690" s="196">
        <v>0</v>
      </c>
      <c r="T690" s="197">
        <f>S690*H690</f>
        <v>0</v>
      </c>
      <c r="U690" s="35"/>
      <c r="V690" s="35"/>
      <c r="W690" s="35"/>
      <c r="X690" s="35"/>
      <c r="Y690" s="35"/>
      <c r="Z690" s="35"/>
      <c r="AA690" s="35"/>
      <c r="AB690" s="35"/>
      <c r="AC690" s="35"/>
      <c r="AD690" s="35"/>
      <c r="AE690" s="35"/>
      <c r="AR690" s="198" t="s">
        <v>228</v>
      </c>
      <c r="AT690" s="198" t="s">
        <v>255</v>
      </c>
      <c r="AU690" s="198" t="s">
        <v>160</v>
      </c>
      <c r="AY690" s="18" t="s">
        <v>150</v>
      </c>
      <c r="BE690" s="199">
        <f>IF(N690="základní",J690,0)</f>
        <v>0</v>
      </c>
      <c r="BF690" s="199">
        <f>IF(N690="snížená",J690,0)</f>
        <v>0</v>
      </c>
      <c r="BG690" s="199">
        <f>IF(N690="zákl. přenesená",J690,0)</f>
        <v>0</v>
      </c>
      <c r="BH690" s="199">
        <f>IF(N690="sníž. přenesená",J690,0)</f>
        <v>0</v>
      </c>
      <c r="BI690" s="199">
        <f>IF(N690="nulová",J690,0)</f>
        <v>0</v>
      </c>
      <c r="BJ690" s="18" t="s">
        <v>84</v>
      </c>
      <c r="BK690" s="199">
        <f>ROUND(I690*H690,2)</f>
        <v>0</v>
      </c>
      <c r="BL690" s="18" t="s">
        <v>159</v>
      </c>
      <c r="BM690" s="198" t="s">
        <v>929</v>
      </c>
    </row>
    <row r="691" spans="1:65" s="2" customFormat="1" ht="24.2" customHeight="1">
      <c r="A691" s="35"/>
      <c r="B691" s="36"/>
      <c r="C691" s="187" t="s">
        <v>930</v>
      </c>
      <c r="D691" s="187" t="s">
        <v>154</v>
      </c>
      <c r="E691" s="188" t="s">
        <v>931</v>
      </c>
      <c r="F691" s="189" t="s">
        <v>932</v>
      </c>
      <c r="G691" s="190" t="s">
        <v>356</v>
      </c>
      <c r="H691" s="191">
        <v>43</v>
      </c>
      <c r="I691" s="192"/>
      <c r="J691" s="193">
        <f>ROUND(I691*H691,2)</f>
        <v>0</v>
      </c>
      <c r="K691" s="189" t="s">
        <v>158</v>
      </c>
      <c r="L691" s="40"/>
      <c r="M691" s="194" t="s">
        <v>1</v>
      </c>
      <c r="N691" s="195" t="s">
        <v>41</v>
      </c>
      <c r="O691" s="72"/>
      <c r="P691" s="196">
        <f>O691*H691</f>
        <v>0</v>
      </c>
      <c r="Q691" s="196">
        <v>0.0007</v>
      </c>
      <c r="R691" s="196">
        <f>Q691*H691</f>
        <v>0.0301</v>
      </c>
      <c r="S691" s="196">
        <v>0</v>
      </c>
      <c r="T691" s="197">
        <f>S691*H691</f>
        <v>0</v>
      </c>
      <c r="U691" s="35"/>
      <c r="V691" s="35"/>
      <c r="W691" s="35"/>
      <c r="X691" s="35"/>
      <c r="Y691" s="35"/>
      <c r="Z691" s="35"/>
      <c r="AA691" s="35"/>
      <c r="AB691" s="35"/>
      <c r="AC691" s="35"/>
      <c r="AD691" s="35"/>
      <c r="AE691" s="35"/>
      <c r="AR691" s="198" t="s">
        <v>159</v>
      </c>
      <c r="AT691" s="198" t="s">
        <v>154</v>
      </c>
      <c r="AU691" s="198" t="s">
        <v>160</v>
      </c>
      <c r="AY691" s="18" t="s">
        <v>150</v>
      </c>
      <c r="BE691" s="199">
        <f>IF(N691="základní",J691,0)</f>
        <v>0</v>
      </c>
      <c r="BF691" s="199">
        <f>IF(N691="snížená",J691,0)</f>
        <v>0</v>
      </c>
      <c r="BG691" s="199">
        <f>IF(N691="zákl. přenesená",J691,0)</f>
        <v>0</v>
      </c>
      <c r="BH691" s="199">
        <f>IF(N691="sníž. přenesená",J691,0)</f>
        <v>0</v>
      </c>
      <c r="BI691" s="199">
        <f>IF(N691="nulová",J691,0)</f>
        <v>0</v>
      </c>
      <c r="BJ691" s="18" t="s">
        <v>84</v>
      </c>
      <c r="BK691" s="199">
        <f>ROUND(I691*H691,2)</f>
        <v>0</v>
      </c>
      <c r="BL691" s="18" t="s">
        <v>159</v>
      </c>
      <c r="BM691" s="198" t="s">
        <v>933</v>
      </c>
    </row>
    <row r="692" spans="2:51" s="14" customFormat="1" ht="11.25">
      <c r="B692" s="211"/>
      <c r="C692" s="212"/>
      <c r="D692" s="202" t="s">
        <v>162</v>
      </c>
      <c r="E692" s="213" t="s">
        <v>1</v>
      </c>
      <c r="F692" s="214" t="s">
        <v>934</v>
      </c>
      <c r="G692" s="212"/>
      <c r="H692" s="215">
        <v>43</v>
      </c>
      <c r="I692" s="216"/>
      <c r="J692" s="212"/>
      <c r="K692" s="212"/>
      <c r="L692" s="217"/>
      <c r="M692" s="218"/>
      <c r="N692" s="219"/>
      <c r="O692" s="219"/>
      <c r="P692" s="219"/>
      <c r="Q692" s="219"/>
      <c r="R692" s="219"/>
      <c r="S692" s="219"/>
      <c r="T692" s="220"/>
      <c r="AT692" s="221" t="s">
        <v>162</v>
      </c>
      <c r="AU692" s="221" t="s">
        <v>160</v>
      </c>
      <c r="AV692" s="14" t="s">
        <v>86</v>
      </c>
      <c r="AW692" s="14" t="s">
        <v>31</v>
      </c>
      <c r="AX692" s="14" t="s">
        <v>84</v>
      </c>
      <c r="AY692" s="221" t="s">
        <v>150</v>
      </c>
    </row>
    <row r="693" spans="1:65" s="2" customFormat="1" ht="16.5" customHeight="1">
      <c r="A693" s="35"/>
      <c r="B693" s="36"/>
      <c r="C693" s="244" t="s">
        <v>935</v>
      </c>
      <c r="D693" s="244" t="s">
        <v>255</v>
      </c>
      <c r="E693" s="245" t="s">
        <v>936</v>
      </c>
      <c r="F693" s="246" t="s">
        <v>937</v>
      </c>
      <c r="G693" s="247" t="s">
        <v>356</v>
      </c>
      <c r="H693" s="248">
        <v>4</v>
      </c>
      <c r="I693" s="249"/>
      <c r="J693" s="250">
        <f>ROUND(I693*H693,2)</f>
        <v>0</v>
      </c>
      <c r="K693" s="246" t="s">
        <v>158</v>
      </c>
      <c r="L693" s="251"/>
      <c r="M693" s="252" t="s">
        <v>1</v>
      </c>
      <c r="N693" s="253" t="s">
        <v>41</v>
      </c>
      <c r="O693" s="72"/>
      <c r="P693" s="196">
        <f>O693*H693</f>
        <v>0</v>
      </c>
      <c r="Q693" s="196">
        <v>0.005</v>
      </c>
      <c r="R693" s="196">
        <f>Q693*H693</f>
        <v>0.02</v>
      </c>
      <c r="S693" s="196">
        <v>0</v>
      </c>
      <c r="T693" s="197">
        <f>S693*H693</f>
        <v>0</v>
      </c>
      <c r="U693" s="35"/>
      <c r="V693" s="35"/>
      <c r="W693" s="35"/>
      <c r="X693" s="35"/>
      <c r="Y693" s="35"/>
      <c r="Z693" s="35"/>
      <c r="AA693" s="35"/>
      <c r="AB693" s="35"/>
      <c r="AC693" s="35"/>
      <c r="AD693" s="35"/>
      <c r="AE693" s="35"/>
      <c r="AR693" s="198" t="s">
        <v>228</v>
      </c>
      <c r="AT693" s="198" t="s">
        <v>255</v>
      </c>
      <c r="AU693" s="198" t="s">
        <v>160</v>
      </c>
      <c r="AY693" s="18" t="s">
        <v>150</v>
      </c>
      <c r="BE693" s="199">
        <f>IF(N693="základní",J693,0)</f>
        <v>0</v>
      </c>
      <c r="BF693" s="199">
        <f>IF(N693="snížená",J693,0)</f>
        <v>0</v>
      </c>
      <c r="BG693" s="199">
        <f>IF(N693="zákl. přenesená",J693,0)</f>
        <v>0</v>
      </c>
      <c r="BH693" s="199">
        <f>IF(N693="sníž. přenesená",J693,0)</f>
        <v>0</v>
      </c>
      <c r="BI693" s="199">
        <f>IF(N693="nulová",J693,0)</f>
        <v>0</v>
      </c>
      <c r="BJ693" s="18" t="s">
        <v>84</v>
      </c>
      <c r="BK693" s="199">
        <f>ROUND(I693*H693,2)</f>
        <v>0</v>
      </c>
      <c r="BL693" s="18" t="s">
        <v>159</v>
      </c>
      <c r="BM693" s="198" t="s">
        <v>938</v>
      </c>
    </row>
    <row r="694" spans="2:51" s="14" customFormat="1" ht="11.25">
      <c r="B694" s="211"/>
      <c r="C694" s="212"/>
      <c r="D694" s="202" t="s">
        <v>162</v>
      </c>
      <c r="E694" s="213" t="s">
        <v>1</v>
      </c>
      <c r="F694" s="214" t="s">
        <v>939</v>
      </c>
      <c r="G694" s="212"/>
      <c r="H694" s="215">
        <v>4</v>
      </c>
      <c r="I694" s="216"/>
      <c r="J694" s="212"/>
      <c r="K694" s="212"/>
      <c r="L694" s="217"/>
      <c r="M694" s="218"/>
      <c r="N694" s="219"/>
      <c r="O694" s="219"/>
      <c r="P694" s="219"/>
      <c r="Q694" s="219"/>
      <c r="R694" s="219"/>
      <c r="S694" s="219"/>
      <c r="T694" s="220"/>
      <c r="AT694" s="221" t="s">
        <v>162</v>
      </c>
      <c r="AU694" s="221" t="s">
        <v>160</v>
      </c>
      <c r="AV694" s="14" t="s">
        <v>86</v>
      </c>
      <c r="AW694" s="14" t="s">
        <v>31</v>
      </c>
      <c r="AX694" s="14" t="s">
        <v>84</v>
      </c>
      <c r="AY694" s="221" t="s">
        <v>150</v>
      </c>
    </row>
    <row r="695" spans="1:65" s="2" customFormat="1" ht="24.2" customHeight="1">
      <c r="A695" s="35"/>
      <c r="B695" s="36"/>
      <c r="C695" s="244" t="s">
        <v>940</v>
      </c>
      <c r="D695" s="244" t="s">
        <v>255</v>
      </c>
      <c r="E695" s="245" t="s">
        <v>941</v>
      </c>
      <c r="F695" s="246" t="s">
        <v>942</v>
      </c>
      <c r="G695" s="247" t="s">
        <v>356</v>
      </c>
      <c r="H695" s="248">
        <v>13</v>
      </c>
      <c r="I695" s="249"/>
      <c r="J695" s="250">
        <f>ROUND(I695*H695,2)</f>
        <v>0</v>
      </c>
      <c r="K695" s="246" t="s">
        <v>158</v>
      </c>
      <c r="L695" s="251"/>
      <c r="M695" s="252" t="s">
        <v>1</v>
      </c>
      <c r="N695" s="253" t="s">
        <v>41</v>
      </c>
      <c r="O695" s="72"/>
      <c r="P695" s="196">
        <f>O695*H695</f>
        <v>0</v>
      </c>
      <c r="Q695" s="196">
        <v>0.0025</v>
      </c>
      <c r="R695" s="196">
        <f>Q695*H695</f>
        <v>0.0325</v>
      </c>
      <c r="S695" s="196">
        <v>0</v>
      </c>
      <c r="T695" s="197">
        <f>S695*H695</f>
        <v>0</v>
      </c>
      <c r="U695" s="35"/>
      <c r="V695" s="35"/>
      <c r="W695" s="35"/>
      <c r="X695" s="35"/>
      <c r="Y695" s="35"/>
      <c r="Z695" s="35"/>
      <c r="AA695" s="35"/>
      <c r="AB695" s="35"/>
      <c r="AC695" s="35"/>
      <c r="AD695" s="35"/>
      <c r="AE695" s="35"/>
      <c r="AR695" s="198" t="s">
        <v>228</v>
      </c>
      <c r="AT695" s="198" t="s">
        <v>255</v>
      </c>
      <c r="AU695" s="198" t="s">
        <v>160</v>
      </c>
      <c r="AY695" s="18" t="s">
        <v>150</v>
      </c>
      <c r="BE695" s="199">
        <f>IF(N695="základní",J695,0)</f>
        <v>0</v>
      </c>
      <c r="BF695" s="199">
        <f>IF(N695="snížená",J695,0)</f>
        <v>0</v>
      </c>
      <c r="BG695" s="199">
        <f>IF(N695="zákl. přenesená",J695,0)</f>
        <v>0</v>
      </c>
      <c r="BH695" s="199">
        <f>IF(N695="sníž. přenesená",J695,0)</f>
        <v>0</v>
      </c>
      <c r="BI695" s="199">
        <f>IF(N695="nulová",J695,0)</f>
        <v>0</v>
      </c>
      <c r="BJ695" s="18" t="s">
        <v>84</v>
      </c>
      <c r="BK695" s="199">
        <f>ROUND(I695*H695,2)</f>
        <v>0</v>
      </c>
      <c r="BL695" s="18" t="s">
        <v>159</v>
      </c>
      <c r="BM695" s="198" t="s">
        <v>943</v>
      </c>
    </row>
    <row r="696" spans="2:51" s="14" customFormat="1" ht="11.25">
      <c r="B696" s="211"/>
      <c r="C696" s="212"/>
      <c r="D696" s="202" t="s">
        <v>162</v>
      </c>
      <c r="E696" s="213" t="s">
        <v>1</v>
      </c>
      <c r="F696" s="214" t="s">
        <v>944</v>
      </c>
      <c r="G696" s="212"/>
      <c r="H696" s="215">
        <v>1</v>
      </c>
      <c r="I696" s="216"/>
      <c r="J696" s="212"/>
      <c r="K696" s="212"/>
      <c r="L696" s="217"/>
      <c r="M696" s="218"/>
      <c r="N696" s="219"/>
      <c r="O696" s="219"/>
      <c r="P696" s="219"/>
      <c r="Q696" s="219"/>
      <c r="R696" s="219"/>
      <c r="S696" s="219"/>
      <c r="T696" s="220"/>
      <c r="AT696" s="221" t="s">
        <v>162</v>
      </c>
      <c r="AU696" s="221" t="s">
        <v>160</v>
      </c>
      <c r="AV696" s="14" t="s">
        <v>86</v>
      </c>
      <c r="AW696" s="14" t="s">
        <v>31</v>
      </c>
      <c r="AX696" s="14" t="s">
        <v>76</v>
      </c>
      <c r="AY696" s="221" t="s">
        <v>150</v>
      </c>
    </row>
    <row r="697" spans="2:51" s="14" customFormat="1" ht="11.25">
      <c r="B697" s="211"/>
      <c r="C697" s="212"/>
      <c r="D697" s="202" t="s">
        <v>162</v>
      </c>
      <c r="E697" s="213" t="s">
        <v>1</v>
      </c>
      <c r="F697" s="214" t="s">
        <v>945</v>
      </c>
      <c r="G697" s="212"/>
      <c r="H697" s="215">
        <v>2</v>
      </c>
      <c r="I697" s="216"/>
      <c r="J697" s="212"/>
      <c r="K697" s="212"/>
      <c r="L697" s="217"/>
      <c r="M697" s="218"/>
      <c r="N697" s="219"/>
      <c r="O697" s="219"/>
      <c r="P697" s="219"/>
      <c r="Q697" s="219"/>
      <c r="R697" s="219"/>
      <c r="S697" s="219"/>
      <c r="T697" s="220"/>
      <c r="AT697" s="221" t="s">
        <v>162</v>
      </c>
      <c r="AU697" s="221" t="s">
        <v>160</v>
      </c>
      <c r="AV697" s="14" t="s">
        <v>86</v>
      </c>
      <c r="AW697" s="14" t="s">
        <v>31</v>
      </c>
      <c r="AX697" s="14" t="s">
        <v>76</v>
      </c>
      <c r="AY697" s="221" t="s">
        <v>150</v>
      </c>
    </row>
    <row r="698" spans="2:51" s="14" customFormat="1" ht="11.25">
      <c r="B698" s="211"/>
      <c r="C698" s="212"/>
      <c r="D698" s="202" t="s">
        <v>162</v>
      </c>
      <c r="E698" s="213" t="s">
        <v>1</v>
      </c>
      <c r="F698" s="214" t="s">
        <v>946</v>
      </c>
      <c r="G698" s="212"/>
      <c r="H698" s="215">
        <v>5</v>
      </c>
      <c r="I698" s="216"/>
      <c r="J698" s="212"/>
      <c r="K698" s="212"/>
      <c r="L698" s="217"/>
      <c r="M698" s="218"/>
      <c r="N698" s="219"/>
      <c r="O698" s="219"/>
      <c r="P698" s="219"/>
      <c r="Q698" s="219"/>
      <c r="R698" s="219"/>
      <c r="S698" s="219"/>
      <c r="T698" s="220"/>
      <c r="AT698" s="221" t="s">
        <v>162</v>
      </c>
      <c r="AU698" s="221" t="s">
        <v>160</v>
      </c>
      <c r="AV698" s="14" t="s">
        <v>86</v>
      </c>
      <c r="AW698" s="14" t="s">
        <v>31</v>
      </c>
      <c r="AX698" s="14" t="s">
        <v>76</v>
      </c>
      <c r="AY698" s="221" t="s">
        <v>150</v>
      </c>
    </row>
    <row r="699" spans="2:51" s="14" customFormat="1" ht="11.25">
      <c r="B699" s="211"/>
      <c r="C699" s="212"/>
      <c r="D699" s="202" t="s">
        <v>162</v>
      </c>
      <c r="E699" s="213" t="s">
        <v>1</v>
      </c>
      <c r="F699" s="214" t="s">
        <v>947</v>
      </c>
      <c r="G699" s="212"/>
      <c r="H699" s="215">
        <v>5</v>
      </c>
      <c r="I699" s="216"/>
      <c r="J699" s="212"/>
      <c r="K699" s="212"/>
      <c r="L699" s="217"/>
      <c r="M699" s="218"/>
      <c r="N699" s="219"/>
      <c r="O699" s="219"/>
      <c r="P699" s="219"/>
      <c r="Q699" s="219"/>
      <c r="R699" s="219"/>
      <c r="S699" s="219"/>
      <c r="T699" s="220"/>
      <c r="AT699" s="221" t="s">
        <v>162</v>
      </c>
      <c r="AU699" s="221" t="s">
        <v>160</v>
      </c>
      <c r="AV699" s="14" t="s">
        <v>86</v>
      </c>
      <c r="AW699" s="14" t="s">
        <v>31</v>
      </c>
      <c r="AX699" s="14" t="s">
        <v>76</v>
      </c>
      <c r="AY699" s="221" t="s">
        <v>150</v>
      </c>
    </row>
    <row r="700" spans="2:51" s="16" customFormat="1" ht="11.25">
      <c r="B700" s="233"/>
      <c r="C700" s="234"/>
      <c r="D700" s="202" t="s">
        <v>162</v>
      </c>
      <c r="E700" s="235" t="s">
        <v>1</v>
      </c>
      <c r="F700" s="236" t="s">
        <v>170</v>
      </c>
      <c r="G700" s="234"/>
      <c r="H700" s="237">
        <v>13</v>
      </c>
      <c r="I700" s="238"/>
      <c r="J700" s="234"/>
      <c r="K700" s="234"/>
      <c r="L700" s="239"/>
      <c r="M700" s="240"/>
      <c r="N700" s="241"/>
      <c r="O700" s="241"/>
      <c r="P700" s="241"/>
      <c r="Q700" s="241"/>
      <c r="R700" s="241"/>
      <c r="S700" s="241"/>
      <c r="T700" s="242"/>
      <c r="AT700" s="243" t="s">
        <v>162</v>
      </c>
      <c r="AU700" s="243" t="s">
        <v>160</v>
      </c>
      <c r="AV700" s="16" t="s">
        <v>159</v>
      </c>
      <c r="AW700" s="16" t="s">
        <v>31</v>
      </c>
      <c r="AX700" s="16" t="s">
        <v>84</v>
      </c>
      <c r="AY700" s="243" t="s">
        <v>150</v>
      </c>
    </row>
    <row r="701" spans="1:65" s="2" customFormat="1" ht="16.5" customHeight="1">
      <c r="A701" s="35"/>
      <c r="B701" s="36"/>
      <c r="C701" s="244" t="s">
        <v>948</v>
      </c>
      <c r="D701" s="244" t="s">
        <v>255</v>
      </c>
      <c r="E701" s="245" t="s">
        <v>949</v>
      </c>
      <c r="F701" s="246" t="s">
        <v>950</v>
      </c>
      <c r="G701" s="247" t="s">
        <v>356</v>
      </c>
      <c r="H701" s="248">
        <v>8</v>
      </c>
      <c r="I701" s="249"/>
      <c r="J701" s="250">
        <f>ROUND(I701*H701,2)</f>
        <v>0</v>
      </c>
      <c r="K701" s="246" t="s">
        <v>158</v>
      </c>
      <c r="L701" s="251"/>
      <c r="M701" s="252" t="s">
        <v>1</v>
      </c>
      <c r="N701" s="253" t="s">
        <v>41</v>
      </c>
      <c r="O701" s="72"/>
      <c r="P701" s="196">
        <f>O701*H701</f>
        <v>0</v>
      </c>
      <c r="Q701" s="196">
        <v>0.005</v>
      </c>
      <c r="R701" s="196">
        <f>Q701*H701</f>
        <v>0.04</v>
      </c>
      <c r="S701" s="196">
        <v>0</v>
      </c>
      <c r="T701" s="197">
        <f>S701*H701</f>
        <v>0</v>
      </c>
      <c r="U701" s="35"/>
      <c r="V701" s="35"/>
      <c r="W701" s="35"/>
      <c r="X701" s="35"/>
      <c r="Y701" s="35"/>
      <c r="Z701" s="35"/>
      <c r="AA701" s="35"/>
      <c r="AB701" s="35"/>
      <c r="AC701" s="35"/>
      <c r="AD701" s="35"/>
      <c r="AE701" s="35"/>
      <c r="AR701" s="198" t="s">
        <v>228</v>
      </c>
      <c r="AT701" s="198" t="s">
        <v>255</v>
      </c>
      <c r="AU701" s="198" t="s">
        <v>160</v>
      </c>
      <c r="AY701" s="18" t="s">
        <v>150</v>
      </c>
      <c r="BE701" s="199">
        <f>IF(N701="základní",J701,0)</f>
        <v>0</v>
      </c>
      <c r="BF701" s="199">
        <f>IF(N701="snížená",J701,0)</f>
        <v>0</v>
      </c>
      <c r="BG701" s="199">
        <f>IF(N701="zákl. přenesená",J701,0)</f>
        <v>0</v>
      </c>
      <c r="BH701" s="199">
        <f>IF(N701="sníž. přenesená",J701,0)</f>
        <v>0</v>
      </c>
      <c r="BI701" s="199">
        <f>IF(N701="nulová",J701,0)</f>
        <v>0</v>
      </c>
      <c r="BJ701" s="18" t="s">
        <v>84</v>
      </c>
      <c r="BK701" s="199">
        <f>ROUND(I701*H701,2)</f>
        <v>0</v>
      </c>
      <c r="BL701" s="18" t="s">
        <v>159</v>
      </c>
      <c r="BM701" s="198" t="s">
        <v>951</v>
      </c>
    </row>
    <row r="702" spans="2:51" s="14" customFormat="1" ht="11.25">
      <c r="B702" s="211"/>
      <c r="C702" s="212"/>
      <c r="D702" s="202" t="s">
        <v>162</v>
      </c>
      <c r="E702" s="213" t="s">
        <v>1</v>
      </c>
      <c r="F702" s="214" t="s">
        <v>952</v>
      </c>
      <c r="G702" s="212"/>
      <c r="H702" s="215">
        <v>2</v>
      </c>
      <c r="I702" s="216"/>
      <c r="J702" s="212"/>
      <c r="K702" s="212"/>
      <c r="L702" s="217"/>
      <c r="M702" s="218"/>
      <c r="N702" s="219"/>
      <c r="O702" s="219"/>
      <c r="P702" s="219"/>
      <c r="Q702" s="219"/>
      <c r="R702" s="219"/>
      <c r="S702" s="219"/>
      <c r="T702" s="220"/>
      <c r="AT702" s="221" t="s">
        <v>162</v>
      </c>
      <c r="AU702" s="221" t="s">
        <v>160</v>
      </c>
      <c r="AV702" s="14" t="s">
        <v>86</v>
      </c>
      <c r="AW702" s="14" t="s">
        <v>31</v>
      </c>
      <c r="AX702" s="14" t="s">
        <v>76</v>
      </c>
      <c r="AY702" s="221" t="s">
        <v>150</v>
      </c>
    </row>
    <row r="703" spans="2:51" s="14" customFormat="1" ht="11.25">
      <c r="B703" s="211"/>
      <c r="C703" s="212"/>
      <c r="D703" s="202" t="s">
        <v>162</v>
      </c>
      <c r="E703" s="213" t="s">
        <v>1</v>
      </c>
      <c r="F703" s="214" t="s">
        <v>953</v>
      </c>
      <c r="G703" s="212"/>
      <c r="H703" s="215">
        <v>6</v>
      </c>
      <c r="I703" s="216"/>
      <c r="J703" s="212"/>
      <c r="K703" s="212"/>
      <c r="L703" s="217"/>
      <c r="M703" s="218"/>
      <c r="N703" s="219"/>
      <c r="O703" s="219"/>
      <c r="P703" s="219"/>
      <c r="Q703" s="219"/>
      <c r="R703" s="219"/>
      <c r="S703" s="219"/>
      <c r="T703" s="220"/>
      <c r="AT703" s="221" t="s">
        <v>162</v>
      </c>
      <c r="AU703" s="221" t="s">
        <v>160</v>
      </c>
      <c r="AV703" s="14" t="s">
        <v>86</v>
      </c>
      <c r="AW703" s="14" t="s">
        <v>31</v>
      </c>
      <c r="AX703" s="14" t="s">
        <v>76</v>
      </c>
      <c r="AY703" s="221" t="s">
        <v>150</v>
      </c>
    </row>
    <row r="704" spans="2:51" s="16" customFormat="1" ht="11.25">
      <c r="B704" s="233"/>
      <c r="C704" s="234"/>
      <c r="D704" s="202" t="s">
        <v>162</v>
      </c>
      <c r="E704" s="235" t="s">
        <v>1</v>
      </c>
      <c r="F704" s="236" t="s">
        <v>170</v>
      </c>
      <c r="G704" s="234"/>
      <c r="H704" s="237">
        <v>8</v>
      </c>
      <c r="I704" s="238"/>
      <c r="J704" s="234"/>
      <c r="K704" s="234"/>
      <c r="L704" s="239"/>
      <c r="M704" s="240"/>
      <c r="N704" s="241"/>
      <c r="O704" s="241"/>
      <c r="P704" s="241"/>
      <c r="Q704" s="241"/>
      <c r="R704" s="241"/>
      <c r="S704" s="241"/>
      <c r="T704" s="242"/>
      <c r="AT704" s="243" t="s">
        <v>162</v>
      </c>
      <c r="AU704" s="243" t="s">
        <v>160</v>
      </c>
      <c r="AV704" s="16" t="s">
        <v>159</v>
      </c>
      <c r="AW704" s="16" t="s">
        <v>31</v>
      </c>
      <c r="AX704" s="16" t="s">
        <v>84</v>
      </c>
      <c r="AY704" s="243" t="s">
        <v>150</v>
      </c>
    </row>
    <row r="705" spans="1:65" s="2" customFormat="1" ht="16.5" customHeight="1">
      <c r="A705" s="35"/>
      <c r="B705" s="36"/>
      <c r="C705" s="244" t="s">
        <v>954</v>
      </c>
      <c r="D705" s="244" t="s">
        <v>255</v>
      </c>
      <c r="E705" s="245" t="s">
        <v>955</v>
      </c>
      <c r="F705" s="246" t="s">
        <v>956</v>
      </c>
      <c r="G705" s="247" t="s">
        <v>356</v>
      </c>
      <c r="H705" s="248">
        <v>1</v>
      </c>
      <c r="I705" s="249"/>
      <c r="J705" s="250">
        <f>ROUND(I705*H705,2)</f>
        <v>0</v>
      </c>
      <c r="K705" s="246" t="s">
        <v>1</v>
      </c>
      <c r="L705" s="251"/>
      <c r="M705" s="252" t="s">
        <v>1</v>
      </c>
      <c r="N705" s="253" t="s">
        <v>41</v>
      </c>
      <c r="O705" s="72"/>
      <c r="P705" s="196">
        <f>O705*H705</f>
        <v>0</v>
      </c>
      <c r="Q705" s="196">
        <v>0.011</v>
      </c>
      <c r="R705" s="196">
        <f>Q705*H705</f>
        <v>0.011</v>
      </c>
      <c r="S705" s="196">
        <v>0</v>
      </c>
      <c r="T705" s="197">
        <f>S705*H705</f>
        <v>0</v>
      </c>
      <c r="U705" s="35"/>
      <c r="V705" s="35"/>
      <c r="W705" s="35"/>
      <c r="X705" s="35"/>
      <c r="Y705" s="35"/>
      <c r="Z705" s="35"/>
      <c r="AA705" s="35"/>
      <c r="AB705" s="35"/>
      <c r="AC705" s="35"/>
      <c r="AD705" s="35"/>
      <c r="AE705" s="35"/>
      <c r="AR705" s="198" t="s">
        <v>228</v>
      </c>
      <c r="AT705" s="198" t="s">
        <v>255</v>
      </c>
      <c r="AU705" s="198" t="s">
        <v>160</v>
      </c>
      <c r="AY705" s="18" t="s">
        <v>150</v>
      </c>
      <c r="BE705" s="199">
        <f>IF(N705="základní",J705,0)</f>
        <v>0</v>
      </c>
      <c r="BF705" s="199">
        <f>IF(N705="snížená",J705,0)</f>
        <v>0</v>
      </c>
      <c r="BG705" s="199">
        <f>IF(N705="zákl. přenesená",J705,0)</f>
        <v>0</v>
      </c>
      <c r="BH705" s="199">
        <f>IF(N705="sníž. přenesená",J705,0)</f>
        <v>0</v>
      </c>
      <c r="BI705" s="199">
        <f>IF(N705="nulová",J705,0)</f>
        <v>0</v>
      </c>
      <c r="BJ705" s="18" t="s">
        <v>84</v>
      </c>
      <c r="BK705" s="199">
        <f>ROUND(I705*H705,2)</f>
        <v>0</v>
      </c>
      <c r="BL705" s="18" t="s">
        <v>159</v>
      </c>
      <c r="BM705" s="198" t="s">
        <v>957</v>
      </c>
    </row>
    <row r="706" spans="1:65" s="2" customFormat="1" ht="24.2" customHeight="1">
      <c r="A706" s="35"/>
      <c r="B706" s="36"/>
      <c r="C706" s="244" t="s">
        <v>958</v>
      </c>
      <c r="D706" s="244" t="s">
        <v>255</v>
      </c>
      <c r="E706" s="245" t="s">
        <v>959</v>
      </c>
      <c r="F706" s="246" t="s">
        <v>960</v>
      </c>
      <c r="G706" s="247" t="s">
        <v>356</v>
      </c>
      <c r="H706" s="248">
        <v>2</v>
      </c>
      <c r="I706" s="249"/>
      <c r="J706" s="250">
        <f>ROUND(I706*H706,2)</f>
        <v>0</v>
      </c>
      <c r="K706" s="246" t="s">
        <v>158</v>
      </c>
      <c r="L706" s="251"/>
      <c r="M706" s="252" t="s">
        <v>1</v>
      </c>
      <c r="N706" s="253" t="s">
        <v>41</v>
      </c>
      <c r="O706" s="72"/>
      <c r="P706" s="196">
        <f>O706*H706</f>
        <v>0</v>
      </c>
      <c r="Q706" s="196">
        <v>0.0056</v>
      </c>
      <c r="R706" s="196">
        <f>Q706*H706</f>
        <v>0.0112</v>
      </c>
      <c r="S706" s="196">
        <v>0</v>
      </c>
      <c r="T706" s="197">
        <f>S706*H706</f>
        <v>0</v>
      </c>
      <c r="U706" s="35"/>
      <c r="V706" s="35"/>
      <c r="W706" s="35"/>
      <c r="X706" s="35"/>
      <c r="Y706" s="35"/>
      <c r="Z706" s="35"/>
      <c r="AA706" s="35"/>
      <c r="AB706" s="35"/>
      <c r="AC706" s="35"/>
      <c r="AD706" s="35"/>
      <c r="AE706" s="35"/>
      <c r="AR706" s="198" t="s">
        <v>228</v>
      </c>
      <c r="AT706" s="198" t="s">
        <v>255</v>
      </c>
      <c r="AU706" s="198" t="s">
        <v>160</v>
      </c>
      <c r="AY706" s="18" t="s">
        <v>150</v>
      </c>
      <c r="BE706" s="199">
        <f>IF(N706="základní",J706,0)</f>
        <v>0</v>
      </c>
      <c r="BF706" s="199">
        <f>IF(N706="snížená",J706,0)</f>
        <v>0</v>
      </c>
      <c r="BG706" s="199">
        <f>IF(N706="zákl. přenesená",J706,0)</f>
        <v>0</v>
      </c>
      <c r="BH706" s="199">
        <f>IF(N706="sníž. přenesená",J706,0)</f>
        <v>0</v>
      </c>
      <c r="BI706" s="199">
        <f>IF(N706="nulová",J706,0)</f>
        <v>0</v>
      </c>
      <c r="BJ706" s="18" t="s">
        <v>84</v>
      </c>
      <c r="BK706" s="199">
        <f>ROUND(I706*H706,2)</f>
        <v>0</v>
      </c>
      <c r="BL706" s="18" t="s">
        <v>159</v>
      </c>
      <c r="BM706" s="198" t="s">
        <v>961</v>
      </c>
    </row>
    <row r="707" spans="2:51" s="14" customFormat="1" ht="11.25">
      <c r="B707" s="211"/>
      <c r="C707" s="212"/>
      <c r="D707" s="202" t="s">
        <v>162</v>
      </c>
      <c r="E707" s="213" t="s">
        <v>1</v>
      </c>
      <c r="F707" s="214" t="s">
        <v>962</v>
      </c>
      <c r="G707" s="212"/>
      <c r="H707" s="215">
        <v>1</v>
      </c>
      <c r="I707" s="216"/>
      <c r="J707" s="212"/>
      <c r="K707" s="212"/>
      <c r="L707" s="217"/>
      <c r="M707" s="218"/>
      <c r="N707" s="219"/>
      <c r="O707" s="219"/>
      <c r="P707" s="219"/>
      <c r="Q707" s="219"/>
      <c r="R707" s="219"/>
      <c r="S707" s="219"/>
      <c r="T707" s="220"/>
      <c r="AT707" s="221" t="s">
        <v>162</v>
      </c>
      <c r="AU707" s="221" t="s">
        <v>160</v>
      </c>
      <c r="AV707" s="14" t="s">
        <v>86</v>
      </c>
      <c r="AW707" s="14" t="s">
        <v>31</v>
      </c>
      <c r="AX707" s="14" t="s">
        <v>76</v>
      </c>
      <c r="AY707" s="221" t="s">
        <v>150</v>
      </c>
    </row>
    <row r="708" spans="2:51" s="14" customFormat="1" ht="11.25">
      <c r="B708" s="211"/>
      <c r="C708" s="212"/>
      <c r="D708" s="202" t="s">
        <v>162</v>
      </c>
      <c r="E708" s="213" t="s">
        <v>1</v>
      </c>
      <c r="F708" s="214" t="s">
        <v>963</v>
      </c>
      <c r="G708" s="212"/>
      <c r="H708" s="215">
        <v>1</v>
      </c>
      <c r="I708" s="216"/>
      <c r="J708" s="212"/>
      <c r="K708" s="212"/>
      <c r="L708" s="217"/>
      <c r="M708" s="218"/>
      <c r="N708" s="219"/>
      <c r="O708" s="219"/>
      <c r="P708" s="219"/>
      <c r="Q708" s="219"/>
      <c r="R708" s="219"/>
      <c r="S708" s="219"/>
      <c r="T708" s="220"/>
      <c r="AT708" s="221" t="s">
        <v>162</v>
      </c>
      <c r="AU708" s="221" t="s">
        <v>160</v>
      </c>
      <c r="AV708" s="14" t="s">
        <v>86</v>
      </c>
      <c r="AW708" s="14" t="s">
        <v>31</v>
      </c>
      <c r="AX708" s="14" t="s">
        <v>76</v>
      </c>
      <c r="AY708" s="221" t="s">
        <v>150</v>
      </c>
    </row>
    <row r="709" spans="2:51" s="16" customFormat="1" ht="11.25">
      <c r="B709" s="233"/>
      <c r="C709" s="234"/>
      <c r="D709" s="202" t="s">
        <v>162</v>
      </c>
      <c r="E709" s="235" t="s">
        <v>1</v>
      </c>
      <c r="F709" s="236" t="s">
        <v>170</v>
      </c>
      <c r="G709" s="234"/>
      <c r="H709" s="237">
        <v>2</v>
      </c>
      <c r="I709" s="238"/>
      <c r="J709" s="234"/>
      <c r="K709" s="234"/>
      <c r="L709" s="239"/>
      <c r="M709" s="240"/>
      <c r="N709" s="241"/>
      <c r="O709" s="241"/>
      <c r="P709" s="241"/>
      <c r="Q709" s="241"/>
      <c r="R709" s="241"/>
      <c r="S709" s="241"/>
      <c r="T709" s="242"/>
      <c r="AT709" s="243" t="s">
        <v>162</v>
      </c>
      <c r="AU709" s="243" t="s">
        <v>160</v>
      </c>
      <c r="AV709" s="16" t="s">
        <v>159</v>
      </c>
      <c r="AW709" s="16" t="s">
        <v>31</v>
      </c>
      <c r="AX709" s="16" t="s">
        <v>84</v>
      </c>
      <c r="AY709" s="243" t="s">
        <v>150</v>
      </c>
    </row>
    <row r="710" spans="1:65" s="2" customFormat="1" ht="24.2" customHeight="1">
      <c r="A710" s="35"/>
      <c r="B710" s="36"/>
      <c r="C710" s="244" t="s">
        <v>964</v>
      </c>
      <c r="D710" s="244" t="s">
        <v>255</v>
      </c>
      <c r="E710" s="245" t="s">
        <v>965</v>
      </c>
      <c r="F710" s="246" t="s">
        <v>966</v>
      </c>
      <c r="G710" s="247" t="s">
        <v>356</v>
      </c>
      <c r="H710" s="248">
        <v>9</v>
      </c>
      <c r="I710" s="249"/>
      <c r="J710" s="250">
        <f>ROUND(I710*H710,2)</f>
        <v>0</v>
      </c>
      <c r="K710" s="246" t="s">
        <v>158</v>
      </c>
      <c r="L710" s="251"/>
      <c r="M710" s="252" t="s">
        <v>1</v>
      </c>
      <c r="N710" s="253" t="s">
        <v>41</v>
      </c>
      <c r="O710" s="72"/>
      <c r="P710" s="196">
        <f>O710*H710</f>
        <v>0</v>
      </c>
      <c r="Q710" s="196">
        <v>0.0045</v>
      </c>
      <c r="R710" s="196">
        <f>Q710*H710</f>
        <v>0.040499999999999994</v>
      </c>
      <c r="S710" s="196">
        <v>0</v>
      </c>
      <c r="T710" s="197">
        <f>S710*H710</f>
        <v>0</v>
      </c>
      <c r="U710" s="35"/>
      <c r="V710" s="35"/>
      <c r="W710" s="35"/>
      <c r="X710" s="35"/>
      <c r="Y710" s="35"/>
      <c r="Z710" s="35"/>
      <c r="AA710" s="35"/>
      <c r="AB710" s="35"/>
      <c r="AC710" s="35"/>
      <c r="AD710" s="35"/>
      <c r="AE710" s="35"/>
      <c r="AR710" s="198" t="s">
        <v>228</v>
      </c>
      <c r="AT710" s="198" t="s">
        <v>255</v>
      </c>
      <c r="AU710" s="198" t="s">
        <v>160</v>
      </c>
      <c r="AY710" s="18" t="s">
        <v>150</v>
      </c>
      <c r="BE710" s="199">
        <f>IF(N710="základní",J710,0)</f>
        <v>0</v>
      </c>
      <c r="BF710" s="199">
        <f>IF(N710="snížená",J710,0)</f>
        <v>0</v>
      </c>
      <c r="BG710" s="199">
        <f>IF(N710="zákl. přenesená",J710,0)</f>
        <v>0</v>
      </c>
      <c r="BH710" s="199">
        <f>IF(N710="sníž. přenesená",J710,0)</f>
        <v>0</v>
      </c>
      <c r="BI710" s="199">
        <f>IF(N710="nulová",J710,0)</f>
        <v>0</v>
      </c>
      <c r="BJ710" s="18" t="s">
        <v>84</v>
      </c>
      <c r="BK710" s="199">
        <f>ROUND(I710*H710,2)</f>
        <v>0</v>
      </c>
      <c r="BL710" s="18" t="s">
        <v>159</v>
      </c>
      <c r="BM710" s="198" t="s">
        <v>967</v>
      </c>
    </row>
    <row r="711" spans="2:51" s="14" customFormat="1" ht="11.25">
      <c r="B711" s="211"/>
      <c r="C711" s="212"/>
      <c r="D711" s="202" t="s">
        <v>162</v>
      </c>
      <c r="E711" s="213" t="s">
        <v>1</v>
      </c>
      <c r="F711" s="214" t="s">
        <v>968</v>
      </c>
      <c r="G711" s="212"/>
      <c r="H711" s="215">
        <v>1</v>
      </c>
      <c r="I711" s="216"/>
      <c r="J711" s="212"/>
      <c r="K711" s="212"/>
      <c r="L711" s="217"/>
      <c r="M711" s="218"/>
      <c r="N711" s="219"/>
      <c r="O711" s="219"/>
      <c r="P711" s="219"/>
      <c r="Q711" s="219"/>
      <c r="R711" s="219"/>
      <c r="S711" s="219"/>
      <c r="T711" s="220"/>
      <c r="AT711" s="221" t="s">
        <v>162</v>
      </c>
      <c r="AU711" s="221" t="s">
        <v>160</v>
      </c>
      <c r="AV711" s="14" t="s">
        <v>86</v>
      </c>
      <c r="AW711" s="14" t="s">
        <v>31</v>
      </c>
      <c r="AX711" s="14" t="s">
        <v>76</v>
      </c>
      <c r="AY711" s="221" t="s">
        <v>150</v>
      </c>
    </row>
    <row r="712" spans="2:51" s="14" customFormat="1" ht="11.25">
      <c r="B712" s="211"/>
      <c r="C712" s="212"/>
      <c r="D712" s="202" t="s">
        <v>162</v>
      </c>
      <c r="E712" s="213" t="s">
        <v>1</v>
      </c>
      <c r="F712" s="214" t="s">
        <v>969</v>
      </c>
      <c r="G712" s="212"/>
      <c r="H712" s="215">
        <v>3</v>
      </c>
      <c r="I712" s="216"/>
      <c r="J712" s="212"/>
      <c r="K712" s="212"/>
      <c r="L712" s="217"/>
      <c r="M712" s="218"/>
      <c r="N712" s="219"/>
      <c r="O712" s="219"/>
      <c r="P712" s="219"/>
      <c r="Q712" s="219"/>
      <c r="R712" s="219"/>
      <c r="S712" s="219"/>
      <c r="T712" s="220"/>
      <c r="AT712" s="221" t="s">
        <v>162</v>
      </c>
      <c r="AU712" s="221" t="s">
        <v>160</v>
      </c>
      <c r="AV712" s="14" t="s">
        <v>86</v>
      </c>
      <c r="AW712" s="14" t="s">
        <v>31</v>
      </c>
      <c r="AX712" s="14" t="s">
        <v>76</v>
      </c>
      <c r="AY712" s="221" t="s">
        <v>150</v>
      </c>
    </row>
    <row r="713" spans="2:51" s="14" customFormat="1" ht="11.25">
      <c r="B713" s="211"/>
      <c r="C713" s="212"/>
      <c r="D713" s="202" t="s">
        <v>162</v>
      </c>
      <c r="E713" s="213" t="s">
        <v>1</v>
      </c>
      <c r="F713" s="214" t="s">
        <v>970</v>
      </c>
      <c r="G713" s="212"/>
      <c r="H713" s="215">
        <v>4</v>
      </c>
      <c r="I713" s="216"/>
      <c r="J713" s="212"/>
      <c r="K713" s="212"/>
      <c r="L713" s="217"/>
      <c r="M713" s="218"/>
      <c r="N713" s="219"/>
      <c r="O713" s="219"/>
      <c r="P713" s="219"/>
      <c r="Q713" s="219"/>
      <c r="R713" s="219"/>
      <c r="S713" s="219"/>
      <c r="T713" s="220"/>
      <c r="AT713" s="221" t="s">
        <v>162</v>
      </c>
      <c r="AU713" s="221" t="s">
        <v>160</v>
      </c>
      <c r="AV713" s="14" t="s">
        <v>86</v>
      </c>
      <c r="AW713" s="14" t="s">
        <v>31</v>
      </c>
      <c r="AX713" s="14" t="s">
        <v>76</v>
      </c>
      <c r="AY713" s="221" t="s">
        <v>150</v>
      </c>
    </row>
    <row r="714" spans="2:51" s="14" customFormat="1" ht="11.25">
      <c r="B714" s="211"/>
      <c r="C714" s="212"/>
      <c r="D714" s="202" t="s">
        <v>162</v>
      </c>
      <c r="E714" s="213" t="s">
        <v>1</v>
      </c>
      <c r="F714" s="214" t="s">
        <v>971</v>
      </c>
      <c r="G714" s="212"/>
      <c r="H714" s="215">
        <v>1</v>
      </c>
      <c r="I714" s="216"/>
      <c r="J714" s="212"/>
      <c r="K714" s="212"/>
      <c r="L714" s="217"/>
      <c r="M714" s="218"/>
      <c r="N714" s="219"/>
      <c r="O714" s="219"/>
      <c r="P714" s="219"/>
      <c r="Q714" s="219"/>
      <c r="R714" s="219"/>
      <c r="S714" s="219"/>
      <c r="T714" s="220"/>
      <c r="AT714" s="221" t="s">
        <v>162</v>
      </c>
      <c r="AU714" s="221" t="s">
        <v>160</v>
      </c>
      <c r="AV714" s="14" t="s">
        <v>86</v>
      </c>
      <c r="AW714" s="14" t="s">
        <v>31</v>
      </c>
      <c r="AX714" s="14" t="s">
        <v>76</v>
      </c>
      <c r="AY714" s="221" t="s">
        <v>150</v>
      </c>
    </row>
    <row r="715" spans="2:51" s="16" customFormat="1" ht="11.25">
      <c r="B715" s="233"/>
      <c r="C715" s="234"/>
      <c r="D715" s="202" t="s">
        <v>162</v>
      </c>
      <c r="E715" s="235" t="s">
        <v>1</v>
      </c>
      <c r="F715" s="236" t="s">
        <v>170</v>
      </c>
      <c r="G715" s="234"/>
      <c r="H715" s="237">
        <v>9</v>
      </c>
      <c r="I715" s="238"/>
      <c r="J715" s="234"/>
      <c r="K715" s="234"/>
      <c r="L715" s="239"/>
      <c r="M715" s="240"/>
      <c r="N715" s="241"/>
      <c r="O715" s="241"/>
      <c r="P715" s="241"/>
      <c r="Q715" s="241"/>
      <c r="R715" s="241"/>
      <c r="S715" s="241"/>
      <c r="T715" s="242"/>
      <c r="AT715" s="243" t="s">
        <v>162</v>
      </c>
      <c r="AU715" s="243" t="s">
        <v>160</v>
      </c>
      <c r="AV715" s="16" t="s">
        <v>159</v>
      </c>
      <c r="AW715" s="16" t="s">
        <v>31</v>
      </c>
      <c r="AX715" s="16" t="s">
        <v>84</v>
      </c>
      <c r="AY715" s="243" t="s">
        <v>150</v>
      </c>
    </row>
    <row r="716" spans="1:65" s="2" customFormat="1" ht="24.2" customHeight="1">
      <c r="A716" s="35"/>
      <c r="B716" s="36"/>
      <c r="C716" s="244" t="s">
        <v>972</v>
      </c>
      <c r="D716" s="244" t="s">
        <v>255</v>
      </c>
      <c r="E716" s="245" t="s">
        <v>973</v>
      </c>
      <c r="F716" s="246" t="s">
        <v>974</v>
      </c>
      <c r="G716" s="247" t="s">
        <v>356</v>
      </c>
      <c r="H716" s="248">
        <v>5</v>
      </c>
      <c r="I716" s="249"/>
      <c r="J716" s="250">
        <f>ROUND(I716*H716,2)</f>
        <v>0</v>
      </c>
      <c r="K716" s="246" t="s">
        <v>158</v>
      </c>
      <c r="L716" s="251"/>
      <c r="M716" s="252" t="s">
        <v>1</v>
      </c>
      <c r="N716" s="253" t="s">
        <v>41</v>
      </c>
      <c r="O716" s="72"/>
      <c r="P716" s="196">
        <f>O716*H716</f>
        <v>0</v>
      </c>
      <c r="Q716" s="196">
        <v>0.0069</v>
      </c>
      <c r="R716" s="196">
        <f>Q716*H716</f>
        <v>0.0345</v>
      </c>
      <c r="S716" s="196">
        <v>0</v>
      </c>
      <c r="T716" s="197">
        <f>S716*H716</f>
        <v>0</v>
      </c>
      <c r="U716" s="35"/>
      <c r="V716" s="35"/>
      <c r="W716" s="35"/>
      <c r="X716" s="35"/>
      <c r="Y716" s="35"/>
      <c r="Z716" s="35"/>
      <c r="AA716" s="35"/>
      <c r="AB716" s="35"/>
      <c r="AC716" s="35"/>
      <c r="AD716" s="35"/>
      <c r="AE716" s="35"/>
      <c r="AR716" s="198" t="s">
        <v>228</v>
      </c>
      <c r="AT716" s="198" t="s">
        <v>255</v>
      </c>
      <c r="AU716" s="198" t="s">
        <v>160</v>
      </c>
      <c r="AY716" s="18" t="s">
        <v>150</v>
      </c>
      <c r="BE716" s="199">
        <f>IF(N716="základní",J716,0)</f>
        <v>0</v>
      </c>
      <c r="BF716" s="199">
        <f>IF(N716="snížená",J716,0)</f>
        <v>0</v>
      </c>
      <c r="BG716" s="199">
        <f>IF(N716="zákl. přenesená",J716,0)</f>
        <v>0</v>
      </c>
      <c r="BH716" s="199">
        <f>IF(N716="sníž. přenesená",J716,0)</f>
        <v>0</v>
      </c>
      <c r="BI716" s="199">
        <f>IF(N716="nulová",J716,0)</f>
        <v>0</v>
      </c>
      <c r="BJ716" s="18" t="s">
        <v>84</v>
      </c>
      <c r="BK716" s="199">
        <f>ROUND(I716*H716,2)</f>
        <v>0</v>
      </c>
      <c r="BL716" s="18" t="s">
        <v>159</v>
      </c>
      <c r="BM716" s="198" t="s">
        <v>975</v>
      </c>
    </row>
    <row r="717" spans="2:51" s="14" customFormat="1" ht="11.25">
      <c r="B717" s="211"/>
      <c r="C717" s="212"/>
      <c r="D717" s="202" t="s">
        <v>162</v>
      </c>
      <c r="E717" s="213" t="s">
        <v>1</v>
      </c>
      <c r="F717" s="214" t="s">
        <v>976</v>
      </c>
      <c r="G717" s="212"/>
      <c r="H717" s="215">
        <v>2</v>
      </c>
      <c r="I717" s="216"/>
      <c r="J717" s="212"/>
      <c r="K717" s="212"/>
      <c r="L717" s="217"/>
      <c r="M717" s="218"/>
      <c r="N717" s="219"/>
      <c r="O717" s="219"/>
      <c r="P717" s="219"/>
      <c r="Q717" s="219"/>
      <c r="R717" s="219"/>
      <c r="S717" s="219"/>
      <c r="T717" s="220"/>
      <c r="AT717" s="221" t="s">
        <v>162</v>
      </c>
      <c r="AU717" s="221" t="s">
        <v>160</v>
      </c>
      <c r="AV717" s="14" t="s">
        <v>86</v>
      </c>
      <c r="AW717" s="14" t="s">
        <v>31</v>
      </c>
      <c r="AX717" s="14" t="s">
        <v>76</v>
      </c>
      <c r="AY717" s="221" t="s">
        <v>150</v>
      </c>
    </row>
    <row r="718" spans="2:51" s="14" customFormat="1" ht="11.25">
      <c r="B718" s="211"/>
      <c r="C718" s="212"/>
      <c r="D718" s="202" t="s">
        <v>162</v>
      </c>
      <c r="E718" s="213" t="s">
        <v>1</v>
      </c>
      <c r="F718" s="214" t="s">
        <v>977</v>
      </c>
      <c r="G718" s="212"/>
      <c r="H718" s="215">
        <v>3</v>
      </c>
      <c r="I718" s="216"/>
      <c r="J718" s="212"/>
      <c r="K718" s="212"/>
      <c r="L718" s="217"/>
      <c r="M718" s="218"/>
      <c r="N718" s="219"/>
      <c r="O718" s="219"/>
      <c r="P718" s="219"/>
      <c r="Q718" s="219"/>
      <c r="R718" s="219"/>
      <c r="S718" s="219"/>
      <c r="T718" s="220"/>
      <c r="AT718" s="221" t="s">
        <v>162</v>
      </c>
      <c r="AU718" s="221" t="s">
        <v>160</v>
      </c>
      <c r="AV718" s="14" t="s">
        <v>86</v>
      </c>
      <c r="AW718" s="14" t="s">
        <v>31</v>
      </c>
      <c r="AX718" s="14" t="s">
        <v>76</v>
      </c>
      <c r="AY718" s="221" t="s">
        <v>150</v>
      </c>
    </row>
    <row r="719" spans="2:51" s="16" customFormat="1" ht="11.25">
      <c r="B719" s="233"/>
      <c r="C719" s="234"/>
      <c r="D719" s="202" t="s">
        <v>162</v>
      </c>
      <c r="E719" s="235" t="s">
        <v>1</v>
      </c>
      <c r="F719" s="236" t="s">
        <v>170</v>
      </c>
      <c r="G719" s="234"/>
      <c r="H719" s="237">
        <v>5</v>
      </c>
      <c r="I719" s="238"/>
      <c r="J719" s="234"/>
      <c r="K719" s="234"/>
      <c r="L719" s="239"/>
      <c r="M719" s="240"/>
      <c r="N719" s="241"/>
      <c r="O719" s="241"/>
      <c r="P719" s="241"/>
      <c r="Q719" s="241"/>
      <c r="R719" s="241"/>
      <c r="S719" s="241"/>
      <c r="T719" s="242"/>
      <c r="AT719" s="243" t="s">
        <v>162</v>
      </c>
      <c r="AU719" s="243" t="s">
        <v>160</v>
      </c>
      <c r="AV719" s="16" t="s">
        <v>159</v>
      </c>
      <c r="AW719" s="16" t="s">
        <v>31</v>
      </c>
      <c r="AX719" s="16" t="s">
        <v>84</v>
      </c>
      <c r="AY719" s="243" t="s">
        <v>150</v>
      </c>
    </row>
    <row r="720" spans="1:65" s="2" customFormat="1" ht="21.75" customHeight="1">
      <c r="A720" s="35"/>
      <c r="B720" s="36"/>
      <c r="C720" s="244" t="s">
        <v>978</v>
      </c>
      <c r="D720" s="244" t="s">
        <v>255</v>
      </c>
      <c r="E720" s="245" t="s">
        <v>979</v>
      </c>
      <c r="F720" s="246" t="s">
        <v>980</v>
      </c>
      <c r="G720" s="247" t="s">
        <v>356</v>
      </c>
      <c r="H720" s="248">
        <v>1</v>
      </c>
      <c r="I720" s="249"/>
      <c r="J720" s="250">
        <f>ROUND(I720*H720,2)</f>
        <v>0</v>
      </c>
      <c r="K720" s="246" t="s">
        <v>158</v>
      </c>
      <c r="L720" s="251"/>
      <c r="M720" s="252" t="s">
        <v>1</v>
      </c>
      <c r="N720" s="253" t="s">
        <v>41</v>
      </c>
      <c r="O720" s="72"/>
      <c r="P720" s="196">
        <f>O720*H720</f>
        <v>0</v>
      </c>
      <c r="Q720" s="196">
        <v>0.0014</v>
      </c>
      <c r="R720" s="196">
        <f>Q720*H720</f>
        <v>0.0014</v>
      </c>
      <c r="S720" s="196">
        <v>0</v>
      </c>
      <c r="T720" s="197">
        <f>S720*H720</f>
        <v>0</v>
      </c>
      <c r="U720" s="35"/>
      <c r="V720" s="35"/>
      <c r="W720" s="35"/>
      <c r="X720" s="35"/>
      <c r="Y720" s="35"/>
      <c r="Z720" s="35"/>
      <c r="AA720" s="35"/>
      <c r="AB720" s="35"/>
      <c r="AC720" s="35"/>
      <c r="AD720" s="35"/>
      <c r="AE720" s="35"/>
      <c r="AR720" s="198" t="s">
        <v>228</v>
      </c>
      <c r="AT720" s="198" t="s">
        <v>255</v>
      </c>
      <c r="AU720" s="198" t="s">
        <v>160</v>
      </c>
      <c r="AY720" s="18" t="s">
        <v>150</v>
      </c>
      <c r="BE720" s="199">
        <f>IF(N720="základní",J720,0)</f>
        <v>0</v>
      </c>
      <c r="BF720" s="199">
        <f>IF(N720="snížená",J720,0)</f>
        <v>0</v>
      </c>
      <c r="BG720" s="199">
        <f>IF(N720="zákl. přenesená",J720,0)</f>
        <v>0</v>
      </c>
      <c r="BH720" s="199">
        <f>IF(N720="sníž. přenesená",J720,0)</f>
        <v>0</v>
      </c>
      <c r="BI720" s="199">
        <f>IF(N720="nulová",J720,0)</f>
        <v>0</v>
      </c>
      <c r="BJ720" s="18" t="s">
        <v>84</v>
      </c>
      <c r="BK720" s="199">
        <f>ROUND(I720*H720,2)</f>
        <v>0</v>
      </c>
      <c r="BL720" s="18" t="s">
        <v>159</v>
      </c>
      <c r="BM720" s="198" t="s">
        <v>981</v>
      </c>
    </row>
    <row r="721" spans="2:51" s="14" customFormat="1" ht="11.25">
      <c r="B721" s="211"/>
      <c r="C721" s="212"/>
      <c r="D721" s="202" t="s">
        <v>162</v>
      </c>
      <c r="E721" s="213" t="s">
        <v>1</v>
      </c>
      <c r="F721" s="214" t="s">
        <v>982</v>
      </c>
      <c r="G721" s="212"/>
      <c r="H721" s="215">
        <v>1</v>
      </c>
      <c r="I721" s="216"/>
      <c r="J721" s="212"/>
      <c r="K721" s="212"/>
      <c r="L721" s="217"/>
      <c r="M721" s="218"/>
      <c r="N721" s="219"/>
      <c r="O721" s="219"/>
      <c r="P721" s="219"/>
      <c r="Q721" s="219"/>
      <c r="R721" s="219"/>
      <c r="S721" s="219"/>
      <c r="T721" s="220"/>
      <c r="AT721" s="221" t="s">
        <v>162</v>
      </c>
      <c r="AU721" s="221" t="s">
        <v>160</v>
      </c>
      <c r="AV721" s="14" t="s">
        <v>86</v>
      </c>
      <c r="AW721" s="14" t="s">
        <v>31</v>
      </c>
      <c r="AX721" s="14" t="s">
        <v>84</v>
      </c>
      <c r="AY721" s="221" t="s">
        <v>150</v>
      </c>
    </row>
    <row r="722" spans="1:65" s="2" customFormat="1" ht="16.5" customHeight="1">
      <c r="A722" s="35"/>
      <c r="B722" s="36"/>
      <c r="C722" s="244" t="s">
        <v>983</v>
      </c>
      <c r="D722" s="244" t="s">
        <v>255</v>
      </c>
      <c r="E722" s="245" t="s">
        <v>984</v>
      </c>
      <c r="F722" s="246" t="s">
        <v>985</v>
      </c>
      <c r="G722" s="247" t="s">
        <v>356</v>
      </c>
      <c r="H722" s="248">
        <v>1</v>
      </c>
      <c r="I722" s="249"/>
      <c r="J722" s="250">
        <f>ROUND(I722*H722,2)</f>
        <v>0</v>
      </c>
      <c r="K722" s="246" t="s">
        <v>158</v>
      </c>
      <c r="L722" s="251"/>
      <c r="M722" s="252" t="s">
        <v>1</v>
      </c>
      <c r="N722" s="253" t="s">
        <v>41</v>
      </c>
      <c r="O722" s="72"/>
      <c r="P722" s="196">
        <f>O722*H722</f>
        <v>0</v>
      </c>
      <c r="Q722" s="196">
        <v>0.0017</v>
      </c>
      <c r="R722" s="196">
        <f>Q722*H722</f>
        <v>0.0017</v>
      </c>
      <c r="S722" s="196">
        <v>0</v>
      </c>
      <c r="T722" s="197">
        <f>S722*H722</f>
        <v>0</v>
      </c>
      <c r="U722" s="35"/>
      <c r="V722" s="35"/>
      <c r="W722" s="35"/>
      <c r="X722" s="35"/>
      <c r="Y722" s="35"/>
      <c r="Z722" s="35"/>
      <c r="AA722" s="35"/>
      <c r="AB722" s="35"/>
      <c r="AC722" s="35"/>
      <c r="AD722" s="35"/>
      <c r="AE722" s="35"/>
      <c r="AR722" s="198" t="s">
        <v>228</v>
      </c>
      <c r="AT722" s="198" t="s">
        <v>255</v>
      </c>
      <c r="AU722" s="198" t="s">
        <v>160</v>
      </c>
      <c r="AY722" s="18" t="s">
        <v>150</v>
      </c>
      <c r="BE722" s="199">
        <f>IF(N722="základní",J722,0)</f>
        <v>0</v>
      </c>
      <c r="BF722" s="199">
        <f>IF(N722="snížená",J722,0)</f>
        <v>0</v>
      </c>
      <c r="BG722" s="199">
        <f>IF(N722="zákl. přenesená",J722,0)</f>
        <v>0</v>
      </c>
      <c r="BH722" s="199">
        <f>IF(N722="sníž. přenesená",J722,0)</f>
        <v>0</v>
      </c>
      <c r="BI722" s="199">
        <f>IF(N722="nulová",J722,0)</f>
        <v>0</v>
      </c>
      <c r="BJ722" s="18" t="s">
        <v>84</v>
      </c>
      <c r="BK722" s="199">
        <f>ROUND(I722*H722,2)</f>
        <v>0</v>
      </c>
      <c r="BL722" s="18" t="s">
        <v>159</v>
      </c>
      <c r="BM722" s="198" t="s">
        <v>986</v>
      </c>
    </row>
    <row r="723" spans="2:51" s="14" customFormat="1" ht="11.25">
      <c r="B723" s="211"/>
      <c r="C723" s="212"/>
      <c r="D723" s="202" t="s">
        <v>162</v>
      </c>
      <c r="E723" s="213" t="s">
        <v>1</v>
      </c>
      <c r="F723" s="214" t="s">
        <v>987</v>
      </c>
      <c r="G723" s="212"/>
      <c r="H723" s="215">
        <v>1</v>
      </c>
      <c r="I723" s="216"/>
      <c r="J723" s="212"/>
      <c r="K723" s="212"/>
      <c r="L723" s="217"/>
      <c r="M723" s="218"/>
      <c r="N723" s="219"/>
      <c r="O723" s="219"/>
      <c r="P723" s="219"/>
      <c r="Q723" s="219"/>
      <c r="R723" s="219"/>
      <c r="S723" s="219"/>
      <c r="T723" s="220"/>
      <c r="AT723" s="221" t="s">
        <v>162</v>
      </c>
      <c r="AU723" s="221" t="s">
        <v>160</v>
      </c>
      <c r="AV723" s="14" t="s">
        <v>86</v>
      </c>
      <c r="AW723" s="14" t="s">
        <v>31</v>
      </c>
      <c r="AX723" s="14" t="s">
        <v>84</v>
      </c>
      <c r="AY723" s="221" t="s">
        <v>150</v>
      </c>
    </row>
    <row r="724" spans="1:65" s="2" customFormat="1" ht="33" customHeight="1">
      <c r="A724" s="35"/>
      <c r="B724" s="36"/>
      <c r="C724" s="187" t="s">
        <v>988</v>
      </c>
      <c r="D724" s="187" t="s">
        <v>154</v>
      </c>
      <c r="E724" s="188" t="s">
        <v>989</v>
      </c>
      <c r="F724" s="189" t="s">
        <v>990</v>
      </c>
      <c r="G724" s="190" t="s">
        <v>356</v>
      </c>
      <c r="H724" s="191">
        <v>10</v>
      </c>
      <c r="I724" s="192"/>
      <c r="J724" s="193">
        <f>ROUND(I724*H724,2)</f>
        <v>0</v>
      </c>
      <c r="K724" s="189" t="s">
        <v>1</v>
      </c>
      <c r="L724" s="40"/>
      <c r="M724" s="194" t="s">
        <v>1</v>
      </c>
      <c r="N724" s="195" t="s">
        <v>41</v>
      </c>
      <c r="O724" s="72"/>
      <c r="P724" s="196">
        <f>O724*H724</f>
        <v>0</v>
      </c>
      <c r="Q724" s="196">
        <v>0.10941</v>
      </c>
      <c r="R724" s="196">
        <f>Q724*H724</f>
        <v>1.0940999999999999</v>
      </c>
      <c r="S724" s="196">
        <v>0</v>
      </c>
      <c r="T724" s="197">
        <f>S724*H724</f>
        <v>0</v>
      </c>
      <c r="U724" s="35"/>
      <c r="V724" s="35"/>
      <c r="W724" s="35"/>
      <c r="X724" s="35"/>
      <c r="Y724" s="35"/>
      <c r="Z724" s="35"/>
      <c r="AA724" s="35"/>
      <c r="AB724" s="35"/>
      <c r="AC724" s="35"/>
      <c r="AD724" s="35"/>
      <c r="AE724" s="35"/>
      <c r="AR724" s="198" t="s">
        <v>159</v>
      </c>
      <c r="AT724" s="198" t="s">
        <v>154</v>
      </c>
      <c r="AU724" s="198" t="s">
        <v>160</v>
      </c>
      <c r="AY724" s="18" t="s">
        <v>150</v>
      </c>
      <c r="BE724" s="199">
        <f>IF(N724="základní",J724,0)</f>
        <v>0</v>
      </c>
      <c r="BF724" s="199">
        <f>IF(N724="snížená",J724,0)</f>
        <v>0</v>
      </c>
      <c r="BG724" s="199">
        <f>IF(N724="zákl. přenesená",J724,0)</f>
        <v>0</v>
      </c>
      <c r="BH724" s="199">
        <f>IF(N724="sníž. přenesená",J724,0)</f>
        <v>0</v>
      </c>
      <c r="BI724" s="199">
        <f>IF(N724="nulová",J724,0)</f>
        <v>0</v>
      </c>
      <c r="BJ724" s="18" t="s">
        <v>84</v>
      </c>
      <c r="BK724" s="199">
        <f>ROUND(I724*H724,2)</f>
        <v>0</v>
      </c>
      <c r="BL724" s="18" t="s">
        <v>159</v>
      </c>
      <c r="BM724" s="198" t="s">
        <v>991</v>
      </c>
    </row>
    <row r="725" spans="2:51" s="14" customFormat="1" ht="11.25">
      <c r="B725" s="211"/>
      <c r="C725" s="212"/>
      <c r="D725" s="202" t="s">
        <v>162</v>
      </c>
      <c r="E725" s="213" t="s">
        <v>1</v>
      </c>
      <c r="F725" s="214" t="s">
        <v>992</v>
      </c>
      <c r="G725" s="212"/>
      <c r="H725" s="215">
        <v>10</v>
      </c>
      <c r="I725" s="216"/>
      <c r="J725" s="212"/>
      <c r="K725" s="212"/>
      <c r="L725" s="217"/>
      <c r="M725" s="218"/>
      <c r="N725" s="219"/>
      <c r="O725" s="219"/>
      <c r="P725" s="219"/>
      <c r="Q725" s="219"/>
      <c r="R725" s="219"/>
      <c r="S725" s="219"/>
      <c r="T725" s="220"/>
      <c r="AT725" s="221" t="s">
        <v>162</v>
      </c>
      <c r="AU725" s="221" t="s">
        <v>160</v>
      </c>
      <c r="AV725" s="14" t="s">
        <v>86</v>
      </c>
      <c r="AW725" s="14" t="s">
        <v>31</v>
      </c>
      <c r="AX725" s="14" t="s">
        <v>84</v>
      </c>
      <c r="AY725" s="221" t="s">
        <v>150</v>
      </c>
    </row>
    <row r="726" spans="1:65" s="2" customFormat="1" ht="24.2" customHeight="1">
      <c r="A726" s="35"/>
      <c r="B726" s="36"/>
      <c r="C726" s="187" t="s">
        <v>993</v>
      </c>
      <c r="D726" s="187" t="s">
        <v>154</v>
      </c>
      <c r="E726" s="188" t="s">
        <v>994</v>
      </c>
      <c r="F726" s="189" t="s">
        <v>995</v>
      </c>
      <c r="G726" s="190" t="s">
        <v>356</v>
      </c>
      <c r="H726" s="191">
        <v>5</v>
      </c>
      <c r="I726" s="192"/>
      <c r="J726" s="193">
        <f>ROUND(I726*H726,2)</f>
        <v>0</v>
      </c>
      <c r="K726" s="189" t="s">
        <v>1</v>
      </c>
      <c r="L726" s="40"/>
      <c r="M726" s="194" t="s">
        <v>1</v>
      </c>
      <c r="N726" s="195" t="s">
        <v>41</v>
      </c>
      <c r="O726" s="72"/>
      <c r="P726" s="196">
        <f>O726*H726</f>
        <v>0</v>
      </c>
      <c r="Q726" s="196">
        <v>3.75475</v>
      </c>
      <c r="R726" s="196">
        <f>Q726*H726</f>
        <v>18.77375</v>
      </c>
      <c r="S726" s="196">
        <v>0</v>
      </c>
      <c r="T726" s="197">
        <f>S726*H726</f>
        <v>0</v>
      </c>
      <c r="U726" s="35"/>
      <c r="V726" s="35"/>
      <c r="W726" s="35"/>
      <c r="X726" s="35"/>
      <c r="Y726" s="35"/>
      <c r="Z726" s="35"/>
      <c r="AA726" s="35"/>
      <c r="AB726" s="35"/>
      <c r="AC726" s="35"/>
      <c r="AD726" s="35"/>
      <c r="AE726" s="35"/>
      <c r="AR726" s="198" t="s">
        <v>159</v>
      </c>
      <c r="AT726" s="198" t="s">
        <v>154</v>
      </c>
      <c r="AU726" s="198" t="s">
        <v>160</v>
      </c>
      <c r="AY726" s="18" t="s">
        <v>150</v>
      </c>
      <c r="BE726" s="199">
        <f>IF(N726="základní",J726,0)</f>
        <v>0</v>
      </c>
      <c r="BF726" s="199">
        <f>IF(N726="snížená",J726,0)</f>
        <v>0</v>
      </c>
      <c r="BG726" s="199">
        <f>IF(N726="zákl. přenesená",J726,0)</f>
        <v>0</v>
      </c>
      <c r="BH726" s="199">
        <f>IF(N726="sníž. přenesená",J726,0)</f>
        <v>0</v>
      </c>
      <c r="BI726" s="199">
        <f>IF(N726="nulová",J726,0)</f>
        <v>0</v>
      </c>
      <c r="BJ726" s="18" t="s">
        <v>84</v>
      </c>
      <c r="BK726" s="199">
        <f>ROUND(I726*H726,2)</f>
        <v>0</v>
      </c>
      <c r="BL726" s="18" t="s">
        <v>159</v>
      </c>
      <c r="BM726" s="198" t="s">
        <v>996</v>
      </c>
    </row>
    <row r="727" spans="1:65" s="2" customFormat="1" ht="24.2" customHeight="1">
      <c r="A727" s="35"/>
      <c r="B727" s="36"/>
      <c r="C727" s="244" t="s">
        <v>997</v>
      </c>
      <c r="D727" s="244" t="s">
        <v>255</v>
      </c>
      <c r="E727" s="245" t="s">
        <v>998</v>
      </c>
      <c r="F727" s="246" t="s">
        <v>999</v>
      </c>
      <c r="G727" s="247" t="s">
        <v>197</v>
      </c>
      <c r="H727" s="248">
        <v>86</v>
      </c>
      <c r="I727" s="249"/>
      <c r="J727" s="250">
        <f>ROUND(I727*H727,2)</f>
        <v>0</v>
      </c>
      <c r="K727" s="246" t="s">
        <v>1</v>
      </c>
      <c r="L727" s="251"/>
      <c r="M727" s="252" t="s">
        <v>1</v>
      </c>
      <c r="N727" s="253" t="s">
        <v>41</v>
      </c>
      <c r="O727" s="72"/>
      <c r="P727" s="196">
        <f>O727*H727</f>
        <v>0</v>
      </c>
      <c r="Q727" s="196">
        <v>0.004</v>
      </c>
      <c r="R727" s="196">
        <f>Q727*H727</f>
        <v>0.34400000000000003</v>
      </c>
      <c r="S727" s="196">
        <v>0</v>
      </c>
      <c r="T727" s="197">
        <f>S727*H727</f>
        <v>0</v>
      </c>
      <c r="U727" s="35"/>
      <c r="V727" s="35"/>
      <c r="W727" s="35"/>
      <c r="X727" s="35"/>
      <c r="Y727" s="35"/>
      <c r="Z727" s="35"/>
      <c r="AA727" s="35"/>
      <c r="AB727" s="35"/>
      <c r="AC727" s="35"/>
      <c r="AD727" s="35"/>
      <c r="AE727" s="35"/>
      <c r="AR727" s="198" t="s">
        <v>228</v>
      </c>
      <c r="AT727" s="198" t="s">
        <v>255</v>
      </c>
      <c r="AU727" s="198" t="s">
        <v>160</v>
      </c>
      <c r="AY727" s="18" t="s">
        <v>150</v>
      </c>
      <c r="BE727" s="199">
        <f>IF(N727="základní",J727,0)</f>
        <v>0</v>
      </c>
      <c r="BF727" s="199">
        <f>IF(N727="snížená",J727,0)</f>
        <v>0</v>
      </c>
      <c r="BG727" s="199">
        <f>IF(N727="zákl. přenesená",J727,0)</f>
        <v>0</v>
      </c>
      <c r="BH727" s="199">
        <f>IF(N727="sníž. přenesená",J727,0)</f>
        <v>0</v>
      </c>
      <c r="BI727" s="199">
        <f>IF(N727="nulová",J727,0)</f>
        <v>0</v>
      </c>
      <c r="BJ727" s="18" t="s">
        <v>84</v>
      </c>
      <c r="BK727" s="199">
        <f>ROUND(I727*H727,2)</f>
        <v>0</v>
      </c>
      <c r="BL727" s="18" t="s">
        <v>159</v>
      </c>
      <c r="BM727" s="198" t="s">
        <v>1000</v>
      </c>
    </row>
    <row r="728" spans="2:51" s="14" customFormat="1" ht="11.25">
      <c r="B728" s="211"/>
      <c r="C728" s="212"/>
      <c r="D728" s="202" t="s">
        <v>162</v>
      </c>
      <c r="E728" s="213" t="s">
        <v>1</v>
      </c>
      <c r="F728" s="214" t="s">
        <v>1001</v>
      </c>
      <c r="G728" s="212"/>
      <c r="H728" s="215">
        <v>86</v>
      </c>
      <c r="I728" s="216"/>
      <c r="J728" s="212"/>
      <c r="K728" s="212"/>
      <c r="L728" s="217"/>
      <c r="M728" s="218"/>
      <c r="N728" s="219"/>
      <c r="O728" s="219"/>
      <c r="P728" s="219"/>
      <c r="Q728" s="219"/>
      <c r="R728" s="219"/>
      <c r="S728" s="219"/>
      <c r="T728" s="220"/>
      <c r="AT728" s="221" t="s">
        <v>162</v>
      </c>
      <c r="AU728" s="221" t="s">
        <v>160</v>
      </c>
      <c r="AV728" s="14" t="s">
        <v>86</v>
      </c>
      <c r="AW728" s="14" t="s">
        <v>31</v>
      </c>
      <c r="AX728" s="14" t="s">
        <v>84</v>
      </c>
      <c r="AY728" s="221" t="s">
        <v>150</v>
      </c>
    </row>
    <row r="729" spans="1:65" s="2" customFormat="1" ht="24.2" customHeight="1">
      <c r="A729" s="35"/>
      <c r="B729" s="36"/>
      <c r="C729" s="187" t="s">
        <v>1002</v>
      </c>
      <c r="D729" s="187" t="s">
        <v>154</v>
      </c>
      <c r="E729" s="188" t="s">
        <v>1003</v>
      </c>
      <c r="F729" s="189" t="s">
        <v>1004</v>
      </c>
      <c r="G729" s="190" t="s">
        <v>356</v>
      </c>
      <c r="H729" s="191">
        <v>97</v>
      </c>
      <c r="I729" s="192"/>
      <c r="J729" s="193">
        <f>ROUND(I729*H729,2)</f>
        <v>0</v>
      </c>
      <c r="K729" s="189" t="s">
        <v>158</v>
      </c>
      <c r="L729" s="40"/>
      <c r="M729" s="194" t="s">
        <v>1</v>
      </c>
      <c r="N729" s="195" t="s">
        <v>41</v>
      </c>
      <c r="O729" s="72"/>
      <c r="P729" s="196">
        <f>O729*H729</f>
        <v>0</v>
      </c>
      <c r="Q729" s="196">
        <v>0.00036</v>
      </c>
      <c r="R729" s="196">
        <f>Q729*H729</f>
        <v>0.03492</v>
      </c>
      <c r="S729" s="196">
        <v>0</v>
      </c>
      <c r="T729" s="197">
        <f>S729*H729</f>
        <v>0</v>
      </c>
      <c r="U729" s="35"/>
      <c r="V729" s="35"/>
      <c r="W729" s="35"/>
      <c r="X729" s="35"/>
      <c r="Y729" s="35"/>
      <c r="Z729" s="35"/>
      <c r="AA729" s="35"/>
      <c r="AB729" s="35"/>
      <c r="AC729" s="35"/>
      <c r="AD729" s="35"/>
      <c r="AE729" s="35"/>
      <c r="AR729" s="198" t="s">
        <v>159</v>
      </c>
      <c r="AT729" s="198" t="s">
        <v>154</v>
      </c>
      <c r="AU729" s="198" t="s">
        <v>160</v>
      </c>
      <c r="AY729" s="18" t="s">
        <v>150</v>
      </c>
      <c r="BE729" s="199">
        <f>IF(N729="základní",J729,0)</f>
        <v>0</v>
      </c>
      <c r="BF729" s="199">
        <f>IF(N729="snížená",J729,0)</f>
        <v>0</v>
      </c>
      <c r="BG729" s="199">
        <f>IF(N729="zákl. přenesená",J729,0)</f>
        <v>0</v>
      </c>
      <c r="BH729" s="199">
        <f>IF(N729="sníž. přenesená",J729,0)</f>
        <v>0</v>
      </c>
      <c r="BI729" s="199">
        <f>IF(N729="nulová",J729,0)</f>
        <v>0</v>
      </c>
      <c r="BJ729" s="18" t="s">
        <v>84</v>
      </c>
      <c r="BK729" s="199">
        <f>ROUND(I729*H729,2)</f>
        <v>0</v>
      </c>
      <c r="BL729" s="18" t="s">
        <v>159</v>
      </c>
      <c r="BM729" s="198" t="s">
        <v>1005</v>
      </c>
    </row>
    <row r="730" spans="1:65" s="2" customFormat="1" ht="16.5" customHeight="1">
      <c r="A730" s="35"/>
      <c r="B730" s="36"/>
      <c r="C730" s="244" t="s">
        <v>1006</v>
      </c>
      <c r="D730" s="244" t="s">
        <v>255</v>
      </c>
      <c r="E730" s="245" t="s">
        <v>1007</v>
      </c>
      <c r="F730" s="246" t="s">
        <v>1008</v>
      </c>
      <c r="G730" s="247" t="s">
        <v>356</v>
      </c>
      <c r="H730" s="248">
        <v>97</v>
      </c>
      <c r="I730" s="249"/>
      <c r="J730" s="250">
        <f>ROUND(I730*H730,2)</f>
        <v>0</v>
      </c>
      <c r="K730" s="246" t="s">
        <v>158</v>
      </c>
      <c r="L730" s="251"/>
      <c r="M730" s="252" t="s">
        <v>1</v>
      </c>
      <c r="N730" s="253" t="s">
        <v>41</v>
      </c>
      <c r="O730" s="72"/>
      <c r="P730" s="196">
        <f>O730*H730</f>
        <v>0</v>
      </c>
      <c r="Q730" s="196">
        <v>0.0025</v>
      </c>
      <c r="R730" s="196">
        <f>Q730*H730</f>
        <v>0.2425</v>
      </c>
      <c r="S730" s="196">
        <v>0</v>
      </c>
      <c r="T730" s="197">
        <f>S730*H730</f>
        <v>0</v>
      </c>
      <c r="U730" s="35"/>
      <c r="V730" s="35"/>
      <c r="W730" s="35"/>
      <c r="X730" s="35"/>
      <c r="Y730" s="35"/>
      <c r="Z730" s="35"/>
      <c r="AA730" s="35"/>
      <c r="AB730" s="35"/>
      <c r="AC730" s="35"/>
      <c r="AD730" s="35"/>
      <c r="AE730" s="35"/>
      <c r="AR730" s="198" t="s">
        <v>228</v>
      </c>
      <c r="AT730" s="198" t="s">
        <v>255</v>
      </c>
      <c r="AU730" s="198" t="s">
        <v>160</v>
      </c>
      <c r="AY730" s="18" t="s">
        <v>150</v>
      </c>
      <c r="BE730" s="199">
        <f>IF(N730="základní",J730,0)</f>
        <v>0</v>
      </c>
      <c r="BF730" s="199">
        <f>IF(N730="snížená",J730,0)</f>
        <v>0</v>
      </c>
      <c r="BG730" s="199">
        <f>IF(N730="zákl. přenesená",J730,0)</f>
        <v>0</v>
      </c>
      <c r="BH730" s="199">
        <f>IF(N730="sníž. přenesená",J730,0)</f>
        <v>0</v>
      </c>
      <c r="BI730" s="199">
        <f>IF(N730="nulová",J730,0)</f>
        <v>0</v>
      </c>
      <c r="BJ730" s="18" t="s">
        <v>84</v>
      </c>
      <c r="BK730" s="199">
        <f>ROUND(I730*H730,2)</f>
        <v>0</v>
      </c>
      <c r="BL730" s="18" t="s">
        <v>159</v>
      </c>
      <c r="BM730" s="198" t="s">
        <v>1009</v>
      </c>
    </row>
    <row r="731" spans="1:65" s="2" customFormat="1" ht="24.2" customHeight="1">
      <c r="A731" s="35"/>
      <c r="B731" s="36"/>
      <c r="C731" s="187" t="s">
        <v>1010</v>
      </c>
      <c r="D731" s="187" t="s">
        <v>154</v>
      </c>
      <c r="E731" s="188" t="s">
        <v>1011</v>
      </c>
      <c r="F731" s="189" t="s">
        <v>1012</v>
      </c>
      <c r="G731" s="190" t="s">
        <v>356</v>
      </c>
      <c r="H731" s="191">
        <v>20</v>
      </c>
      <c r="I731" s="192"/>
      <c r="J731" s="193">
        <f>ROUND(I731*H731,2)</f>
        <v>0</v>
      </c>
      <c r="K731" s="189" t="s">
        <v>158</v>
      </c>
      <c r="L731" s="40"/>
      <c r="M731" s="194" t="s">
        <v>1</v>
      </c>
      <c r="N731" s="195" t="s">
        <v>41</v>
      </c>
      <c r="O731" s="72"/>
      <c r="P731" s="196">
        <f>O731*H731</f>
        <v>0</v>
      </c>
      <c r="Q731" s="196">
        <v>0</v>
      </c>
      <c r="R731" s="196">
        <f>Q731*H731</f>
        <v>0</v>
      </c>
      <c r="S731" s="196">
        <v>0</v>
      </c>
      <c r="T731" s="197">
        <f>S731*H731</f>
        <v>0</v>
      </c>
      <c r="U731" s="35"/>
      <c r="V731" s="35"/>
      <c r="W731" s="35"/>
      <c r="X731" s="35"/>
      <c r="Y731" s="35"/>
      <c r="Z731" s="35"/>
      <c r="AA731" s="35"/>
      <c r="AB731" s="35"/>
      <c r="AC731" s="35"/>
      <c r="AD731" s="35"/>
      <c r="AE731" s="35"/>
      <c r="AR731" s="198" t="s">
        <v>159</v>
      </c>
      <c r="AT731" s="198" t="s">
        <v>154</v>
      </c>
      <c r="AU731" s="198" t="s">
        <v>160</v>
      </c>
      <c r="AY731" s="18" t="s">
        <v>150</v>
      </c>
      <c r="BE731" s="199">
        <f>IF(N731="základní",J731,0)</f>
        <v>0</v>
      </c>
      <c r="BF731" s="199">
        <f>IF(N731="snížená",J731,0)</f>
        <v>0</v>
      </c>
      <c r="BG731" s="199">
        <f>IF(N731="zákl. přenesená",J731,0)</f>
        <v>0</v>
      </c>
      <c r="BH731" s="199">
        <f>IF(N731="sníž. přenesená",J731,0)</f>
        <v>0</v>
      </c>
      <c r="BI731" s="199">
        <f>IF(N731="nulová",J731,0)</f>
        <v>0</v>
      </c>
      <c r="BJ731" s="18" t="s">
        <v>84</v>
      </c>
      <c r="BK731" s="199">
        <f>ROUND(I731*H731,2)</f>
        <v>0</v>
      </c>
      <c r="BL731" s="18" t="s">
        <v>159</v>
      </c>
      <c r="BM731" s="198" t="s">
        <v>1013</v>
      </c>
    </row>
    <row r="732" spans="1:65" s="2" customFormat="1" ht="16.5" customHeight="1">
      <c r="A732" s="35"/>
      <c r="B732" s="36"/>
      <c r="C732" s="244" t="s">
        <v>1014</v>
      </c>
      <c r="D732" s="244" t="s">
        <v>255</v>
      </c>
      <c r="E732" s="245" t="s">
        <v>1015</v>
      </c>
      <c r="F732" s="246" t="s">
        <v>1016</v>
      </c>
      <c r="G732" s="247" t="s">
        <v>356</v>
      </c>
      <c r="H732" s="248">
        <v>20</v>
      </c>
      <c r="I732" s="249"/>
      <c r="J732" s="250">
        <f>ROUND(I732*H732,2)</f>
        <v>0</v>
      </c>
      <c r="K732" s="246" t="s">
        <v>158</v>
      </c>
      <c r="L732" s="251"/>
      <c r="M732" s="252" t="s">
        <v>1</v>
      </c>
      <c r="N732" s="253" t="s">
        <v>41</v>
      </c>
      <c r="O732" s="72"/>
      <c r="P732" s="196">
        <f>O732*H732</f>
        <v>0</v>
      </c>
      <c r="Q732" s="196">
        <v>0.0021</v>
      </c>
      <c r="R732" s="196">
        <f>Q732*H732</f>
        <v>0.041999999999999996</v>
      </c>
      <c r="S732" s="196">
        <v>0</v>
      </c>
      <c r="T732" s="197">
        <f>S732*H732</f>
        <v>0</v>
      </c>
      <c r="U732" s="35"/>
      <c r="V732" s="35"/>
      <c r="W732" s="35"/>
      <c r="X732" s="35"/>
      <c r="Y732" s="35"/>
      <c r="Z732" s="35"/>
      <c r="AA732" s="35"/>
      <c r="AB732" s="35"/>
      <c r="AC732" s="35"/>
      <c r="AD732" s="35"/>
      <c r="AE732" s="35"/>
      <c r="AR732" s="198" t="s">
        <v>228</v>
      </c>
      <c r="AT732" s="198" t="s">
        <v>255</v>
      </c>
      <c r="AU732" s="198" t="s">
        <v>160</v>
      </c>
      <c r="AY732" s="18" t="s">
        <v>150</v>
      </c>
      <c r="BE732" s="199">
        <f>IF(N732="základní",J732,0)</f>
        <v>0</v>
      </c>
      <c r="BF732" s="199">
        <f>IF(N732="snížená",J732,0)</f>
        <v>0</v>
      </c>
      <c r="BG732" s="199">
        <f>IF(N732="zákl. přenesená",J732,0)</f>
        <v>0</v>
      </c>
      <c r="BH732" s="199">
        <f>IF(N732="sníž. přenesená",J732,0)</f>
        <v>0</v>
      </c>
      <c r="BI732" s="199">
        <f>IF(N732="nulová",J732,0)</f>
        <v>0</v>
      </c>
      <c r="BJ732" s="18" t="s">
        <v>84</v>
      </c>
      <c r="BK732" s="199">
        <f>ROUND(I732*H732,2)</f>
        <v>0</v>
      </c>
      <c r="BL732" s="18" t="s">
        <v>159</v>
      </c>
      <c r="BM732" s="198" t="s">
        <v>1017</v>
      </c>
    </row>
    <row r="733" spans="2:51" s="14" customFormat="1" ht="11.25">
      <c r="B733" s="211"/>
      <c r="C733" s="212"/>
      <c r="D733" s="202" t="s">
        <v>162</v>
      </c>
      <c r="E733" s="213" t="s">
        <v>1</v>
      </c>
      <c r="F733" s="214" t="s">
        <v>1018</v>
      </c>
      <c r="G733" s="212"/>
      <c r="H733" s="215">
        <v>20</v>
      </c>
      <c r="I733" s="216"/>
      <c r="J733" s="212"/>
      <c r="K733" s="212"/>
      <c r="L733" s="217"/>
      <c r="M733" s="218"/>
      <c r="N733" s="219"/>
      <c r="O733" s="219"/>
      <c r="P733" s="219"/>
      <c r="Q733" s="219"/>
      <c r="R733" s="219"/>
      <c r="S733" s="219"/>
      <c r="T733" s="220"/>
      <c r="AT733" s="221" t="s">
        <v>162</v>
      </c>
      <c r="AU733" s="221" t="s">
        <v>160</v>
      </c>
      <c r="AV733" s="14" t="s">
        <v>86</v>
      </c>
      <c r="AW733" s="14" t="s">
        <v>31</v>
      </c>
      <c r="AX733" s="14" t="s">
        <v>84</v>
      </c>
      <c r="AY733" s="221" t="s">
        <v>150</v>
      </c>
    </row>
    <row r="734" spans="1:65" s="2" customFormat="1" ht="24.2" customHeight="1">
      <c r="A734" s="35"/>
      <c r="B734" s="36"/>
      <c r="C734" s="187" t="s">
        <v>1019</v>
      </c>
      <c r="D734" s="187" t="s">
        <v>154</v>
      </c>
      <c r="E734" s="188" t="s">
        <v>1020</v>
      </c>
      <c r="F734" s="189" t="s">
        <v>1021</v>
      </c>
      <c r="G734" s="190" t="s">
        <v>356</v>
      </c>
      <c r="H734" s="191">
        <v>52</v>
      </c>
      <c r="I734" s="192"/>
      <c r="J734" s="193">
        <f>ROUND(I734*H734,2)</f>
        <v>0</v>
      </c>
      <c r="K734" s="189" t="s">
        <v>158</v>
      </c>
      <c r="L734" s="40"/>
      <c r="M734" s="194" t="s">
        <v>1</v>
      </c>
      <c r="N734" s="195" t="s">
        <v>41</v>
      </c>
      <c r="O734" s="72"/>
      <c r="P734" s="196">
        <f>O734*H734</f>
        <v>0</v>
      </c>
      <c r="Q734" s="196">
        <v>0</v>
      </c>
      <c r="R734" s="196">
        <f>Q734*H734</f>
        <v>0</v>
      </c>
      <c r="S734" s="196">
        <v>0</v>
      </c>
      <c r="T734" s="197">
        <f>S734*H734</f>
        <v>0</v>
      </c>
      <c r="U734" s="35"/>
      <c r="V734" s="35"/>
      <c r="W734" s="35"/>
      <c r="X734" s="35"/>
      <c r="Y734" s="35"/>
      <c r="Z734" s="35"/>
      <c r="AA734" s="35"/>
      <c r="AB734" s="35"/>
      <c r="AC734" s="35"/>
      <c r="AD734" s="35"/>
      <c r="AE734" s="35"/>
      <c r="AR734" s="198" t="s">
        <v>159</v>
      </c>
      <c r="AT734" s="198" t="s">
        <v>154</v>
      </c>
      <c r="AU734" s="198" t="s">
        <v>160</v>
      </c>
      <c r="AY734" s="18" t="s">
        <v>150</v>
      </c>
      <c r="BE734" s="199">
        <f>IF(N734="základní",J734,0)</f>
        <v>0</v>
      </c>
      <c r="BF734" s="199">
        <f>IF(N734="snížená",J734,0)</f>
        <v>0</v>
      </c>
      <c r="BG734" s="199">
        <f>IF(N734="zákl. přenesená",J734,0)</f>
        <v>0</v>
      </c>
      <c r="BH734" s="199">
        <f>IF(N734="sníž. přenesená",J734,0)</f>
        <v>0</v>
      </c>
      <c r="BI734" s="199">
        <f>IF(N734="nulová",J734,0)</f>
        <v>0</v>
      </c>
      <c r="BJ734" s="18" t="s">
        <v>84</v>
      </c>
      <c r="BK734" s="199">
        <f>ROUND(I734*H734,2)</f>
        <v>0</v>
      </c>
      <c r="BL734" s="18" t="s">
        <v>159</v>
      </c>
      <c r="BM734" s="198" t="s">
        <v>1022</v>
      </c>
    </row>
    <row r="735" spans="1:65" s="2" customFormat="1" ht="16.5" customHeight="1">
      <c r="A735" s="35"/>
      <c r="B735" s="36"/>
      <c r="C735" s="244" t="s">
        <v>1023</v>
      </c>
      <c r="D735" s="244" t="s">
        <v>255</v>
      </c>
      <c r="E735" s="245" t="s">
        <v>1024</v>
      </c>
      <c r="F735" s="246" t="s">
        <v>1025</v>
      </c>
      <c r="G735" s="247" t="s">
        <v>356</v>
      </c>
      <c r="H735" s="248">
        <v>52</v>
      </c>
      <c r="I735" s="249"/>
      <c r="J735" s="250">
        <f>ROUND(I735*H735,2)</f>
        <v>0</v>
      </c>
      <c r="K735" s="246" t="s">
        <v>158</v>
      </c>
      <c r="L735" s="251"/>
      <c r="M735" s="252" t="s">
        <v>1</v>
      </c>
      <c r="N735" s="253" t="s">
        <v>41</v>
      </c>
      <c r="O735" s="72"/>
      <c r="P735" s="196">
        <f>O735*H735</f>
        <v>0</v>
      </c>
      <c r="Q735" s="196">
        <v>0.00145</v>
      </c>
      <c r="R735" s="196">
        <f>Q735*H735</f>
        <v>0.0754</v>
      </c>
      <c r="S735" s="196">
        <v>0</v>
      </c>
      <c r="T735" s="197">
        <f>S735*H735</f>
        <v>0</v>
      </c>
      <c r="U735" s="35"/>
      <c r="V735" s="35"/>
      <c r="W735" s="35"/>
      <c r="X735" s="35"/>
      <c r="Y735" s="35"/>
      <c r="Z735" s="35"/>
      <c r="AA735" s="35"/>
      <c r="AB735" s="35"/>
      <c r="AC735" s="35"/>
      <c r="AD735" s="35"/>
      <c r="AE735" s="35"/>
      <c r="AR735" s="198" t="s">
        <v>228</v>
      </c>
      <c r="AT735" s="198" t="s">
        <v>255</v>
      </c>
      <c r="AU735" s="198" t="s">
        <v>160</v>
      </c>
      <c r="AY735" s="18" t="s">
        <v>150</v>
      </c>
      <c r="BE735" s="199">
        <f>IF(N735="základní",J735,0)</f>
        <v>0</v>
      </c>
      <c r="BF735" s="199">
        <f>IF(N735="snížená",J735,0)</f>
        <v>0</v>
      </c>
      <c r="BG735" s="199">
        <f>IF(N735="zákl. přenesená",J735,0)</f>
        <v>0</v>
      </c>
      <c r="BH735" s="199">
        <f>IF(N735="sníž. přenesená",J735,0)</f>
        <v>0</v>
      </c>
      <c r="BI735" s="199">
        <f>IF(N735="nulová",J735,0)</f>
        <v>0</v>
      </c>
      <c r="BJ735" s="18" t="s">
        <v>84</v>
      </c>
      <c r="BK735" s="199">
        <f>ROUND(I735*H735,2)</f>
        <v>0</v>
      </c>
      <c r="BL735" s="18" t="s">
        <v>159</v>
      </c>
      <c r="BM735" s="198" t="s">
        <v>1026</v>
      </c>
    </row>
    <row r="736" spans="1:65" s="2" customFormat="1" ht="21.75" customHeight="1">
      <c r="A736" s="35"/>
      <c r="B736" s="36"/>
      <c r="C736" s="187" t="s">
        <v>1027</v>
      </c>
      <c r="D736" s="187" t="s">
        <v>154</v>
      </c>
      <c r="E736" s="188" t="s">
        <v>1028</v>
      </c>
      <c r="F736" s="189" t="s">
        <v>1029</v>
      </c>
      <c r="G736" s="190" t="s">
        <v>356</v>
      </c>
      <c r="H736" s="191">
        <v>179</v>
      </c>
      <c r="I736" s="192"/>
      <c r="J736" s="193">
        <f>ROUND(I736*H736,2)</f>
        <v>0</v>
      </c>
      <c r="K736" s="189" t="s">
        <v>158</v>
      </c>
      <c r="L736" s="40"/>
      <c r="M736" s="194" t="s">
        <v>1</v>
      </c>
      <c r="N736" s="195" t="s">
        <v>41</v>
      </c>
      <c r="O736" s="72"/>
      <c r="P736" s="196">
        <f>O736*H736</f>
        <v>0</v>
      </c>
      <c r="Q736" s="196">
        <v>0</v>
      </c>
      <c r="R736" s="196">
        <f>Q736*H736</f>
        <v>0</v>
      </c>
      <c r="S736" s="196">
        <v>0</v>
      </c>
      <c r="T736" s="197">
        <f>S736*H736</f>
        <v>0</v>
      </c>
      <c r="U736" s="35"/>
      <c r="V736" s="35"/>
      <c r="W736" s="35"/>
      <c r="X736" s="35"/>
      <c r="Y736" s="35"/>
      <c r="Z736" s="35"/>
      <c r="AA736" s="35"/>
      <c r="AB736" s="35"/>
      <c r="AC736" s="35"/>
      <c r="AD736" s="35"/>
      <c r="AE736" s="35"/>
      <c r="AR736" s="198" t="s">
        <v>159</v>
      </c>
      <c r="AT736" s="198" t="s">
        <v>154</v>
      </c>
      <c r="AU736" s="198" t="s">
        <v>160</v>
      </c>
      <c r="AY736" s="18" t="s">
        <v>150</v>
      </c>
      <c r="BE736" s="199">
        <f>IF(N736="základní",J736,0)</f>
        <v>0</v>
      </c>
      <c r="BF736" s="199">
        <f>IF(N736="snížená",J736,0)</f>
        <v>0</v>
      </c>
      <c r="BG736" s="199">
        <f>IF(N736="zákl. přenesená",J736,0)</f>
        <v>0</v>
      </c>
      <c r="BH736" s="199">
        <f>IF(N736="sníž. přenesená",J736,0)</f>
        <v>0</v>
      </c>
      <c r="BI736" s="199">
        <f>IF(N736="nulová",J736,0)</f>
        <v>0</v>
      </c>
      <c r="BJ736" s="18" t="s">
        <v>84</v>
      </c>
      <c r="BK736" s="199">
        <f>ROUND(I736*H736,2)</f>
        <v>0</v>
      </c>
      <c r="BL736" s="18" t="s">
        <v>159</v>
      </c>
      <c r="BM736" s="198" t="s">
        <v>1030</v>
      </c>
    </row>
    <row r="737" spans="2:51" s="14" customFormat="1" ht="11.25">
      <c r="B737" s="211"/>
      <c r="C737" s="212"/>
      <c r="D737" s="202" t="s">
        <v>162</v>
      </c>
      <c r="E737" s="213" t="s">
        <v>1</v>
      </c>
      <c r="F737" s="214" t="s">
        <v>1031</v>
      </c>
      <c r="G737" s="212"/>
      <c r="H737" s="215">
        <v>179</v>
      </c>
      <c r="I737" s="216"/>
      <c r="J737" s="212"/>
      <c r="K737" s="212"/>
      <c r="L737" s="217"/>
      <c r="M737" s="218"/>
      <c r="N737" s="219"/>
      <c r="O737" s="219"/>
      <c r="P737" s="219"/>
      <c r="Q737" s="219"/>
      <c r="R737" s="219"/>
      <c r="S737" s="219"/>
      <c r="T737" s="220"/>
      <c r="AT737" s="221" t="s">
        <v>162</v>
      </c>
      <c r="AU737" s="221" t="s">
        <v>160</v>
      </c>
      <c r="AV737" s="14" t="s">
        <v>86</v>
      </c>
      <c r="AW737" s="14" t="s">
        <v>31</v>
      </c>
      <c r="AX737" s="14" t="s">
        <v>84</v>
      </c>
      <c r="AY737" s="221" t="s">
        <v>150</v>
      </c>
    </row>
    <row r="738" spans="1:65" s="2" customFormat="1" ht="21.75" customHeight="1">
      <c r="A738" s="35"/>
      <c r="B738" s="36"/>
      <c r="C738" s="244" t="s">
        <v>1032</v>
      </c>
      <c r="D738" s="244" t="s">
        <v>255</v>
      </c>
      <c r="E738" s="245" t="s">
        <v>1033</v>
      </c>
      <c r="F738" s="246" t="s">
        <v>1034</v>
      </c>
      <c r="G738" s="247" t="s">
        <v>356</v>
      </c>
      <c r="H738" s="248">
        <v>179</v>
      </c>
      <c r="I738" s="249"/>
      <c r="J738" s="250">
        <f>ROUND(I738*H738,2)</f>
        <v>0</v>
      </c>
      <c r="K738" s="246" t="s">
        <v>158</v>
      </c>
      <c r="L738" s="251"/>
      <c r="M738" s="252" t="s">
        <v>1</v>
      </c>
      <c r="N738" s="253" t="s">
        <v>41</v>
      </c>
      <c r="O738" s="72"/>
      <c r="P738" s="196">
        <f>O738*H738</f>
        <v>0</v>
      </c>
      <c r="Q738" s="196">
        <v>0.0003</v>
      </c>
      <c r="R738" s="196">
        <f>Q738*H738</f>
        <v>0.0537</v>
      </c>
      <c r="S738" s="196">
        <v>0</v>
      </c>
      <c r="T738" s="197">
        <f>S738*H738</f>
        <v>0</v>
      </c>
      <c r="U738" s="35"/>
      <c r="V738" s="35"/>
      <c r="W738" s="35"/>
      <c r="X738" s="35"/>
      <c r="Y738" s="35"/>
      <c r="Z738" s="35"/>
      <c r="AA738" s="35"/>
      <c r="AB738" s="35"/>
      <c r="AC738" s="35"/>
      <c r="AD738" s="35"/>
      <c r="AE738" s="35"/>
      <c r="AR738" s="198" t="s">
        <v>228</v>
      </c>
      <c r="AT738" s="198" t="s">
        <v>255</v>
      </c>
      <c r="AU738" s="198" t="s">
        <v>160</v>
      </c>
      <c r="AY738" s="18" t="s">
        <v>150</v>
      </c>
      <c r="BE738" s="199">
        <f>IF(N738="základní",J738,0)</f>
        <v>0</v>
      </c>
      <c r="BF738" s="199">
        <f>IF(N738="snížená",J738,0)</f>
        <v>0</v>
      </c>
      <c r="BG738" s="199">
        <f>IF(N738="zákl. přenesená",J738,0)</f>
        <v>0</v>
      </c>
      <c r="BH738" s="199">
        <f>IF(N738="sníž. přenesená",J738,0)</f>
        <v>0</v>
      </c>
      <c r="BI738" s="199">
        <f>IF(N738="nulová",J738,0)</f>
        <v>0</v>
      </c>
      <c r="BJ738" s="18" t="s">
        <v>84</v>
      </c>
      <c r="BK738" s="199">
        <f>ROUND(I738*H738,2)</f>
        <v>0</v>
      </c>
      <c r="BL738" s="18" t="s">
        <v>159</v>
      </c>
      <c r="BM738" s="198" t="s">
        <v>1035</v>
      </c>
    </row>
    <row r="739" spans="2:51" s="14" customFormat="1" ht="11.25">
      <c r="B739" s="211"/>
      <c r="C739" s="212"/>
      <c r="D739" s="202" t="s">
        <v>162</v>
      </c>
      <c r="E739" s="213" t="s">
        <v>1</v>
      </c>
      <c r="F739" s="214" t="s">
        <v>1031</v>
      </c>
      <c r="G739" s="212"/>
      <c r="H739" s="215">
        <v>179</v>
      </c>
      <c r="I739" s="216"/>
      <c r="J739" s="212"/>
      <c r="K739" s="212"/>
      <c r="L739" s="217"/>
      <c r="M739" s="218"/>
      <c r="N739" s="219"/>
      <c r="O739" s="219"/>
      <c r="P739" s="219"/>
      <c r="Q739" s="219"/>
      <c r="R739" s="219"/>
      <c r="S739" s="219"/>
      <c r="T739" s="220"/>
      <c r="AT739" s="221" t="s">
        <v>162</v>
      </c>
      <c r="AU739" s="221" t="s">
        <v>160</v>
      </c>
      <c r="AV739" s="14" t="s">
        <v>86</v>
      </c>
      <c r="AW739" s="14" t="s">
        <v>31</v>
      </c>
      <c r="AX739" s="14" t="s">
        <v>84</v>
      </c>
      <c r="AY739" s="221" t="s">
        <v>150</v>
      </c>
    </row>
    <row r="740" spans="2:63" s="12" customFormat="1" ht="20.85" customHeight="1">
      <c r="B740" s="171"/>
      <c r="C740" s="172"/>
      <c r="D740" s="173" t="s">
        <v>75</v>
      </c>
      <c r="E740" s="185" t="s">
        <v>786</v>
      </c>
      <c r="F740" s="185" t="s">
        <v>1036</v>
      </c>
      <c r="G740" s="172"/>
      <c r="H740" s="172"/>
      <c r="I740" s="175"/>
      <c r="J740" s="186">
        <f>BK740</f>
        <v>0</v>
      </c>
      <c r="K740" s="172"/>
      <c r="L740" s="177"/>
      <c r="M740" s="178"/>
      <c r="N740" s="179"/>
      <c r="O740" s="179"/>
      <c r="P740" s="180">
        <f>SUM(P741:P749)</f>
        <v>0</v>
      </c>
      <c r="Q740" s="179"/>
      <c r="R740" s="180">
        <f>SUM(R741:R749)</f>
        <v>0</v>
      </c>
      <c r="S740" s="179"/>
      <c r="T740" s="181">
        <f>SUM(T741:T749)</f>
        <v>0</v>
      </c>
      <c r="AR740" s="182" t="s">
        <v>84</v>
      </c>
      <c r="AT740" s="183" t="s">
        <v>75</v>
      </c>
      <c r="AU740" s="183" t="s">
        <v>86</v>
      </c>
      <c r="AY740" s="182" t="s">
        <v>150</v>
      </c>
      <c r="BK740" s="184">
        <f>SUM(BK741:BK749)</f>
        <v>0</v>
      </c>
    </row>
    <row r="741" spans="1:65" s="2" customFormat="1" ht="24.2" customHeight="1">
      <c r="A741" s="35"/>
      <c r="B741" s="36"/>
      <c r="C741" s="187" t="s">
        <v>1037</v>
      </c>
      <c r="D741" s="187" t="s">
        <v>154</v>
      </c>
      <c r="E741" s="188" t="s">
        <v>1038</v>
      </c>
      <c r="F741" s="189" t="s">
        <v>1039</v>
      </c>
      <c r="G741" s="190" t="s">
        <v>191</v>
      </c>
      <c r="H741" s="191">
        <v>3530.933</v>
      </c>
      <c r="I741" s="192"/>
      <c r="J741" s="193">
        <f>ROUND(I741*H741,2)</f>
        <v>0</v>
      </c>
      <c r="K741" s="189" t="s">
        <v>1</v>
      </c>
      <c r="L741" s="40"/>
      <c r="M741" s="194" t="s">
        <v>1</v>
      </c>
      <c r="N741" s="195" t="s">
        <v>41</v>
      </c>
      <c r="O741" s="72"/>
      <c r="P741" s="196">
        <f>O741*H741</f>
        <v>0</v>
      </c>
      <c r="Q741" s="196">
        <v>0</v>
      </c>
      <c r="R741" s="196">
        <f>Q741*H741</f>
        <v>0</v>
      </c>
      <c r="S741" s="196">
        <v>0</v>
      </c>
      <c r="T741" s="197">
        <f>S741*H741</f>
        <v>0</v>
      </c>
      <c r="U741" s="35"/>
      <c r="V741" s="35"/>
      <c r="W741" s="35"/>
      <c r="X741" s="35"/>
      <c r="Y741" s="35"/>
      <c r="Z741" s="35"/>
      <c r="AA741" s="35"/>
      <c r="AB741" s="35"/>
      <c r="AC741" s="35"/>
      <c r="AD741" s="35"/>
      <c r="AE741" s="35"/>
      <c r="AR741" s="198" t="s">
        <v>159</v>
      </c>
      <c r="AT741" s="198" t="s">
        <v>154</v>
      </c>
      <c r="AU741" s="198" t="s">
        <v>160</v>
      </c>
      <c r="AY741" s="18" t="s">
        <v>150</v>
      </c>
      <c r="BE741" s="199">
        <f>IF(N741="základní",J741,0)</f>
        <v>0</v>
      </c>
      <c r="BF741" s="199">
        <f>IF(N741="snížená",J741,0)</f>
        <v>0</v>
      </c>
      <c r="BG741" s="199">
        <f>IF(N741="zákl. přenesená",J741,0)</f>
        <v>0</v>
      </c>
      <c r="BH741" s="199">
        <f>IF(N741="sníž. přenesená",J741,0)</f>
        <v>0</v>
      </c>
      <c r="BI741" s="199">
        <f>IF(N741="nulová",J741,0)</f>
        <v>0</v>
      </c>
      <c r="BJ741" s="18" t="s">
        <v>84</v>
      </c>
      <c r="BK741" s="199">
        <f>ROUND(I741*H741,2)</f>
        <v>0</v>
      </c>
      <c r="BL741" s="18" t="s">
        <v>159</v>
      </c>
      <c r="BM741" s="198" t="s">
        <v>1040</v>
      </c>
    </row>
    <row r="742" spans="2:51" s="14" customFormat="1" ht="11.25">
      <c r="B742" s="211"/>
      <c r="C742" s="212"/>
      <c r="D742" s="202" t="s">
        <v>162</v>
      </c>
      <c r="E742" s="213" t="s">
        <v>1</v>
      </c>
      <c r="F742" s="214" t="s">
        <v>1041</v>
      </c>
      <c r="G742" s="212"/>
      <c r="H742" s="215">
        <v>8340.61</v>
      </c>
      <c r="I742" s="216"/>
      <c r="J742" s="212"/>
      <c r="K742" s="212"/>
      <c r="L742" s="217"/>
      <c r="M742" s="218"/>
      <c r="N742" s="219"/>
      <c r="O742" s="219"/>
      <c r="P742" s="219"/>
      <c r="Q742" s="219"/>
      <c r="R742" s="219"/>
      <c r="S742" s="219"/>
      <c r="T742" s="220"/>
      <c r="AT742" s="221" t="s">
        <v>162</v>
      </c>
      <c r="AU742" s="221" t="s">
        <v>160</v>
      </c>
      <c r="AV742" s="14" t="s">
        <v>86</v>
      </c>
      <c r="AW742" s="14" t="s">
        <v>31</v>
      </c>
      <c r="AX742" s="14" t="s">
        <v>76</v>
      </c>
      <c r="AY742" s="221" t="s">
        <v>150</v>
      </c>
    </row>
    <row r="743" spans="2:51" s="14" customFormat="1" ht="22.5">
      <c r="B743" s="211"/>
      <c r="C743" s="212"/>
      <c r="D743" s="202" t="s">
        <v>162</v>
      </c>
      <c r="E743" s="213" t="s">
        <v>1</v>
      </c>
      <c r="F743" s="214" t="s">
        <v>1042</v>
      </c>
      <c r="G743" s="212"/>
      <c r="H743" s="215">
        <v>-4809.677</v>
      </c>
      <c r="I743" s="216"/>
      <c r="J743" s="212"/>
      <c r="K743" s="212"/>
      <c r="L743" s="217"/>
      <c r="M743" s="218"/>
      <c r="N743" s="219"/>
      <c r="O743" s="219"/>
      <c r="P743" s="219"/>
      <c r="Q743" s="219"/>
      <c r="R743" s="219"/>
      <c r="S743" s="219"/>
      <c r="T743" s="220"/>
      <c r="AT743" s="221" t="s">
        <v>162</v>
      </c>
      <c r="AU743" s="221" t="s">
        <v>160</v>
      </c>
      <c r="AV743" s="14" t="s">
        <v>86</v>
      </c>
      <c r="AW743" s="14" t="s">
        <v>31</v>
      </c>
      <c r="AX743" s="14" t="s">
        <v>76</v>
      </c>
      <c r="AY743" s="221" t="s">
        <v>150</v>
      </c>
    </row>
    <row r="744" spans="2:51" s="16" customFormat="1" ht="11.25">
      <c r="B744" s="233"/>
      <c r="C744" s="234"/>
      <c r="D744" s="202" t="s">
        <v>162</v>
      </c>
      <c r="E744" s="235" t="s">
        <v>1</v>
      </c>
      <c r="F744" s="236" t="s">
        <v>170</v>
      </c>
      <c r="G744" s="234"/>
      <c r="H744" s="237">
        <v>3530.933</v>
      </c>
      <c r="I744" s="238"/>
      <c r="J744" s="234"/>
      <c r="K744" s="234"/>
      <c r="L744" s="239"/>
      <c r="M744" s="240"/>
      <c r="N744" s="241"/>
      <c r="O744" s="241"/>
      <c r="P744" s="241"/>
      <c r="Q744" s="241"/>
      <c r="R744" s="241"/>
      <c r="S744" s="241"/>
      <c r="T744" s="242"/>
      <c r="AT744" s="243" t="s">
        <v>162</v>
      </c>
      <c r="AU744" s="243" t="s">
        <v>160</v>
      </c>
      <c r="AV744" s="16" t="s">
        <v>159</v>
      </c>
      <c r="AW744" s="16" t="s">
        <v>31</v>
      </c>
      <c r="AX744" s="16" t="s">
        <v>84</v>
      </c>
      <c r="AY744" s="243" t="s">
        <v>150</v>
      </c>
    </row>
    <row r="745" spans="1:65" s="2" customFormat="1" ht="33" customHeight="1">
      <c r="A745" s="35"/>
      <c r="B745" s="36"/>
      <c r="C745" s="187" t="s">
        <v>1043</v>
      </c>
      <c r="D745" s="187" t="s">
        <v>154</v>
      </c>
      <c r="E745" s="188" t="s">
        <v>1044</v>
      </c>
      <c r="F745" s="189" t="s">
        <v>1045</v>
      </c>
      <c r="G745" s="190" t="s">
        <v>191</v>
      </c>
      <c r="H745" s="191">
        <v>3530.933</v>
      </c>
      <c r="I745" s="192"/>
      <c r="J745" s="193">
        <f>ROUND(I745*H745,2)</f>
        <v>0</v>
      </c>
      <c r="K745" s="189" t="s">
        <v>158</v>
      </c>
      <c r="L745" s="40"/>
      <c r="M745" s="194" t="s">
        <v>1</v>
      </c>
      <c r="N745" s="195" t="s">
        <v>41</v>
      </c>
      <c r="O745" s="72"/>
      <c r="P745" s="196">
        <f>O745*H745</f>
        <v>0</v>
      </c>
      <c r="Q745" s="196">
        <v>0</v>
      </c>
      <c r="R745" s="196">
        <f>Q745*H745</f>
        <v>0</v>
      </c>
      <c r="S745" s="196">
        <v>0</v>
      </c>
      <c r="T745" s="197">
        <f>S745*H745</f>
        <v>0</v>
      </c>
      <c r="U745" s="35"/>
      <c r="V745" s="35"/>
      <c r="W745" s="35"/>
      <c r="X745" s="35"/>
      <c r="Y745" s="35"/>
      <c r="Z745" s="35"/>
      <c r="AA745" s="35"/>
      <c r="AB745" s="35"/>
      <c r="AC745" s="35"/>
      <c r="AD745" s="35"/>
      <c r="AE745" s="35"/>
      <c r="AR745" s="198" t="s">
        <v>159</v>
      </c>
      <c r="AT745" s="198" t="s">
        <v>154</v>
      </c>
      <c r="AU745" s="198" t="s">
        <v>160</v>
      </c>
      <c r="AY745" s="18" t="s">
        <v>150</v>
      </c>
      <c r="BE745" s="199">
        <f>IF(N745="základní",J745,0)</f>
        <v>0</v>
      </c>
      <c r="BF745" s="199">
        <f>IF(N745="snížená",J745,0)</f>
        <v>0</v>
      </c>
      <c r="BG745" s="199">
        <f>IF(N745="zákl. přenesená",J745,0)</f>
        <v>0</v>
      </c>
      <c r="BH745" s="199">
        <f>IF(N745="sníž. přenesená",J745,0)</f>
        <v>0</v>
      </c>
      <c r="BI745" s="199">
        <f>IF(N745="nulová",J745,0)</f>
        <v>0</v>
      </c>
      <c r="BJ745" s="18" t="s">
        <v>84</v>
      </c>
      <c r="BK745" s="199">
        <f>ROUND(I745*H745,2)</f>
        <v>0</v>
      </c>
      <c r="BL745" s="18" t="s">
        <v>159</v>
      </c>
      <c r="BM745" s="198" t="s">
        <v>1046</v>
      </c>
    </row>
    <row r="746" spans="2:51" s="14" customFormat="1" ht="11.25">
      <c r="B746" s="211"/>
      <c r="C746" s="212"/>
      <c r="D746" s="202" t="s">
        <v>162</v>
      </c>
      <c r="E746" s="213" t="s">
        <v>1</v>
      </c>
      <c r="F746" s="214" t="s">
        <v>1041</v>
      </c>
      <c r="G746" s="212"/>
      <c r="H746" s="215">
        <v>8340.61</v>
      </c>
      <c r="I746" s="216"/>
      <c r="J746" s="212"/>
      <c r="K746" s="212"/>
      <c r="L746" s="217"/>
      <c r="M746" s="218"/>
      <c r="N746" s="219"/>
      <c r="O746" s="219"/>
      <c r="P746" s="219"/>
      <c r="Q746" s="219"/>
      <c r="R746" s="219"/>
      <c r="S746" s="219"/>
      <c r="T746" s="220"/>
      <c r="AT746" s="221" t="s">
        <v>162</v>
      </c>
      <c r="AU746" s="221" t="s">
        <v>160</v>
      </c>
      <c r="AV746" s="14" t="s">
        <v>86</v>
      </c>
      <c r="AW746" s="14" t="s">
        <v>31</v>
      </c>
      <c r="AX746" s="14" t="s">
        <v>76</v>
      </c>
      <c r="AY746" s="221" t="s">
        <v>150</v>
      </c>
    </row>
    <row r="747" spans="2:51" s="14" customFormat="1" ht="22.5">
      <c r="B747" s="211"/>
      <c r="C747" s="212"/>
      <c r="D747" s="202" t="s">
        <v>162</v>
      </c>
      <c r="E747" s="213" t="s">
        <v>1</v>
      </c>
      <c r="F747" s="214" t="s">
        <v>1042</v>
      </c>
      <c r="G747" s="212"/>
      <c r="H747" s="215">
        <v>-4809.677</v>
      </c>
      <c r="I747" s="216"/>
      <c r="J747" s="212"/>
      <c r="K747" s="212"/>
      <c r="L747" s="217"/>
      <c r="M747" s="218"/>
      <c r="N747" s="219"/>
      <c r="O747" s="219"/>
      <c r="P747" s="219"/>
      <c r="Q747" s="219"/>
      <c r="R747" s="219"/>
      <c r="S747" s="219"/>
      <c r="T747" s="220"/>
      <c r="AT747" s="221" t="s">
        <v>162</v>
      </c>
      <c r="AU747" s="221" t="s">
        <v>160</v>
      </c>
      <c r="AV747" s="14" t="s">
        <v>86</v>
      </c>
      <c r="AW747" s="14" t="s">
        <v>31</v>
      </c>
      <c r="AX747" s="14" t="s">
        <v>76</v>
      </c>
      <c r="AY747" s="221" t="s">
        <v>150</v>
      </c>
    </row>
    <row r="748" spans="2:51" s="16" customFormat="1" ht="11.25">
      <c r="B748" s="233"/>
      <c r="C748" s="234"/>
      <c r="D748" s="202" t="s">
        <v>162</v>
      </c>
      <c r="E748" s="235" t="s">
        <v>1</v>
      </c>
      <c r="F748" s="236" t="s">
        <v>170</v>
      </c>
      <c r="G748" s="234"/>
      <c r="H748" s="237">
        <v>3530.933</v>
      </c>
      <c r="I748" s="238"/>
      <c r="J748" s="234"/>
      <c r="K748" s="234"/>
      <c r="L748" s="239"/>
      <c r="M748" s="240"/>
      <c r="N748" s="241"/>
      <c r="O748" s="241"/>
      <c r="P748" s="241"/>
      <c r="Q748" s="241"/>
      <c r="R748" s="241"/>
      <c r="S748" s="241"/>
      <c r="T748" s="242"/>
      <c r="AT748" s="243" t="s">
        <v>162</v>
      </c>
      <c r="AU748" s="243" t="s">
        <v>160</v>
      </c>
      <c r="AV748" s="16" t="s">
        <v>159</v>
      </c>
      <c r="AW748" s="16" t="s">
        <v>31</v>
      </c>
      <c r="AX748" s="16" t="s">
        <v>84</v>
      </c>
      <c r="AY748" s="243" t="s">
        <v>150</v>
      </c>
    </row>
    <row r="749" spans="1:65" s="2" customFormat="1" ht="33" customHeight="1">
      <c r="A749" s="35"/>
      <c r="B749" s="36"/>
      <c r="C749" s="187" t="s">
        <v>1047</v>
      </c>
      <c r="D749" s="187" t="s">
        <v>154</v>
      </c>
      <c r="E749" s="188" t="s">
        <v>1048</v>
      </c>
      <c r="F749" s="189" t="s">
        <v>1049</v>
      </c>
      <c r="G749" s="190" t="s">
        <v>191</v>
      </c>
      <c r="H749" s="191">
        <v>5140.001</v>
      </c>
      <c r="I749" s="192"/>
      <c r="J749" s="193">
        <f>ROUND(I749*H749,2)</f>
        <v>0</v>
      </c>
      <c r="K749" s="189" t="s">
        <v>158</v>
      </c>
      <c r="L749" s="40"/>
      <c r="M749" s="254" t="s">
        <v>1</v>
      </c>
      <c r="N749" s="255" t="s">
        <v>41</v>
      </c>
      <c r="O749" s="256"/>
      <c r="P749" s="257">
        <f>O749*H749</f>
        <v>0</v>
      </c>
      <c r="Q749" s="257">
        <v>0</v>
      </c>
      <c r="R749" s="257">
        <f>Q749*H749</f>
        <v>0</v>
      </c>
      <c r="S749" s="257">
        <v>0</v>
      </c>
      <c r="T749" s="258">
        <f>S749*H749</f>
        <v>0</v>
      </c>
      <c r="U749" s="35"/>
      <c r="V749" s="35"/>
      <c r="W749" s="35"/>
      <c r="X749" s="35"/>
      <c r="Y749" s="35"/>
      <c r="Z749" s="35"/>
      <c r="AA749" s="35"/>
      <c r="AB749" s="35"/>
      <c r="AC749" s="35"/>
      <c r="AD749" s="35"/>
      <c r="AE749" s="35"/>
      <c r="AR749" s="198" t="s">
        <v>159</v>
      </c>
      <c r="AT749" s="198" t="s">
        <v>154</v>
      </c>
      <c r="AU749" s="198" t="s">
        <v>160</v>
      </c>
      <c r="AY749" s="18" t="s">
        <v>150</v>
      </c>
      <c r="BE749" s="199">
        <f>IF(N749="základní",J749,0)</f>
        <v>0</v>
      </c>
      <c r="BF749" s="199">
        <f>IF(N749="snížená",J749,0)</f>
        <v>0</v>
      </c>
      <c r="BG749" s="199">
        <f>IF(N749="zákl. přenesená",J749,0)</f>
        <v>0</v>
      </c>
      <c r="BH749" s="199">
        <f>IF(N749="sníž. přenesená",J749,0)</f>
        <v>0</v>
      </c>
      <c r="BI749" s="199">
        <f>IF(N749="nulová",J749,0)</f>
        <v>0</v>
      </c>
      <c r="BJ749" s="18" t="s">
        <v>84</v>
      </c>
      <c r="BK749" s="199">
        <f>ROUND(I749*H749,2)</f>
        <v>0</v>
      </c>
      <c r="BL749" s="18" t="s">
        <v>159</v>
      </c>
      <c r="BM749" s="198" t="s">
        <v>1050</v>
      </c>
    </row>
    <row r="750" spans="1:31" s="2" customFormat="1" ht="6.95" customHeight="1">
      <c r="A750" s="35"/>
      <c r="B750" s="55"/>
      <c r="C750" s="56"/>
      <c r="D750" s="56"/>
      <c r="E750" s="56"/>
      <c r="F750" s="56"/>
      <c r="G750" s="56"/>
      <c r="H750" s="56"/>
      <c r="I750" s="56"/>
      <c r="J750" s="56"/>
      <c r="K750" s="56"/>
      <c r="L750" s="40"/>
      <c r="M750" s="35"/>
      <c r="O750" s="35"/>
      <c r="P750" s="35"/>
      <c r="Q750" s="35"/>
      <c r="R750" s="35"/>
      <c r="S750" s="35"/>
      <c r="T750" s="35"/>
      <c r="U750" s="35"/>
      <c r="V750" s="35"/>
      <c r="W750" s="35"/>
      <c r="X750" s="35"/>
      <c r="Y750" s="35"/>
      <c r="Z750" s="35"/>
      <c r="AA750" s="35"/>
      <c r="AB750" s="35"/>
      <c r="AC750" s="35"/>
      <c r="AD750" s="35"/>
      <c r="AE750" s="35"/>
    </row>
  </sheetData>
  <sheetProtection algorithmName="SHA-512" hashValue="WSpSmJkpl/PUyS9lVgQPpm24AX/C912fDsYOixHjN6uZUMOdjvrB+OBkUGc/yDJGGsJjdzWLyNJtCyJRHGl59A==" saltValue="6KYUqXmsDY5sEsg2BgaGuFJ+agVo9CANoxpIaF4foiczHyNTFlAneHZ3yulMUyjV7NWCFbpLYxahOYEDOpNYIQ==" spinCount="100000" sheet="1" objects="1" scenarios="1" formatColumns="0" formatRows="0" autoFilter="0"/>
  <autoFilter ref="C141:K749"/>
  <mergeCells count="9">
    <mergeCell ref="E87:H87"/>
    <mergeCell ref="E132:H132"/>
    <mergeCell ref="E134:H134"/>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89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1051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ROUND((SUM(BE126:BE333)),2)</f>
        <v>0</v>
      </c>
      <c r="G33" s="35"/>
      <c r="H33" s="35"/>
      <c r="I33" s="125">
        <v>0.21</v>
      </c>
      <c r="J33" s="124">
        <f>ROUND(((SUM(BE126:BE333))*I33),2)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ROUND((SUM(BF126:BF333)),2)</f>
        <v>0</v>
      </c>
      <c r="G34" s="35"/>
      <c r="H34" s="35"/>
      <c r="I34" s="125">
        <v>0.15</v>
      </c>
      <c r="J34" s="124">
        <f>ROUND(((SUM(BF126:BF333))*I34),2)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ROUND((SUM(BG126:BG333)),2)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ROUND((SUM(BH126:BH333)),2)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ROUND((SUM(BI126:BI333)),2)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SO.110 - SO.110 - Trubní propustky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J127</f>
        <v>0</v>
      </c>
      <c r="K97" s="149"/>
      <c r="L97" s="153"/>
    </row>
    <row r="98" spans="2:12" s="10" customFormat="1" ht="19.9" customHeight="1">
      <c r="B98" s="154"/>
      <c r="C98" s="155"/>
      <c r="D98" s="156" t="s">
        <v>110</v>
      </c>
      <c r="E98" s="157"/>
      <c r="F98" s="157"/>
      <c r="G98" s="157"/>
      <c r="H98" s="157"/>
      <c r="I98" s="157"/>
      <c r="J98" s="158">
        <f>J128</f>
        <v>0</v>
      </c>
      <c r="K98" s="155"/>
      <c r="L98" s="159"/>
    </row>
    <row r="99" spans="2:12" s="10" customFormat="1" ht="14.85" customHeight="1">
      <c r="B99" s="154"/>
      <c r="C99" s="155"/>
      <c r="D99" s="156" t="s">
        <v>111</v>
      </c>
      <c r="E99" s="157"/>
      <c r="F99" s="157"/>
      <c r="G99" s="157"/>
      <c r="H99" s="157"/>
      <c r="I99" s="157"/>
      <c r="J99" s="158">
        <f>J129</f>
        <v>0</v>
      </c>
      <c r="K99" s="155"/>
      <c r="L99" s="159"/>
    </row>
    <row r="100" spans="2:12" s="10" customFormat="1" ht="14.85" customHeight="1">
      <c r="B100" s="154"/>
      <c r="C100" s="155"/>
      <c r="D100" s="156" t="s">
        <v>113</v>
      </c>
      <c r="E100" s="157"/>
      <c r="F100" s="157"/>
      <c r="G100" s="157"/>
      <c r="H100" s="157"/>
      <c r="I100" s="157"/>
      <c r="J100" s="158">
        <f>J146</f>
        <v>0</v>
      </c>
      <c r="K100" s="155"/>
      <c r="L100" s="159"/>
    </row>
    <row r="101" spans="2:12" s="10" customFormat="1" ht="19.9" customHeight="1">
      <c r="B101" s="154"/>
      <c r="C101" s="155"/>
      <c r="D101" s="156" t="s">
        <v>1052</v>
      </c>
      <c r="E101" s="157"/>
      <c r="F101" s="157"/>
      <c r="G101" s="157"/>
      <c r="H101" s="157"/>
      <c r="I101" s="157"/>
      <c r="J101" s="158">
        <f>J177</f>
        <v>0</v>
      </c>
      <c r="K101" s="155"/>
      <c r="L101" s="159"/>
    </row>
    <row r="102" spans="2:12" s="10" customFormat="1" ht="14.85" customHeight="1">
      <c r="B102" s="154"/>
      <c r="C102" s="155"/>
      <c r="D102" s="156" t="s">
        <v>1053</v>
      </c>
      <c r="E102" s="157"/>
      <c r="F102" s="157"/>
      <c r="G102" s="157"/>
      <c r="H102" s="157"/>
      <c r="I102" s="157"/>
      <c r="J102" s="158">
        <f>J178</f>
        <v>0</v>
      </c>
      <c r="K102" s="155"/>
      <c r="L102" s="159"/>
    </row>
    <row r="103" spans="2:12" s="10" customFormat="1" ht="19.9" customHeight="1">
      <c r="B103" s="154"/>
      <c r="C103" s="155"/>
      <c r="D103" s="156" t="s">
        <v>123</v>
      </c>
      <c r="E103" s="157"/>
      <c r="F103" s="157"/>
      <c r="G103" s="157"/>
      <c r="H103" s="157"/>
      <c r="I103" s="157"/>
      <c r="J103" s="158">
        <f>J196</f>
        <v>0</v>
      </c>
      <c r="K103" s="155"/>
      <c r="L103" s="159"/>
    </row>
    <row r="104" spans="2:12" s="10" customFormat="1" ht="14.85" customHeight="1">
      <c r="B104" s="154"/>
      <c r="C104" s="155"/>
      <c r="D104" s="156" t="s">
        <v>1054</v>
      </c>
      <c r="E104" s="157"/>
      <c r="F104" s="157"/>
      <c r="G104" s="157"/>
      <c r="H104" s="157"/>
      <c r="I104" s="157"/>
      <c r="J104" s="158">
        <f>J197</f>
        <v>0</v>
      </c>
      <c r="K104" s="155"/>
      <c r="L104" s="159"/>
    </row>
    <row r="105" spans="2:12" s="10" customFormat="1" ht="19.9" customHeight="1">
      <c r="B105" s="154"/>
      <c r="C105" s="155"/>
      <c r="D105" s="156" t="s">
        <v>126</v>
      </c>
      <c r="E105" s="157"/>
      <c r="F105" s="157"/>
      <c r="G105" s="157"/>
      <c r="H105" s="157"/>
      <c r="I105" s="157"/>
      <c r="J105" s="158">
        <f>J329</f>
        <v>0</v>
      </c>
      <c r="K105" s="155"/>
      <c r="L105" s="159"/>
    </row>
    <row r="106" spans="2:12" s="10" customFormat="1" ht="14.85" customHeight="1">
      <c r="B106" s="154"/>
      <c r="C106" s="155"/>
      <c r="D106" s="156" t="s">
        <v>1055</v>
      </c>
      <c r="E106" s="157"/>
      <c r="F106" s="157"/>
      <c r="G106" s="157"/>
      <c r="H106" s="157"/>
      <c r="I106" s="157"/>
      <c r="J106" s="158">
        <f>J330</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135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12" t="str">
        <f>E7</f>
        <v>II/272 Benátky nad Jizerou, připojení na silnici III/27212 – PD</v>
      </c>
      <c r="F116" s="313"/>
      <c r="G116" s="313"/>
      <c r="H116" s="313"/>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101</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64" t="str">
        <f>E9</f>
        <v>SO.110 - SO.110 - Trubní propustky</v>
      </c>
      <c r="F118" s="314"/>
      <c r="G118" s="314"/>
      <c r="H118" s="314"/>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 xml:space="preserve"> </v>
      </c>
      <c r="G120" s="37"/>
      <c r="H120" s="37"/>
      <c r="I120" s="30" t="s">
        <v>22</v>
      </c>
      <c r="J120" s="67" t="str">
        <f>IF(J12="","",J12)</f>
        <v>20. 4. 2022</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24</v>
      </c>
      <c r="D122" s="37"/>
      <c r="E122" s="37"/>
      <c r="F122" s="28" t="str">
        <f>E15</f>
        <v>Krajská správa a údržba silnic Středočeského kraje</v>
      </c>
      <c r="G122" s="37"/>
      <c r="H122" s="37"/>
      <c r="I122" s="30" t="s">
        <v>30</v>
      </c>
      <c r="J122" s="33" t="str">
        <f>E21</f>
        <v xml:space="preserve"> </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32</v>
      </c>
      <c r="J123" s="33" t="str">
        <f>E24</f>
        <v>Josef Nentwich</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136</v>
      </c>
      <c r="D125" s="163" t="s">
        <v>61</v>
      </c>
      <c r="E125" s="163" t="s">
        <v>57</v>
      </c>
      <c r="F125" s="163" t="s">
        <v>58</v>
      </c>
      <c r="G125" s="163" t="s">
        <v>137</v>
      </c>
      <c r="H125" s="163" t="s">
        <v>138</v>
      </c>
      <c r="I125" s="163" t="s">
        <v>139</v>
      </c>
      <c r="J125" s="163" t="s">
        <v>106</v>
      </c>
      <c r="K125" s="164" t="s">
        <v>140</v>
      </c>
      <c r="L125" s="165"/>
      <c r="M125" s="76" t="s">
        <v>1</v>
      </c>
      <c r="N125" s="77" t="s">
        <v>40</v>
      </c>
      <c r="O125" s="77" t="s">
        <v>141</v>
      </c>
      <c r="P125" s="77" t="s">
        <v>142</v>
      </c>
      <c r="Q125" s="77" t="s">
        <v>143</v>
      </c>
      <c r="R125" s="77" t="s">
        <v>144</v>
      </c>
      <c r="S125" s="77" t="s">
        <v>145</v>
      </c>
      <c r="T125" s="78" t="s">
        <v>146</v>
      </c>
      <c r="U125" s="160"/>
      <c r="V125" s="160"/>
      <c r="W125" s="160"/>
      <c r="X125" s="160"/>
      <c r="Y125" s="160"/>
      <c r="Z125" s="160"/>
      <c r="AA125" s="160"/>
      <c r="AB125" s="160"/>
      <c r="AC125" s="160"/>
      <c r="AD125" s="160"/>
      <c r="AE125" s="160"/>
    </row>
    <row r="126" spans="1:63" s="2" customFormat="1" ht="22.9" customHeight="1">
      <c r="A126" s="35"/>
      <c r="B126" s="36"/>
      <c r="C126" s="83" t="s">
        <v>147</v>
      </c>
      <c r="D126" s="37"/>
      <c r="E126" s="37"/>
      <c r="F126" s="37"/>
      <c r="G126" s="37"/>
      <c r="H126" s="37"/>
      <c r="I126" s="37"/>
      <c r="J126" s="166">
        <f>BK126</f>
        <v>0</v>
      </c>
      <c r="K126" s="37"/>
      <c r="L126" s="40"/>
      <c r="M126" s="79"/>
      <c r="N126" s="167"/>
      <c r="O126" s="80"/>
      <c r="P126" s="168">
        <f>P127</f>
        <v>0</v>
      </c>
      <c r="Q126" s="80"/>
      <c r="R126" s="168">
        <f>R127</f>
        <v>5071.03419036</v>
      </c>
      <c r="S126" s="80"/>
      <c r="T126" s="169">
        <f>T127</f>
        <v>14.385000000000002</v>
      </c>
      <c r="U126" s="35"/>
      <c r="V126" s="35"/>
      <c r="W126" s="35"/>
      <c r="X126" s="35"/>
      <c r="Y126" s="35"/>
      <c r="Z126" s="35"/>
      <c r="AA126" s="35"/>
      <c r="AB126" s="35"/>
      <c r="AC126" s="35"/>
      <c r="AD126" s="35"/>
      <c r="AE126" s="35"/>
      <c r="AT126" s="18" t="s">
        <v>75</v>
      </c>
      <c r="AU126" s="18" t="s">
        <v>108</v>
      </c>
      <c r="BK126" s="170">
        <f>BK127</f>
        <v>0</v>
      </c>
    </row>
    <row r="127" spans="2:63" s="12" customFormat="1" ht="25.9" customHeight="1">
      <c r="B127" s="171"/>
      <c r="C127" s="172"/>
      <c r="D127" s="173" t="s">
        <v>75</v>
      </c>
      <c r="E127" s="174" t="s">
        <v>148</v>
      </c>
      <c r="F127" s="174" t="s">
        <v>149</v>
      </c>
      <c r="G127" s="172"/>
      <c r="H127" s="172"/>
      <c r="I127" s="175"/>
      <c r="J127" s="176">
        <f>BK127</f>
        <v>0</v>
      </c>
      <c r="K127" s="172"/>
      <c r="L127" s="177"/>
      <c r="M127" s="178"/>
      <c r="N127" s="179"/>
      <c r="O127" s="179"/>
      <c r="P127" s="180">
        <f>P128+P177+P196+P329</f>
        <v>0</v>
      </c>
      <c r="Q127" s="179"/>
      <c r="R127" s="180">
        <f>R128+R177+R196+R329</f>
        <v>5071.03419036</v>
      </c>
      <c r="S127" s="179"/>
      <c r="T127" s="181">
        <f>T128+T177+T196+T329</f>
        <v>14.385000000000002</v>
      </c>
      <c r="AR127" s="182" t="s">
        <v>84</v>
      </c>
      <c r="AT127" s="183" t="s">
        <v>75</v>
      </c>
      <c r="AU127" s="183" t="s">
        <v>76</v>
      </c>
      <c r="AY127" s="182" t="s">
        <v>150</v>
      </c>
      <c r="BK127" s="184">
        <f>BK128+BK177+BK196+BK329</f>
        <v>0</v>
      </c>
    </row>
    <row r="128" spans="2:63" s="12" customFormat="1" ht="22.9" customHeight="1">
      <c r="B128" s="171"/>
      <c r="C128" s="172"/>
      <c r="D128" s="173" t="s">
        <v>75</v>
      </c>
      <c r="E128" s="185" t="s">
        <v>84</v>
      </c>
      <c r="F128" s="185" t="s">
        <v>151</v>
      </c>
      <c r="G128" s="172"/>
      <c r="H128" s="172"/>
      <c r="I128" s="175"/>
      <c r="J128" s="186">
        <f>BK128</f>
        <v>0</v>
      </c>
      <c r="K128" s="172"/>
      <c r="L128" s="177"/>
      <c r="M128" s="178"/>
      <c r="N128" s="179"/>
      <c r="O128" s="179"/>
      <c r="P128" s="180">
        <f>P129+P146</f>
        <v>0</v>
      </c>
      <c r="Q128" s="179"/>
      <c r="R128" s="180">
        <f>R129+R146</f>
        <v>3319.309</v>
      </c>
      <c r="S128" s="179"/>
      <c r="T128" s="181">
        <f>T129+T146</f>
        <v>0</v>
      </c>
      <c r="AR128" s="182" t="s">
        <v>84</v>
      </c>
      <c r="AT128" s="183" t="s">
        <v>75</v>
      </c>
      <c r="AU128" s="183" t="s">
        <v>84</v>
      </c>
      <c r="AY128" s="182" t="s">
        <v>150</v>
      </c>
      <c r="BK128" s="184">
        <f>BK129+BK146</f>
        <v>0</v>
      </c>
    </row>
    <row r="129" spans="2:63" s="12" customFormat="1" ht="20.85" customHeight="1">
      <c r="B129" s="171"/>
      <c r="C129" s="172"/>
      <c r="D129" s="173" t="s">
        <v>75</v>
      </c>
      <c r="E129" s="185" t="s">
        <v>152</v>
      </c>
      <c r="F129" s="185" t="s">
        <v>153</v>
      </c>
      <c r="G129" s="172"/>
      <c r="H129" s="172"/>
      <c r="I129" s="175"/>
      <c r="J129" s="186">
        <f>BK129</f>
        <v>0</v>
      </c>
      <c r="K129" s="172"/>
      <c r="L129" s="177"/>
      <c r="M129" s="178"/>
      <c r="N129" s="179"/>
      <c r="O129" s="179"/>
      <c r="P129" s="180">
        <f>SUM(P130:P145)</f>
        <v>0</v>
      </c>
      <c r="Q129" s="179"/>
      <c r="R129" s="180">
        <f>SUM(R130:R145)</f>
        <v>0</v>
      </c>
      <c r="S129" s="179"/>
      <c r="T129" s="181">
        <f>SUM(T130:T145)</f>
        <v>0</v>
      </c>
      <c r="AR129" s="182" t="s">
        <v>84</v>
      </c>
      <c r="AT129" s="183" t="s">
        <v>75</v>
      </c>
      <c r="AU129" s="183" t="s">
        <v>86</v>
      </c>
      <c r="AY129" s="182" t="s">
        <v>150</v>
      </c>
      <c r="BK129" s="184">
        <f>SUM(BK130:BK145)</f>
        <v>0</v>
      </c>
    </row>
    <row r="130" spans="1:65" s="2" customFormat="1" ht="37.9" customHeight="1">
      <c r="A130" s="35"/>
      <c r="B130" s="36"/>
      <c r="C130" s="187" t="s">
        <v>84</v>
      </c>
      <c r="D130" s="187" t="s">
        <v>154</v>
      </c>
      <c r="E130" s="188" t="s">
        <v>1056</v>
      </c>
      <c r="F130" s="189" t="s">
        <v>1057</v>
      </c>
      <c r="G130" s="190" t="s">
        <v>157</v>
      </c>
      <c r="H130" s="191">
        <v>3285.096</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160</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1058</v>
      </c>
    </row>
    <row r="131" spans="2:51" s="13" customFormat="1" ht="22.5">
      <c r="B131" s="200"/>
      <c r="C131" s="201"/>
      <c r="D131" s="202" t="s">
        <v>162</v>
      </c>
      <c r="E131" s="203" t="s">
        <v>1</v>
      </c>
      <c r="F131" s="204" t="s">
        <v>1059</v>
      </c>
      <c r="G131" s="201"/>
      <c r="H131" s="203" t="s">
        <v>1</v>
      </c>
      <c r="I131" s="205"/>
      <c r="J131" s="201"/>
      <c r="K131" s="201"/>
      <c r="L131" s="206"/>
      <c r="M131" s="207"/>
      <c r="N131" s="208"/>
      <c r="O131" s="208"/>
      <c r="P131" s="208"/>
      <c r="Q131" s="208"/>
      <c r="R131" s="208"/>
      <c r="S131" s="208"/>
      <c r="T131" s="209"/>
      <c r="AT131" s="210" t="s">
        <v>162</v>
      </c>
      <c r="AU131" s="210" t="s">
        <v>160</v>
      </c>
      <c r="AV131" s="13" t="s">
        <v>84</v>
      </c>
      <c r="AW131" s="13" t="s">
        <v>31</v>
      </c>
      <c r="AX131" s="13" t="s">
        <v>76</v>
      </c>
      <c r="AY131" s="210" t="s">
        <v>150</v>
      </c>
    </row>
    <row r="132" spans="2:51" s="14" customFormat="1" ht="11.25">
      <c r="B132" s="211"/>
      <c r="C132" s="212"/>
      <c r="D132" s="202" t="s">
        <v>162</v>
      </c>
      <c r="E132" s="213" t="s">
        <v>1</v>
      </c>
      <c r="F132" s="214" t="s">
        <v>1060</v>
      </c>
      <c r="G132" s="212"/>
      <c r="H132" s="215">
        <v>3180.876</v>
      </c>
      <c r="I132" s="216"/>
      <c r="J132" s="212"/>
      <c r="K132" s="212"/>
      <c r="L132" s="217"/>
      <c r="M132" s="218"/>
      <c r="N132" s="219"/>
      <c r="O132" s="219"/>
      <c r="P132" s="219"/>
      <c r="Q132" s="219"/>
      <c r="R132" s="219"/>
      <c r="S132" s="219"/>
      <c r="T132" s="220"/>
      <c r="AT132" s="221" t="s">
        <v>162</v>
      </c>
      <c r="AU132" s="221" t="s">
        <v>160</v>
      </c>
      <c r="AV132" s="14" t="s">
        <v>86</v>
      </c>
      <c r="AW132" s="14" t="s">
        <v>31</v>
      </c>
      <c r="AX132" s="14" t="s">
        <v>76</v>
      </c>
      <c r="AY132" s="221" t="s">
        <v>150</v>
      </c>
    </row>
    <row r="133" spans="2:51" s="14" customFormat="1" ht="11.25">
      <c r="B133" s="211"/>
      <c r="C133" s="212"/>
      <c r="D133" s="202" t="s">
        <v>162</v>
      </c>
      <c r="E133" s="213" t="s">
        <v>1</v>
      </c>
      <c r="F133" s="214" t="s">
        <v>1061</v>
      </c>
      <c r="G133" s="212"/>
      <c r="H133" s="215">
        <v>104.22</v>
      </c>
      <c r="I133" s="216"/>
      <c r="J133" s="212"/>
      <c r="K133" s="212"/>
      <c r="L133" s="217"/>
      <c r="M133" s="218"/>
      <c r="N133" s="219"/>
      <c r="O133" s="219"/>
      <c r="P133" s="219"/>
      <c r="Q133" s="219"/>
      <c r="R133" s="219"/>
      <c r="S133" s="219"/>
      <c r="T133" s="220"/>
      <c r="AT133" s="221" t="s">
        <v>162</v>
      </c>
      <c r="AU133" s="221" t="s">
        <v>160</v>
      </c>
      <c r="AV133" s="14" t="s">
        <v>86</v>
      </c>
      <c r="AW133" s="14" t="s">
        <v>31</v>
      </c>
      <c r="AX133" s="14" t="s">
        <v>76</v>
      </c>
      <c r="AY133" s="221" t="s">
        <v>150</v>
      </c>
    </row>
    <row r="134" spans="2:51" s="16" customFormat="1" ht="11.25">
      <c r="B134" s="233"/>
      <c r="C134" s="234"/>
      <c r="D134" s="202" t="s">
        <v>162</v>
      </c>
      <c r="E134" s="235" t="s">
        <v>1</v>
      </c>
      <c r="F134" s="236" t="s">
        <v>170</v>
      </c>
      <c r="G134" s="234"/>
      <c r="H134" s="237">
        <v>3285.096</v>
      </c>
      <c r="I134" s="238"/>
      <c r="J134" s="234"/>
      <c r="K134" s="234"/>
      <c r="L134" s="239"/>
      <c r="M134" s="240"/>
      <c r="N134" s="241"/>
      <c r="O134" s="241"/>
      <c r="P134" s="241"/>
      <c r="Q134" s="241"/>
      <c r="R134" s="241"/>
      <c r="S134" s="241"/>
      <c r="T134" s="242"/>
      <c r="AT134" s="243" t="s">
        <v>162</v>
      </c>
      <c r="AU134" s="243" t="s">
        <v>160</v>
      </c>
      <c r="AV134" s="16" t="s">
        <v>159</v>
      </c>
      <c r="AW134" s="16" t="s">
        <v>31</v>
      </c>
      <c r="AX134" s="16" t="s">
        <v>84</v>
      </c>
      <c r="AY134" s="243" t="s">
        <v>150</v>
      </c>
    </row>
    <row r="135" spans="1:65" s="2" customFormat="1" ht="16.5" customHeight="1">
      <c r="A135" s="35"/>
      <c r="B135" s="36"/>
      <c r="C135" s="187" t="s">
        <v>86</v>
      </c>
      <c r="D135" s="187" t="s">
        <v>154</v>
      </c>
      <c r="E135" s="188" t="s">
        <v>184</v>
      </c>
      <c r="F135" s="189" t="s">
        <v>185</v>
      </c>
      <c r="G135" s="190" t="s">
        <v>157</v>
      </c>
      <c r="H135" s="191">
        <v>3285.096</v>
      </c>
      <c r="I135" s="192"/>
      <c r="J135" s="193">
        <f>ROUND(I135*H135,2)</f>
        <v>0</v>
      </c>
      <c r="K135" s="189" t="s">
        <v>158</v>
      </c>
      <c r="L135" s="40"/>
      <c r="M135" s="194" t="s">
        <v>1</v>
      </c>
      <c r="N135" s="195" t="s">
        <v>41</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159</v>
      </c>
      <c r="AT135" s="198" t="s">
        <v>154</v>
      </c>
      <c r="AU135" s="198" t="s">
        <v>160</v>
      </c>
      <c r="AY135" s="18" t="s">
        <v>150</v>
      </c>
      <c r="BE135" s="199">
        <f>IF(N135="základní",J135,0)</f>
        <v>0</v>
      </c>
      <c r="BF135" s="199">
        <f>IF(N135="snížená",J135,0)</f>
        <v>0</v>
      </c>
      <c r="BG135" s="199">
        <f>IF(N135="zákl. přenesená",J135,0)</f>
        <v>0</v>
      </c>
      <c r="BH135" s="199">
        <f>IF(N135="sníž. přenesená",J135,0)</f>
        <v>0</v>
      </c>
      <c r="BI135" s="199">
        <f>IF(N135="nulová",J135,0)</f>
        <v>0</v>
      </c>
      <c r="BJ135" s="18" t="s">
        <v>84</v>
      </c>
      <c r="BK135" s="199">
        <f>ROUND(I135*H135,2)</f>
        <v>0</v>
      </c>
      <c r="BL135" s="18" t="s">
        <v>159</v>
      </c>
      <c r="BM135" s="198" t="s">
        <v>1062</v>
      </c>
    </row>
    <row r="136" spans="2:51" s="14" customFormat="1" ht="22.5">
      <c r="B136" s="211"/>
      <c r="C136" s="212"/>
      <c r="D136" s="202" t="s">
        <v>162</v>
      </c>
      <c r="E136" s="213" t="s">
        <v>1</v>
      </c>
      <c r="F136" s="214" t="s">
        <v>1063</v>
      </c>
      <c r="G136" s="212"/>
      <c r="H136" s="215">
        <v>3285.096</v>
      </c>
      <c r="I136" s="216"/>
      <c r="J136" s="212"/>
      <c r="K136" s="212"/>
      <c r="L136" s="217"/>
      <c r="M136" s="218"/>
      <c r="N136" s="219"/>
      <c r="O136" s="219"/>
      <c r="P136" s="219"/>
      <c r="Q136" s="219"/>
      <c r="R136" s="219"/>
      <c r="S136" s="219"/>
      <c r="T136" s="220"/>
      <c r="AT136" s="221" t="s">
        <v>162</v>
      </c>
      <c r="AU136" s="221" t="s">
        <v>160</v>
      </c>
      <c r="AV136" s="14" t="s">
        <v>86</v>
      </c>
      <c r="AW136" s="14" t="s">
        <v>31</v>
      </c>
      <c r="AX136" s="14" t="s">
        <v>84</v>
      </c>
      <c r="AY136" s="221" t="s">
        <v>150</v>
      </c>
    </row>
    <row r="137" spans="1:65" s="2" customFormat="1" ht="24.2" customHeight="1">
      <c r="A137" s="35"/>
      <c r="B137" s="36"/>
      <c r="C137" s="187" t="s">
        <v>160</v>
      </c>
      <c r="D137" s="187" t="s">
        <v>154</v>
      </c>
      <c r="E137" s="188" t="s">
        <v>1064</v>
      </c>
      <c r="F137" s="189" t="s">
        <v>1065</v>
      </c>
      <c r="G137" s="190" t="s">
        <v>197</v>
      </c>
      <c r="H137" s="191">
        <v>756.31</v>
      </c>
      <c r="I137" s="192"/>
      <c r="J137" s="193">
        <f>ROUND(I137*H137,2)</f>
        <v>0</v>
      </c>
      <c r="K137" s="189" t="s">
        <v>158</v>
      </c>
      <c r="L137" s="40"/>
      <c r="M137" s="194" t="s">
        <v>1</v>
      </c>
      <c r="N137" s="195" t="s">
        <v>41</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159</v>
      </c>
      <c r="AT137" s="198" t="s">
        <v>154</v>
      </c>
      <c r="AU137" s="198" t="s">
        <v>160</v>
      </c>
      <c r="AY137" s="18" t="s">
        <v>150</v>
      </c>
      <c r="BE137" s="199">
        <f>IF(N137="základní",J137,0)</f>
        <v>0</v>
      </c>
      <c r="BF137" s="199">
        <f>IF(N137="snížená",J137,0)</f>
        <v>0</v>
      </c>
      <c r="BG137" s="199">
        <f>IF(N137="zákl. přenesená",J137,0)</f>
        <v>0</v>
      </c>
      <c r="BH137" s="199">
        <f>IF(N137="sníž. přenesená",J137,0)</f>
        <v>0</v>
      </c>
      <c r="BI137" s="199">
        <f>IF(N137="nulová",J137,0)</f>
        <v>0</v>
      </c>
      <c r="BJ137" s="18" t="s">
        <v>84</v>
      </c>
      <c r="BK137" s="199">
        <f>ROUND(I137*H137,2)</f>
        <v>0</v>
      </c>
      <c r="BL137" s="18" t="s">
        <v>159</v>
      </c>
      <c r="BM137" s="198" t="s">
        <v>1066</v>
      </c>
    </row>
    <row r="138" spans="2:51" s="14" customFormat="1" ht="11.25">
      <c r="B138" s="211"/>
      <c r="C138" s="212"/>
      <c r="D138" s="202" t="s">
        <v>162</v>
      </c>
      <c r="E138" s="213" t="s">
        <v>1</v>
      </c>
      <c r="F138" s="214" t="s">
        <v>1067</v>
      </c>
      <c r="G138" s="212"/>
      <c r="H138" s="215">
        <v>63.03</v>
      </c>
      <c r="I138" s="216"/>
      <c r="J138" s="212"/>
      <c r="K138" s="212"/>
      <c r="L138" s="217"/>
      <c r="M138" s="218"/>
      <c r="N138" s="219"/>
      <c r="O138" s="219"/>
      <c r="P138" s="219"/>
      <c r="Q138" s="219"/>
      <c r="R138" s="219"/>
      <c r="S138" s="219"/>
      <c r="T138" s="220"/>
      <c r="AT138" s="221" t="s">
        <v>162</v>
      </c>
      <c r="AU138" s="221" t="s">
        <v>160</v>
      </c>
      <c r="AV138" s="14" t="s">
        <v>86</v>
      </c>
      <c r="AW138" s="14" t="s">
        <v>31</v>
      </c>
      <c r="AX138" s="14" t="s">
        <v>76</v>
      </c>
      <c r="AY138" s="221" t="s">
        <v>150</v>
      </c>
    </row>
    <row r="139" spans="2:51" s="14" customFormat="1" ht="11.25">
      <c r="B139" s="211"/>
      <c r="C139" s="212"/>
      <c r="D139" s="202" t="s">
        <v>162</v>
      </c>
      <c r="E139" s="213" t="s">
        <v>1</v>
      </c>
      <c r="F139" s="214" t="s">
        <v>1068</v>
      </c>
      <c r="G139" s="212"/>
      <c r="H139" s="215">
        <v>11.25</v>
      </c>
      <c r="I139" s="216"/>
      <c r="J139" s="212"/>
      <c r="K139" s="212"/>
      <c r="L139" s="217"/>
      <c r="M139" s="218"/>
      <c r="N139" s="219"/>
      <c r="O139" s="219"/>
      <c r="P139" s="219"/>
      <c r="Q139" s="219"/>
      <c r="R139" s="219"/>
      <c r="S139" s="219"/>
      <c r="T139" s="220"/>
      <c r="AT139" s="221" t="s">
        <v>162</v>
      </c>
      <c r="AU139" s="221" t="s">
        <v>160</v>
      </c>
      <c r="AV139" s="14" t="s">
        <v>86</v>
      </c>
      <c r="AW139" s="14" t="s">
        <v>31</v>
      </c>
      <c r="AX139" s="14" t="s">
        <v>76</v>
      </c>
      <c r="AY139" s="221" t="s">
        <v>150</v>
      </c>
    </row>
    <row r="140" spans="2:51" s="14" customFormat="1" ht="11.25">
      <c r="B140" s="211"/>
      <c r="C140" s="212"/>
      <c r="D140" s="202" t="s">
        <v>162</v>
      </c>
      <c r="E140" s="213" t="s">
        <v>1</v>
      </c>
      <c r="F140" s="214" t="s">
        <v>1069</v>
      </c>
      <c r="G140" s="212"/>
      <c r="H140" s="215">
        <v>67.65</v>
      </c>
      <c r="I140" s="216"/>
      <c r="J140" s="212"/>
      <c r="K140" s="212"/>
      <c r="L140" s="217"/>
      <c r="M140" s="218"/>
      <c r="N140" s="219"/>
      <c r="O140" s="219"/>
      <c r="P140" s="219"/>
      <c r="Q140" s="219"/>
      <c r="R140" s="219"/>
      <c r="S140" s="219"/>
      <c r="T140" s="220"/>
      <c r="AT140" s="221" t="s">
        <v>162</v>
      </c>
      <c r="AU140" s="221" t="s">
        <v>160</v>
      </c>
      <c r="AV140" s="14" t="s">
        <v>86</v>
      </c>
      <c r="AW140" s="14" t="s">
        <v>31</v>
      </c>
      <c r="AX140" s="14" t="s">
        <v>76</v>
      </c>
      <c r="AY140" s="221" t="s">
        <v>150</v>
      </c>
    </row>
    <row r="141" spans="2:51" s="14" customFormat="1" ht="11.25">
      <c r="B141" s="211"/>
      <c r="C141" s="212"/>
      <c r="D141" s="202" t="s">
        <v>162</v>
      </c>
      <c r="E141" s="213" t="s">
        <v>1</v>
      </c>
      <c r="F141" s="214" t="s">
        <v>1070</v>
      </c>
      <c r="G141" s="212"/>
      <c r="H141" s="215">
        <v>95.375</v>
      </c>
      <c r="I141" s="216"/>
      <c r="J141" s="212"/>
      <c r="K141" s="212"/>
      <c r="L141" s="217"/>
      <c r="M141" s="218"/>
      <c r="N141" s="219"/>
      <c r="O141" s="219"/>
      <c r="P141" s="219"/>
      <c r="Q141" s="219"/>
      <c r="R141" s="219"/>
      <c r="S141" s="219"/>
      <c r="T141" s="220"/>
      <c r="AT141" s="221" t="s">
        <v>162</v>
      </c>
      <c r="AU141" s="221" t="s">
        <v>160</v>
      </c>
      <c r="AV141" s="14" t="s">
        <v>86</v>
      </c>
      <c r="AW141" s="14" t="s">
        <v>31</v>
      </c>
      <c r="AX141" s="14" t="s">
        <v>76</v>
      </c>
      <c r="AY141" s="221" t="s">
        <v>150</v>
      </c>
    </row>
    <row r="142" spans="2:51" s="14" customFormat="1" ht="11.25">
      <c r="B142" s="211"/>
      <c r="C142" s="212"/>
      <c r="D142" s="202" t="s">
        <v>162</v>
      </c>
      <c r="E142" s="213" t="s">
        <v>1</v>
      </c>
      <c r="F142" s="214" t="s">
        <v>1071</v>
      </c>
      <c r="G142" s="212"/>
      <c r="H142" s="215">
        <v>59.73</v>
      </c>
      <c r="I142" s="216"/>
      <c r="J142" s="212"/>
      <c r="K142" s="212"/>
      <c r="L142" s="217"/>
      <c r="M142" s="218"/>
      <c r="N142" s="219"/>
      <c r="O142" s="219"/>
      <c r="P142" s="219"/>
      <c r="Q142" s="219"/>
      <c r="R142" s="219"/>
      <c r="S142" s="219"/>
      <c r="T142" s="220"/>
      <c r="AT142" s="221" t="s">
        <v>162</v>
      </c>
      <c r="AU142" s="221" t="s">
        <v>160</v>
      </c>
      <c r="AV142" s="14" t="s">
        <v>86</v>
      </c>
      <c r="AW142" s="14" t="s">
        <v>31</v>
      </c>
      <c r="AX142" s="14" t="s">
        <v>76</v>
      </c>
      <c r="AY142" s="221" t="s">
        <v>150</v>
      </c>
    </row>
    <row r="143" spans="2:51" s="14" customFormat="1" ht="11.25">
      <c r="B143" s="211"/>
      <c r="C143" s="212"/>
      <c r="D143" s="202" t="s">
        <v>162</v>
      </c>
      <c r="E143" s="213" t="s">
        <v>1</v>
      </c>
      <c r="F143" s="214" t="s">
        <v>1072</v>
      </c>
      <c r="G143" s="212"/>
      <c r="H143" s="215">
        <v>55.025</v>
      </c>
      <c r="I143" s="216"/>
      <c r="J143" s="212"/>
      <c r="K143" s="212"/>
      <c r="L143" s="217"/>
      <c r="M143" s="218"/>
      <c r="N143" s="219"/>
      <c r="O143" s="219"/>
      <c r="P143" s="219"/>
      <c r="Q143" s="219"/>
      <c r="R143" s="219"/>
      <c r="S143" s="219"/>
      <c r="T143" s="220"/>
      <c r="AT143" s="221" t="s">
        <v>162</v>
      </c>
      <c r="AU143" s="221" t="s">
        <v>160</v>
      </c>
      <c r="AV143" s="14" t="s">
        <v>86</v>
      </c>
      <c r="AW143" s="14" t="s">
        <v>31</v>
      </c>
      <c r="AX143" s="14" t="s">
        <v>76</v>
      </c>
      <c r="AY143" s="221" t="s">
        <v>150</v>
      </c>
    </row>
    <row r="144" spans="2:51" s="14" customFormat="1" ht="22.5">
      <c r="B144" s="211"/>
      <c r="C144" s="212"/>
      <c r="D144" s="202" t="s">
        <v>162</v>
      </c>
      <c r="E144" s="213" t="s">
        <v>1</v>
      </c>
      <c r="F144" s="214" t="s">
        <v>1073</v>
      </c>
      <c r="G144" s="212"/>
      <c r="H144" s="215">
        <v>404.25</v>
      </c>
      <c r="I144" s="216"/>
      <c r="J144" s="212"/>
      <c r="K144" s="212"/>
      <c r="L144" s="217"/>
      <c r="M144" s="218"/>
      <c r="N144" s="219"/>
      <c r="O144" s="219"/>
      <c r="P144" s="219"/>
      <c r="Q144" s="219"/>
      <c r="R144" s="219"/>
      <c r="S144" s="219"/>
      <c r="T144" s="220"/>
      <c r="AT144" s="221" t="s">
        <v>162</v>
      </c>
      <c r="AU144" s="221" t="s">
        <v>160</v>
      </c>
      <c r="AV144" s="14" t="s">
        <v>86</v>
      </c>
      <c r="AW144" s="14" t="s">
        <v>31</v>
      </c>
      <c r="AX144" s="14" t="s">
        <v>76</v>
      </c>
      <c r="AY144" s="221" t="s">
        <v>150</v>
      </c>
    </row>
    <row r="145" spans="2:51" s="16" customFormat="1" ht="11.25">
      <c r="B145" s="233"/>
      <c r="C145" s="234"/>
      <c r="D145" s="202" t="s">
        <v>162</v>
      </c>
      <c r="E145" s="235" t="s">
        <v>1</v>
      </c>
      <c r="F145" s="236" t="s">
        <v>170</v>
      </c>
      <c r="G145" s="234"/>
      <c r="H145" s="237">
        <v>756.31</v>
      </c>
      <c r="I145" s="238"/>
      <c r="J145" s="234"/>
      <c r="K145" s="234"/>
      <c r="L145" s="239"/>
      <c r="M145" s="240"/>
      <c r="N145" s="241"/>
      <c r="O145" s="241"/>
      <c r="P145" s="241"/>
      <c r="Q145" s="241"/>
      <c r="R145" s="241"/>
      <c r="S145" s="241"/>
      <c r="T145" s="242"/>
      <c r="AT145" s="243" t="s">
        <v>162</v>
      </c>
      <c r="AU145" s="243" t="s">
        <v>160</v>
      </c>
      <c r="AV145" s="16" t="s">
        <v>159</v>
      </c>
      <c r="AW145" s="16" t="s">
        <v>31</v>
      </c>
      <c r="AX145" s="16" t="s">
        <v>84</v>
      </c>
      <c r="AY145" s="243" t="s">
        <v>150</v>
      </c>
    </row>
    <row r="146" spans="2:63" s="12" customFormat="1" ht="20.85" customHeight="1">
      <c r="B146" s="171"/>
      <c r="C146" s="172"/>
      <c r="D146" s="173" t="s">
        <v>75</v>
      </c>
      <c r="E146" s="185" t="s">
        <v>291</v>
      </c>
      <c r="F146" s="185" t="s">
        <v>292</v>
      </c>
      <c r="G146" s="172"/>
      <c r="H146" s="172"/>
      <c r="I146" s="175"/>
      <c r="J146" s="186">
        <f>BK146</f>
        <v>0</v>
      </c>
      <c r="K146" s="172"/>
      <c r="L146" s="177"/>
      <c r="M146" s="178"/>
      <c r="N146" s="179"/>
      <c r="O146" s="179"/>
      <c r="P146" s="180">
        <f>SUM(P147:P176)</f>
        <v>0</v>
      </c>
      <c r="Q146" s="179"/>
      <c r="R146" s="180">
        <f>SUM(R147:R176)</f>
        <v>3319.309</v>
      </c>
      <c r="S146" s="179"/>
      <c r="T146" s="181">
        <f>SUM(T147:T176)</f>
        <v>0</v>
      </c>
      <c r="AR146" s="182" t="s">
        <v>84</v>
      </c>
      <c r="AT146" s="183" t="s">
        <v>75</v>
      </c>
      <c r="AU146" s="183" t="s">
        <v>86</v>
      </c>
      <c r="AY146" s="182" t="s">
        <v>150</v>
      </c>
      <c r="BK146" s="184">
        <f>SUM(BK147:BK176)</f>
        <v>0</v>
      </c>
    </row>
    <row r="147" spans="1:65" s="2" customFormat="1" ht="24.2" customHeight="1">
      <c r="A147" s="35"/>
      <c r="B147" s="36"/>
      <c r="C147" s="187" t="s">
        <v>159</v>
      </c>
      <c r="D147" s="187" t="s">
        <v>154</v>
      </c>
      <c r="E147" s="188" t="s">
        <v>1074</v>
      </c>
      <c r="F147" s="189" t="s">
        <v>1075</v>
      </c>
      <c r="G147" s="190" t="s">
        <v>157</v>
      </c>
      <c r="H147" s="191">
        <v>3180.876</v>
      </c>
      <c r="I147" s="192"/>
      <c r="J147" s="193">
        <f>ROUND(I147*H147,2)</f>
        <v>0</v>
      </c>
      <c r="K147" s="189" t="s">
        <v>158</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159</v>
      </c>
      <c r="AT147" s="198" t="s">
        <v>154</v>
      </c>
      <c r="AU147" s="198" t="s">
        <v>160</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159</v>
      </c>
      <c r="BM147" s="198" t="s">
        <v>1076</v>
      </c>
    </row>
    <row r="148" spans="2:51" s="14" customFormat="1" ht="11.25">
      <c r="B148" s="211"/>
      <c r="C148" s="212"/>
      <c r="D148" s="202" t="s">
        <v>162</v>
      </c>
      <c r="E148" s="213" t="s">
        <v>1</v>
      </c>
      <c r="F148" s="214" t="s">
        <v>1077</v>
      </c>
      <c r="G148" s="212"/>
      <c r="H148" s="215">
        <v>235.875</v>
      </c>
      <c r="I148" s="216"/>
      <c r="J148" s="212"/>
      <c r="K148" s="212"/>
      <c r="L148" s="217"/>
      <c r="M148" s="218"/>
      <c r="N148" s="219"/>
      <c r="O148" s="219"/>
      <c r="P148" s="219"/>
      <c r="Q148" s="219"/>
      <c r="R148" s="219"/>
      <c r="S148" s="219"/>
      <c r="T148" s="220"/>
      <c r="AT148" s="221" t="s">
        <v>162</v>
      </c>
      <c r="AU148" s="221" t="s">
        <v>160</v>
      </c>
      <c r="AV148" s="14" t="s">
        <v>86</v>
      </c>
      <c r="AW148" s="14" t="s">
        <v>31</v>
      </c>
      <c r="AX148" s="14" t="s">
        <v>76</v>
      </c>
      <c r="AY148" s="221" t="s">
        <v>150</v>
      </c>
    </row>
    <row r="149" spans="2:51" s="14" customFormat="1" ht="11.25">
      <c r="B149" s="211"/>
      <c r="C149" s="212"/>
      <c r="D149" s="202" t="s">
        <v>162</v>
      </c>
      <c r="E149" s="213" t="s">
        <v>1</v>
      </c>
      <c r="F149" s="214" t="s">
        <v>1078</v>
      </c>
      <c r="G149" s="212"/>
      <c r="H149" s="215">
        <v>12.513</v>
      </c>
      <c r="I149" s="216"/>
      <c r="J149" s="212"/>
      <c r="K149" s="212"/>
      <c r="L149" s="217"/>
      <c r="M149" s="218"/>
      <c r="N149" s="219"/>
      <c r="O149" s="219"/>
      <c r="P149" s="219"/>
      <c r="Q149" s="219"/>
      <c r="R149" s="219"/>
      <c r="S149" s="219"/>
      <c r="T149" s="220"/>
      <c r="AT149" s="221" t="s">
        <v>162</v>
      </c>
      <c r="AU149" s="221" t="s">
        <v>160</v>
      </c>
      <c r="AV149" s="14" t="s">
        <v>86</v>
      </c>
      <c r="AW149" s="14" t="s">
        <v>31</v>
      </c>
      <c r="AX149" s="14" t="s">
        <v>76</v>
      </c>
      <c r="AY149" s="221" t="s">
        <v>150</v>
      </c>
    </row>
    <row r="150" spans="2:51" s="14" customFormat="1" ht="11.25">
      <c r="B150" s="211"/>
      <c r="C150" s="212"/>
      <c r="D150" s="202" t="s">
        <v>162</v>
      </c>
      <c r="E150" s="213" t="s">
        <v>1</v>
      </c>
      <c r="F150" s="214" t="s">
        <v>1079</v>
      </c>
      <c r="G150" s="212"/>
      <c r="H150" s="215">
        <v>429.75</v>
      </c>
      <c r="I150" s="216"/>
      <c r="J150" s="212"/>
      <c r="K150" s="212"/>
      <c r="L150" s="217"/>
      <c r="M150" s="218"/>
      <c r="N150" s="219"/>
      <c r="O150" s="219"/>
      <c r="P150" s="219"/>
      <c r="Q150" s="219"/>
      <c r="R150" s="219"/>
      <c r="S150" s="219"/>
      <c r="T150" s="220"/>
      <c r="AT150" s="221" t="s">
        <v>162</v>
      </c>
      <c r="AU150" s="221" t="s">
        <v>160</v>
      </c>
      <c r="AV150" s="14" t="s">
        <v>86</v>
      </c>
      <c r="AW150" s="14" t="s">
        <v>31</v>
      </c>
      <c r="AX150" s="14" t="s">
        <v>76</v>
      </c>
      <c r="AY150" s="221" t="s">
        <v>150</v>
      </c>
    </row>
    <row r="151" spans="2:51" s="14" customFormat="1" ht="11.25">
      <c r="B151" s="211"/>
      <c r="C151" s="212"/>
      <c r="D151" s="202" t="s">
        <v>162</v>
      </c>
      <c r="E151" s="213" t="s">
        <v>1</v>
      </c>
      <c r="F151" s="214" t="s">
        <v>1080</v>
      </c>
      <c r="G151" s="212"/>
      <c r="H151" s="215">
        <v>761.128</v>
      </c>
      <c r="I151" s="216"/>
      <c r="J151" s="212"/>
      <c r="K151" s="212"/>
      <c r="L151" s="217"/>
      <c r="M151" s="218"/>
      <c r="N151" s="219"/>
      <c r="O151" s="219"/>
      <c r="P151" s="219"/>
      <c r="Q151" s="219"/>
      <c r="R151" s="219"/>
      <c r="S151" s="219"/>
      <c r="T151" s="220"/>
      <c r="AT151" s="221" t="s">
        <v>162</v>
      </c>
      <c r="AU151" s="221" t="s">
        <v>160</v>
      </c>
      <c r="AV151" s="14" t="s">
        <v>86</v>
      </c>
      <c r="AW151" s="14" t="s">
        <v>31</v>
      </c>
      <c r="AX151" s="14" t="s">
        <v>76</v>
      </c>
      <c r="AY151" s="221" t="s">
        <v>150</v>
      </c>
    </row>
    <row r="152" spans="2:51" s="14" customFormat="1" ht="11.25">
      <c r="B152" s="211"/>
      <c r="C152" s="212"/>
      <c r="D152" s="202" t="s">
        <v>162</v>
      </c>
      <c r="E152" s="213" t="s">
        <v>1</v>
      </c>
      <c r="F152" s="214" t="s">
        <v>1081</v>
      </c>
      <c r="G152" s="212"/>
      <c r="H152" s="215">
        <v>300.14</v>
      </c>
      <c r="I152" s="216"/>
      <c r="J152" s="212"/>
      <c r="K152" s="212"/>
      <c r="L152" s="217"/>
      <c r="M152" s="218"/>
      <c r="N152" s="219"/>
      <c r="O152" s="219"/>
      <c r="P152" s="219"/>
      <c r="Q152" s="219"/>
      <c r="R152" s="219"/>
      <c r="S152" s="219"/>
      <c r="T152" s="220"/>
      <c r="AT152" s="221" t="s">
        <v>162</v>
      </c>
      <c r="AU152" s="221" t="s">
        <v>160</v>
      </c>
      <c r="AV152" s="14" t="s">
        <v>86</v>
      </c>
      <c r="AW152" s="14" t="s">
        <v>31</v>
      </c>
      <c r="AX152" s="14" t="s">
        <v>76</v>
      </c>
      <c r="AY152" s="221" t="s">
        <v>150</v>
      </c>
    </row>
    <row r="153" spans="2:51" s="14" customFormat="1" ht="11.25">
      <c r="B153" s="211"/>
      <c r="C153" s="212"/>
      <c r="D153" s="202" t="s">
        <v>162</v>
      </c>
      <c r="E153" s="213" t="s">
        <v>1</v>
      </c>
      <c r="F153" s="214" t="s">
        <v>1082</v>
      </c>
      <c r="G153" s="212"/>
      <c r="H153" s="215">
        <v>273.47</v>
      </c>
      <c r="I153" s="216"/>
      <c r="J153" s="212"/>
      <c r="K153" s="212"/>
      <c r="L153" s="217"/>
      <c r="M153" s="218"/>
      <c r="N153" s="219"/>
      <c r="O153" s="219"/>
      <c r="P153" s="219"/>
      <c r="Q153" s="219"/>
      <c r="R153" s="219"/>
      <c r="S153" s="219"/>
      <c r="T153" s="220"/>
      <c r="AT153" s="221" t="s">
        <v>162</v>
      </c>
      <c r="AU153" s="221" t="s">
        <v>160</v>
      </c>
      <c r="AV153" s="14" t="s">
        <v>86</v>
      </c>
      <c r="AW153" s="14" t="s">
        <v>31</v>
      </c>
      <c r="AX153" s="14" t="s">
        <v>76</v>
      </c>
      <c r="AY153" s="221" t="s">
        <v>150</v>
      </c>
    </row>
    <row r="154" spans="2:51" s="14" customFormat="1" ht="11.25">
      <c r="B154" s="211"/>
      <c r="C154" s="212"/>
      <c r="D154" s="202" t="s">
        <v>162</v>
      </c>
      <c r="E154" s="213" t="s">
        <v>1</v>
      </c>
      <c r="F154" s="214" t="s">
        <v>1083</v>
      </c>
      <c r="G154" s="212"/>
      <c r="H154" s="215">
        <v>1168</v>
      </c>
      <c r="I154" s="216"/>
      <c r="J154" s="212"/>
      <c r="K154" s="212"/>
      <c r="L154" s="217"/>
      <c r="M154" s="218"/>
      <c r="N154" s="219"/>
      <c r="O154" s="219"/>
      <c r="P154" s="219"/>
      <c r="Q154" s="219"/>
      <c r="R154" s="219"/>
      <c r="S154" s="219"/>
      <c r="T154" s="220"/>
      <c r="AT154" s="221" t="s">
        <v>162</v>
      </c>
      <c r="AU154" s="221" t="s">
        <v>160</v>
      </c>
      <c r="AV154" s="14" t="s">
        <v>86</v>
      </c>
      <c r="AW154" s="14" t="s">
        <v>31</v>
      </c>
      <c r="AX154" s="14" t="s">
        <v>76</v>
      </c>
      <c r="AY154" s="221" t="s">
        <v>150</v>
      </c>
    </row>
    <row r="155" spans="2:51" s="16" customFormat="1" ht="11.25">
      <c r="B155" s="233"/>
      <c r="C155" s="234"/>
      <c r="D155" s="202" t="s">
        <v>162</v>
      </c>
      <c r="E155" s="235" t="s">
        <v>1</v>
      </c>
      <c r="F155" s="236" t="s">
        <v>170</v>
      </c>
      <c r="G155" s="234"/>
      <c r="H155" s="237">
        <v>3180.876</v>
      </c>
      <c r="I155" s="238"/>
      <c r="J155" s="234"/>
      <c r="K155" s="234"/>
      <c r="L155" s="239"/>
      <c r="M155" s="240"/>
      <c r="N155" s="241"/>
      <c r="O155" s="241"/>
      <c r="P155" s="241"/>
      <c r="Q155" s="241"/>
      <c r="R155" s="241"/>
      <c r="S155" s="241"/>
      <c r="T155" s="242"/>
      <c r="AT155" s="243" t="s">
        <v>162</v>
      </c>
      <c r="AU155" s="243" t="s">
        <v>160</v>
      </c>
      <c r="AV155" s="16" t="s">
        <v>159</v>
      </c>
      <c r="AW155" s="16" t="s">
        <v>31</v>
      </c>
      <c r="AX155" s="16" t="s">
        <v>84</v>
      </c>
      <c r="AY155" s="243" t="s">
        <v>150</v>
      </c>
    </row>
    <row r="156" spans="1:65" s="2" customFormat="1" ht="33" customHeight="1">
      <c r="A156" s="35"/>
      <c r="B156" s="36"/>
      <c r="C156" s="187" t="s">
        <v>188</v>
      </c>
      <c r="D156" s="187" t="s">
        <v>154</v>
      </c>
      <c r="E156" s="188" t="s">
        <v>1084</v>
      </c>
      <c r="F156" s="189" t="s">
        <v>1085</v>
      </c>
      <c r="G156" s="190" t="s">
        <v>157</v>
      </c>
      <c r="H156" s="191">
        <v>104.22</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160</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1086</v>
      </c>
    </row>
    <row r="157" spans="2:51" s="13" customFormat="1" ht="11.25">
      <c r="B157" s="200"/>
      <c r="C157" s="201"/>
      <c r="D157" s="202" t="s">
        <v>162</v>
      </c>
      <c r="E157" s="203" t="s">
        <v>1</v>
      </c>
      <c r="F157" s="204" t="s">
        <v>1087</v>
      </c>
      <c r="G157" s="201"/>
      <c r="H157" s="203" t="s">
        <v>1</v>
      </c>
      <c r="I157" s="205"/>
      <c r="J157" s="201"/>
      <c r="K157" s="201"/>
      <c r="L157" s="206"/>
      <c r="M157" s="207"/>
      <c r="N157" s="208"/>
      <c r="O157" s="208"/>
      <c r="P157" s="208"/>
      <c r="Q157" s="208"/>
      <c r="R157" s="208"/>
      <c r="S157" s="208"/>
      <c r="T157" s="209"/>
      <c r="AT157" s="210" t="s">
        <v>162</v>
      </c>
      <c r="AU157" s="210" t="s">
        <v>160</v>
      </c>
      <c r="AV157" s="13" t="s">
        <v>84</v>
      </c>
      <c r="AW157" s="13" t="s">
        <v>31</v>
      </c>
      <c r="AX157" s="13" t="s">
        <v>76</v>
      </c>
      <c r="AY157" s="210" t="s">
        <v>150</v>
      </c>
    </row>
    <row r="158" spans="2:51" s="14" customFormat="1" ht="11.25">
      <c r="B158" s="211"/>
      <c r="C158" s="212"/>
      <c r="D158" s="202" t="s">
        <v>162</v>
      </c>
      <c r="E158" s="213" t="s">
        <v>1</v>
      </c>
      <c r="F158" s="214" t="s">
        <v>1088</v>
      </c>
      <c r="G158" s="212"/>
      <c r="H158" s="215">
        <v>9.84</v>
      </c>
      <c r="I158" s="216"/>
      <c r="J158" s="212"/>
      <c r="K158" s="212"/>
      <c r="L158" s="217"/>
      <c r="M158" s="218"/>
      <c r="N158" s="219"/>
      <c r="O158" s="219"/>
      <c r="P158" s="219"/>
      <c r="Q158" s="219"/>
      <c r="R158" s="219"/>
      <c r="S158" s="219"/>
      <c r="T158" s="220"/>
      <c r="AT158" s="221" t="s">
        <v>162</v>
      </c>
      <c r="AU158" s="221" t="s">
        <v>160</v>
      </c>
      <c r="AV158" s="14" t="s">
        <v>86</v>
      </c>
      <c r="AW158" s="14" t="s">
        <v>31</v>
      </c>
      <c r="AX158" s="14" t="s">
        <v>76</v>
      </c>
      <c r="AY158" s="221" t="s">
        <v>150</v>
      </c>
    </row>
    <row r="159" spans="2:51" s="14" customFormat="1" ht="11.25">
      <c r="B159" s="211"/>
      <c r="C159" s="212"/>
      <c r="D159" s="202" t="s">
        <v>162</v>
      </c>
      <c r="E159" s="213" t="s">
        <v>1</v>
      </c>
      <c r="F159" s="214" t="s">
        <v>1089</v>
      </c>
      <c r="G159" s="212"/>
      <c r="H159" s="215">
        <v>9.6</v>
      </c>
      <c r="I159" s="216"/>
      <c r="J159" s="212"/>
      <c r="K159" s="212"/>
      <c r="L159" s="217"/>
      <c r="M159" s="218"/>
      <c r="N159" s="219"/>
      <c r="O159" s="219"/>
      <c r="P159" s="219"/>
      <c r="Q159" s="219"/>
      <c r="R159" s="219"/>
      <c r="S159" s="219"/>
      <c r="T159" s="220"/>
      <c r="AT159" s="221" t="s">
        <v>162</v>
      </c>
      <c r="AU159" s="221" t="s">
        <v>160</v>
      </c>
      <c r="AV159" s="14" t="s">
        <v>86</v>
      </c>
      <c r="AW159" s="14" t="s">
        <v>31</v>
      </c>
      <c r="AX159" s="14" t="s">
        <v>76</v>
      </c>
      <c r="AY159" s="221" t="s">
        <v>150</v>
      </c>
    </row>
    <row r="160" spans="2:51" s="14" customFormat="1" ht="11.25">
      <c r="B160" s="211"/>
      <c r="C160" s="212"/>
      <c r="D160" s="202" t="s">
        <v>162</v>
      </c>
      <c r="E160" s="213" t="s">
        <v>1</v>
      </c>
      <c r="F160" s="214" t="s">
        <v>1090</v>
      </c>
      <c r="G160" s="212"/>
      <c r="H160" s="215">
        <v>11.34</v>
      </c>
      <c r="I160" s="216"/>
      <c r="J160" s="212"/>
      <c r="K160" s="212"/>
      <c r="L160" s="217"/>
      <c r="M160" s="218"/>
      <c r="N160" s="219"/>
      <c r="O160" s="219"/>
      <c r="P160" s="219"/>
      <c r="Q160" s="219"/>
      <c r="R160" s="219"/>
      <c r="S160" s="219"/>
      <c r="T160" s="220"/>
      <c r="AT160" s="221" t="s">
        <v>162</v>
      </c>
      <c r="AU160" s="221" t="s">
        <v>160</v>
      </c>
      <c r="AV160" s="14" t="s">
        <v>86</v>
      </c>
      <c r="AW160" s="14" t="s">
        <v>31</v>
      </c>
      <c r="AX160" s="14" t="s">
        <v>76</v>
      </c>
      <c r="AY160" s="221" t="s">
        <v>150</v>
      </c>
    </row>
    <row r="161" spans="2:51" s="14" customFormat="1" ht="11.25">
      <c r="B161" s="211"/>
      <c r="C161" s="212"/>
      <c r="D161" s="202" t="s">
        <v>162</v>
      </c>
      <c r="E161" s="213" t="s">
        <v>1</v>
      </c>
      <c r="F161" s="214" t="s">
        <v>1091</v>
      </c>
      <c r="G161" s="212"/>
      <c r="H161" s="215">
        <v>7.44</v>
      </c>
      <c r="I161" s="216"/>
      <c r="J161" s="212"/>
      <c r="K161" s="212"/>
      <c r="L161" s="217"/>
      <c r="M161" s="218"/>
      <c r="N161" s="219"/>
      <c r="O161" s="219"/>
      <c r="P161" s="219"/>
      <c r="Q161" s="219"/>
      <c r="R161" s="219"/>
      <c r="S161" s="219"/>
      <c r="T161" s="220"/>
      <c r="AT161" s="221" t="s">
        <v>162</v>
      </c>
      <c r="AU161" s="221" t="s">
        <v>160</v>
      </c>
      <c r="AV161" s="14" t="s">
        <v>86</v>
      </c>
      <c r="AW161" s="14" t="s">
        <v>31</v>
      </c>
      <c r="AX161" s="14" t="s">
        <v>76</v>
      </c>
      <c r="AY161" s="221" t="s">
        <v>150</v>
      </c>
    </row>
    <row r="162" spans="2:51" s="14" customFormat="1" ht="11.25">
      <c r="B162" s="211"/>
      <c r="C162" s="212"/>
      <c r="D162" s="202" t="s">
        <v>162</v>
      </c>
      <c r="E162" s="213" t="s">
        <v>1</v>
      </c>
      <c r="F162" s="214" t="s">
        <v>1092</v>
      </c>
      <c r="G162" s="212"/>
      <c r="H162" s="215">
        <v>8.4</v>
      </c>
      <c r="I162" s="216"/>
      <c r="J162" s="212"/>
      <c r="K162" s="212"/>
      <c r="L162" s="217"/>
      <c r="M162" s="218"/>
      <c r="N162" s="219"/>
      <c r="O162" s="219"/>
      <c r="P162" s="219"/>
      <c r="Q162" s="219"/>
      <c r="R162" s="219"/>
      <c r="S162" s="219"/>
      <c r="T162" s="220"/>
      <c r="AT162" s="221" t="s">
        <v>162</v>
      </c>
      <c r="AU162" s="221" t="s">
        <v>160</v>
      </c>
      <c r="AV162" s="14" t="s">
        <v>86</v>
      </c>
      <c r="AW162" s="14" t="s">
        <v>31</v>
      </c>
      <c r="AX162" s="14" t="s">
        <v>76</v>
      </c>
      <c r="AY162" s="221" t="s">
        <v>150</v>
      </c>
    </row>
    <row r="163" spans="2:51" s="14" customFormat="1" ht="22.5">
      <c r="B163" s="211"/>
      <c r="C163" s="212"/>
      <c r="D163" s="202" t="s">
        <v>162</v>
      </c>
      <c r="E163" s="213" t="s">
        <v>1</v>
      </c>
      <c r="F163" s="214" t="s">
        <v>1093</v>
      </c>
      <c r="G163" s="212"/>
      <c r="H163" s="215">
        <v>57.6</v>
      </c>
      <c r="I163" s="216"/>
      <c r="J163" s="212"/>
      <c r="K163" s="212"/>
      <c r="L163" s="217"/>
      <c r="M163" s="218"/>
      <c r="N163" s="219"/>
      <c r="O163" s="219"/>
      <c r="P163" s="219"/>
      <c r="Q163" s="219"/>
      <c r="R163" s="219"/>
      <c r="S163" s="219"/>
      <c r="T163" s="220"/>
      <c r="AT163" s="221" t="s">
        <v>162</v>
      </c>
      <c r="AU163" s="221" t="s">
        <v>160</v>
      </c>
      <c r="AV163" s="14" t="s">
        <v>86</v>
      </c>
      <c r="AW163" s="14" t="s">
        <v>31</v>
      </c>
      <c r="AX163" s="14" t="s">
        <v>76</v>
      </c>
      <c r="AY163" s="221" t="s">
        <v>150</v>
      </c>
    </row>
    <row r="164" spans="2:51" s="16" customFormat="1" ht="11.25">
      <c r="B164" s="233"/>
      <c r="C164" s="234"/>
      <c r="D164" s="202" t="s">
        <v>162</v>
      </c>
      <c r="E164" s="235" t="s">
        <v>1</v>
      </c>
      <c r="F164" s="236" t="s">
        <v>170</v>
      </c>
      <c r="G164" s="234"/>
      <c r="H164" s="237">
        <v>104.22</v>
      </c>
      <c r="I164" s="238"/>
      <c r="J164" s="234"/>
      <c r="K164" s="234"/>
      <c r="L164" s="239"/>
      <c r="M164" s="240"/>
      <c r="N164" s="241"/>
      <c r="O164" s="241"/>
      <c r="P164" s="241"/>
      <c r="Q164" s="241"/>
      <c r="R164" s="241"/>
      <c r="S164" s="241"/>
      <c r="T164" s="242"/>
      <c r="AT164" s="243" t="s">
        <v>162</v>
      </c>
      <c r="AU164" s="243" t="s">
        <v>160</v>
      </c>
      <c r="AV164" s="16" t="s">
        <v>159</v>
      </c>
      <c r="AW164" s="16" t="s">
        <v>31</v>
      </c>
      <c r="AX164" s="16" t="s">
        <v>84</v>
      </c>
      <c r="AY164" s="243" t="s">
        <v>150</v>
      </c>
    </row>
    <row r="165" spans="1:65" s="2" customFormat="1" ht="24.2" customHeight="1">
      <c r="A165" s="35"/>
      <c r="B165" s="36"/>
      <c r="C165" s="187" t="s">
        <v>194</v>
      </c>
      <c r="D165" s="187" t="s">
        <v>154</v>
      </c>
      <c r="E165" s="188" t="s">
        <v>1094</v>
      </c>
      <c r="F165" s="189" t="s">
        <v>1095</v>
      </c>
      <c r="G165" s="190" t="s">
        <v>157</v>
      </c>
      <c r="H165" s="191">
        <v>1619.175</v>
      </c>
      <c r="I165" s="192"/>
      <c r="J165" s="193">
        <f>ROUND(I165*H165,2)</f>
        <v>0</v>
      </c>
      <c r="K165" s="189" t="s">
        <v>158</v>
      </c>
      <c r="L165" s="40"/>
      <c r="M165" s="194" t="s">
        <v>1</v>
      </c>
      <c r="N165" s="195" t="s">
        <v>41</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159</v>
      </c>
      <c r="AT165" s="198" t="s">
        <v>154</v>
      </c>
      <c r="AU165" s="198" t="s">
        <v>160</v>
      </c>
      <c r="AY165" s="18" t="s">
        <v>150</v>
      </c>
      <c r="BE165" s="199">
        <f>IF(N165="základní",J165,0)</f>
        <v>0</v>
      </c>
      <c r="BF165" s="199">
        <f>IF(N165="snížená",J165,0)</f>
        <v>0</v>
      </c>
      <c r="BG165" s="199">
        <f>IF(N165="zákl. přenesená",J165,0)</f>
        <v>0</v>
      </c>
      <c r="BH165" s="199">
        <f>IF(N165="sníž. přenesená",J165,0)</f>
        <v>0</v>
      </c>
      <c r="BI165" s="199">
        <f>IF(N165="nulová",J165,0)</f>
        <v>0</v>
      </c>
      <c r="BJ165" s="18" t="s">
        <v>84</v>
      </c>
      <c r="BK165" s="199">
        <f>ROUND(I165*H165,2)</f>
        <v>0</v>
      </c>
      <c r="BL165" s="18" t="s">
        <v>159</v>
      </c>
      <c r="BM165" s="198" t="s">
        <v>1096</v>
      </c>
    </row>
    <row r="166" spans="2:51" s="14" customFormat="1" ht="11.25">
      <c r="B166" s="211"/>
      <c r="C166" s="212"/>
      <c r="D166" s="202" t="s">
        <v>162</v>
      </c>
      <c r="E166" s="213" t="s">
        <v>1</v>
      </c>
      <c r="F166" s="214" t="s">
        <v>1097</v>
      </c>
      <c r="G166" s="212"/>
      <c r="H166" s="215">
        <v>131.82</v>
      </c>
      <c r="I166" s="216"/>
      <c r="J166" s="212"/>
      <c r="K166" s="212"/>
      <c r="L166" s="217"/>
      <c r="M166" s="218"/>
      <c r="N166" s="219"/>
      <c r="O166" s="219"/>
      <c r="P166" s="219"/>
      <c r="Q166" s="219"/>
      <c r="R166" s="219"/>
      <c r="S166" s="219"/>
      <c r="T166" s="220"/>
      <c r="AT166" s="221" t="s">
        <v>162</v>
      </c>
      <c r="AU166" s="221" t="s">
        <v>160</v>
      </c>
      <c r="AV166" s="14" t="s">
        <v>86</v>
      </c>
      <c r="AW166" s="14" t="s">
        <v>31</v>
      </c>
      <c r="AX166" s="14" t="s">
        <v>76</v>
      </c>
      <c r="AY166" s="221" t="s">
        <v>150</v>
      </c>
    </row>
    <row r="167" spans="2:51" s="14" customFormat="1" ht="22.5">
      <c r="B167" s="211"/>
      <c r="C167" s="212"/>
      <c r="D167" s="202" t="s">
        <v>162</v>
      </c>
      <c r="E167" s="213" t="s">
        <v>1</v>
      </c>
      <c r="F167" s="214" t="s">
        <v>1098</v>
      </c>
      <c r="G167" s="212"/>
      <c r="H167" s="215">
        <v>15.73</v>
      </c>
      <c r="I167" s="216"/>
      <c r="J167" s="212"/>
      <c r="K167" s="212"/>
      <c r="L167" s="217"/>
      <c r="M167" s="218"/>
      <c r="N167" s="219"/>
      <c r="O167" s="219"/>
      <c r="P167" s="219"/>
      <c r="Q167" s="219"/>
      <c r="R167" s="219"/>
      <c r="S167" s="219"/>
      <c r="T167" s="220"/>
      <c r="AT167" s="221" t="s">
        <v>162</v>
      </c>
      <c r="AU167" s="221" t="s">
        <v>160</v>
      </c>
      <c r="AV167" s="14" t="s">
        <v>86</v>
      </c>
      <c r="AW167" s="14" t="s">
        <v>31</v>
      </c>
      <c r="AX167" s="14" t="s">
        <v>76</v>
      </c>
      <c r="AY167" s="221" t="s">
        <v>150</v>
      </c>
    </row>
    <row r="168" spans="2:51" s="14" customFormat="1" ht="11.25">
      <c r="B168" s="211"/>
      <c r="C168" s="212"/>
      <c r="D168" s="202" t="s">
        <v>162</v>
      </c>
      <c r="E168" s="213" t="s">
        <v>1</v>
      </c>
      <c r="F168" s="214" t="s">
        <v>1099</v>
      </c>
      <c r="G168" s="212"/>
      <c r="H168" s="215">
        <v>164.615</v>
      </c>
      <c r="I168" s="216"/>
      <c r="J168" s="212"/>
      <c r="K168" s="212"/>
      <c r="L168" s="217"/>
      <c r="M168" s="218"/>
      <c r="N168" s="219"/>
      <c r="O168" s="219"/>
      <c r="P168" s="219"/>
      <c r="Q168" s="219"/>
      <c r="R168" s="219"/>
      <c r="S168" s="219"/>
      <c r="T168" s="220"/>
      <c r="AT168" s="221" t="s">
        <v>162</v>
      </c>
      <c r="AU168" s="221" t="s">
        <v>160</v>
      </c>
      <c r="AV168" s="14" t="s">
        <v>86</v>
      </c>
      <c r="AW168" s="14" t="s">
        <v>31</v>
      </c>
      <c r="AX168" s="14" t="s">
        <v>76</v>
      </c>
      <c r="AY168" s="221" t="s">
        <v>150</v>
      </c>
    </row>
    <row r="169" spans="2:51" s="14" customFormat="1" ht="11.25">
      <c r="B169" s="211"/>
      <c r="C169" s="212"/>
      <c r="D169" s="202" t="s">
        <v>162</v>
      </c>
      <c r="E169" s="213" t="s">
        <v>1</v>
      </c>
      <c r="F169" s="214" t="s">
        <v>1100</v>
      </c>
      <c r="G169" s="212"/>
      <c r="H169" s="215">
        <v>557.2</v>
      </c>
      <c r="I169" s="216"/>
      <c r="J169" s="212"/>
      <c r="K169" s="212"/>
      <c r="L169" s="217"/>
      <c r="M169" s="218"/>
      <c r="N169" s="219"/>
      <c r="O169" s="219"/>
      <c r="P169" s="219"/>
      <c r="Q169" s="219"/>
      <c r="R169" s="219"/>
      <c r="S169" s="219"/>
      <c r="T169" s="220"/>
      <c r="AT169" s="221" t="s">
        <v>162</v>
      </c>
      <c r="AU169" s="221" t="s">
        <v>160</v>
      </c>
      <c r="AV169" s="14" t="s">
        <v>86</v>
      </c>
      <c r="AW169" s="14" t="s">
        <v>31</v>
      </c>
      <c r="AX169" s="14" t="s">
        <v>76</v>
      </c>
      <c r="AY169" s="221" t="s">
        <v>150</v>
      </c>
    </row>
    <row r="170" spans="2:51" s="14" customFormat="1" ht="11.25">
      <c r="B170" s="211"/>
      <c r="C170" s="212"/>
      <c r="D170" s="202" t="s">
        <v>162</v>
      </c>
      <c r="E170" s="213" t="s">
        <v>1</v>
      </c>
      <c r="F170" s="214" t="s">
        <v>1101</v>
      </c>
      <c r="G170" s="212"/>
      <c r="H170" s="215">
        <v>231.435</v>
      </c>
      <c r="I170" s="216"/>
      <c r="J170" s="212"/>
      <c r="K170" s="212"/>
      <c r="L170" s="217"/>
      <c r="M170" s="218"/>
      <c r="N170" s="219"/>
      <c r="O170" s="219"/>
      <c r="P170" s="219"/>
      <c r="Q170" s="219"/>
      <c r="R170" s="219"/>
      <c r="S170" s="219"/>
      <c r="T170" s="220"/>
      <c r="AT170" s="221" t="s">
        <v>162</v>
      </c>
      <c r="AU170" s="221" t="s">
        <v>160</v>
      </c>
      <c r="AV170" s="14" t="s">
        <v>86</v>
      </c>
      <c r="AW170" s="14" t="s">
        <v>31</v>
      </c>
      <c r="AX170" s="14" t="s">
        <v>76</v>
      </c>
      <c r="AY170" s="221" t="s">
        <v>150</v>
      </c>
    </row>
    <row r="171" spans="2:51" s="14" customFormat="1" ht="11.25">
      <c r="B171" s="211"/>
      <c r="C171" s="212"/>
      <c r="D171" s="202" t="s">
        <v>162</v>
      </c>
      <c r="E171" s="213" t="s">
        <v>1</v>
      </c>
      <c r="F171" s="214" t="s">
        <v>1102</v>
      </c>
      <c r="G171" s="212"/>
      <c r="H171" s="215">
        <v>98.175</v>
      </c>
      <c r="I171" s="216"/>
      <c r="J171" s="212"/>
      <c r="K171" s="212"/>
      <c r="L171" s="217"/>
      <c r="M171" s="218"/>
      <c r="N171" s="219"/>
      <c r="O171" s="219"/>
      <c r="P171" s="219"/>
      <c r="Q171" s="219"/>
      <c r="R171" s="219"/>
      <c r="S171" s="219"/>
      <c r="T171" s="220"/>
      <c r="AT171" s="221" t="s">
        <v>162</v>
      </c>
      <c r="AU171" s="221" t="s">
        <v>160</v>
      </c>
      <c r="AV171" s="14" t="s">
        <v>86</v>
      </c>
      <c r="AW171" s="14" t="s">
        <v>31</v>
      </c>
      <c r="AX171" s="14" t="s">
        <v>76</v>
      </c>
      <c r="AY171" s="221" t="s">
        <v>150</v>
      </c>
    </row>
    <row r="172" spans="2:51" s="14" customFormat="1" ht="11.25">
      <c r="B172" s="211"/>
      <c r="C172" s="212"/>
      <c r="D172" s="202" t="s">
        <v>162</v>
      </c>
      <c r="E172" s="213" t="s">
        <v>1</v>
      </c>
      <c r="F172" s="214" t="s">
        <v>1103</v>
      </c>
      <c r="G172" s="212"/>
      <c r="H172" s="215">
        <v>420.2</v>
      </c>
      <c r="I172" s="216"/>
      <c r="J172" s="212"/>
      <c r="K172" s="212"/>
      <c r="L172" s="217"/>
      <c r="M172" s="218"/>
      <c r="N172" s="219"/>
      <c r="O172" s="219"/>
      <c r="P172" s="219"/>
      <c r="Q172" s="219"/>
      <c r="R172" s="219"/>
      <c r="S172" s="219"/>
      <c r="T172" s="220"/>
      <c r="AT172" s="221" t="s">
        <v>162</v>
      </c>
      <c r="AU172" s="221" t="s">
        <v>160</v>
      </c>
      <c r="AV172" s="14" t="s">
        <v>86</v>
      </c>
      <c r="AW172" s="14" t="s">
        <v>31</v>
      </c>
      <c r="AX172" s="14" t="s">
        <v>76</v>
      </c>
      <c r="AY172" s="221" t="s">
        <v>150</v>
      </c>
    </row>
    <row r="173" spans="2:51" s="16" customFormat="1" ht="11.25">
      <c r="B173" s="233"/>
      <c r="C173" s="234"/>
      <c r="D173" s="202" t="s">
        <v>162</v>
      </c>
      <c r="E173" s="235" t="s">
        <v>1</v>
      </c>
      <c r="F173" s="236" t="s">
        <v>170</v>
      </c>
      <c r="G173" s="234"/>
      <c r="H173" s="237">
        <v>1619.175</v>
      </c>
      <c r="I173" s="238"/>
      <c r="J173" s="234"/>
      <c r="K173" s="234"/>
      <c r="L173" s="239"/>
      <c r="M173" s="240"/>
      <c r="N173" s="241"/>
      <c r="O173" s="241"/>
      <c r="P173" s="241"/>
      <c r="Q173" s="241"/>
      <c r="R173" s="241"/>
      <c r="S173" s="241"/>
      <c r="T173" s="242"/>
      <c r="AT173" s="243" t="s">
        <v>162</v>
      </c>
      <c r="AU173" s="243" t="s">
        <v>160</v>
      </c>
      <c r="AV173" s="16" t="s">
        <v>159</v>
      </c>
      <c r="AW173" s="16" t="s">
        <v>31</v>
      </c>
      <c r="AX173" s="16" t="s">
        <v>84</v>
      </c>
      <c r="AY173" s="243" t="s">
        <v>150</v>
      </c>
    </row>
    <row r="174" spans="1:65" s="2" customFormat="1" ht="16.5" customHeight="1">
      <c r="A174" s="35"/>
      <c r="B174" s="36"/>
      <c r="C174" s="244" t="s">
        <v>207</v>
      </c>
      <c r="D174" s="244" t="s">
        <v>255</v>
      </c>
      <c r="E174" s="245" t="s">
        <v>1104</v>
      </c>
      <c r="F174" s="246" t="s">
        <v>1105</v>
      </c>
      <c r="G174" s="247" t="s">
        <v>191</v>
      </c>
      <c r="H174" s="248">
        <v>3319.309</v>
      </c>
      <c r="I174" s="249"/>
      <c r="J174" s="250">
        <f>ROUND(I174*H174,2)</f>
        <v>0</v>
      </c>
      <c r="K174" s="246" t="s">
        <v>158</v>
      </c>
      <c r="L174" s="251"/>
      <c r="M174" s="252" t="s">
        <v>1</v>
      </c>
      <c r="N174" s="253" t="s">
        <v>41</v>
      </c>
      <c r="O174" s="72"/>
      <c r="P174" s="196">
        <f>O174*H174</f>
        <v>0</v>
      </c>
      <c r="Q174" s="196">
        <v>1</v>
      </c>
      <c r="R174" s="196">
        <f>Q174*H174</f>
        <v>3319.309</v>
      </c>
      <c r="S174" s="196">
        <v>0</v>
      </c>
      <c r="T174" s="197">
        <f>S174*H174</f>
        <v>0</v>
      </c>
      <c r="U174" s="35"/>
      <c r="V174" s="35"/>
      <c r="W174" s="35"/>
      <c r="X174" s="35"/>
      <c r="Y174" s="35"/>
      <c r="Z174" s="35"/>
      <c r="AA174" s="35"/>
      <c r="AB174" s="35"/>
      <c r="AC174" s="35"/>
      <c r="AD174" s="35"/>
      <c r="AE174" s="35"/>
      <c r="AR174" s="198" t="s">
        <v>228</v>
      </c>
      <c r="AT174" s="198" t="s">
        <v>255</v>
      </c>
      <c r="AU174" s="198" t="s">
        <v>160</v>
      </c>
      <c r="AY174" s="18" t="s">
        <v>150</v>
      </c>
      <c r="BE174" s="199">
        <f>IF(N174="základní",J174,0)</f>
        <v>0</v>
      </c>
      <c r="BF174" s="199">
        <f>IF(N174="snížená",J174,0)</f>
        <v>0</v>
      </c>
      <c r="BG174" s="199">
        <f>IF(N174="zákl. přenesená",J174,0)</f>
        <v>0</v>
      </c>
      <c r="BH174" s="199">
        <f>IF(N174="sníž. přenesená",J174,0)</f>
        <v>0</v>
      </c>
      <c r="BI174" s="199">
        <f>IF(N174="nulová",J174,0)</f>
        <v>0</v>
      </c>
      <c r="BJ174" s="18" t="s">
        <v>84</v>
      </c>
      <c r="BK174" s="199">
        <f>ROUND(I174*H174,2)</f>
        <v>0</v>
      </c>
      <c r="BL174" s="18" t="s">
        <v>159</v>
      </c>
      <c r="BM174" s="198" t="s">
        <v>1106</v>
      </c>
    </row>
    <row r="175" spans="2:51" s="13" customFormat="1" ht="11.25">
      <c r="B175" s="200"/>
      <c r="C175" s="201"/>
      <c r="D175" s="202" t="s">
        <v>162</v>
      </c>
      <c r="E175" s="203" t="s">
        <v>1</v>
      </c>
      <c r="F175" s="204" t="s">
        <v>1107</v>
      </c>
      <c r="G175" s="201"/>
      <c r="H175" s="203" t="s">
        <v>1</v>
      </c>
      <c r="I175" s="205"/>
      <c r="J175" s="201"/>
      <c r="K175" s="201"/>
      <c r="L175" s="206"/>
      <c r="M175" s="207"/>
      <c r="N175" s="208"/>
      <c r="O175" s="208"/>
      <c r="P175" s="208"/>
      <c r="Q175" s="208"/>
      <c r="R175" s="208"/>
      <c r="S175" s="208"/>
      <c r="T175" s="209"/>
      <c r="AT175" s="210" t="s">
        <v>162</v>
      </c>
      <c r="AU175" s="210" t="s">
        <v>160</v>
      </c>
      <c r="AV175" s="13" t="s">
        <v>84</v>
      </c>
      <c r="AW175" s="13" t="s">
        <v>31</v>
      </c>
      <c r="AX175" s="13" t="s">
        <v>76</v>
      </c>
      <c r="AY175" s="210" t="s">
        <v>150</v>
      </c>
    </row>
    <row r="176" spans="2:51" s="14" customFormat="1" ht="11.25">
      <c r="B176" s="211"/>
      <c r="C176" s="212"/>
      <c r="D176" s="202" t="s">
        <v>162</v>
      </c>
      <c r="E176" s="213" t="s">
        <v>1</v>
      </c>
      <c r="F176" s="214" t="s">
        <v>1108</v>
      </c>
      <c r="G176" s="212"/>
      <c r="H176" s="215">
        <v>3319.309</v>
      </c>
      <c r="I176" s="216"/>
      <c r="J176" s="212"/>
      <c r="K176" s="212"/>
      <c r="L176" s="217"/>
      <c r="M176" s="218"/>
      <c r="N176" s="219"/>
      <c r="O176" s="219"/>
      <c r="P176" s="219"/>
      <c r="Q176" s="219"/>
      <c r="R176" s="219"/>
      <c r="S176" s="219"/>
      <c r="T176" s="220"/>
      <c r="AT176" s="221" t="s">
        <v>162</v>
      </c>
      <c r="AU176" s="221" t="s">
        <v>160</v>
      </c>
      <c r="AV176" s="14" t="s">
        <v>86</v>
      </c>
      <c r="AW176" s="14" t="s">
        <v>31</v>
      </c>
      <c r="AX176" s="14" t="s">
        <v>84</v>
      </c>
      <c r="AY176" s="221" t="s">
        <v>150</v>
      </c>
    </row>
    <row r="177" spans="2:63" s="12" customFormat="1" ht="22.9" customHeight="1">
      <c r="B177" s="171"/>
      <c r="C177" s="172"/>
      <c r="D177" s="173" t="s">
        <v>75</v>
      </c>
      <c r="E177" s="185" t="s">
        <v>160</v>
      </c>
      <c r="F177" s="185" t="s">
        <v>1109</v>
      </c>
      <c r="G177" s="172"/>
      <c r="H177" s="172"/>
      <c r="I177" s="175"/>
      <c r="J177" s="186">
        <f>BK177</f>
        <v>0</v>
      </c>
      <c r="K177" s="172"/>
      <c r="L177" s="177"/>
      <c r="M177" s="178"/>
      <c r="N177" s="179"/>
      <c r="O177" s="179"/>
      <c r="P177" s="180">
        <f>P178</f>
        <v>0</v>
      </c>
      <c r="Q177" s="179"/>
      <c r="R177" s="180">
        <f>R178</f>
        <v>982.1724113999999</v>
      </c>
      <c r="S177" s="179"/>
      <c r="T177" s="181">
        <f>T178</f>
        <v>0</v>
      </c>
      <c r="AR177" s="182" t="s">
        <v>84</v>
      </c>
      <c r="AT177" s="183" t="s">
        <v>75</v>
      </c>
      <c r="AU177" s="183" t="s">
        <v>84</v>
      </c>
      <c r="AY177" s="182" t="s">
        <v>150</v>
      </c>
      <c r="BK177" s="184">
        <f>BK178</f>
        <v>0</v>
      </c>
    </row>
    <row r="178" spans="2:63" s="12" customFormat="1" ht="20.85" customHeight="1">
      <c r="B178" s="171"/>
      <c r="C178" s="172"/>
      <c r="D178" s="173" t="s">
        <v>75</v>
      </c>
      <c r="E178" s="185" t="s">
        <v>1110</v>
      </c>
      <c r="F178" s="185" t="s">
        <v>1111</v>
      </c>
      <c r="G178" s="172"/>
      <c r="H178" s="172"/>
      <c r="I178" s="175"/>
      <c r="J178" s="186">
        <f>BK178</f>
        <v>0</v>
      </c>
      <c r="K178" s="172"/>
      <c r="L178" s="177"/>
      <c r="M178" s="178"/>
      <c r="N178" s="179"/>
      <c r="O178" s="179"/>
      <c r="P178" s="180">
        <f>SUM(P179:P195)</f>
        <v>0</v>
      </c>
      <c r="Q178" s="179"/>
      <c r="R178" s="180">
        <f>SUM(R179:R195)</f>
        <v>982.1724113999999</v>
      </c>
      <c r="S178" s="179"/>
      <c r="T178" s="181">
        <f>SUM(T179:T195)</f>
        <v>0</v>
      </c>
      <c r="AR178" s="182" t="s">
        <v>84</v>
      </c>
      <c r="AT178" s="183" t="s">
        <v>75</v>
      </c>
      <c r="AU178" s="183" t="s">
        <v>86</v>
      </c>
      <c r="AY178" s="182" t="s">
        <v>150</v>
      </c>
      <c r="BK178" s="184">
        <f>SUM(BK179:BK195)</f>
        <v>0</v>
      </c>
    </row>
    <row r="179" spans="1:65" s="2" customFormat="1" ht="16.5" customHeight="1">
      <c r="A179" s="35"/>
      <c r="B179" s="36"/>
      <c r="C179" s="187" t="s">
        <v>228</v>
      </c>
      <c r="D179" s="187" t="s">
        <v>154</v>
      </c>
      <c r="E179" s="188" t="s">
        <v>1112</v>
      </c>
      <c r="F179" s="189" t="s">
        <v>1113</v>
      </c>
      <c r="G179" s="190" t="s">
        <v>157</v>
      </c>
      <c r="H179" s="191">
        <v>104.22</v>
      </c>
      <c r="I179" s="192"/>
      <c r="J179" s="193">
        <f>ROUND(I179*H179,2)</f>
        <v>0</v>
      </c>
      <c r="K179" s="189" t="s">
        <v>158</v>
      </c>
      <c r="L179" s="40"/>
      <c r="M179" s="194" t="s">
        <v>1</v>
      </c>
      <c r="N179" s="195" t="s">
        <v>41</v>
      </c>
      <c r="O179" s="72"/>
      <c r="P179" s="196">
        <f>O179*H179</f>
        <v>0</v>
      </c>
      <c r="Q179" s="196">
        <v>2.50187</v>
      </c>
      <c r="R179" s="196">
        <f>Q179*H179</f>
        <v>260.7448914</v>
      </c>
      <c r="S179" s="196">
        <v>0</v>
      </c>
      <c r="T179" s="197">
        <f>S179*H179</f>
        <v>0</v>
      </c>
      <c r="U179" s="35"/>
      <c r="V179" s="35"/>
      <c r="W179" s="35"/>
      <c r="X179" s="35"/>
      <c r="Y179" s="35"/>
      <c r="Z179" s="35"/>
      <c r="AA179" s="35"/>
      <c r="AB179" s="35"/>
      <c r="AC179" s="35"/>
      <c r="AD179" s="35"/>
      <c r="AE179" s="35"/>
      <c r="AR179" s="198" t="s">
        <v>159</v>
      </c>
      <c r="AT179" s="198" t="s">
        <v>154</v>
      </c>
      <c r="AU179" s="198" t="s">
        <v>160</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1114</v>
      </c>
    </row>
    <row r="180" spans="2:51" s="13" customFormat="1" ht="11.25">
      <c r="B180" s="200"/>
      <c r="C180" s="201"/>
      <c r="D180" s="202" t="s">
        <v>162</v>
      </c>
      <c r="E180" s="203" t="s">
        <v>1</v>
      </c>
      <c r="F180" s="204" t="s">
        <v>1087</v>
      </c>
      <c r="G180" s="201"/>
      <c r="H180" s="203" t="s">
        <v>1</v>
      </c>
      <c r="I180" s="205"/>
      <c r="J180" s="201"/>
      <c r="K180" s="201"/>
      <c r="L180" s="206"/>
      <c r="M180" s="207"/>
      <c r="N180" s="208"/>
      <c r="O180" s="208"/>
      <c r="P180" s="208"/>
      <c r="Q180" s="208"/>
      <c r="R180" s="208"/>
      <c r="S180" s="208"/>
      <c r="T180" s="209"/>
      <c r="AT180" s="210" t="s">
        <v>162</v>
      </c>
      <c r="AU180" s="210" t="s">
        <v>160</v>
      </c>
      <c r="AV180" s="13" t="s">
        <v>84</v>
      </c>
      <c r="AW180" s="13" t="s">
        <v>31</v>
      </c>
      <c r="AX180" s="13" t="s">
        <v>76</v>
      </c>
      <c r="AY180" s="210" t="s">
        <v>150</v>
      </c>
    </row>
    <row r="181" spans="2:51" s="14" customFormat="1" ht="11.25">
      <c r="B181" s="211"/>
      <c r="C181" s="212"/>
      <c r="D181" s="202" t="s">
        <v>162</v>
      </c>
      <c r="E181" s="213" t="s">
        <v>1</v>
      </c>
      <c r="F181" s="214" t="s">
        <v>1088</v>
      </c>
      <c r="G181" s="212"/>
      <c r="H181" s="215">
        <v>9.84</v>
      </c>
      <c r="I181" s="216"/>
      <c r="J181" s="212"/>
      <c r="K181" s="212"/>
      <c r="L181" s="217"/>
      <c r="M181" s="218"/>
      <c r="N181" s="219"/>
      <c r="O181" s="219"/>
      <c r="P181" s="219"/>
      <c r="Q181" s="219"/>
      <c r="R181" s="219"/>
      <c r="S181" s="219"/>
      <c r="T181" s="220"/>
      <c r="AT181" s="221" t="s">
        <v>162</v>
      </c>
      <c r="AU181" s="221" t="s">
        <v>160</v>
      </c>
      <c r="AV181" s="14" t="s">
        <v>86</v>
      </c>
      <c r="AW181" s="14" t="s">
        <v>31</v>
      </c>
      <c r="AX181" s="14" t="s">
        <v>76</v>
      </c>
      <c r="AY181" s="221" t="s">
        <v>150</v>
      </c>
    </row>
    <row r="182" spans="2:51" s="14" customFormat="1" ht="11.25">
      <c r="B182" s="211"/>
      <c r="C182" s="212"/>
      <c r="D182" s="202" t="s">
        <v>162</v>
      </c>
      <c r="E182" s="213" t="s">
        <v>1</v>
      </c>
      <c r="F182" s="214" t="s">
        <v>1089</v>
      </c>
      <c r="G182" s="212"/>
      <c r="H182" s="215">
        <v>9.6</v>
      </c>
      <c r="I182" s="216"/>
      <c r="J182" s="212"/>
      <c r="K182" s="212"/>
      <c r="L182" s="217"/>
      <c r="M182" s="218"/>
      <c r="N182" s="219"/>
      <c r="O182" s="219"/>
      <c r="P182" s="219"/>
      <c r="Q182" s="219"/>
      <c r="R182" s="219"/>
      <c r="S182" s="219"/>
      <c r="T182" s="220"/>
      <c r="AT182" s="221" t="s">
        <v>162</v>
      </c>
      <c r="AU182" s="221" t="s">
        <v>160</v>
      </c>
      <c r="AV182" s="14" t="s">
        <v>86</v>
      </c>
      <c r="AW182" s="14" t="s">
        <v>31</v>
      </c>
      <c r="AX182" s="14" t="s">
        <v>76</v>
      </c>
      <c r="AY182" s="221" t="s">
        <v>150</v>
      </c>
    </row>
    <row r="183" spans="2:51" s="14" customFormat="1" ht="11.25">
      <c r="B183" s="211"/>
      <c r="C183" s="212"/>
      <c r="D183" s="202" t="s">
        <v>162</v>
      </c>
      <c r="E183" s="213" t="s">
        <v>1</v>
      </c>
      <c r="F183" s="214" t="s">
        <v>1090</v>
      </c>
      <c r="G183" s="212"/>
      <c r="H183" s="215">
        <v>11.34</v>
      </c>
      <c r="I183" s="216"/>
      <c r="J183" s="212"/>
      <c r="K183" s="212"/>
      <c r="L183" s="217"/>
      <c r="M183" s="218"/>
      <c r="N183" s="219"/>
      <c r="O183" s="219"/>
      <c r="P183" s="219"/>
      <c r="Q183" s="219"/>
      <c r="R183" s="219"/>
      <c r="S183" s="219"/>
      <c r="T183" s="220"/>
      <c r="AT183" s="221" t="s">
        <v>162</v>
      </c>
      <c r="AU183" s="221" t="s">
        <v>160</v>
      </c>
      <c r="AV183" s="14" t="s">
        <v>86</v>
      </c>
      <c r="AW183" s="14" t="s">
        <v>31</v>
      </c>
      <c r="AX183" s="14" t="s">
        <v>76</v>
      </c>
      <c r="AY183" s="221" t="s">
        <v>150</v>
      </c>
    </row>
    <row r="184" spans="2:51" s="14" customFormat="1" ht="11.25">
      <c r="B184" s="211"/>
      <c r="C184" s="212"/>
      <c r="D184" s="202" t="s">
        <v>162</v>
      </c>
      <c r="E184" s="213" t="s">
        <v>1</v>
      </c>
      <c r="F184" s="214" t="s">
        <v>1091</v>
      </c>
      <c r="G184" s="212"/>
      <c r="H184" s="215">
        <v>7.44</v>
      </c>
      <c r="I184" s="216"/>
      <c r="J184" s="212"/>
      <c r="K184" s="212"/>
      <c r="L184" s="217"/>
      <c r="M184" s="218"/>
      <c r="N184" s="219"/>
      <c r="O184" s="219"/>
      <c r="P184" s="219"/>
      <c r="Q184" s="219"/>
      <c r="R184" s="219"/>
      <c r="S184" s="219"/>
      <c r="T184" s="220"/>
      <c r="AT184" s="221" t="s">
        <v>162</v>
      </c>
      <c r="AU184" s="221" t="s">
        <v>160</v>
      </c>
      <c r="AV184" s="14" t="s">
        <v>86</v>
      </c>
      <c r="AW184" s="14" t="s">
        <v>31</v>
      </c>
      <c r="AX184" s="14" t="s">
        <v>76</v>
      </c>
      <c r="AY184" s="221" t="s">
        <v>150</v>
      </c>
    </row>
    <row r="185" spans="2:51" s="14" customFormat="1" ht="11.25">
      <c r="B185" s="211"/>
      <c r="C185" s="212"/>
      <c r="D185" s="202" t="s">
        <v>162</v>
      </c>
      <c r="E185" s="213" t="s">
        <v>1</v>
      </c>
      <c r="F185" s="214" t="s">
        <v>1092</v>
      </c>
      <c r="G185" s="212"/>
      <c r="H185" s="215">
        <v>8.4</v>
      </c>
      <c r="I185" s="216"/>
      <c r="J185" s="212"/>
      <c r="K185" s="212"/>
      <c r="L185" s="217"/>
      <c r="M185" s="218"/>
      <c r="N185" s="219"/>
      <c r="O185" s="219"/>
      <c r="P185" s="219"/>
      <c r="Q185" s="219"/>
      <c r="R185" s="219"/>
      <c r="S185" s="219"/>
      <c r="T185" s="220"/>
      <c r="AT185" s="221" t="s">
        <v>162</v>
      </c>
      <c r="AU185" s="221" t="s">
        <v>160</v>
      </c>
      <c r="AV185" s="14" t="s">
        <v>86</v>
      </c>
      <c r="AW185" s="14" t="s">
        <v>31</v>
      </c>
      <c r="AX185" s="14" t="s">
        <v>76</v>
      </c>
      <c r="AY185" s="221" t="s">
        <v>150</v>
      </c>
    </row>
    <row r="186" spans="2:51" s="14" customFormat="1" ht="22.5">
      <c r="B186" s="211"/>
      <c r="C186" s="212"/>
      <c r="D186" s="202" t="s">
        <v>162</v>
      </c>
      <c r="E186" s="213" t="s">
        <v>1</v>
      </c>
      <c r="F186" s="214" t="s">
        <v>1093</v>
      </c>
      <c r="G186" s="212"/>
      <c r="H186" s="215">
        <v>57.6</v>
      </c>
      <c r="I186" s="216"/>
      <c r="J186" s="212"/>
      <c r="K186" s="212"/>
      <c r="L186" s="217"/>
      <c r="M186" s="218"/>
      <c r="N186" s="219"/>
      <c r="O186" s="219"/>
      <c r="P186" s="219"/>
      <c r="Q186" s="219"/>
      <c r="R186" s="219"/>
      <c r="S186" s="219"/>
      <c r="T186" s="220"/>
      <c r="AT186" s="221" t="s">
        <v>162</v>
      </c>
      <c r="AU186" s="221" t="s">
        <v>160</v>
      </c>
      <c r="AV186" s="14" t="s">
        <v>86</v>
      </c>
      <c r="AW186" s="14" t="s">
        <v>31</v>
      </c>
      <c r="AX186" s="14" t="s">
        <v>76</v>
      </c>
      <c r="AY186" s="221" t="s">
        <v>150</v>
      </c>
    </row>
    <row r="187" spans="2:51" s="16" customFormat="1" ht="11.25">
      <c r="B187" s="233"/>
      <c r="C187" s="234"/>
      <c r="D187" s="202" t="s">
        <v>162</v>
      </c>
      <c r="E187" s="235" t="s">
        <v>1</v>
      </c>
      <c r="F187" s="236" t="s">
        <v>170</v>
      </c>
      <c r="G187" s="234"/>
      <c r="H187" s="237">
        <v>104.22</v>
      </c>
      <c r="I187" s="238"/>
      <c r="J187" s="234"/>
      <c r="K187" s="234"/>
      <c r="L187" s="239"/>
      <c r="M187" s="240"/>
      <c r="N187" s="241"/>
      <c r="O187" s="241"/>
      <c r="P187" s="241"/>
      <c r="Q187" s="241"/>
      <c r="R187" s="241"/>
      <c r="S187" s="241"/>
      <c r="T187" s="242"/>
      <c r="AT187" s="243" t="s">
        <v>162</v>
      </c>
      <c r="AU187" s="243" t="s">
        <v>160</v>
      </c>
      <c r="AV187" s="16" t="s">
        <v>159</v>
      </c>
      <c r="AW187" s="16" t="s">
        <v>31</v>
      </c>
      <c r="AX187" s="16" t="s">
        <v>84</v>
      </c>
      <c r="AY187" s="243" t="s">
        <v>150</v>
      </c>
    </row>
    <row r="188" spans="1:65" s="2" customFormat="1" ht="33" customHeight="1">
      <c r="A188" s="35"/>
      <c r="B188" s="36"/>
      <c r="C188" s="187" t="s">
        <v>234</v>
      </c>
      <c r="D188" s="187" t="s">
        <v>154</v>
      </c>
      <c r="E188" s="188" t="s">
        <v>1115</v>
      </c>
      <c r="F188" s="189" t="s">
        <v>1116</v>
      </c>
      <c r="G188" s="190" t="s">
        <v>197</v>
      </c>
      <c r="H188" s="191">
        <v>699.6</v>
      </c>
      <c r="I188" s="192"/>
      <c r="J188" s="193">
        <f>ROUND(I188*H188,2)</f>
        <v>0</v>
      </c>
      <c r="K188" s="189" t="s">
        <v>158</v>
      </c>
      <c r="L188" s="40"/>
      <c r="M188" s="194" t="s">
        <v>1</v>
      </c>
      <c r="N188" s="195" t="s">
        <v>41</v>
      </c>
      <c r="O188" s="72"/>
      <c r="P188" s="196">
        <f>O188*H188</f>
        <v>0</v>
      </c>
      <c r="Q188" s="196">
        <v>1.0312</v>
      </c>
      <c r="R188" s="196">
        <f>Q188*H188</f>
        <v>721.42752</v>
      </c>
      <c r="S188" s="196">
        <v>0</v>
      </c>
      <c r="T188" s="197">
        <f>S188*H188</f>
        <v>0</v>
      </c>
      <c r="U188" s="35"/>
      <c r="V188" s="35"/>
      <c r="W188" s="35"/>
      <c r="X188" s="35"/>
      <c r="Y188" s="35"/>
      <c r="Z188" s="35"/>
      <c r="AA188" s="35"/>
      <c r="AB188" s="35"/>
      <c r="AC188" s="35"/>
      <c r="AD188" s="35"/>
      <c r="AE188" s="35"/>
      <c r="AR188" s="198" t="s">
        <v>159</v>
      </c>
      <c r="AT188" s="198" t="s">
        <v>154</v>
      </c>
      <c r="AU188" s="198" t="s">
        <v>160</v>
      </c>
      <c r="AY188" s="18" t="s">
        <v>150</v>
      </c>
      <c r="BE188" s="199">
        <f>IF(N188="základní",J188,0)</f>
        <v>0</v>
      </c>
      <c r="BF188" s="199">
        <f>IF(N188="snížená",J188,0)</f>
        <v>0</v>
      </c>
      <c r="BG188" s="199">
        <f>IF(N188="zákl. přenesená",J188,0)</f>
        <v>0</v>
      </c>
      <c r="BH188" s="199">
        <f>IF(N188="sníž. přenesená",J188,0)</f>
        <v>0</v>
      </c>
      <c r="BI188" s="199">
        <f>IF(N188="nulová",J188,0)</f>
        <v>0</v>
      </c>
      <c r="BJ188" s="18" t="s">
        <v>84</v>
      </c>
      <c r="BK188" s="199">
        <f>ROUND(I188*H188,2)</f>
        <v>0</v>
      </c>
      <c r="BL188" s="18" t="s">
        <v>159</v>
      </c>
      <c r="BM188" s="198" t="s">
        <v>1117</v>
      </c>
    </row>
    <row r="189" spans="2:51" s="14" customFormat="1" ht="11.25">
      <c r="B189" s="211"/>
      <c r="C189" s="212"/>
      <c r="D189" s="202" t="s">
        <v>162</v>
      </c>
      <c r="E189" s="213" t="s">
        <v>1</v>
      </c>
      <c r="F189" s="214" t="s">
        <v>1118</v>
      </c>
      <c r="G189" s="212"/>
      <c r="H189" s="215">
        <v>100.1</v>
      </c>
      <c r="I189" s="216"/>
      <c r="J189" s="212"/>
      <c r="K189" s="212"/>
      <c r="L189" s="217"/>
      <c r="M189" s="218"/>
      <c r="N189" s="219"/>
      <c r="O189" s="219"/>
      <c r="P189" s="219"/>
      <c r="Q189" s="219"/>
      <c r="R189" s="219"/>
      <c r="S189" s="219"/>
      <c r="T189" s="220"/>
      <c r="AT189" s="221" t="s">
        <v>162</v>
      </c>
      <c r="AU189" s="221" t="s">
        <v>160</v>
      </c>
      <c r="AV189" s="14" t="s">
        <v>86</v>
      </c>
      <c r="AW189" s="14" t="s">
        <v>31</v>
      </c>
      <c r="AX189" s="14" t="s">
        <v>76</v>
      </c>
      <c r="AY189" s="221" t="s">
        <v>150</v>
      </c>
    </row>
    <row r="190" spans="2:51" s="14" customFormat="1" ht="11.25">
      <c r="B190" s="211"/>
      <c r="C190" s="212"/>
      <c r="D190" s="202" t="s">
        <v>162</v>
      </c>
      <c r="E190" s="213" t="s">
        <v>1</v>
      </c>
      <c r="F190" s="214" t="s">
        <v>1119</v>
      </c>
      <c r="G190" s="212"/>
      <c r="H190" s="215">
        <v>89.1</v>
      </c>
      <c r="I190" s="216"/>
      <c r="J190" s="212"/>
      <c r="K190" s="212"/>
      <c r="L190" s="217"/>
      <c r="M190" s="218"/>
      <c r="N190" s="219"/>
      <c r="O190" s="219"/>
      <c r="P190" s="219"/>
      <c r="Q190" s="219"/>
      <c r="R190" s="219"/>
      <c r="S190" s="219"/>
      <c r="T190" s="220"/>
      <c r="AT190" s="221" t="s">
        <v>162</v>
      </c>
      <c r="AU190" s="221" t="s">
        <v>160</v>
      </c>
      <c r="AV190" s="14" t="s">
        <v>86</v>
      </c>
      <c r="AW190" s="14" t="s">
        <v>31</v>
      </c>
      <c r="AX190" s="14" t="s">
        <v>76</v>
      </c>
      <c r="AY190" s="221" t="s">
        <v>150</v>
      </c>
    </row>
    <row r="191" spans="2:51" s="14" customFormat="1" ht="11.25">
      <c r="B191" s="211"/>
      <c r="C191" s="212"/>
      <c r="D191" s="202" t="s">
        <v>162</v>
      </c>
      <c r="E191" s="213" t="s">
        <v>1</v>
      </c>
      <c r="F191" s="214" t="s">
        <v>1120</v>
      </c>
      <c r="G191" s="212"/>
      <c r="H191" s="215">
        <v>93.5</v>
      </c>
      <c r="I191" s="216"/>
      <c r="J191" s="212"/>
      <c r="K191" s="212"/>
      <c r="L191" s="217"/>
      <c r="M191" s="218"/>
      <c r="N191" s="219"/>
      <c r="O191" s="219"/>
      <c r="P191" s="219"/>
      <c r="Q191" s="219"/>
      <c r="R191" s="219"/>
      <c r="S191" s="219"/>
      <c r="T191" s="220"/>
      <c r="AT191" s="221" t="s">
        <v>162</v>
      </c>
      <c r="AU191" s="221" t="s">
        <v>160</v>
      </c>
      <c r="AV191" s="14" t="s">
        <v>86</v>
      </c>
      <c r="AW191" s="14" t="s">
        <v>31</v>
      </c>
      <c r="AX191" s="14" t="s">
        <v>76</v>
      </c>
      <c r="AY191" s="221" t="s">
        <v>150</v>
      </c>
    </row>
    <row r="192" spans="2:51" s="14" customFormat="1" ht="11.25">
      <c r="B192" s="211"/>
      <c r="C192" s="212"/>
      <c r="D192" s="202" t="s">
        <v>162</v>
      </c>
      <c r="E192" s="213" t="s">
        <v>1</v>
      </c>
      <c r="F192" s="214" t="s">
        <v>1121</v>
      </c>
      <c r="G192" s="212"/>
      <c r="H192" s="215">
        <v>58.3</v>
      </c>
      <c r="I192" s="216"/>
      <c r="J192" s="212"/>
      <c r="K192" s="212"/>
      <c r="L192" s="217"/>
      <c r="M192" s="218"/>
      <c r="N192" s="219"/>
      <c r="O192" s="219"/>
      <c r="P192" s="219"/>
      <c r="Q192" s="219"/>
      <c r="R192" s="219"/>
      <c r="S192" s="219"/>
      <c r="T192" s="220"/>
      <c r="AT192" s="221" t="s">
        <v>162</v>
      </c>
      <c r="AU192" s="221" t="s">
        <v>160</v>
      </c>
      <c r="AV192" s="14" t="s">
        <v>86</v>
      </c>
      <c r="AW192" s="14" t="s">
        <v>31</v>
      </c>
      <c r="AX192" s="14" t="s">
        <v>76</v>
      </c>
      <c r="AY192" s="221" t="s">
        <v>150</v>
      </c>
    </row>
    <row r="193" spans="2:51" s="14" customFormat="1" ht="11.25">
      <c r="B193" s="211"/>
      <c r="C193" s="212"/>
      <c r="D193" s="202" t="s">
        <v>162</v>
      </c>
      <c r="E193" s="213" t="s">
        <v>1</v>
      </c>
      <c r="F193" s="214" t="s">
        <v>1122</v>
      </c>
      <c r="G193" s="212"/>
      <c r="H193" s="215">
        <v>68.2</v>
      </c>
      <c r="I193" s="216"/>
      <c r="J193" s="212"/>
      <c r="K193" s="212"/>
      <c r="L193" s="217"/>
      <c r="M193" s="218"/>
      <c r="N193" s="219"/>
      <c r="O193" s="219"/>
      <c r="P193" s="219"/>
      <c r="Q193" s="219"/>
      <c r="R193" s="219"/>
      <c r="S193" s="219"/>
      <c r="T193" s="220"/>
      <c r="AT193" s="221" t="s">
        <v>162</v>
      </c>
      <c r="AU193" s="221" t="s">
        <v>160</v>
      </c>
      <c r="AV193" s="14" t="s">
        <v>86</v>
      </c>
      <c r="AW193" s="14" t="s">
        <v>31</v>
      </c>
      <c r="AX193" s="14" t="s">
        <v>76</v>
      </c>
      <c r="AY193" s="221" t="s">
        <v>150</v>
      </c>
    </row>
    <row r="194" spans="2:51" s="14" customFormat="1" ht="22.5">
      <c r="B194" s="211"/>
      <c r="C194" s="212"/>
      <c r="D194" s="202" t="s">
        <v>162</v>
      </c>
      <c r="E194" s="213" t="s">
        <v>1</v>
      </c>
      <c r="F194" s="214" t="s">
        <v>1123</v>
      </c>
      <c r="G194" s="212"/>
      <c r="H194" s="215">
        <v>290.4</v>
      </c>
      <c r="I194" s="216"/>
      <c r="J194" s="212"/>
      <c r="K194" s="212"/>
      <c r="L194" s="217"/>
      <c r="M194" s="218"/>
      <c r="N194" s="219"/>
      <c r="O194" s="219"/>
      <c r="P194" s="219"/>
      <c r="Q194" s="219"/>
      <c r="R194" s="219"/>
      <c r="S194" s="219"/>
      <c r="T194" s="220"/>
      <c r="AT194" s="221" t="s">
        <v>162</v>
      </c>
      <c r="AU194" s="221" t="s">
        <v>160</v>
      </c>
      <c r="AV194" s="14" t="s">
        <v>86</v>
      </c>
      <c r="AW194" s="14" t="s">
        <v>31</v>
      </c>
      <c r="AX194" s="14" t="s">
        <v>76</v>
      </c>
      <c r="AY194" s="221" t="s">
        <v>150</v>
      </c>
    </row>
    <row r="195" spans="2:51" s="16" customFormat="1" ht="11.25">
      <c r="B195" s="233"/>
      <c r="C195" s="234"/>
      <c r="D195" s="202" t="s">
        <v>162</v>
      </c>
      <c r="E195" s="235" t="s">
        <v>1</v>
      </c>
      <c r="F195" s="236" t="s">
        <v>170</v>
      </c>
      <c r="G195" s="234"/>
      <c r="H195" s="237">
        <v>699.6</v>
      </c>
      <c r="I195" s="238"/>
      <c r="J195" s="234"/>
      <c r="K195" s="234"/>
      <c r="L195" s="239"/>
      <c r="M195" s="240"/>
      <c r="N195" s="241"/>
      <c r="O195" s="241"/>
      <c r="P195" s="241"/>
      <c r="Q195" s="241"/>
      <c r="R195" s="241"/>
      <c r="S195" s="241"/>
      <c r="T195" s="242"/>
      <c r="AT195" s="243" t="s">
        <v>162</v>
      </c>
      <c r="AU195" s="243" t="s">
        <v>160</v>
      </c>
      <c r="AV195" s="16" t="s">
        <v>159</v>
      </c>
      <c r="AW195" s="16" t="s">
        <v>31</v>
      </c>
      <c r="AX195" s="16" t="s">
        <v>84</v>
      </c>
      <c r="AY195" s="243" t="s">
        <v>150</v>
      </c>
    </row>
    <row r="196" spans="2:63" s="12" customFormat="1" ht="22.9" customHeight="1">
      <c r="B196" s="171"/>
      <c r="C196" s="172"/>
      <c r="D196" s="173" t="s">
        <v>75</v>
      </c>
      <c r="E196" s="185" t="s">
        <v>228</v>
      </c>
      <c r="F196" s="185" t="s">
        <v>552</v>
      </c>
      <c r="G196" s="172"/>
      <c r="H196" s="172"/>
      <c r="I196" s="175"/>
      <c r="J196" s="186">
        <f>BK196</f>
        <v>0</v>
      </c>
      <c r="K196" s="172"/>
      <c r="L196" s="177"/>
      <c r="M196" s="178"/>
      <c r="N196" s="179"/>
      <c r="O196" s="179"/>
      <c r="P196" s="180">
        <f>P197</f>
        <v>0</v>
      </c>
      <c r="Q196" s="179"/>
      <c r="R196" s="180">
        <f>R197</f>
        <v>769.55277896</v>
      </c>
      <c r="S196" s="179"/>
      <c r="T196" s="181">
        <f>T197</f>
        <v>14.385000000000002</v>
      </c>
      <c r="AR196" s="182" t="s">
        <v>84</v>
      </c>
      <c r="AT196" s="183" t="s">
        <v>75</v>
      </c>
      <c r="AU196" s="183" t="s">
        <v>84</v>
      </c>
      <c r="AY196" s="182" t="s">
        <v>150</v>
      </c>
      <c r="BK196" s="184">
        <f>BK197</f>
        <v>0</v>
      </c>
    </row>
    <row r="197" spans="2:63" s="12" customFormat="1" ht="20.85" customHeight="1">
      <c r="B197" s="171"/>
      <c r="C197" s="172"/>
      <c r="D197" s="173" t="s">
        <v>75</v>
      </c>
      <c r="E197" s="185" t="s">
        <v>1124</v>
      </c>
      <c r="F197" s="185" t="s">
        <v>1125</v>
      </c>
      <c r="G197" s="172"/>
      <c r="H197" s="172"/>
      <c r="I197" s="175"/>
      <c r="J197" s="186">
        <f>BK197</f>
        <v>0</v>
      </c>
      <c r="K197" s="172"/>
      <c r="L197" s="177"/>
      <c r="M197" s="178"/>
      <c r="N197" s="179"/>
      <c r="O197" s="179"/>
      <c r="P197" s="180">
        <f>SUM(P198:P328)</f>
        <v>0</v>
      </c>
      <c r="Q197" s="179"/>
      <c r="R197" s="180">
        <f>SUM(R198:R328)</f>
        <v>769.55277896</v>
      </c>
      <c r="S197" s="179"/>
      <c r="T197" s="181">
        <f>SUM(T198:T328)</f>
        <v>14.385000000000002</v>
      </c>
      <c r="AR197" s="182" t="s">
        <v>84</v>
      </c>
      <c r="AT197" s="183" t="s">
        <v>75</v>
      </c>
      <c r="AU197" s="183" t="s">
        <v>86</v>
      </c>
      <c r="AY197" s="182" t="s">
        <v>150</v>
      </c>
      <c r="BK197" s="184">
        <f>SUM(BK198:BK328)</f>
        <v>0</v>
      </c>
    </row>
    <row r="198" spans="1:65" s="2" customFormat="1" ht="21.75" customHeight="1">
      <c r="A198" s="35"/>
      <c r="B198" s="36"/>
      <c r="C198" s="187" t="s">
        <v>239</v>
      </c>
      <c r="D198" s="187" t="s">
        <v>154</v>
      </c>
      <c r="E198" s="188" t="s">
        <v>1126</v>
      </c>
      <c r="F198" s="189" t="s">
        <v>1127</v>
      </c>
      <c r="G198" s="190" t="s">
        <v>577</v>
      </c>
      <c r="H198" s="191">
        <v>7</v>
      </c>
      <c r="I198" s="192"/>
      <c r="J198" s="193">
        <f>ROUND(I198*H198,2)</f>
        <v>0</v>
      </c>
      <c r="K198" s="189" t="s">
        <v>158</v>
      </c>
      <c r="L198" s="40"/>
      <c r="M198" s="194" t="s">
        <v>1</v>
      </c>
      <c r="N198" s="195" t="s">
        <v>41</v>
      </c>
      <c r="O198" s="72"/>
      <c r="P198" s="196">
        <f>O198*H198</f>
        <v>0</v>
      </c>
      <c r="Q198" s="196">
        <v>0</v>
      </c>
      <c r="R198" s="196">
        <f>Q198*H198</f>
        <v>0</v>
      </c>
      <c r="S198" s="196">
        <v>2.055</v>
      </c>
      <c r="T198" s="197">
        <f>S198*H198</f>
        <v>14.385000000000002</v>
      </c>
      <c r="U198" s="35"/>
      <c r="V198" s="35"/>
      <c r="W198" s="35"/>
      <c r="X198" s="35"/>
      <c r="Y198" s="35"/>
      <c r="Z198" s="35"/>
      <c r="AA198" s="35"/>
      <c r="AB198" s="35"/>
      <c r="AC198" s="35"/>
      <c r="AD198" s="35"/>
      <c r="AE198" s="35"/>
      <c r="AR198" s="198" t="s">
        <v>159</v>
      </c>
      <c r="AT198" s="198" t="s">
        <v>154</v>
      </c>
      <c r="AU198" s="198" t="s">
        <v>160</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1128</v>
      </c>
    </row>
    <row r="199" spans="2:51" s="14" customFormat="1" ht="11.25">
      <c r="B199" s="211"/>
      <c r="C199" s="212"/>
      <c r="D199" s="202" t="s">
        <v>162</v>
      </c>
      <c r="E199" s="213" t="s">
        <v>1</v>
      </c>
      <c r="F199" s="214" t="s">
        <v>1129</v>
      </c>
      <c r="G199" s="212"/>
      <c r="H199" s="215">
        <v>7</v>
      </c>
      <c r="I199" s="216"/>
      <c r="J199" s="212"/>
      <c r="K199" s="212"/>
      <c r="L199" s="217"/>
      <c r="M199" s="218"/>
      <c r="N199" s="219"/>
      <c r="O199" s="219"/>
      <c r="P199" s="219"/>
      <c r="Q199" s="219"/>
      <c r="R199" s="219"/>
      <c r="S199" s="219"/>
      <c r="T199" s="220"/>
      <c r="AT199" s="221" t="s">
        <v>162</v>
      </c>
      <c r="AU199" s="221" t="s">
        <v>160</v>
      </c>
      <c r="AV199" s="14" t="s">
        <v>86</v>
      </c>
      <c r="AW199" s="14" t="s">
        <v>31</v>
      </c>
      <c r="AX199" s="14" t="s">
        <v>84</v>
      </c>
      <c r="AY199" s="221" t="s">
        <v>150</v>
      </c>
    </row>
    <row r="200" spans="1:65" s="2" customFormat="1" ht="24.2" customHeight="1">
      <c r="A200" s="35"/>
      <c r="B200" s="36"/>
      <c r="C200" s="187" t="s">
        <v>243</v>
      </c>
      <c r="D200" s="187" t="s">
        <v>154</v>
      </c>
      <c r="E200" s="188" t="s">
        <v>1130</v>
      </c>
      <c r="F200" s="189" t="s">
        <v>1131</v>
      </c>
      <c r="G200" s="190" t="s">
        <v>197</v>
      </c>
      <c r="H200" s="191">
        <v>542.013</v>
      </c>
      <c r="I200" s="192"/>
      <c r="J200" s="193">
        <f>ROUND(I200*H200,2)</f>
        <v>0</v>
      </c>
      <c r="K200" s="189" t="s">
        <v>158</v>
      </c>
      <c r="L200" s="40"/>
      <c r="M200" s="194" t="s">
        <v>1</v>
      </c>
      <c r="N200" s="195"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159</v>
      </c>
      <c r="AT200" s="198" t="s">
        <v>154</v>
      </c>
      <c r="AU200" s="198" t="s">
        <v>160</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1132</v>
      </c>
    </row>
    <row r="201" spans="2:51" s="14" customFormat="1" ht="11.25">
      <c r="B201" s="211"/>
      <c r="C201" s="212"/>
      <c r="D201" s="202" t="s">
        <v>162</v>
      </c>
      <c r="E201" s="213" t="s">
        <v>1</v>
      </c>
      <c r="F201" s="214" t="s">
        <v>1133</v>
      </c>
      <c r="G201" s="212"/>
      <c r="H201" s="215">
        <v>47.75</v>
      </c>
      <c r="I201" s="216"/>
      <c r="J201" s="212"/>
      <c r="K201" s="212"/>
      <c r="L201" s="217"/>
      <c r="M201" s="218"/>
      <c r="N201" s="219"/>
      <c r="O201" s="219"/>
      <c r="P201" s="219"/>
      <c r="Q201" s="219"/>
      <c r="R201" s="219"/>
      <c r="S201" s="219"/>
      <c r="T201" s="220"/>
      <c r="AT201" s="221" t="s">
        <v>162</v>
      </c>
      <c r="AU201" s="221" t="s">
        <v>160</v>
      </c>
      <c r="AV201" s="14" t="s">
        <v>86</v>
      </c>
      <c r="AW201" s="14" t="s">
        <v>31</v>
      </c>
      <c r="AX201" s="14" t="s">
        <v>76</v>
      </c>
      <c r="AY201" s="221" t="s">
        <v>150</v>
      </c>
    </row>
    <row r="202" spans="2:51" s="14" customFormat="1" ht="22.5">
      <c r="B202" s="211"/>
      <c r="C202" s="212"/>
      <c r="D202" s="202" t="s">
        <v>162</v>
      </c>
      <c r="E202" s="213" t="s">
        <v>1</v>
      </c>
      <c r="F202" s="214" t="s">
        <v>1134</v>
      </c>
      <c r="G202" s="212"/>
      <c r="H202" s="215">
        <v>57.5</v>
      </c>
      <c r="I202" s="216"/>
      <c r="J202" s="212"/>
      <c r="K202" s="212"/>
      <c r="L202" s="217"/>
      <c r="M202" s="218"/>
      <c r="N202" s="219"/>
      <c r="O202" s="219"/>
      <c r="P202" s="219"/>
      <c r="Q202" s="219"/>
      <c r="R202" s="219"/>
      <c r="S202" s="219"/>
      <c r="T202" s="220"/>
      <c r="AT202" s="221" t="s">
        <v>162</v>
      </c>
      <c r="AU202" s="221" t="s">
        <v>160</v>
      </c>
      <c r="AV202" s="14" t="s">
        <v>86</v>
      </c>
      <c r="AW202" s="14" t="s">
        <v>31</v>
      </c>
      <c r="AX202" s="14" t="s">
        <v>76</v>
      </c>
      <c r="AY202" s="221" t="s">
        <v>150</v>
      </c>
    </row>
    <row r="203" spans="2:51" s="14" customFormat="1" ht="11.25">
      <c r="B203" s="211"/>
      <c r="C203" s="212"/>
      <c r="D203" s="202" t="s">
        <v>162</v>
      </c>
      <c r="E203" s="213" t="s">
        <v>1</v>
      </c>
      <c r="F203" s="214" t="s">
        <v>1135</v>
      </c>
      <c r="G203" s="212"/>
      <c r="H203" s="215">
        <v>73.575</v>
      </c>
      <c r="I203" s="216"/>
      <c r="J203" s="212"/>
      <c r="K203" s="212"/>
      <c r="L203" s="217"/>
      <c r="M203" s="218"/>
      <c r="N203" s="219"/>
      <c r="O203" s="219"/>
      <c r="P203" s="219"/>
      <c r="Q203" s="219"/>
      <c r="R203" s="219"/>
      <c r="S203" s="219"/>
      <c r="T203" s="220"/>
      <c r="AT203" s="221" t="s">
        <v>162</v>
      </c>
      <c r="AU203" s="221" t="s">
        <v>160</v>
      </c>
      <c r="AV203" s="14" t="s">
        <v>86</v>
      </c>
      <c r="AW203" s="14" t="s">
        <v>31</v>
      </c>
      <c r="AX203" s="14" t="s">
        <v>76</v>
      </c>
      <c r="AY203" s="221" t="s">
        <v>150</v>
      </c>
    </row>
    <row r="204" spans="2:51" s="14" customFormat="1" ht="11.25">
      <c r="B204" s="211"/>
      <c r="C204" s="212"/>
      <c r="D204" s="202" t="s">
        <v>162</v>
      </c>
      <c r="E204" s="213" t="s">
        <v>1</v>
      </c>
      <c r="F204" s="214" t="s">
        <v>1136</v>
      </c>
      <c r="G204" s="212"/>
      <c r="H204" s="215">
        <v>45.25</v>
      </c>
      <c r="I204" s="216"/>
      <c r="J204" s="212"/>
      <c r="K204" s="212"/>
      <c r="L204" s="217"/>
      <c r="M204" s="218"/>
      <c r="N204" s="219"/>
      <c r="O204" s="219"/>
      <c r="P204" s="219"/>
      <c r="Q204" s="219"/>
      <c r="R204" s="219"/>
      <c r="S204" s="219"/>
      <c r="T204" s="220"/>
      <c r="AT204" s="221" t="s">
        <v>162</v>
      </c>
      <c r="AU204" s="221" t="s">
        <v>160</v>
      </c>
      <c r="AV204" s="14" t="s">
        <v>86</v>
      </c>
      <c r="AW204" s="14" t="s">
        <v>31</v>
      </c>
      <c r="AX204" s="14" t="s">
        <v>76</v>
      </c>
      <c r="AY204" s="221" t="s">
        <v>150</v>
      </c>
    </row>
    <row r="205" spans="2:51" s="14" customFormat="1" ht="11.25">
      <c r="B205" s="211"/>
      <c r="C205" s="212"/>
      <c r="D205" s="202" t="s">
        <v>162</v>
      </c>
      <c r="E205" s="213" t="s">
        <v>1</v>
      </c>
      <c r="F205" s="214" t="s">
        <v>1137</v>
      </c>
      <c r="G205" s="212"/>
      <c r="H205" s="215">
        <v>39.938</v>
      </c>
      <c r="I205" s="216"/>
      <c r="J205" s="212"/>
      <c r="K205" s="212"/>
      <c r="L205" s="217"/>
      <c r="M205" s="218"/>
      <c r="N205" s="219"/>
      <c r="O205" s="219"/>
      <c r="P205" s="219"/>
      <c r="Q205" s="219"/>
      <c r="R205" s="219"/>
      <c r="S205" s="219"/>
      <c r="T205" s="220"/>
      <c r="AT205" s="221" t="s">
        <v>162</v>
      </c>
      <c r="AU205" s="221" t="s">
        <v>160</v>
      </c>
      <c r="AV205" s="14" t="s">
        <v>86</v>
      </c>
      <c r="AW205" s="14" t="s">
        <v>31</v>
      </c>
      <c r="AX205" s="14" t="s">
        <v>76</v>
      </c>
      <c r="AY205" s="221" t="s">
        <v>150</v>
      </c>
    </row>
    <row r="206" spans="2:51" s="14" customFormat="1" ht="11.25">
      <c r="B206" s="211"/>
      <c r="C206" s="212"/>
      <c r="D206" s="202" t="s">
        <v>162</v>
      </c>
      <c r="E206" s="213" t="s">
        <v>1</v>
      </c>
      <c r="F206" s="214" t="s">
        <v>1138</v>
      </c>
      <c r="G206" s="212"/>
      <c r="H206" s="215">
        <v>278</v>
      </c>
      <c r="I206" s="216"/>
      <c r="J206" s="212"/>
      <c r="K206" s="212"/>
      <c r="L206" s="217"/>
      <c r="M206" s="218"/>
      <c r="N206" s="219"/>
      <c r="O206" s="219"/>
      <c r="P206" s="219"/>
      <c r="Q206" s="219"/>
      <c r="R206" s="219"/>
      <c r="S206" s="219"/>
      <c r="T206" s="220"/>
      <c r="AT206" s="221" t="s">
        <v>162</v>
      </c>
      <c r="AU206" s="221" t="s">
        <v>160</v>
      </c>
      <c r="AV206" s="14" t="s">
        <v>86</v>
      </c>
      <c r="AW206" s="14" t="s">
        <v>31</v>
      </c>
      <c r="AX206" s="14" t="s">
        <v>76</v>
      </c>
      <c r="AY206" s="221" t="s">
        <v>150</v>
      </c>
    </row>
    <row r="207" spans="2:51" s="16" customFormat="1" ht="11.25">
      <c r="B207" s="233"/>
      <c r="C207" s="234"/>
      <c r="D207" s="202" t="s">
        <v>162</v>
      </c>
      <c r="E207" s="235" t="s">
        <v>1</v>
      </c>
      <c r="F207" s="236" t="s">
        <v>170</v>
      </c>
      <c r="G207" s="234"/>
      <c r="H207" s="237">
        <v>542.013</v>
      </c>
      <c r="I207" s="238"/>
      <c r="J207" s="234"/>
      <c r="K207" s="234"/>
      <c r="L207" s="239"/>
      <c r="M207" s="240"/>
      <c r="N207" s="241"/>
      <c r="O207" s="241"/>
      <c r="P207" s="241"/>
      <c r="Q207" s="241"/>
      <c r="R207" s="241"/>
      <c r="S207" s="241"/>
      <c r="T207" s="242"/>
      <c r="AT207" s="243" t="s">
        <v>162</v>
      </c>
      <c r="AU207" s="243" t="s">
        <v>160</v>
      </c>
      <c r="AV207" s="16" t="s">
        <v>159</v>
      </c>
      <c r="AW207" s="16" t="s">
        <v>31</v>
      </c>
      <c r="AX207" s="16" t="s">
        <v>84</v>
      </c>
      <c r="AY207" s="243" t="s">
        <v>150</v>
      </c>
    </row>
    <row r="208" spans="1:65" s="2" customFormat="1" ht="24.2" customHeight="1">
      <c r="A208" s="35"/>
      <c r="B208" s="36"/>
      <c r="C208" s="187" t="s">
        <v>254</v>
      </c>
      <c r="D208" s="187" t="s">
        <v>154</v>
      </c>
      <c r="E208" s="188" t="s">
        <v>1139</v>
      </c>
      <c r="F208" s="189" t="s">
        <v>1140</v>
      </c>
      <c r="G208" s="190" t="s">
        <v>157</v>
      </c>
      <c r="H208" s="191">
        <v>3.578</v>
      </c>
      <c r="I208" s="192"/>
      <c r="J208" s="193">
        <f>ROUND(I208*H208,2)</f>
        <v>0</v>
      </c>
      <c r="K208" s="189" t="s">
        <v>158</v>
      </c>
      <c r="L208" s="40"/>
      <c r="M208" s="194" t="s">
        <v>1</v>
      </c>
      <c r="N208" s="195" t="s">
        <v>41</v>
      </c>
      <c r="O208" s="72"/>
      <c r="P208" s="196">
        <f>O208*H208</f>
        <v>0</v>
      </c>
      <c r="Q208" s="196">
        <v>2.50187</v>
      </c>
      <c r="R208" s="196">
        <f>Q208*H208</f>
        <v>8.95169086</v>
      </c>
      <c r="S208" s="196">
        <v>0</v>
      </c>
      <c r="T208" s="197">
        <f>S208*H208</f>
        <v>0</v>
      </c>
      <c r="U208" s="35"/>
      <c r="V208" s="35"/>
      <c r="W208" s="35"/>
      <c r="X208" s="35"/>
      <c r="Y208" s="35"/>
      <c r="Z208" s="35"/>
      <c r="AA208" s="35"/>
      <c r="AB208" s="35"/>
      <c r="AC208" s="35"/>
      <c r="AD208" s="35"/>
      <c r="AE208" s="35"/>
      <c r="AR208" s="198" t="s">
        <v>159</v>
      </c>
      <c r="AT208" s="198" t="s">
        <v>154</v>
      </c>
      <c r="AU208" s="198" t="s">
        <v>160</v>
      </c>
      <c r="AY208" s="18" t="s">
        <v>150</v>
      </c>
      <c r="BE208" s="199">
        <f>IF(N208="základní",J208,0)</f>
        <v>0</v>
      </c>
      <c r="BF208" s="199">
        <f>IF(N208="snížená",J208,0)</f>
        <v>0</v>
      </c>
      <c r="BG208" s="199">
        <f>IF(N208="zákl. přenesená",J208,0)</f>
        <v>0</v>
      </c>
      <c r="BH208" s="199">
        <f>IF(N208="sníž. přenesená",J208,0)</f>
        <v>0</v>
      </c>
      <c r="BI208" s="199">
        <f>IF(N208="nulová",J208,0)</f>
        <v>0</v>
      </c>
      <c r="BJ208" s="18" t="s">
        <v>84</v>
      </c>
      <c r="BK208" s="199">
        <f>ROUND(I208*H208,2)</f>
        <v>0</v>
      </c>
      <c r="BL208" s="18" t="s">
        <v>159</v>
      </c>
      <c r="BM208" s="198" t="s">
        <v>1141</v>
      </c>
    </row>
    <row r="209" spans="2:51" s="14" customFormat="1" ht="22.5">
      <c r="B209" s="211"/>
      <c r="C209" s="212"/>
      <c r="D209" s="202" t="s">
        <v>162</v>
      </c>
      <c r="E209" s="213" t="s">
        <v>1</v>
      </c>
      <c r="F209" s="214" t="s">
        <v>1142</v>
      </c>
      <c r="G209" s="212"/>
      <c r="H209" s="215">
        <v>3.578</v>
      </c>
      <c r="I209" s="216"/>
      <c r="J209" s="212"/>
      <c r="K209" s="212"/>
      <c r="L209" s="217"/>
      <c r="M209" s="218"/>
      <c r="N209" s="219"/>
      <c r="O209" s="219"/>
      <c r="P209" s="219"/>
      <c r="Q209" s="219"/>
      <c r="R209" s="219"/>
      <c r="S209" s="219"/>
      <c r="T209" s="220"/>
      <c r="AT209" s="221" t="s">
        <v>162</v>
      </c>
      <c r="AU209" s="221" t="s">
        <v>160</v>
      </c>
      <c r="AV209" s="14" t="s">
        <v>86</v>
      </c>
      <c r="AW209" s="14" t="s">
        <v>31</v>
      </c>
      <c r="AX209" s="14" t="s">
        <v>84</v>
      </c>
      <c r="AY209" s="221" t="s">
        <v>150</v>
      </c>
    </row>
    <row r="210" spans="1:65" s="2" customFormat="1" ht="16.5" customHeight="1">
      <c r="A210" s="35"/>
      <c r="B210" s="36"/>
      <c r="C210" s="187" t="s">
        <v>263</v>
      </c>
      <c r="D210" s="187" t="s">
        <v>154</v>
      </c>
      <c r="E210" s="188" t="s">
        <v>1143</v>
      </c>
      <c r="F210" s="189" t="s">
        <v>1144</v>
      </c>
      <c r="G210" s="190" t="s">
        <v>197</v>
      </c>
      <c r="H210" s="191">
        <v>15.66</v>
      </c>
      <c r="I210" s="192"/>
      <c r="J210" s="193">
        <f>ROUND(I210*H210,2)</f>
        <v>0</v>
      </c>
      <c r="K210" s="189" t="s">
        <v>158</v>
      </c>
      <c r="L210" s="40"/>
      <c r="M210" s="194" t="s">
        <v>1</v>
      </c>
      <c r="N210" s="195" t="s">
        <v>41</v>
      </c>
      <c r="O210" s="72"/>
      <c r="P210" s="196">
        <f>O210*H210</f>
        <v>0</v>
      </c>
      <c r="Q210" s="196">
        <v>0.00275</v>
      </c>
      <c r="R210" s="196">
        <f>Q210*H210</f>
        <v>0.043065</v>
      </c>
      <c r="S210" s="196">
        <v>0</v>
      </c>
      <c r="T210" s="197">
        <f>S210*H210</f>
        <v>0</v>
      </c>
      <c r="U210" s="35"/>
      <c r="V210" s="35"/>
      <c r="W210" s="35"/>
      <c r="X210" s="35"/>
      <c r="Y210" s="35"/>
      <c r="Z210" s="35"/>
      <c r="AA210" s="35"/>
      <c r="AB210" s="35"/>
      <c r="AC210" s="35"/>
      <c r="AD210" s="35"/>
      <c r="AE210" s="35"/>
      <c r="AR210" s="198" t="s">
        <v>159</v>
      </c>
      <c r="AT210" s="198" t="s">
        <v>154</v>
      </c>
      <c r="AU210" s="198" t="s">
        <v>160</v>
      </c>
      <c r="AY210" s="18" t="s">
        <v>150</v>
      </c>
      <c r="BE210" s="199">
        <f>IF(N210="základní",J210,0)</f>
        <v>0</v>
      </c>
      <c r="BF210" s="199">
        <f>IF(N210="snížená",J210,0)</f>
        <v>0</v>
      </c>
      <c r="BG210" s="199">
        <f>IF(N210="zákl. přenesená",J210,0)</f>
        <v>0</v>
      </c>
      <c r="BH210" s="199">
        <f>IF(N210="sníž. přenesená",J210,0)</f>
        <v>0</v>
      </c>
      <c r="BI210" s="199">
        <f>IF(N210="nulová",J210,0)</f>
        <v>0</v>
      </c>
      <c r="BJ210" s="18" t="s">
        <v>84</v>
      </c>
      <c r="BK210" s="199">
        <f>ROUND(I210*H210,2)</f>
        <v>0</v>
      </c>
      <c r="BL210" s="18" t="s">
        <v>159</v>
      </c>
      <c r="BM210" s="198" t="s">
        <v>1145</v>
      </c>
    </row>
    <row r="211" spans="2:51" s="14" customFormat="1" ht="22.5">
      <c r="B211" s="211"/>
      <c r="C211" s="212"/>
      <c r="D211" s="202" t="s">
        <v>162</v>
      </c>
      <c r="E211" s="213" t="s">
        <v>1</v>
      </c>
      <c r="F211" s="214" t="s">
        <v>1146</v>
      </c>
      <c r="G211" s="212"/>
      <c r="H211" s="215">
        <v>15.66</v>
      </c>
      <c r="I211" s="216"/>
      <c r="J211" s="212"/>
      <c r="K211" s="212"/>
      <c r="L211" s="217"/>
      <c r="M211" s="218"/>
      <c r="N211" s="219"/>
      <c r="O211" s="219"/>
      <c r="P211" s="219"/>
      <c r="Q211" s="219"/>
      <c r="R211" s="219"/>
      <c r="S211" s="219"/>
      <c r="T211" s="220"/>
      <c r="AT211" s="221" t="s">
        <v>162</v>
      </c>
      <c r="AU211" s="221" t="s">
        <v>160</v>
      </c>
      <c r="AV211" s="14" t="s">
        <v>86</v>
      </c>
      <c r="AW211" s="14" t="s">
        <v>31</v>
      </c>
      <c r="AX211" s="14" t="s">
        <v>84</v>
      </c>
      <c r="AY211" s="221" t="s">
        <v>150</v>
      </c>
    </row>
    <row r="212" spans="1:65" s="2" customFormat="1" ht="21.75" customHeight="1">
      <c r="A212" s="35"/>
      <c r="B212" s="36"/>
      <c r="C212" s="187" t="s">
        <v>275</v>
      </c>
      <c r="D212" s="187" t="s">
        <v>154</v>
      </c>
      <c r="E212" s="188" t="s">
        <v>1147</v>
      </c>
      <c r="F212" s="189" t="s">
        <v>1148</v>
      </c>
      <c r="G212" s="190" t="s">
        <v>197</v>
      </c>
      <c r="H212" s="191">
        <v>15.66</v>
      </c>
      <c r="I212" s="192"/>
      <c r="J212" s="193">
        <f>ROUND(I212*H212,2)</f>
        <v>0</v>
      </c>
      <c r="K212" s="189" t="s">
        <v>158</v>
      </c>
      <c r="L212" s="40"/>
      <c r="M212" s="194" t="s">
        <v>1</v>
      </c>
      <c r="N212" s="195" t="s">
        <v>41</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159</v>
      </c>
      <c r="AT212" s="198" t="s">
        <v>154</v>
      </c>
      <c r="AU212" s="198" t="s">
        <v>160</v>
      </c>
      <c r="AY212" s="18" t="s">
        <v>150</v>
      </c>
      <c r="BE212" s="199">
        <f>IF(N212="základní",J212,0)</f>
        <v>0</v>
      </c>
      <c r="BF212" s="199">
        <f>IF(N212="snížená",J212,0)</f>
        <v>0</v>
      </c>
      <c r="BG212" s="199">
        <f>IF(N212="zákl. přenesená",J212,0)</f>
        <v>0</v>
      </c>
      <c r="BH212" s="199">
        <f>IF(N212="sníž. přenesená",J212,0)</f>
        <v>0</v>
      </c>
      <c r="BI212" s="199">
        <f>IF(N212="nulová",J212,0)</f>
        <v>0</v>
      </c>
      <c r="BJ212" s="18" t="s">
        <v>84</v>
      </c>
      <c r="BK212" s="199">
        <f>ROUND(I212*H212,2)</f>
        <v>0</v>
      </c>
      <c r="BL212" s="18" t="s">
        <v>159</v>
      </c>
      <c r="BM212" s="198" t="s">
        <v>1149</v>
      </c>
    </row>
    <row r="213" spans="2:51" s="14" customFormat="1" ht="22.5">
      <c r="B213" s="211"/>
      <c r="C213" s="212"/>
      <c r="D213" s="202" t="s">
        <v>162</v>
      </c>
      <c r="E213" s="213" t="s">
        <v>1</v>
      </c>
      <c r="F213" s="214" t="s">
        <v>1146</v>
      </c>
      <c r="G213" s="212"/>
      <c r="H213" s="215">
        <v>15.66</v>
      </c>
      <c r="I213" s="216"/>
      <c r="J213" s="212"/>
      <c r="K213" s="212"/>
      <c r="L213" s="217"/>
      <c r="M213" s="218"/>
      <c r="N213" s="219"/>
      <c r="O213" s="219"/>
      <c r="P213" s="219"/>
      <c r="Q213" s="219"/>
      <c r="R213" s="219"/>
      <c r="S213" s="219"/>
      <c r="T213" s="220"/>
      <c r="AT213" s="221" t="s">
        <v>162</v>
      </c>
      <c r="AU213" s="221" t="s">
        <v>160</v>
      </c>
      <c r="AV213" s="14" t="s">
        <v>86</v>
      </c>
      <c r="AW213" s="14" t="s">
        <v>31</v>
      </c>
      <c r="AX213" s="14" t="s">
        <v>84</v>
      </c>
      <c r="AY213" s="221" t="s">
        <v>150</v>
      </c>
    </row>
    <row r="214" spans="1:65" s="2" customFormat="1" ht="24.2" customHeight="1">
      <c r="A214" s="35"/>
      <c r="B214" s="36"/>
      <c r="C214" s="187" t="s">
        <v>8</v>
      </c>
      <c r="D214" s="187" t="s">
        <v>154</v>
      </c>
      <c r="E214" s="188" t="s">
        <v>1150</v>
      </c>
      <c r="F214" s="189" t="s">
        <v>1151</v>
      </c>
      <c r="G214" s="190" t="s">
        <v>191</v>
      </c>
      <c r="H214" s="191">
        <v>0.429</v>
      </c>
      <c r="I214" s="192"/>
      <c r="J214" s="193">
        <f>ROUND(I214*H214,2)</f>
        <v>0</v>
      </c>
      <c r="K214" s="189" t="s">
        <v>158</v>
      </c>
      <c r="L214" s="40"/>
      <c r="M214" s="194" t="s">
        <v>1</v>
      </c>
      <c r="N214" s="195" t="s">
        <v>41</v>
      </c>
      <c r="O214" s="72"/>
      <c r="P214" s="196">
        <f>O214*H214</f>
        <v>0</v>
      </c>
      <c r="Q214" s="196">
        <v>1.0594</v>
      </c>
      <c r="R214" s="196">
        <f>Q214*H214</f>
        <v>0.45448259999999996</v>
      </c>
      <c r="S214" s="196">
        <v>0</v>
      </c>
      <c r="T214" s="197">
        <f>S214*H214</f>
        <v>0</v>
      </c>
      <c r="U214" s="35"/>
      <c r="V214" s="35"/>
      <c r="W214" s="35"/>
      <c r="X214" s="35"/>
      <c r="Y214" s="35"/>
      <c r="Z214" s="35"/>
      <c r="AA214" s="35"/>
      <c r="AB214" s="35"/>
      <c r="AC214" s="35"/>
      <c r="AD214" s="35"/>
      <c r="AE214" s="35"/>
      <c r="AR214" s="198" t="s">
        <v>159</v>
      </c>
      <c r="AT214" s="198" t="s">
        <v>154</v>
      </c>
      <c r="AU214" s="198" t="s">
        <v>160</v>
      </c>
      <c r="AY214" s="18" t="s">
        <v>150</v>
      </c>
      <c r="BE214" s="199">
        <f>IF(N214="základní",J214,0)</f>
        <v>0</v>
      </c>
      <c r="BF214" s="199">
        <f>IF(N214="snížená",J214,0)</f>
        <v>0</v>
      </c>
      <c r="BG214" s="199">
        <f>IF(N214="zákl. přenesená",J214,0)</f>
        <v>0</v>
      </c>
      <c r="BH214" s="199">
        <f>IF(N214="sníž. přenesená",J214,0)</f>
        <v>0</v>
      </c>
      <c r="BI214" s="199">
        <f>IF(N214="nulová",J214,0)</f>
        <v>0</v>
      </c>
      <c r="BJ214" s="18" t="s">
        <v>84</v>
      </c>
      <c r="BK214" s="199">
        <f>ROUND(I214*H214,2)</f>
        <v>0</v>
      </c>
      <c r="BL214" s="18" t="s">
        <v>159</v>
      </c>
      <c r="BM214" s="198" t="s">
        <v>1152</v>
      </c>
    </row>
    <row r="215" spans="2:51" s="13" customFormat="1" ht="11.25">
      <c r="B215" s="200"/>
      <c r="C215" s="201"/>
      <c r="D215" s="202" t="s">
        <v>162</v>
      </c>
      <c r="E215" s="203" t="s">
        <v>1</v>
      </c>
      <c r="F215" s="204" t="s">
        <v>1153</v>
      </c>
      <c r="G215" s="201"/>
      <c r="H215" s="203" t="s">
        <v>1</v>
      </c>
      <c r="I215" s="205"/>
      <c r="J215" s="201"/>
      <c r="K215" s="201"/>
      <c r="L215" s="206"/>
      <c r="M215" s="207"/>
      <c r="N215" s="208"/>
      <c r="O215" s="208"/>
      <c r="P215" s="208"/>
      <c r="Q215" s="208"/>
      <c r="R215" s="208"/>
      <c r="S215" s="208"/>
      <c r="T215" s="209"/>
      <c r="AT215" s="210" t="s">
        <v>162</v>
      </c>
      <c r="AU215" s="210" t="s">
        <v>160</v>
      </c>
      <c r="AV215" s="13" t="s">
        <v>84</v>
      </c>
      <c r="AW215" s="13" t="s">
        <v>31</v>
      </c>
      <c r="AX215" s="13" t="s">
        <v>76</v>
      </c>
      <c r="AY215" s="210" t="s">
        <v>150</v>
      </c>
    </row>
    <row r="216" spans="2:51" s="14" customFormat="1" ht="22.5">
      <c r="B216" s="211"/>
      <c r="C216" s="212"/>
      <c r="D216" s="202" t="s">
        <v>162</v>
      </c>
      <c r="E216" s="213" t="s">
        <v>1</v>
      </c>
      <c r="F216" s="214" t="s">
        <v>1154</v>
      </c>
      <c r="G216" s="212"/>
      <c r="H216" s="215">
        <v>0.429</v>
      </c>
      <c r="I216" s="216"/>
      <c r="J216" s="212"/>
      <c r="K216" s="212"/>
      <c r="L216" s="217"/>
      <c r="M216" s="218"/>
      <c r="N216" s="219"/>
      <c r="O216" s="219"/>
      <c r="P216" s="219"/>
      <c r="Q216" s="219"/>
      <c r="R216" s="219"/>
      <c r="S216" s="219"/>
      <c r="T216" s="220"/>
      <c r="AT216" s="221" t="s">
        <v>162</v>
      </c>
      <c r="AU216" s="221" t="s">
        <v>160</v>
      </c>
      <c r="AV216" s="14" t="s">
        <v>86</v>
      </c>
      <c r="AW216" s="14" t="s">
        <v>31</v>
      </c>
      <c r="AX216" s="14" t="s">
        <v>84</v>
      </c>
      <c r="AY216" s="221" t="s">
        <v>150</v>
      </c>
    </row>
    <row r="217" spans="1:65" s="2" customFormat="1" ht="21.75" customHeight="1">
      <c r="A217" s="35"/>
      <c r="B217" s="36"/>
      <c r="C217" s="187" t="s">
        <v>297</v>
      </c>
      <c r="D217" s="187" t="s">
        <v>154</v>
      </c>
      <c r="E217" s="188" t="s">
        <v>1155</v>
      </c>
      <c r="F217" s="189" t="s">
        <v>1156</v>
      </c>
      <c r="G217" s="190" t="s">
        <v>157</v>
      </c>
      <c r="H217" s="191">
        <v>100.95</v>
      </c>
      <c r="I217" s="192"/>
      <c r="J217" s="193">
        <f>ROUND(I217*H217,2)</f>
        <v>0</v>
      </c>
      <c r="K217" s="189" t="s">
        <v>158</v>
      </c>
      <c r="L217" s="40"/>
      <c r="M217" s="194" t="s">
        <v>1</v>
      </c>
      <c r="N217" s="195" t="s">
        <v>41</v>
      </c>
      <c r="O217" s="72"/>
      <c r="P217" s="196">
        <f>O217*H217</f>
        <v>0</v>
      </c>
      <c r="Q217" s="196">
        <v>0</v>
      </c>
      <c r="R217" s="196">
        <f>Q217*H217</f>
        <v>0</v>
      </c>
      <c r="S217" s="196">
        <v>0</v>
      </c>
      <c r="T217" s="197">
        <f>S217*H217</f>
        <v>0</v>
      </c>
      <c r="U217" s="35"/>
      <c r="V217" s="35"/>
      <c r="W217" s="35"/>
      <c r="X217" s="35"/>
      <c r="Y217" s="35"/>
      <c r="Z217" s="35"/>
      <c r="AA217" s="35"/>
      <c r="AB217" s="35"/>
      <c r="AC217" s="35"/>
      <c r="AD217" s="35"/>
      <c r="AE217" s="35"/>
      <c r="AR217" s="198" t="s">
        <v>159</v>
      </c>
      <c r="AT217" s="198" t="s">
        <v>154</v>
      </c>
      <c r="AU217" s="198" t="s">
        <v>160</v>
      </c>
      <c r="AY217" s="18" t="s">
        <v>150</v>
      </c>
      <c r="BE217" s="199">
        <f>IF(N217="základní",J217,0)</f>
        <v>0</v>
      </c>
      <c r="BF217" s="199">
        <f>IF(N217="snížená",J217,0)</f>
        <v>0</v>
      </c>
      <c r="BG217" s="199">
        <f>IF(N217="zákl. přenesená",J217,0)</f>
        <v>0</v>
      </c>
      <c r="BH217" s="199">
        <f>IF(N217="sníž. přenesená",J217,0)</f>
        <v>0</v>
      </c>
      <c r="BI217" s="199">
        <f>IF(N217="nulová",J217,0)</f>
        <v>0</v>
      </c>
      <c r="BJ217" s="18" t="s">
        <v>84</v>
      </c>
      <c r="BK217" s="199">
        <f>ROUND(I217*H217,2)</f>
        <v>0</v>
      </c>
      <c r="BL217" s="18" t="s">
        <v>159</v>
      </c>
      <c r="BM217" s="198" t="s">
        <v>1157</v>
      </c>
    </row>
    <row r="218" spans="2:51" s="14" customFormat="1" ht="11.25">
      <c r="B218" s="211"/>
      <c r="C218" s="212"/>
      <c r="D218" s="202" t="s">
        <v>162</v>
      </c>
      <c r="E218" s="213" t="s">
        <v>1</v>
      </c>
      <c r="F218" s="214" t="s">
        <v>1158</v>
      </c>
      <c r="G218" s="212"/>
      <c r="H218" s="215">
        <v>8.836</v>
      </c>
      <c r="I218" s="216"/>
      <c r="J218" s="212"/>
      <c r="K218" s="212"/>
      <c r="L218" s="217"/>
      <c r="M218" s="218"/>
      <c r="N218" s="219"/>
      <c r="O218" s="219"/>
      <c r="P218" s="219"/>
      <c r="Q218" s="219"/>
      <c r="R218" s="219"/>
      <c r="S218" s="219"/>
      <c r="T218" s="220"/>
      <c r="AT218" s="221" t="s">
        <v>162</v>
      </c>
      <c r="AU218" s="221" t="s">
        <v>160</v>
      </c>
      <c r="AV218" s="14" t="s">
        <v>86</v>
      </c>
      <c r="AW218" s="14" t="s">
        <v>31</v>
      </c>
      <c r="AX218" s="14" t="s">
        <v>76</v>
      </c>
      <c r="AY218" s="221" t="s">
        <v>150</v>
      </c>
    </row>
    <row r="219" spans="2:51" s="14" customFormat="1" ht="11.25">
      <c r="B219" s="211"/>
      <c r="C219" s="212"/>
      <c r="D219" s="202" t="s">
        <v>162</v>
      </c>
      <c r="E219" s="213" t="s">
        <v>1</v>
      </c>
      <c r="F219" s="214" t="s">
        <v>1159</v>
      </c>
      <c r="G219" s="212"/>
      <c r="H219" s="215">
        <v>1.9</v>
      </c>
      <c r="I219" s="216"/>
      <c r="J219" s="212"/>
      <c r="K219" s="212"/>
      <c r="L219" s="217"/>
      <c r="M219" s="218"/>
      <c r="N219" s="219"/>
      <c r="O219" s="219"/>
      <c r="P219" s="219"/>
      <c r="Q219" s="219"/>
      <c r="R219" s="219"/>
      <c r="S219" s="219"/>
      <c r="T219" s="220"/>
      <c r="AT219" s="221" t="s">
        <v>162</v>
      </c>
      <c r="AU219" s="221" t="s">
        <v>160</v>
      </c>
      <c r="AV219" s="14" t="s">
        <v>86</v>
      </c>
      <c r="AW219" s="14" t="s">
        <v>31</v>
      </c>
      <c r="AX219" s="14" t="s">
        <v>76</v>
      </c>
      <c r="AY219" s="221" t="s">
        <v>150</v>
      </c>
    </row>
    <row r="220" spans="2:51" s="14" customFormat="1" ht="11.25">
      <c r="B220" s="211"/>
      <c r="C220" s="212"/>
      <c r="D220" s="202" t="s">
        <v>162</v>
      </c>
      <c r="E220" s="213" t="s">
        <v>1</v>
      </c>
      <c r="F220" s="214" t="s">
        <v>1160</v>
      </c>
      <c r="G220" s="212"/>
      <c r="H220" s="215">
        <v>9.527</v>
      </c>
      <c r="I220" s="216"/>
      <c r="J220" s="212"/>
      <c r="K220" s="212"/>
      <c r="L220" s="217"/>
      <c r="M220" s="218"/>
      <c r="N220" s="219"/>
      <c r="O220" s="219"/>
      <c r="P220" s="219"/>
      <c r="Q220" s="219"/>
      <c r="R220" s="219"/>
      <c r="S220" s="219"/>
      <c r="T220" s="220"/>
      <c r="AT220" s="221" t="s">
        <v>162</v>
      </c>
      <c r="AU220" s="221" t="s">
        <v>160</v>
      </c>
      <c r="AV220" s="14" t="s">
        <v>86</v>
      </c>
      <c r="AW220" s="14" t="s">
        <v>31</v>
      </c>
      <c r="AX220" s="14" t="s">
        <v>76</v>
      </c>
      <c r="AY220" s="221" t="s">
        <v>150</v>
      </c>
    </row>
    <row r="221" spans="2:51" s="14" customFormat="1" ht="11.25">
      <c r="B221" s="211"/>
      <c r="C221" s="212"/>
      <c r="D221" s="202" t="s">
        <v>162</v>
      </c>
      <c r="E221" s="213" t="s">
        <v>1</v>
      </c>
      <c r="F221" s="214" t="s">
        <v>1161</v>
      </c>
      <c r="G221" s="212"/>
      <c r="H221" s="215">
        <v>14.123</v>
      </c>
      <c r="I221" s="216"/>
      <c r="J221" s="212"/>
      <c r="K221" s="212"/>
      <c r="L221" s="217"/>
      <c r="M221" s="218"/>
      <c r="N221" s="219"/>
      <c r="O221" s="219"/>
      <c r="P221" s="219"/>
      <c r="Q221" s="219"/>
      <c r="R221" s="219"/>
      <c r="S221" s="219"/>
      <c r="T221" s="220"/>
      <c r="AT221" s="221" t="s">
        <v>162</v>
      </c>
      <c r="AU221" s="221" t="s">
        <v>160</v>
      </c>
      <c r="AV221" s="14" t="s">
        <v>86</v>
      </c>
      <c r="AW221" s="14" t="s">
        <v>31</v>
      </c>
      <c r="AX221" s="14" t="s">
        <v>76</v>
      </c>
      <c r="AY221" s="221" t="s">
        <v>150</v>
      </c>
    </row>
    <row r="222" spans="2:51" s="14" customFormat="1" ht="11.25">
      <c r="B222" s="211"/>
      <c r="C222" s="212"/>
      <c r="D222" s="202" t="s">
        <v>162</v>
      </c>
      <c r="E222" s="213" t="s">
        <v>1</v>
      </c>
      <c r="F222" s="214" t="s">
        <v>1162</v>
      </c>
      <c r="G222" s="212"/>
      <c r="H222" s="215">
        <v>8.343</v>
      </c>
      <c r="I222" s="216"/>
      <c r="J222" s="212"/>
      <c r="K222" s="212"/>
      <c r="L222" s="217"/>
      <c r="M222" s="218"/>
      <c r="N222" s="219"/>
      <c r="O222" s="219"/>
      <c r="P222" s="219"/>
      <c r="Q222" s="219"/>
      <c r="R222" s="219"/>
      <c r="S222" s="219"/>
      <c r="T222" s="220"/>
      <c r="AT222" s="221" t="s">
        <v>162</v>
      </c>
      <c r="AU222" s="221" t="s">
        <v>160</v>
      </c>
      <c r="AV222" s="14" t="s">
        <v>86</v>
      </c>
      <c r="AW222" s="14" t="s">
        <v>31</v>
      </c>
      <c r="AX222" s="14" t="s">
        <v>76</v>
      </c>
      <c r="AY222" s="221" t="s">
        <v>150</v>
      </c>
    </row>
    <row r="223" spans="2:51" s="14" customFormat="1" ht="11.25">
      <c r="B223" s="211"/>
      <c r="C223" s="212"/>
      <c r="D223" s="202" t="s">
        <v>162</v>
      </c>
      <c r="E223" s="213" t="s">
        <v>1</v>
      </c>
      <c r="F223" s="214" t="s">
        <v>1163</v>
      </c>
      <c r="G223" s="212"/>
      <c r="H223" s="215">
        <v>7.221</v>
      </c>
      <c r="I223" s="216"/>
      <c r="J223" s="212"/>
      <c r="K223" s="212"/>
      <c r="L223" s="217"/>
      <c r="M223" s="218"/>
      <c r="N223" s="219"/>
      <c r="O223" s="219"/>
      <c r="P223" s="219"/>
      <c r="Q223" s="219"/>
      <c r="R223" s="219"/>
      <c r="S223" s="219"/>
      <c r="T223" s="220"/>
      <c r="AT223" s="221" t="s">
        <v>162</v>
      </c>
      <c r="AU223" s="221" t="s">
        <v>160</v>
      </c>
      <c r="AV223" s="14" t="s">
        <v>86</v>
      </c>
      <c r="AW223" s="14" t="s">
        <v>31</v>
      </c>
      <c r="AX223" s="14" t="s">
        <v>76</v>
      </c>
      <c r="AY223" s="221" t="s">
        <v>150</v>
      </c>
    </row>
    <row r="224" spans="2:51" s="14" customFormat="1" ht="22.5">
      <c r="B224" s="211"/>
      <c r="C224" s="212"/>
      <c r="D224" s="202" t="s">
        <v>162</v>
      </c>
      <c r="E224" s="213" t="s">
        <v>1</v>
      </c>
      <c r="F224" s="214" t="s">
        <v>1164</v>
      </c>
      <c r="G224" s="212"/>
      <c r="H224" s="215">
        <v>51</v>
      </c>
      <c r="I224" s="216"/>
      <c r="J224" s="212"/>
      <c r="K224" s="212"/>
      <c r="L224" s="217"/>
      <c r="M224" s="218"/>
      <c r="N224" s="219"/>
      <c r="O224" s="219"/>
      <c r="P224" s="219"/>
      <c r="Q224" s="219"/>
      <c r="R224" s="219"/>
      <c r="S224" s="219"/>
      <c r="T224" s="220"/>
      <c r="AT224" s="221" t="s">
        <v>162</v>
      </c>
      <c r="AU224" s="221" t="s">
        <v>160</v>
      </c>
      <c r="AV224" s="14" t="s">
        <v>86</v>
      </c>
      <c r="AW224" s="14" t="s">
        <v>31</v>
      </c>
      <c r="AX224" s="14" t="s">
        <v>76</v>
      </c>
      <c r="AY224" s="221" t="s">
        <v>150</v>
      </c>
    </row>
    <row r="225" spans="2:51" s="16" customFormat="1" ht="11.25">
      <c r="B225" s="233"/>
      <c r="C225" s="234"/>
      <c r="D225" s="202" t="s">
        <v>162</v>
      </c>
      <c r="E225" s="235" t="s">
        <v>1</v>
      </c>
      <c r="F225" s="236" t="s">
        <v>170</v>
      </c>
      <c r="G225" s="234"/>
      <c r="H225" s="237">
        <v>100.95</v>
      </c>
      <c r="I225" s="238"/>
      <c r="J225" s="234"/>
      <c r="K225" s="234"/>
      <c r="L225" s="239"/>
      <c r="M225" s="240"/>
      <c r="N225" s="241"/>
      <c r="O225" s="241"/>
      <c r="P225" s="241"/>
      <c r="Q225" s="241"/>
      <c r="R225" s="241"/>
      <c r="S225" s="241"/>
      <c r="T225" s="242"/>
      <c r="AT225" s="243" t="s">
        <v>162</v>
      </c>
      <c r="AU225" s="243" t="s">
        <v>160</v>
      </c>
      <c r="AV225" s="16" t="s">
        <v>159</v>
      </c>
      <c r="AW225" s="16" t="s">
        <v>31</v>
      </c>
      <c r="AX225" s="16" t="s">
        <v>84</v>
      </c>
      <c r="AY225" s="243" t="s">
        <v>150</v>
      </c>
    </row>
    <row r="226" spans="1:65" s="2" customFormat="1" ht="33" customHeight="1">
      <c r="A226" s="35"/>
      <c r="B226" s="36"/>
      <c r="C226" s="187" t="s">
        <v>303</v>
      </c>
      <c r="D226" s="187" t="s">
        <v>154</v>
      </c>
      <c r="E226" s="188" t="s">
        <v>1165</v>
      </c>
      <c r="F226" s="189" t="s">
        <v>1166</v>
      </c>
      <c r="G226" s="190" t="s">
        <v>157</v>
      </c>
      <c r="H226" s="191">
        <v>100.95</v>
      </c>
      <c r="I226" s="192"/>
      <c r="J226" s="193">
        <f>ROUND(I226*H226,2)</f>
        <v>0</v>
      </c>
      <c r="K226" s="189" t="s">
        <v>158</v>
      </c>
      <c r="L226" s="40"/>
      <c r="M226" s="194" t="s">
        <v>1</v>
      </c>
      <c r="N226" s="195" t="s">
        <v>41</v>
      </c>
      <c r="O226" s="72"/>
      <c r="P226" s="196">
        <f>O226*H226</f>
        <v>0</v>
      </c>
      <c r="Q226" s="196">
        <v>0</v>
      </c>
      <c r="R226" s="196">
        <f>Q226*H226</f>
        <v>0</v>
      </c>
      <c r="S226" s="196">
        <v>0</v>
      </c>
      <c r="T226" s="197">
        <f>S226*H226</f>
        <v>0</v>
      </c>
      <c r="U226" s="35"/>
      <c r="V226" s="35"/>
      <c r="W226" s="35"/>
      <c r="X226" s="35"/>
      <c r="Y226" s="35"/>
      <c r="Z226" s="35"/>
      <c r="AA226" s="35"/>
      <c r="AB226" s="35"/>
      <c r="AC226" s="35"/>
      <c r="AD226" s="35"/>
      <c r="AE226" s="35"/>
      <c r="AR226" s="198" t="s">
        <v>159</v>
      </c>
      <c r="AT226" s="198" t="s">
        <v>154</v>
      </c>
      <c r="AU226" s="198" t="s">
        <v>160</v>
      </c>
      <c r="AY226" s="18" t="s">
        <v>150</v>
      </c>
      <c r="BE226" s="199">
        <f>IF(N226="základní",J226,0)</f>
        <v>0</v>
      </c>
      <c r="BF226" s="199">
        <f>IF(N226="snížená",J226,0)</f>
        <v>0</v>
      </c>
      <c r="BG226" s="199">
        <f>IF(N226="zákl. přenesená",J226,0)</f>
        <v>0</v>
      </c>
      <c r="BH226" s="199">
        <f>IF(N226="sníž. přenesená",J226,0)</f>
        <v>0</v>
      </c>
      <c r="BI226" s="199">
        <f>IF(N226="nulová",J226,0)</f>
        <v>0</v>
      </c>
      <c r="BJ226" s="18" t="s">
        <v>84</v>
      </c>
      <c r="BK226" s="199">
        <f>ROUND(I226*H226,2)</f>
        <v>0</v>
      </c>
      <c r="BL226" s="18" t="s">
        <v>159</v>
      </c>
      <c r="BM226" s="198" t="s">
        <v>1167</v>
      </c>
    </row>
    <row r="227" spans="2:51" s="14" customFormat="1" ht="11.25">
      <c r="B227" s="211"/>
      <c r="C227" s="212"/>
      <c r="D227" s="202" t="s">
        <v>162</v>
      </c>
      <c r="E227" s="213" t="s">
        <v>1</v>
      </c>
      <c r="F227" s="214" t="s">
        <v>1158</v>
      </c>
      <c r="G227" s="212"/>
      <c r="H227" s="215">
        <v>8.836</v>
      </c>
      <c r="I227" s="216"/>
      <c r="J227" s="212"/>
      <c r="K227" s="212"/>
      <c r="L227" s="217"/>
      <c r="M227" s="218"/>
      <c r="N227" s="219"/>
      <c r="O227" s="219"/>
      <c r="P227" s="219"/>
      <c r="Q227" s="219"/>
      <c r="R227" s="219"/>
      <c r="S227" s="219"/>
      <c r="T227" s="220"/>
      <c r="AT227" s="221" t="s">
        <v>162</v>
      </c>
      <c r="AU227" s="221" t="s">
        <v>160</v>
      </c>
      <c r="AV227" s="14" t="s">
        <v>86</v>
      </c>
      <c r="AW227" s="14" t="s">
        <v>31</v>
      </c>
      <c r="AX227" s="14" t="s">
        <v>76</v>
      </c>
      <c r="AY227" s="221" t="s">
        <v>150</v>
      </c>
    </row>
    <row r="228" spans="2:51" s="14" customFormat="1" ht="11.25">
      <c r="B228" s="211"/>
      <c r="C228" s="212"/>
      <c r="D228" s="202" t="s">
        <v>162</v>
      </c>
      <c r="E228" s="213" t="s">
        <v>1</v>
      </c>
      <c r="F228" s="214" t="s">
        <v>1159</v>
      </c>
      <c r="G228" s="212"/>
      <c r="H228" s="215">
        <v>1.9</v>
      </c>
      <c r="I228" s="216"/>
      <c r="J228" s="212"/>
      <c r="K228" s="212"/>
      <c r="L228" s="217"/>
      <c r="M228" s="218"/>
      <c r="N228" s="219"/>
      <c r="O228" s="219"/>
      <c r="P228" s="219"/>
      <c r="Q228" s="219"/>
      <c r="R228" s="219"/>
      <c r="S228" s="219"/>
      <c r="T228" s="220"/>
      <c r="AT228" s="221" t="s">
        <v>162</v>
      </c>
      <c r="AU228" s="221" t="s">
        <v>160</v>
      </c>
      <c r="AV228" s="14" t="s">
        <v>86</v>
      </c>
      <c r="AW228" s="14" t="s">
        <v>31</v>
      </c>
      <c r="AX228" s="14" t="s">
        <v>76</v>
      </c>
      <c r="AY228" s="221" t="s">
        <v>150</v>
      </c>
    </row>
    <row r="229" spans="2:51" s="14" customFormat="1" ht="11.25">
      <c r="B229" s="211"/>
      <c r="C229" s="212"/>
      <c r="D229" s="202" t="s">
        <v>162</v>
      </c>
      <c r="E229" s="213" t="s">
        <v>1</v>
      </c>
      <c r="F229" s="214" t="s">
        <v>1160</v>
      </c>
      <c r="G229" s="212"/>
      <c r="H229" s="215">
        <v>9.527</v>
      </c>
      <c r="I229" s="216"/>
      <c r="J229" s="212"/>
      <c r="K229" s="212"/>
      <c r="L229" s="217"/>
      <c r="M229" s="218"/>
      <c r="N229" s="219"/>
      <c r="O229" s="219"/>
      <c r="P229" s="219"/>
      <c r="Q229" s="219"/>
      <c r="R229" s="219"/>
      <c r="S229" s="219"/>
      <c r="T229" s="220"/>
      <c r="AT229" s="221" t="s">
        <v>162</v>
      </c>
      <c r="AU229" s="221" t="s">
        <v>160</v>
      </c>
      <c r="AV229" s="14" t="s">
        <v>86</v>
      </c>
      <c r="AW229" s="14" t="s">
        <v>31</v>
      </c>
      <c r="AX229" s="14" t="s">
        <v>76</v>
      </c>
      <c r="AY229" s="221" t="s">
        <v>150</v>
      </c>
    </row>
    <row r="230" spans="2:51" s="14" customFormat="1" ht="11.25">
      <c r="B230" s="211"/>
      <c r="C230" s="212"/>
      <c r="D230" s="202" t="s">
        <v>162</v>
      </c>
      <c r="E230" s="213" t="s">
        <v>1</v>
      </c>
      <c r="F230" s="214" t="s">
        <v>1161</v>
      </c>
      <c r="G230" s="212"/>
      <c r="H230" s="215">
        <v>14.123</v>
      </c>
      <c r="I230" s="216"/>
      <c r="J230" s="212"/>
      <c r="K230" s="212"/>
      <c r="L230" s="217"/>
      <c r="M230" s="218"/>
      <c r="N230" s="219"/>
      <c r="O230" s="219"/>
      <c r="P230" s="219"/>
      <c r="Q230" s="219"/>
      <c r="R230" s="219"/>
      <c r="S230" s="219"/>
      <c r="T230" s="220"/>
      <c r="AT230" s="221" t="s">
        <v>162</v>
      </c>
      <c r="AU230" s="221" t="s">
        <v>160</v>
      </c>
      <c r="AV230" s="14" t="s">
        <v>86</v>
      </c>
      <c r="AW230" s="14" t="s">
        <v>31</v>
      </c>
      <c r="AX230" s="14" t="s">
        <v>76</v>
      </c>
      <c r="AY230" s="221" t="s">
        <v>150</v>
      </c>
    </row>
    <row r="231" spans="2:51" s="14" customFormat="1" ht="11.25">
      <c r="B231" s="211"/>
      <c r="C231" s="212"/>
      <c r="D231" s="202" t="s">
        <v>162</v>
      </c>
      <c r="E231" s="213" t="s">
        <v>1</v>
      </c>
      <c r="F231" s="214" t="s">
        <v>1162</v>
      </c>
      <c r="G231" s="212"/>
      <c r="H231" s="215">
        <v>8.343</v>
      </c>
      <c r="I231" s="216"/>
      <c r="J231" s="212"/>
      <c r="K231" s="212"/>
      <c r="L231" s="217"/>
      <c r="M231" s="218"/>
      <c r="N231" s="219"/>
      <c r="O231" s="219"/>
      <c r="P231" s="219"/>
      <c r="Q231" s="219"/>
      <c r="R231" s="219"/>
      <c r="S231" s="219"/>
      <c r="T231" s="220"/>
      <c r="AT231" s="221" t="s">
        <v>162</v>
      </c>
      <c r="AU231" s="221" t="s">
        <v>160</v>
      </c>
      <c r="AV231" s="14" t="s">
        <v>86</v>
      </c>
      <c r="AW231" s="14" t="s">
        <v>31</v>
      </c>
      <c r="AX231" s="14" t="s">
        <v>76</v>
      </c>
      <c r="AY231" s="221" t="s">
        <v>150</v>
      </c>
    </row>
    <row r="232" spans="2:51" s="14" customFormat="1" ht="11.25">
      <c r="B232" s="211"/>
      <c r="C232" s="212"/>
      <c r="D232" s="202" t="s">
        <v>162</v>
      </c>
      <c r="E232" s="213" t="s">
        <v>1</v>
      </c>
      <c r="F232" s="214" t="s">
        <v>1163</v>
      </c>
      <c r="G232" s="212"/>
      <c r="H232" s="215">
        <v>7.221</v>
      </c>
      <c r="I232" s="216"/>
      <c r="J232" s="212"/>
      <c r="K232" s="212"/>
      <c r="L232" s="217"/>
      <c r="M232" s="218"/>
      <c r="N232" s="219"/>
      <c r="O232" s="219"/>
      <c r="P232" s="219"/>
      <c r="Q232" s="219"/>
      <c r="R232" s="219"/>
      <c r="S232" s="219"/>
      <c r="T232" s="220"/>
      <c r="AT232" s="221" t="s">
        <v>162</v>
      </c>
      <c r="AU232" s="221" t="s">
        <v>160</v>
      </c>
      <c r="AV232" s="14" t="s">
        <v>86</v>
      </c>
      <c r="AW232" s="14" t="s">
        <v>31</v>
      </c>
      <c r="AX232" s="14" t="s">
        <v>76</v>
      </c>
      <c r="AY232" s="221" t="s">
        <v>150</v>
      </c>
    </row>
    <row r="233" spans="2:51" s="14" customFormat="1" ht="22.5">
      <c r="B233" s="211"/>
      <c r="C233" s="212"/>
      <c r="D233" s="202" t="s">
        <v>162</v>
      </c>
      <c r="E233" s="213" t="s">
        <v>1</v>
      </c>
      <c r="F233" s="214" t="s">
        <v>1164</v>
      </c>
      <c r="G233" s="212"/>
      <c r="H233" s="215">
        <v>51</v>
      </c>
      <c r="I233" s="216"/>
      <c r="J233" s="212"/>
      <c r="K233" s="212"/>
      <c r="L233" s="217"/>
      <c r="M233" s="218"/>
      <c r="N233" s="219"/>
      <c r="O233" s="219"/>
      <c r="P233" s="219"/>
      <c r="Q233" s="219"/>
      <c r="R233" s="219"/>
      <c r="S233" s="219"/>
      <c r="T233" s="220"/>
      <c r="AT233" s="221" t="s">
        <v>162</v>
      </c>
      <c r="AU233" s="221" t="s">
        <v>160</v>
      </c>
      <c r="AV233" s="14" t="s">
        <v>86</v>
      </c>
      <c r="AW233" s="14" t="s">
        <v>31</v>
      </c>
      <c r="AX233" s="14" t="s">
        <v>76</v>
      </c>
      <c r="AY233" s="221" t="s">
        <v>150</v>
      </c>
    </row>
    <row r="234" spans="2:51" s="16" customFormat="1" ht="11.25">
      <c r="B234" s="233"/>
      <c r="C234" s="234"/>
      <c r="D234" s="202" t="s">
        <v>162</v>
      </c>
      <c r="E234" s="235" t="s">
        <v>1</v>
      </c>
      <c r="F234" s="236" t="s">
        <v>170</v>
      </c>
      <c r="G234" s="234"/>
      <c r="H234" s="237">
        <v>100.95</v>
      </c>
      <c r="I234" s="238"/>
      <c r="J234" s="234"/>
      <c r="K234" s="234"/>
      <c r="L234" s="239"/>
      <c r="M234" s="240"/>
      <c r="N234" s="241"/>
      <c r="O234" s="241"/>
      <c r="P234" s="241"/>
      <c r="Q234" s="241"/>
      <c r="R234" s="241"/>
      <c r="S234" s="241"/>
      <c r="T234" s="242"/>
      <c r="AT234" s="243" t="s">
        <v>162</v>
      </c>
      <c r="AU234" s="243" t="s">
        <v>160</v>
      </c>
      <c r="AV234" s="16" t="s">
        <v>159</v>
      </c>
      <c r="AW234" s="16" t="s">
        <v>31</v>
      </c>
      <c r="AX234" s="16" t="s">
        <v>84</v>
      </c>
      <c r="AY234" s="243" t="s">
        <v>150</v>
      </c>
    </row>
    <row r="235" spans="1:65" s="2" customFormat="1" ht="21.75" customHeight="1">
      <c r="A235" s="35"/>
      <c r="B235" s="36"/>
      <c r="C235" s="187" t="s">
        <v>308</v>
      </c>
      <c r="D235" s="187" t="s">
        <v>154</v>
      </c>
      <c r="E235" s="188" t="s">
        <v>1168</v>
      </c>
      <c r="F235" s="189" t="s">
        <v>1169</v>
      </c>
      <c r="G235" s="190" t="s">
        <v>191</v>
      </c>
      <c r="H235" s="191">
        <v>12.114</v>
      </c>
      <c r="I235" s="192"/>
      <c r="J235" s="193">
        <f>ROUND(I235*H235,2)</f>
        <v>0</v>
      </c>
      <c r="K235" s="189" t="s">
        <v>158</v>
      </c>
      <c r="L235" s="40"/>
      <c r="M235" s="194" t="s">
        <v>1</v>
      </c>
      <c r="N235" s="195" t="s">
        <v>41</v>
      </c>
      <c r="O235" s="72"/>
      <c r="P235" s="196">
        <f>O235*H235</f>
        <v>0</v>
      </c>
      <c r="Q235" s="196">
        <v>1.0383</v>
      </c>
      <c r="R235" s="196">
        <f>Q235*H235</f>
        <v>12.5779662</v>
      </c>
      <c r="S235" s="196">
        <v>0</v>
      </c>
      <c r="T235" s="197">
        <f>S235*H235</f>
        <v>0</v>
      </c>
      <c r="U235" s="35"/>
      <c r="V235" s="35"/>
      <c r="W235" s="35"/>
      <c r="X235" s="35"/>
      <c r="Y235" s="35"/>
      <c r="Z235" s="35"/>
      <c r="AA235" s="35"/>
      <c r="AB235" s="35"/>
      <c r="AC235" s="35"/>
      <c r="AD235" s="35"/>
      <c r="AE235" s="35"/>
      <c r="AR235" s="198" t="s">
        <v>159</v>
      </c>
      <c r="AT235" s="198" t="s">
        <v>154</v>
      </c>
      <c r="AU235" s="198" t="s">
        <v>160</v>
      </c>
      <c r="AY235" s="18" t="s">
        <v>150</v>
      </c>
      <c r="BE235" s="199">
        <f>IF(N235="základní",J235,0)</f>
        <v>0</v>
      </c>
      <c r="BF235" s="199">
        <f>IF(N235="snížená",J235,0)</f>
        <v>0</v>
      </c>
      <c r="BG235" s="199">
        <f>IF(N235="zákl. přenesená",J235,0)</f>
        <v>0</v>
      </c>
      <c r="BH235" s="199">
        <f>IF(N235="sníž. přenesená",J235,0)</f>
        <v>0</v>
      </c>
      <c r="BI235" s="199">
        <f>IF(N235="nulová",J235,0)</f>
        <v>0</v>
      </c>
      <c r="BJ235" s="18" t="s">
        <v>84</v>
      </c>
      <c r="BK235" s="199">
        <f>ROUND(I235*H235,2)</f>
        <v>0</v>
      </c>
      <c r="BL235" s="18" t="s">
        <v>159</v>
      </c>
      <c r="BM235" s="198" t="s">
        <v>1170</v>
      </c>
    </row>
    <row r="236" spans="2:51" s="13" customFormat="1" ht="11.25">
      <c r="B236" s="200"/>
      <c r="C236" s="201"/>
      <c r="D236" s="202" t="s">
        <v>162</v>
      </c>
      <c r="E236" s="203" t="s">
        <v>1</v>
      </c>
      <c r="F236" s="204" t="s">
        <v>1153</v>
      </c>
      <c r="G236" s="201"/>
      <c r="H236" s="203" t="s">
        <v>1</v>
      </c>
      <c r="I236" s="205"/>
      <c r="J236" s="201"/>
      <c r="K236" s="201"/>
      <c r="L236" s="206"/>
      <c r="M236" s="207"/>
      <c r="N236" s="208"/>
      <c r="O236" s="208"/>
      <c r="P236" s="208"/>
      <c r="Q236" s="208"/>
      <c r="R236" s="208"/>
      <c r="S236" s="208"/>
      <c r="T236" s="209"/>
      <c r="AT236" s="210" t="s">
        <v>162</v>
      </c>
      <c r="AU236" s="210" t="s">
        <v>160</v>
      </c>
      <c r="AV236" s="13" t="s">
        <v>84</v>
      </c>
      <c r="AW236" s="13" t="s">
        <v>31</v>
      </c>
      <c r="AX236" s="13" t="s">
        <v>76</v>
      </c>
      <c r="AY236" s="210" t="s">
        <v>150</v>
      </c>
    </row>
    <row r="237" spans="2:51" s="14" customFormat="1" ht="22.5">
      <c r="B237" s="211"/>
      <c r="C237" s="212"/>
      <c r="D237" s="202" t="s">
        <v>162</v>
      </c>
      <c r="E237" s="213" t="s">
        <v>1</v>
      </c>
      <c r="F237" s="214" t="s">
        <v>1171</v>
      </c>
      <c r="G237" s="212"/>
      <c r="H237" s="215">
        <v>1.06</v>
      </c>
      <c r="I237" s="216"/>
      <c r="J237" s="212"/>
      <c r="K237" s="212"/>
      <c r="L237" s="217"/>
      <c r="M237" s="218"/>
      <c r="N237" s="219"/>
      <c r="O237" s="219"/>
      <c r="P237" s="219"/>
      <c r="Q237" s="219"/>
      <c r="R237" s="219"/>
      <c r="S237" s="219"/>
      <c r="T237" s="220"/>
      <c r="AT237" s="221" t="s">
        <v>162</v>
      </c>
      <c r="AU237" s="221" t="s">
        <v>160</v>
      </c>
      <c r="AV237" s="14" t="s">
        <v>86</v>
      </c>
      <c r="AW237" s="14" t="s">
        <v>31</v>
      </c>
      <c r="AX237" s="14" t="s">
        <v>76</v>
      </c>
      <c r="AY237" s="221" t="s">
        <v>150</v>
      </c>
    </row>
    <row r="238" spans="2:51" s="14" customFormat="1" ht="22.5">
      <c r="B238" s="211"/>
      <c r="C238" s="212"/>
      <c r="D238" s="202" t="s">
        <v>162</v>
      </c>
      <c r="E238" s="213" t="s">
        <v>1</v>
      </c>
      <c r="F238" s="214" t="s">
        <v>1172</v>
      </c>
      <c r="G238" s="212"/>
      <c r="H238" s="215">
        <v>0.228</v>
      </c>
      <c r="I238" s="216"/>
      <c r="J238" s="212"/>
      <c r="K238" s="212"/>
      <c r="L238" s="217"/>
      <c r="M238" s="218"/>
      <c r="N238" s="219"/>
      <c r="O238" s="219"/>
      <c r="P238" s="219"/>
      <c r="Q238" s="219"/>
      <c r="R238" s="219"/>
      <c r="S238" s="219"/>
      <c r="T238" s="220"/>
      <c r="AT238" s="221" t="s">
        <v>162</v>
      </c>
      <c r="AU238" s="221" t="s">
        <v>160</v>
      </c>
      <c r="AV238" s="14" t="s">
        <v>86</v>
      </c>
      <c r="AW238" s="14" t="s">
        <v>31</v>
      </c>
      <c r="AX238" s="14" t="s">
        <v>76</v>
      </c>
      <c r="AY238" s="221" t="s">
        <v>150</v>
      </c>
    </row>
    <row r="239" spans="2:51" s="14" customFormat="1" ht="22.5">
      <c r="B239" s="211"/>
      <c r="C239" s="212"/>
      <c r="D239" s="202" t="s">
        <v>162</v>
      </c>
      <c r="E239" s="213" t="s">
        <v>1</v>
      </c>
      <c r="F239" s="214" t="s">
        <v>1173</v>
      </c>
      <c r="G239" s="212"/>
      <c r="H239" s="215">
        <v>1.143</v>
      </c>
      <c r="I239" s="216"/>
      <c r="J239" s="212"/>
      <c r="K239" s="212"/>
      <c r="L239" s="217"/>
      <c r="M239" s="218"/>
      <c r="N239" s="219"/>
      <c r="O239" s="219"/>
      <c r="P239" s="219"/>
      <c r="Q239" s="219"/>
      <c r="R239" s="219"/>
      <c r="S239" s="219"/>
      <c r="T239" s="220"/>
      <c r="AT239" s="221" t="s">
        <v>162</v>
      </c>
      <c r="AU239" s="221" t="s">
        <v>160</v>
      </c>
      <c r="AV239" s="14" t="s">
        <v>86</v>
      </c>
      <c r="AW239" s="14" t="s">
        <v>31</v>
      </c>
      <c r="AX239" s="14" t="s">
        <v>76</v>
      </c>
      <c r="AY239" s="221" t="s">
        <v>150</v>
      </c>
    </row>
    <row r="240" spans="2:51" s="14" customFormat="1" ht="22.5">
      <c r="B240" s="211"/>
      <c r="C240" s="212"/>
      <c r="D240" s="202" t="s">
        <v>162</v>
      </c>
      <c r="E240" s="213" t="s">
        <v>1</v>
      </c>
      <c r="F240" s="214" t="s">
        <v>1174</v>
      </c>
      <c r="G240" s="212"/>
      <c r="H240" s="215">
        <v>1.695</v>
      </c>
      <c r="I240" s="216"/>
      <c r="J240" s="212"/>
      <c r="K240" s="212"/>
      <c r="L240" s="217"/>
      <c r="M240" s="218"/>
      <c r="N240" s="219"/>
      <c r="O240" s="219"/>
      <c r="P240" s="219"/>
      <c r="Q240" s="219"/>
      <c r="R240" s="219"/>
      <c r="S240" s="219"/>
      <c r="T240" s="220"/>
      <c r="AT240" s="221" t="s">
        <v>162</v>
      </c>
      <c r="AU240" s="221" t="s">
        <v>160</v>
      </c>
      <c r="AV240" s="14" t="s">
        <v>86</v>
      </c>
      <c r="AW240" s="14" t="s">
        <v>31</v>
      </c>
      <c r="AX240" s="14" t="s">
        <v>76</v>
      </c>
      <c r="AY240" s="221" t="s">
        <v>150</v>
      </c>
    </row>
    <row r="241" spans="2:51" s="14" customFormat="1" ht="22.5">
      <c r="B241" s="211"/>
      <c r="C241" s="212"/>
      <c r="D241" s="202" t="s">
        <v>162</v>
      </c>
      <c r="E241" s="213" t="s">
        <v>1</v>
      </c>
      <c r="F241" s="214" t="s">
        <v>1175</v>
      </c>
      <c r="G241" s="212"/>
      <c r="H241" s="215">
        <v>1.001</v>
      </c>
      <c r="I241" s="216"/>
      <c r="J241" s="212"/>
      <c r="K241" s="212"/>
      <c r="L241" s="217"/>
      <c r="M241" s="218"/>
      <c r="N241" s="219"/>
      <c r="O241" s="219"/>
      <c r="P241" s="219"/>
      <c r="Q241" s="219"/>
      <c r="R241" s="219"/>
      <c r="S241" s="219"/>
      <c r="T241" s="220"/>
      <c r="AT241" s="221" t="s">
        <v>162</v>
      </c>
      <c r="AU241" s="221" t="s">
        <v>160</v>
      </c>
      <c r="AV241" s="14" t="s">
        <v>86</v>
      </c>
      <c r="AW241" s="14" t="s">
        <v>31</v>
      </c>
      <c r="AX241" s="14" t="s">
        <v>76</v>
      </c>
      <c r="AY241" s="221" t="s">
        <v>150</v>
      </c>
    </row>
    <row r="242" spans="2:51" s="14" customFormat="1" ht="22.5">
      <c r="B242" s="211"/>
      <c r="C242" s="212"/>
      <c r="D242" s="202" t="s">
        <v>162</v>
      </c>
      <c r="E242" s="213" t="s">
        <v>1</v>
      </c>
      <c r="F242" s="214" t="s">
        <v>1176</v>
      </c>
      <c r="G242" s="212"/>
      <c r="H242" s="215">
        <v>0.867</v>
      </c>
      <c r="I242" s="216"/>
      <c r="J242" s="212"/>
      <c r="K242" s="212"/>
      <c r="L242" s="217"/>
      <c r="M242" s="218"/>
      <c r="N242" s="219"/>
      <c r="O242" s="219"/>
      <c r="P242" s="219"/>
      <c r="Q242" s="219"/>
      <c r="R242" s="219"/>
      <c r="S242" s="219"/>
      <c r="T242" s="220"/>
      <c r="AT242" s="221" t="s">
        <v>162</v>
      </c>
      <c r="AU242" s="221" t="s">
        <v>160</v>
      </c>
      <c r="AV242" s="14" t="s">
        <v>86</v>
      </c>
      <c r="AW242" s="14" t="s">
        <v>31</v>
      </c>
      <c r="AX242" s="14" t="s">
        <v>76</v>
      </c>
      <c r="AY242" s="221" t="s">
        <v>150</v>
      </c>
    </row>
    <row r="243" spans="2:51" s="14" customFormat="1" ht="22.5">
      <c r="B243" s="211"/>
      <c r="C243" s="212"/>
      <c r="D243" s="202" t="s">
        <v>162</v>
      </c>
      <c r="E243" s="213" t="s">
        <v>1</v>
      </c>
      <c r="F243" s="214" t="s">
        <v>1177</v>
      </c>
      <c r="G243" s="212"/>
      <c r="H243" s="215">
        <v>6.12</v>
      </c>
      <c r="I243" s="216"/>
      <c r="J243" s="212"/>
      <c r="K243" s="212"/>
      <c r="L243" s="217"/>
      <c r="M243" s="218"/>
      <c r="N243" s="219"/>
      <c r="O243" s="219"/>
      <c r="P243" s="219"/>
      <c r="Q243" s="219"/>
      <c r="R243" s="219"/>
      <c r="S243" s="219"/>
      <c r="T243" s="220"/>
      <c r="AT243" s="221" t="s">
        <v>162</v>
      </c>
      <c r="AU243" s="221" t="s">
        <v>160</v>
      </c>
      <c r="AV243" s="14" t="s">
        <v>86</v>
      </c>
      <c r="AW243" s="14" t="s">
        <v>31</v>
      </c>
      <c r="AX243" s="14" t="s">
        <v>76</v>
      </c>
      <c r="AY243" s="221" t="s">
        <v>150</v>
      </c>
    </row>
    <row r="244" spans="2:51" s="16" customFormat="1" ht="11.25">
      <c r="B244" s="233"/>
      <c r="C244" s="234"/>
      <c r="D244" s="202" t="s">
        <v>162</v>
      </c>
      <c r="E244" s="235" t="s">
        <v>1</v>
      </c>
      <c r="F244" s="236" t="s">
        <v>170</v>
      </c>
      <c r="G244" s="234"/>
      <c r="H244" s="237">
        <v>12.114</v>
      </c>
      <c r="I244" s="238"/>
      <c r="J244" s="234"/>
      <c r="K244" s="234"/>
      <c r="L244" s="239"/>
      <c r="M244" s="240"/>
      <c r="N244" s="241"/>
      <c r="O244" s="241"/>
      <c r="P244" s="241"/>
      <c r="Q244" s="241"/>
      <c r="R244" s="241"/>
      <c r="S244" s="241"/>
      <c r="T244" s="242"/>
      <c r="AT244" s="243" t="s">
        <v>162</v>
      </c>
      <c r="AU244" s="243" t="s">
        <v>160</v>
      </c>
      <c r="AV244" s="16" t="s">
        <v>159</v>
      </c>
      <c r="AW244" s="16" t="s">
        <v>31</v>
      </c>
      <c r="AX244" s="16" t="s">
        <v>84</v>
      </c>
      <c r="AY244" s="243" t="s">
        <v>150</v>
      </c>
    </row>
    <row r="245" spans="1:65" s="2" customFormat="1" ht="16.5" customHeight="1">
      <c r="A245" s="35"/>
      <c r="B245" s="36"/>
      <c r="C245" s="187" t="s">
        <v>313</v>
      </c>
      <c r="D245" s="187" t="s">
        <v>154</v>
      </c>
      <c r="E245" s="188" t="s">
        <v>1178</v>
      </c>
      <c r="F245" s="189" t="s">
        <v>1179</v>
      </c>
      <c r="G245" s="190" t="s">
        <v>197</v>
      </c>
      <c r="H245" s="191">
        <v>133.66</v>
      </c>
      <c r="I245" s="192"/>
      <c r="J245" s="193">
        <f>ROUND(I245*H245,2)</f>
        <v>0</v>
      </c>
      <c r="K245" s="189" t="s">
        <v>158</v>
      </c>
      <c r="L245" s="40"/>
      <c r="M245" s="194" t="s">
        <v>1</v>
      </c>
      <c r="N245" s="195" t="s">
        <v>41</v>
      </c>
      <c r="O245" s="72"/>
      <c r="P245" s="196">
        <f>O245*H245</f>
        <v>0</v>
      </c>
      <c r="Q245" s="196">
        <v>0.00144</v>
      </c>
      <c r="R245" s="196">
        <f>Q245*H245</f>
        <v>0.1924704</v>
      </c>
      <c r="S245" s="196">
        <v>0</v>
      </c>
      <c r="T245" s="197">
        <f>S245*H245</f>
        <v>0</v>
      </c>
      <c r="U245" s="35"/>
      <c r="V245" s="35"/>
      <c r="W245" s="35"/>
      <c r="X245" s="35"/>
      <c r="Y245" s="35"/>
      <c r="Z245" s="35"/>
      <c r="AA245" s="35"/>
      <c r="AB245" s="35"/>
      <c r="AC245" s="35"/>
      <c r="AD245" s="35"/>
      <c r="AE245" s="35"/>
      <c r="AR245" s="198" t="s">
        <v>159</v>
      </c>
      <c r="AT245" s="198" t="s">
        <v>154</v>
      </c>
      <c r="AU245" s="198" t="s">
        <v>160</v>
      </c>
      <c r="AY245" s="18" t="s">
        <v>150</v>
      </c>
      <c r="BE245" s="199">
        <f>IF(N245="základní",J245,0)</f>
        <v>0</v>
      </c>
      <c r="BF245" s="199">
        <f>IF(N245="snížená",J245,0)</f>
        <v>0</v>
      </c>
      <c r="BG245" s="199">
        <f>IF(N245="zákl. přenesená",J245,0)</f>
        <v>0</v>
      </c>
      <c r="BH245" s="199">
        <f>IF(N245="sníž. přenesená",J245,0)</f>
        <v>0</v>
      </c>
      <c r="BI245" s="199">
        <f>IF(N245="nulová",J245,0)</f>
        <v>0</v>
      </c>
      <c r="BJ245" s="18" t="s">
        <v>84</v>
      </c>
      <c r="BK245" s="199">
        <f>ROUND(I245*H245,2)</f>
        <v>0</v>
      </c>
      <c r="BL245" s="18" t="s">
        <v>159</v>
      </c>
      <c r="BM245" s="198" t="s">
        <v>1180</v>
      </c>
    </row>
    <row r="246" spans="2:51" s="14" customFormat="1" ht="11.25">
      <c r="B246" s="211"/>
      <c r="C246" s="212"/>
      <c r="D246" s="202" t="s">
        <v>162</v>
      </c>
      <c r="E246" s="213" t="s">
        <v>1</v>
      </c>
      <c r="F246" s="214" t="s">
        <v>1181</v>
      </c>
      <c r="G246" s="212"/>
      <c r="H246" s="215">
        <v>10.34</v>
      </c>
      <c r="I246" s="216"/>
      <c r="J246" s="212"/>
      <c r="K246" s="212"/>
      <c r="L246" s="217"/>
      <c r="M246" s="218"/>
      <c r="N246" s="219"/>
      <c r="O246" s="219"/>
      <c r="P246" s="219"/>
      <c r="Q246" s="219"/>
      <c r="R246" s="219"/>
      <c r="S246" s="219"/>
      <c r="T246" s="220"/>
      <c r="AT246" s="221" t="s">
        <v>162</v>
      </c>
      <c r="AU246" s="221" t="s">
        <v>160</v>
      </c>
      <c r="AV246" s="14" t="s">
        <v>86</v>
      </c>
      <c r="AW246" s="14" t="s">
        <v>31</v>
      </c>
      <c r="AX246" s="14" t="s">
        <v>76</v>
      </c>
      <c r="AY246" s="221" t="s">
        <v>150</v>
      </c>
    </row>
    <row r="247" spans="2:51" s="14" customFormat="1" ht="22.5">
      <c r="B247" s="211"/>
      <c r="C247" s="212"/>
      <c r="D247" s="202" t="s">
        <v>162</v>
      </c>
      <c r="E247" s="213" t="s">
        <v>1</v>
      </c>
      <c r="F247" s="214" t="s">
        <v>1182</v>
      </c>
      <c r="G247" s="212"/>
      <c r="H247" s="215">
        <v>2.9</v>
      </c>
      <c r="I247" s="216"/>
      <c r="J247" s="212"/>
      <c r="K247" s="212"/>
      <c r="L247" s="217"/>
      <c r="M247" s="218"/>
      <c r="N247" s="219"/>
      <c r="O247" s="219"/>
      <c r="P247" s="219"/>
      <c r="Q247" s="219"/>
      <c r="R247" s="219"/>
      <c r="S247" s="219"/>
      <c r="T247" s="220"/>
      <c r="AT247" s="221" t="s">
        <v>162</v>
      </c>
      <c r="AU247" s="221" t="s">
        <v>160</v>
      </c>
      <c r="AV247" s="14" t="s">
        <v>86</v>
      </c>
      <c r="AW247" s="14" t="s">
        <v>31</v>
      </c>
      <c r="AX247" s="14" t="s">
        <v>76</v>
      </c>
      <c r="AY247" s="221" t="s">
        <v>150</v>
      </c>
    </row>
    <row r="248" spans="2:51" s="14" customFormat="1" ht="22.5">
      <c r="B248" s="211"/>
      <c r="C248" s="212"/>
      <c r="D248" s="202" t="s">
        <v>162</v>
      </c>
      <c r="E248" s="213" t="s">
        <v>1</v>
      </c>
      <c r="F248" s="214" t="s">
        <v>1183</v>
      </c>
      <c r="G248" s="212"/>
      <c r="H248" s="215">
        <v>11.075</v>
      </c>
      <c r="I248" s="216"/>
      <c r="J248" s="212"/>
      <c r="K248" s="212"/>
      <c r="L248" s="217"/>
      <c r="M248" s="218"/>
      <c r="N248" s="219"/>
      <c r="O248" s="219"/>
      <c r="P248" s="219"/>
      <c r="Q248" s="219"/>
      <c r="R248" s="219"/>
      <c r="S248" s="219"/>
      <c r="T248" s="220"/>
      <c r="AT248" s="221" t="s">
        <v>162</v>
      </c>
      <c r="AU248" s="221" t="s">
        <v>160</v>
      </c>
      <c r="AV248" s="14" t="s">
        <v>86</v>
      </c>
      <c r="AW248" s="14" t="s">
        <v>31</v>
      </c>
      <c r="AX248" s="14" t="s">
        <v>76</v>
      </c>
      <c r="AY248" s="221" t="s">
        <v>150</v>
      </c>
    </row>
    <row r="249" spans="2:51" s="14" customFormat="1" ht="11.25">
      <c r="B249" s="211"/>
      <c r="C249" s="212"/>
      <c r="D249" s="202" t="s">
        <v>162</v>
      </c>
      <c r="E249" s="213" t="s">
        <v>1</v>
      </c>
      <c r="F249" s="214" t="s">
        <v>1184</v>
      </c>
      <c r="G249" s="212"/>
      <c r="H249" s="215">
        <v>14.5</v>
      </c>
      <c r="I249" s="216"/>
      <c r="J249" s="212"/>
      <c r="K249" s="212"/>
      <c r="L249" s="217"/>
      <c r="M249" s="218"/>
      <c r="N249" s="219"/>
      <c r="O249" s="219"/>
      <c r="P249" s="219"/>
      <c r="Q249" s="219"/>
      <c r="R249" s="219"/>
      <c r="S249" s="219"/>
      <c r="T249" s="220"/>
      <c r="AT249" s="221" t="s">
        <v>162</v>
      </c>
      <c r="AU249" s="221" t="s">
        <v>160</v>
      </c>
      <c r="AV249" s="14" t="s">
        <v>86</v>
      </c>
      <c r="AW249" s="14" t="s">
        <v>31</v>
      </c>
      <c r="AX249" s="14" t="s">
        <v>76</v>
      </c>
      <c r="AY249" s="221" t="s">
        <v>150</v>
      </c>
    </row>
    <row r="250" spans="2:51" s="14" customFormat="1" ht="22.5">
      <c r="B250" s="211"/>
      <c r="C250" s="212"/>
      <c r="D250" s="202" t="s">
        <v>162</v>
      </c>
      <c r="E250" s="213" t="s">
        <v>1</v>
      </c>
      <c r="F250" s="214" t="s">
        <v>1185</v>
      </c>
      <c r="G250" s="212"/>
      <c r="H250" s="215">
        <v>9.815</v>
      </c>
      <c r="I250" s="216"/>
      <c r="J250" s="212"/>
      <c r="K250" s="212"/>
      <c r="L250" s="217"/>
      <c r="M250" s="218"/>
      <c r="N250" s="219"/>
      <c r="O250" s="219"/>
      <c r="P250" s="219"/>
      <c r="Q250" s="219"/>
      <c r="R250" s="219"/>
      <c r="S250" s="219"/>
      <c r="T250" s="220"/>
      <c r="AT250" s="221" t="s">
        <v>162</v>
      </c>
      <c r="AU250" s="221" t="s">
        <v>160</v>
      </c>
      <c r="AV250" s="14" t="s">
        <v>86</v>
      </c>
      <c r="AW250" s="14" t="s">
        <v>31</v>
      </c>
      <c r="AX250" s="14" t="s">
        <v>76</v>
      </c>
      <c r="AY250" s="221" t="s">
        <v>150</v>
      </c>
    </row>
    <row r="251" spans="2:51" s="14" customFormat="1" ht="11.25">
      <c r="B251" s="211"/>
      <c r="C251" s="212"/>
      <c r="D251" s="202" t="s">
        <v>162</v>
      </c>
      <c r="E251" s="213" t="s">
        <v>1</v>
      </c>
      <c r="F251" s="214" t="s">
        <v>1186</v>
      </c>
      <c r="G251" s="212"/>
      <c r="H251" s="215">
        <v>9.53</v>
      </c>
      <c r="I251" s="216"/>
      <c r="J251" s="212"/>
      <c r="K251" s="212"/>
      <c r="L251" s="217"/>
      <c r="M251" s="218"/>
      <c r="N251" s="219"/>
      <c r="O251" s="219"/>
      <c r="P251" s="219"/>
      <c r="Q251" s="219"/>
      <c r="R251" s="219"/>
      <c r="S251" s="219"/>
      <c r="T251" s="220"/>
      <c r="AT251" s="221" t="s">
        <v>162</v>
      </c>
      <c r="AU251" s="221" t="s">
        <v>160</v>
      </c>
      <c r="AV251" s="14" t="s">
        <v>86</v>
      </c>
      <c r="AW251" s="14" t="s">
        <v>31</v>
      </c>
      <c r="AX251" s="14" t="s">
        <v>76</v>
      </c>
      <c r="AY251" s="221" t="s">
        <v>150</v>
      </c>
    </row>
    <row r="252" spans="2:51" s="14" customFormat="1" ht="22.5">
      <c r="B252" s="211"/>
      <c r="C252" s="212"/>
      <c r="D252" s="202" t="s">
        <v>162</v>
      </c>
      <c r="E252" s="213" t="s">
        <v>1</v>
      </c>
      <c r="F252" s="214" t="s">
        <v>1187</v>
      </c>
      <c r="G252" s="212"/>
      <c r="H252" s="215">
        <v>75.5</v>
      </c>
      <c r="I252" s="216"/>
      <c r="J252" s="212"/>
      <c r="K252" s="212"/>
      <c r="L252" s="217"/>
      <c r="M252" s="218"/>
      <c r="N252" s="219"/>
      <c r="O252" s="219"/>
      <c r="P252" s="219"/>
      <c r="Q252" s="219"/>
      <c r="R252" s="219"/>
      <c r="S252" s="219"/>
      <c r="T252" s="220"/>
      <c r="AT252" s="221" t="s">
        <v>162</v>
      </c>
      <c r="AU252" s="221" t="s">
        <v>160</v>
      </c>
      <c r="AV252" s="14" t="s">
        <v>86</v>
      </c>
      <c r="AW252" s="14" t="s">
        <v>31</v>
      </c>
      <c r="AX252" s="14" t="s">
        <v>76</v>
      </c>
      <c r="AY252" s="221" t="s">
        <v>150</v>
      </c>
    </row>
    <row r="253" spans="2:51" s="16" customFormat="1" ht="11.25">
      <c r="B253" s="233"/>
      <c r="C253" s="234"/>
      <c r="D253" s="202" t="s">
        <v>162</v>
      </c>
      <c r="E253" s="235" t="s">
        <v>1</v>
      </c>
      <c r="F253" s="236" t="s">
        <v>170</v>
      </c>
      <c r="G253" s="234"/>
      <c r="H253" s="237">
        <v>133.66</v>
      </c>
      <c r="I253" s="238"/>
      <c r="J253" s="234"/>
      <c r="K253" s="234"/>
      <c r="L253" s="239"/>
      <c r="M253" s="240"/>
      <c r="N253" s="241"/>
      <c r="O253" s="241"/>
      <c r="P253" s="241"/>
      <c r="Q253" s="241"/>
      <c r="R253" s="241"/>
      <c r="S253" s="241"/>
      <c r="T253" s="242"/>
      <c r="AT253" s="243" t="s">
        <v>162</v>
      </c>
      <c r="AU253" s="243" t="s">
        <v>160</v>
      </c>
      <c r="AV253" s="16" t="s">
        <v>159</v>
      </c>
      <c r="AW253" s="16" t="s">
        <v>31</v>
      </c>
      <c r="AX253" s="16" t="s">
        <v>84</v>
      </c>
      <c r="AY253" s="243" t="s">
        <v>150</v>
      </c>
    </row>
    <row r="254" spans="1:65" s="2" customFormat="1" ht="16.5" customHeight="1">
      <c r="A254" s="35"/>
      <c r="B254" s="36"/>
      <c r="C254" s="187" t="s">
        <v>320</v>
      </c>
      <c r="D254" s="187" t="s">
        <v>154</v>
      </c>
      <c r="E254" s="188" t="s">
        <v>1188</v>
      </c>
      <c r="F254" s="189" t="s">
        <v>1189</v>
      </c>
      <c r="G254" s="190" t="s">
        <v>197</v>
      </c>
      <c r="H254" s="191">
        <v>133.66</v>
      </c>
      <c r="I254" s="192"/>
      <c r="J254" s="193">
        <f>ROUND(I254*H254,2)</f>
        <v>0</v>
      </c>
      <c r="K254" s="189" t="s">
        <v>158</v>
      </c>
      <c r="L254" s="40"/>
      <c r="M254" s="194" t="s">
        <v>1</v>
      </c>
      <c r="N254" s="195" t="s">
        <v>41</v>
      </c>
      <c r="O254" s="72"/>
      <c r="P254" s="196">
        <f>O254*H254</f>
        <v>0</v>
      </c>
      <c r="Q254" s="196">
        <v>4E-05</v>
      </c>
      <c r="R254" s="196">
        <f>Q254*H254</f>
        <v>0.0053464</v>
      </c>
      <c r="S254" s="196">
        <v>0</v>
      </c>
      <c r="T254" s="197">
        <f>S254*H254</f>
        <v>0</v>
      </c>
      <c r="U254" s="35"/>
      <c r="V254" s="35"/>
      <c r="W254" s="35"/>
      <c r="X254" s="35"/>
      <c r="Y254" s="35"/>
      <c r="Z254" s="35"/>
      <c r="AA254" s="35"/>
      <c r="AB254" s="35"/>
      <c r="AC254" s="35"/>
      <c r="AD254" s="35"/>
      <c r="AE254" s="35"/>
      <c r="AR254" s="198" t="s">
        <v>159</v>
      </c>
      <c r="AT254" s="198" t="s">
        <v>154</v>
      </c>
      <c r="AU254" s="198" t="s">
        <v>160</v>
      </c>
      <c r="AY254" s="18" t="s">
        <v>150</v>
      </c>
      <c r="BE254" s="199">
        <f>IF(N254="základní",J254,0)</f>
        <v>0</v>
      </c>
      <c r="BF254" s="199">
        <f>IF(N254="snížená",J254,0)</f>
        <v>0</v>
      </c>
      <c r="BG254" s="199">
        <f>IF(N254="zákl. přenesená",J254,0)</f>
        <v>0</v>
      </c>
      <c r="BH254" s="199">
        <f>IF(N254="sníž. přenesená",J254,0)</f>
        <v>0</v>
      </c>
      <c r="BI254" s="199">
        <f>IF(N254="nulová",J254,0)</f>
        <v>0</v>
      </c>
      <c r="BJ254" s="18" t="s">
        <v>84</v>
      </c>
      <c r="BK254" s="199">
        <f>ROUND(I254*H254,2)</f>
        <v>0</v>
      </c>
      <c r="BL254" s="18" t="s">
        <v>159</v>
      </c>
      <c r="BM254" s="198" t="s">
        <v>1190</v>
      </c>
    </row>
    <row r="255" spans="2:51" s="14" customFormat="1" ht="11.25">
      <c r="B255" s="211"/>
      <c r="C255" s="212"/>
      <c r="D255" s="202" t="s">
        <v>162</v>
      </c>
      <c r="E255" s="213" t="s">
        <v>1</v>
      </c>
      <c r="F255" s="214" t="s">
        <v>1181</v>
      </c>
      <c r="G255" s="212"/>
      <c r="H255" s="215">
        <v>10.34</v>
      </c>
      <c r="I255" s="216"/>
      <c r="J255" s="212"/>
      <c r="K255" s="212"/>
      <c r="L255" s="217"/>
      <c r="M255" s="218"/>
      <c r="N255" s="219"/>
      <c r="O255" s="219"/>
      <c r="P255" s="219"/>
      <c r="Q255" s="219"/>
      <c r="R255" s="219"/>
      <c r="S255" s="219"/>
      <c r="T255" s="220"/>
      <c r="AT255" s="221" t="s">
        <v>162</v>
      </c>
      <c r="AU255" s="221" t="s">
        <v>160</v>
      </c>
      <c r="AV255" s="14" t="s">
        <v>86</v>
      </c>
      <c r="AW255" s="14" t="s">
        <v>31</v>
      </c>
      <c r="AX255" s="14" t="s">
        <v>76</v>
      </c>
      <c r="AY255" s="221" t="s">
        <v>150</v>
      </c>
    </row>
    <row r="256" spans="2:51" s="14" customFormat="1" ht="22.5">
      <c r="B256" s="211"/>
      <c r="C256" s="212"/>
      <c r="D256" s="202" t="s">
        <v>162</v>
      </c>
      <c r="E256" s="213" t="s">
        <v>1</v>
      </c>
      <c r="F256" s="214" t="s">
        <v>1182</v>
      </c>
      <c r="G256" s="212"/>
      <c r="H256" s="215">
        <v>2.9</v>
      </c>
      <c r="I256" s="216"/>
      <c r="J256" s="212"/>
      <c r="K256" s="212"/>
      <c r="L256" s="217"/>
      <c r="M256" s="218"/>
      <c r="N256" s="219"/>
      <c r="O256" s="219"/>
      <c r="P256" s="219"/>
      <c r="Q256" s="219"/>
      <c r="R256" s="219"/>
      <c r="S256" s="219"/>
      <c r="T256" s="220"/>
      <c r="AT256" s="221" t="s">
        <v>162</v>
      </c>
      <c r="AU256" s="221" t="s">
        <v>160</v>
      </c>
      <c r="AV256" s="14" t="s">
        <v>86</v>
      </c>
      <c r="AW256" s="14" t="s">
        <v>31</v>
      </c>
      <c r="AX256" s="14" t="s">
        <v>76</v>
      </c>
      <c r="AY256" s="221" t="s">
        <v>150</v>
      </c>
    </row>
    <row r="257" spans="2:51" s="14" customFormat="1" ht="22.5">
      <c r="B257" s="211"/>
      <c r="C257" s="212"/>
      <c r="D257" s="202" t="s">
        <v>162</v>
      </c>
      <c r="E257" s="213" t="s">
        <v>1</v>
      </c>
      <c r="F257" s="214" t="s">
        <v>1183</v>
      </c>
      <c r="G257" s="212"/>
      <c r="H257" s="215">
        <v>11.075</v>
      </c>
      <c r="I257" s="216"/>
      <c r="J257" s="212"/>
      <c r="K257" s="212"/>
      <c r="L257" s="217"/>
      <c r="M257" s="218"/>
      <c r="N257" s="219"/>
      <c r="O257" s="219"/>
      <c r="P257" s="219"/>
      <c r="Q257" s="219"/>
      <c r="R257" s="219"/>
      <c r="S257" s="219"/>
      <c r="T257" s="220"/>
      <c r="AT257" s="221" t="s">
        <v>162</v>
      </c>
      <c r="AU257" s="221" t="s">
        <v>160</v>
      </c>
      <c r="AV257" s="14" t="s">
        <v>86</v>
      </c>
      <c r="AW257" s="14" t="s">
        <v>31</v>
      </c>
      <c r="AX257" s="14" t="s">
        <v>76</v>
      </c>
      <c r="AY257" s="221" t="s">
        <v>150</v>
      </c>
    </row>
    <row r="258" spans="2:51" s="14" customFormat="1" ht="11.25">
      <c r="B258" s="211"/>
      <c r="C258" s="212"/>
      <c r="D258" s="202" t="s">
        <v>162</v>
      </c>
      <c r="E258" s="213" t="s">
        <v>1</v>
      </c>
      <c r="F258" s="214" t="s">
        <v>1184</v>
      </c>
      <c r="G258" s="212"/>
      <c r="H258" s="215">
        <v>14.5</v>
      </c>
      <c r="I258" s="216"/>
      <c r="J258" s="212"/>
      <c r="K258" s="212"/>
      <c r="L258" s="217"/>
      <c r="M258" s="218"/>
      <c r="N258" s="219"/>
      <c r="O258" s="219"/>
      <c r="P258" s="219"/>
      <c r="Q258" s="219"/>
      <c r="R258" s="219"/>
      <c r="S258" s="219"/>
      <c r="T258" s="220"/>
      <c r="AT258" s="221" t="s">
        <v>162</v>
      </c>
      <c r="AU258" s="221" t="s">
        <v>160</v>
      </c>
      <c r="AV258" s="14" t="s">
        <v>86</v>
      </c>
      <c r="AW258" s="14" t="s">
        <v>31</v>
      </c>
      <c r="AX258" s="14" t="s">
        <v>76</v>
      </c>
      <c r="AY258" s="221" t="s">
        <v>150</v>
      </c>
    </row>
    <row r="259" spans="2:51" s="14" customFormat="1" ht="22.5">
      <c r="B259" s="211"/>
      <c r="C259" s="212"/>
      <c r="D259" s="202" t="s">
        <v>162</v>
      </c>
      <c r="E259" s="213" t="s">
        <v>1</v>
      </c>
      <c r="F259" s="214" t="s">
        <v>1185</v>
      </c>
      <c r="G259" s="212"/>
      <c r="H259" s="215">
        <v>9.815</v>
      </c>
      <c r="I259" s="216"/>
      <c r="J259" s="212"/>
      <c r="K259" s="212"/>
      <c r="L259" s="217"/>
      <c r="M259" s="218"/>
      <c r="N259" s="219"/>
      <c r="O259" s="219"/>
      <c r="P259" s="219"/>
      <c r="Q259" s="219"/>
      <c r="R259" s="219"/>
      <c r="S259" s="219"/>
      <c r="T259" s="220"/>
      <c r="AT259" s="221" t="s">
        <v>162</v>
      </c>
      <c r="AU259" s="221" t="s">
        <v>160</v>
      </c>
      <c r="AV259" s="14" t="s">
        <v>86</v>
      </c>
      <c r="AW259" s="14" t="s">
        <v>31</v>
      </c>
      <c r="AX259" s="14" t="s">
        <v>76</v>
      </c>
      <c r="AY259" s="221" t="s">
        <v>150</v>
      </c>
    </row>
    <row r="260" spans="2:51" s="14" customFormat="1" ht="11.25">
      <c r="B260" s="211"/>
      <c r="C260" s="212"/>
      <c r="D260" s="202" t="s">
        <v>162</v>
      </c>
      <c r="E260" s="213" t="s">
        <v>1</v>
      </c>
      <c r="F260" s="214" t="s">
        <v>1186</v>
      </c>
      <c r="G260" s="212"/>
      <c r="H260" s="215">
        <v>9.53</v>
      </c>
      <c r="I260" s="216"/>
      <c r="J260" s="212"/>
      <c r="K260" s="212"/>
      <c r="L260" s="217"/>
      <c r="M260" s="218"/>
      <c r="N260" s="219"/>
      <c r="O260" s="219"/>
      <c r="P260" s="219"/>
      <c r="Q260" s="219"/>
      <c r="R260" s="219"/>
      <c r="S260" s="219"/>
      <c r="T260" s="220"/>
      <c r="AT260" s="221" t="s">
        <v>162</v>
      </c>
      <c r="AU260" s="221" t="s">
        <v>160</v>
      </c>
      <c r="AV260" s="14" t="s">
        <v>86</v>
      </c>
      <c r="AW260" s="14" t="s">
        <v>31</v>
      </c>
      <c r="AX260" s="14" t="s">
        <v>76</v>
      </c>
      <c r="AY260" s="221" t="s">
        <v>150</v>
      </c>
    </row>
    <row r="261" spans="2:51" s="14" customFormat="1" ht="22.5">
      <c r="B261" s="211"/>
      <c r="C261" s="212"/>
      <c r="D261" s="202" t="s">
        <v>162</v>
      </c>
      <c r="E261" s="213" t="s">
        <v>1</v>
      </c>
      <c r="F261" s="214" t="s">
        <v>1187</v>
      </c>
      <c r="G261" s="212"/>
      <c r="H261" s="215">
        <v>75.5</v>
      </c>
      <c r="I261" s="216"/>
      <c r="J261" s="212"/>
      <c r="K261" s="212"/>
      <c r="L261" s="217"/>
      <c r="M261" s="218"/>
      <c r="N261" s="219"/>
      <c r="O261" s="219"/>
      <c r="P261" s="219"/>
      <c r="Q261" s="219"/>
      <c r="R261" s="219"/>
      <c r="S261" s="219"/>
      <c r="T261" s="220"/>
      <c r="AT261" s="221" t="s">
        <v>162</v>
      </c>
      <c r="AU261" s="221" t="s">
        <v>160</v>
      </c>
      <c r="AV261" s="14" t="s">
        <v>86</v>
      </c>
      <c r="AW261" s="14" t="s">
        <v>31</v>
      </c>
      <c r="AX261" s="14" t="s">
        <v>76</v>
      </c>
      <c r="AY261" s="221" t="s">
        <v>150</v>
      </c>
    </row>
    <row r="262" spans="2:51" s="16" customFormat="1" ht="11.25">
      <c r="B262" s="233"/>
      <c r="C262" s="234"/>
      <c r="D262" s="202" t="s">
        <v>162</v>
      </c>
      <c r="E262" s="235" t="s">
        <v>1</v>
      </c>
      <c r="F262" s="236" t="s">
        <v>170</v>
      </c>
      <c r="G262" s="234"/>
      <c r="H262" s="237">
        <v>133.66</v>
      </c>
      <c r="I262" s="238"/>
      <c r="J262" s="234"/>
      <c r="K262" s="234"/>
      <c r="L262" s="239"/>
      <c r="M262" s="240"/>
      <c r="N262" s="241"/>
      <c r="O262" s="241"/>
      <c r="P262" s="241"/>
      <c r="Q262" s="241"/>
      <c r="R262" s="241"/>
      <c r="S262" s="241"/>
      <c r="T262" s="242"/>
      <c r="AT262" s="243" t="s">
        <v>162</v>
      </c>
      <c r="AU262" s="243" t="s">
        <v>160</v>
      </c>
      <c r="AV262" s="16" t="s">
        <v>159</v>
      </c>
      <c r="AW262" s="16" t="s">
        <v>31</v>
      </c>
      <c r="AX262" s="16" t="s">
        <v>84</v>
      </c>
      <c r="AY262" s="243" t="s">
        <v>150</v>
      </c>
    </row>
    <row r="263" spans="1:65" s="2" customFormat="1" ht="24.2" customHeight="1">
      <c r="A263" s="35"/>
      <c r="B263" s="36"/>
      <c r="C263" s="187" t="s">
        <v>7</v>
      </c>
      <c r="D263" s="187" t="s">
        <v>154</v>
      </c>
      <c r="E263" s="188" t="s">
        <v>1191</v>
      </c>
      <c r="F263" s="189" t="s">
        <v>1192</v>
      </c>
      <c r="G263" s="190" t="s">
        <v>577</v>
      </c>
      <c r="H263" s="191">
        <v>16.89</v>
      </c>
      <c r="I263" s="192"/>
      <c r="J263" s="193">
        <f>ROUND(I263*H263,2)</f>
        <v>0</v>
      </c>
      <c r="K263" s="189" t="s">
        <v>158</v>
      </c>
      <c r="L263" s="40"/>
      <c r="M263" s="194" t="s">
        <v>1</v>
      </c>
      <c r="N263" s="195" t="s">
        <v>41</v>
      </c>
      <c r="O263" s="72"/>
      <c r="P263" s="196">
        <f>O263*H263</f>
        <v>0</v>
      </c>
      <c r="Q263" s="196">
        <v>1.36828</v>
      </c>
      <c r="R263" s="196">
        <f>Q263*H263</f>
        <v>23.1102492</v>
      </c>
      <c r="S263" s="196">
        <v>0</v>
      </c>
      <c r="T263" s="197">
        <f>S263*H263</f>
        <v>0</v>
      </c>
      <c r="U263" s="35"/>
      <c r="V263" s="35"/>
      <c r="W263" s="35"/>
      <c r="X263" s="35"/>
      <c r="Y263" s="35"/>
      <c r="Z263" s="35"/>
      <c r="AA263" s="35"/>
      <c r="AB263" s="35"/>
      <c r="AC263" s="35"/>
      <c r="AD263" s="35"/>
      <c r="AE263" s="35"/>
      <c r="AR263" s="198" t="s">
        <v>159</v>
      </c>
      <c r="AT263" s="198" t="s">
        <v>154</v>
      </c>
      <c r="AU263" s="198" t="s">
        <v>160</v>
      </c>
      <c r="AY263" s="18" t="s">
        <v>150</v>
      </c>
      <c r="BE263" s="199">
        <f>IF(N263="základní",J263,0)</f>
        <v>0</v>
      </c>
      <c r="BF263" s="199">
        <f>IF(N263="snížená",J263,0)</f>
        <v>0</v>
      </c>
      <c r="BG263" s="199">
        <f>IF(N263="zákl. přenesená",J263,0)</f>
        <v>0</v>
      </c>
      <c r="BH263" s="199">
        <f>IF(N263="sníž. přenesená",J263,0)</f>
        <v>0</v>
      </c>
      <c r="BI263" s="199">
        <f>IF(N263="nulová",J263,0)</f>
        <v>0</v>
      </c>
      <c r="BJ263" s="18" t="s">
        <v>84</v>
      </c>
      <c r="BK263" s="199">
        <f>ROUND(I263*H263,2)</f>
        <v>0</v>
      </c>
      <c r="BL263" s="18" t="s">
        <v>159</v>
      </c>
      <c r="BM263" s="198" t="s">
        <v>1193</v>
      </c>
    </row>
    <row r="264" spans="2:51" s="14" customFormat="1" ht="11.25">
      <c r="B264" s="211"/>
      <c r="C264" s="212"/>
      <c r="D264" s="202" t="s">
        <v>162</v>
      </c>
      <c r="E264" s="213" t="s">
        <v>1</v>
      </c>
      <c r="F264" s="214" t="s">
        <v>1194</v>
      </c>
      <c r="G264" s="212"/>
      <c r="H264" s="215">
        <v>16.89</v>
      </c>
      <c r="I264" s="216"/>
      <c r="J264" s="212"/>
      <c r="K264" s="212"/>
      <c r="L264" s="217"/>
      <c r="M264" s="218"/>
      <c r="N264" s="219"/>
      <c r="O264" s="219"/>
      <c r="P264" s="219"/>
      <c r="Q264" s="219"/>
      <c r="R264" s="219"/>
      <c r="S264" s="219"/>
      <c r="T264" s="220"/>
      <c r="AT264" s="221" t="s">
        <v>162</v>
      </c>
      <c r="AU264" s="221" t="s">
        <v>160</v>
      </c>
      <c r="AV264" s="14" t="s">
        <v>86</v>
      </c>
      <c r="AW264" s="14" t="s">
        <v>31</v>
      </c>
      <c r="AX264" s="14" t="s">
        <v>84</v>
      </c>
      <c r="AY264" s="221" t="s">
        <v>150</v>
      </c>
    </row>
    <row r="265" spans="1:65" s="2" customFormat="1" ht="24.2" customHeight="1">
      <c r="A265" s="35"/>
      <c r="B265" s="36"/>
      <c r="C265" s="244" t="s">
        <v>334</v>
      </c>
      <c r="D265" s="244" t="s">
        <v>255</v>
      </c>
      <c r="E265" s="245" t="s">
        <v>1195</v>
      </c>
      <c r="F265" s="246" t="s">
        <v>1196</v>
      </c>
      <c r="G265" s="247" t="s">
        <v>356</v>
      </c>
      <c r="H265" s="248">
        <v>14</v>
      </c>
      <c r="I265" s="249"/>
      <c r="J265" s="250">
        <f>ROUND(I265*H265,2)</f>
        <v>0</v>
      </c>
      <c r="K265" s="246" t="s">
        <v>1</v>
      </c>
      <c r="L265" s="251"/>
      <c r="M265" s="252" t="s">
        <v>1</v>
      </c>
      <c r="N265" s="253" t="s">
        <v>41</v>
      </c>
      <c r="O265" s="72"/>
      <c r="P265" s="196">
        <f>O265*H265</f>
        <v>0</v>
      </c>
      <c r="Q265" s="196">
        <v>0.74</v>
      </c>
      <c r="R265" s="196">
        <f>Q265*H265</f>
        <v>10.36</v>
      </c>
      <c r="S265" s="196">
        <v>0</v>
      </c>
      <c r="T265" s="197">
        <f>S265*H265</f>
        <v>0</v>
      </c>
      <c r="U265" s="35"/>
      <c r="V265" s="35"/>
      <c r="W265" s="35"/>
      <c r="X265" s="35"/>
      <c r="Y265" s="35"/>
      <c r="Z265" s="35"/>
      <c r="AA265" s="35"/>
      <c r="AB265" s="35"/>
      <c r="AC265" s="35"/>
      <c r="AD265" s="35"/>
      <c r="AE265" s="35"/>
      <c r="AR265" s="198" t="s">
        <v>228</v>
      </c>
      <c r="AT265" s="198" t="s">
        <v>255</v>
      </c>
      <c r="AU265" s="198" t="s">
        <v>160</v>
      </c>
      <c r="AY265" s="18" t="s">
        <v>150</v>
      </c>
      <c r="BE265" s="199">
        <f>IF(N265="základní",J265,0)</f>
        <v>0</v>
      </c>
      <c r="BF265" s="199">
        <f>IF(N265="snížená",J265,0)</f>
        <v>0</v>
      </c>
      <c r="BG265" s="199">
        <f>IF(N265="zákl. přenesená",J265,0)</f>
        <v>0</v>
      </c>
      <c r="BH265" s="199">
        <f>IF(N265="sníž. přenesená",J265,0)</f>
        <v>0</v>
      </c>
      <c r="BI265" s="199">
        <f>IF(N265="nulová",J265,0)</f>
        <v>0</v>
      </c>
      <c r="BJ265" s="18" t="s">
        <v>84</v>
      </c>
      <c r="BK265" s="199">
        <f>ROUND(I265*H265,2)</f>
        <v>0</v>
      </c>
      <c r="BL265" s="18" t="s">
        <v>159</v>
      </c>
      <c r="BM265" s="198" t="s">
        <v>1197</v>
      </c>
    </row>
    <row r="266" spans="2:51" s="14" customFormat="1" ht="11.25">
      <c r="B266" s="211"/>
      <c r="C266" s="212"/>
      <c r="D266" s="202" t="s">
        <v>162</v>
      </c>
      <c r="E266" s="213" t="s">
        <v>1</v>
      </c>
      <c r="F266" s="214" t="s">
        <v>1198</v>
      </c>
      <c r="G266" s="212"/>
      <c r="H266" s="215">
        <v>14</v>
      </c>
      <c r="I266" s="216"/>
      <c r="J266" s="212"/>
      <c r="K266" s="212"/>
      <c r="L266" s="217"/>
      <c r="M266" s="218"/>
      <c r="N266" s="219"/>
      <c r="O266" s="219"/>
      <c r="P266" s="219"/>
      <c r="Q266" s="219"/>
      <c r="R266" s="219"/>
      <c r="S266" s="219"/>
      <c r="T266" s="220"/>
      <c r="AT266" s="221" t="s">
        <v>162</v>
      </c>
      <c r="AU266" s="221" t="s">
        <v>160</v>
      </c>
      <c r="AV266" s="14" t="s">
        <v>86</v>
      </c>
      <c r="AW266" s="14" t="s">
        <v>31</v>
      </c>
      <c r="AX266" s="14" t="s">
        <v>84</v>
      </c>
      <c r="AY266" s="221" t="s">
        <v>150</v>
      </c>
    </row>
    <row r="267" spans="1:65" s="2" customFormat="1" ht="24.2" customHeight="1">
      <c r="A267" s="35"/>
      <c r="B267" s="36"/>
      <c r="C267" s="244" t="s">
        <v>339</v>
      </c>
      <c r="D267" s="244" t="s">
        <v>255</v>
      </c>
      <c r="E267" s="245" t="s">
        <v>1199</v>
      </c>
      <c r="F267" s="246" t="s">
        <v>1200</v>
      </c>
      <c r="G267" s="247" t="s">
        <v>356</v>
      </c>
      <c r="H267" s="248">
        <v>2</v>
      </c>
      <c r="I267" s="249"/>
      <c r="J267" s="250">
        <f>ROUND(I267*H267,2)</f>
        <v>0</v>
      </c>
      <c r="K267" s="246" t="s">
        <v>1</v>
      </c>
      <c r="L267" s="251"/>
      <c r="M267" s="252" t="s">
        <v>1</v>
      </c>
      <c r="N267" s="253" t="s">
        <v>41</v>
      </c>
      <c r="O267" s="72"/>
      <c r="P267" s="196">
        <f>O267*H267</f>
        <v>0</v>
      </c>
      <c r="Q267" s="196">
        <v>2.37</v>
      </c>
      <c r="R267" s="196">
        <f>Q267*H267</f>
        <v>4.74</v>
      </c>
      <c r="S267" s="196">
        <v>0</v>
      </c>
      <c r="T267" s="197">
        <f>S267*H267</f>
        <v>0</v>
      </c>
      <c r="U267" s="35"/>
      <c r="V267" s="35"/>
      <c r="W267" s="35"/>
      <c r="X267" s="35"/>
      <c r="Y267" s="35"/>
      <c r="Z267" s="35"/>
      <c r="AA267" s="35"/>
      <c r="AB267" s="35"/>
      <c r="AC267" s="35"/>
      <c r="AD267" s="35"/>
      <c r="AE267" s="35"/>
      <c r="AR267" s="198" t="s">
        <v>228</v>
      </c>
      <c r="AT267" s="198" t="s">
        <v>255</v>
      </c>
      <c r="AU267" s="198" t="s">
        <v>160</v>
      </c>
      <c r="AY267" s="18" t="s">
        <v>150</v>
      </c>
      <c r="BE267" s="199">
        <f>IF(N267="základní",J267,0)</f>
        <v>0</v>
      </c>
      <c r="BF267" s="199">
        <f>IF(N267="snížená",J267,0)</f>
        <v>0</v>
      </c>
      <c r="BG267" s="199">
        <f>IF(N267="zákl. přenesená",J267,0)</f>
        <v>0</v>
      </c>
      <c r="BH267" s="199">
        <f>IF(N267="sníž. přenesená",J267,0)</f>
        <v>0</v>
      </c>
      <c r="BI267" s="199">
        <f>IF(N267="nulová",J267,0)</f>
        <v>0</v>
      </c>
      <c r="BJ267" s="18" t="s">
        <v>84</v>
      </c>
      <c r="BK267" s="199">
        <f>ROUND(I267*H267,2)</f>
        <v>0</v>
      </c>
      <c r="BL267" s="18" t="s">
        <v>159</v>
      </c>
      <c r="BM267" s="198" t="s">
        <v>1201</v>
      </c>
    </row>
    <row r="268" spans="2:51" s="14" customFormat="1" ht="11.25">
      <c r="B268" s="211"/>
      <c r="C268" s="212"/>
      <c r="D268" s="202" t="s">
        <v>162</v>
      </c>
      <c r="E268" s="213" t="s">
        <v>1</v>
      </c>
      <c r="F268" s="214" t="s">
        <v>1202</v>
      </c>
      <c r="G268" s="212"/>
      <c r="H268" s="215">
        <v>2</v>
      </c>
      <c r="I268" s="216"/>
      <c r="J268" s="212"/>
      <c r="K268" s="212"/>
      <c r="L268" s="217"/>
      <c r="M268" s="218"/>
      <c r="N268" s="219"/>
      <c r="O268" s="219"/>
      <c r="P268" s="219"/>
      <c r="Q268" s="219"/>
      <c r="R268" s="219"/>
      <c r="S268" s="219"/>
      <c r="T268" s="220"/>
      <c r="AT268" s="221" t="s">
        <v>162</v>
      </c>
      <c r="AU268" s="221" t="s">
        <v>160</v>
      </c>
      <c r="AV268" s="14" t="s">
        <v>86</v>
      </c>
      <c r="AW268" s="14" t="s">
        <v>31</v>
      </c>
      <c r="AX268" s="14" t="s">
        <v>84</v>
      </c>
      <c r="AY268" s="221" t="s">
        <v>150</v>
      </c>
    </row>
    <row r="269" spans="1:65" s="2" customFormat="1" ht="24.2" customHeight="1">
      <c r="A269" s="35"/>
      <c r="B269" s="36"/>
      <c r="C269" s="187" t="s">
        <v>348</v>
      </c>
      <c r="D269" s="187" t="s">
        <v>154</v>
      </c>
      <c r="E269" s="188" t="s">
        <v>1203</v>
      </c>
      <c r="F269" s="189" t="s">
        <v>1204</v>
      </c>
      <c r="G269" s="190" t="s">
        <v>577</v>
      </c>
      <c r="H269" s="191">
        <v>54.77</v>
      </c>
      <c r="I269" s="192"/>
      <c r="J269" s="193">
        <f>ROUND(I269*H269,2)</f>
        <v>0</v>
      </c>
      <c r="K269" s="189" t="s">
        <v>158</v>
      </c>
      <c r="L269" s="40"/>
      <c r="M269" s="194" t="s">
        <v>1</v>
      </c>
      <c r="N269" s="195" t="s">
        <v>41</v>
      </c>
      <c r="O269" s="72"/>
      <c r="P269" s="196">
        <f>O269*H269</f>
        <v>0</v>
      </c>
      <c r="Q269" s="196">
        <v>2.20419</v>
      </c>
      <c r="R269" s="196">
        <f>Q269*H269</f>
        <v>120.72348630000002</v>
      </c>
      <c r="S269" s="196">
        <v>0</v>
      </c>
      <c r="T269" s="197">
        <f>S269*H269</f>
        <v>0</v>
      </c>
      <c r="U269" s="35"/>
      <c r="V269" s="35"/>
      <c r="W269" s="35"/>
      <c r="X269" s="35"/>
      <c r="Y269" s="35"/>
      <c r="Z269" s="35"/>
      <c r="AA269" s="35"/>
      <c r="AB269" s="35"/>
      <c r="AC269" s="35"/>
      <c r="AD269" s="35"/>
      <c r="AE269" s="35"/>
      <c r="AR269" s="198" t="s">
        <v>159</v>
      </c>
      <c r="AT269" s="198" t="s">
        <v>154</v>
      </c>
      <c r="AU269" s="198" t="s">
        <v>160</v>
      </c>
      <c r="AY269" s="18" t="s">
        <v>150</v>
      </c>
      <c r="BE269" s="199">
        <f>IF(N269="základní",J269,0)</f>
        <v>0</v>
      </c>
      <c r="BF269" s="199">
        <f>IF(N269="snížená",J269,0)</f>
        <v>0</v>
      </c>
      <c r="BG269" s="199">
        <f>IF(N269="zákl. přenesená",J269,0)</f>
        <v>0</v>
      </c>
      <c r="BH269" s="199">
        <f>IF(N269="sníž. přenesená",J269,0)</f>
        <v>0</v>
      </c>
      <c r="BI269" s="199">
        <f>IF(N269="nulová",J269,0)</f>
        <v>0</v>
      </c>
      <c r="BJ269" s="18" t="s">
        <v>84</v>
      </c>
      <c r="BK269" s="199">
        <f>ROUND(I269*H269,2)</f>
        <v>0</v>
      </c>
      <c r="BL269" s="18" t="s">
        <v>159</v>
      </c>
      <c r="BM269" s="198" t="s">
        <v>1205</v>
      </c>
    </row>
    <row r="270" spans="2:51" s="14" customFormat="1" ht="11.25">
      <c r="B270" s="211"/>
      <c r="C270" s="212"/>
      <c r="D270" s="202" t="s">
        <v>162</v>
      </c>
      <c r="E270" s="213" t="s">
        <v>1</v>
      </c>
      <c r="F270" s="214" t="s">
        <v>1206</v>
      </c>
      <c r="G270" s="212"/>
      <c r="H270" s="215">
        <v>18.26</v>
      </c>
      <c r="I270" s="216"/>
      <c r="J270" s="212"/>
      <c r="K270" s="212"/>
      <c r="L270" s="217"/>
      <c r="M270" s="218"/>
      <c r="N270" s="219"/>
      <c r="O270" s="219"/>
      <c r="P270" s="219"/>
      <c r="Q270" s="219"/>
      <c r="R270" s="219"/>
      <c r="S270" s="219"/>
      <c r="T270" s="220"/>
      <c r="AT270" s="221" t="s">
        <v>162</v>
      </c>
      <c r="AU270" s="221" t="s">
        <v>160</v>
      </c>
      <c r="AV270" s="14" t="s">
        <v>86</v>
      </c>
      <c r="AW270" s="14" t="s">
        <v>31</v>
      </c>
      <c r="AX270" s="14" t="s">
        <v>76</v>
      </c>
      <c r="AY270" s="221" t="s">
        <v>150</v>
      </c>
    </row>
    <row r="271" spans="2:51" s="14" customFormat="1" ht="11.25">
      <c r="B271" s="211"/>
      <c r="C271" s="212"/>
      <c r="D271" s="202" t="s">
        <v>162</v>
      </c>
      <c r="E271" s="213" t="s">
        <v>1</v>
      </c>
      <c r="F271" s="214" t="s">
        <v>1207</v>
      </c>
      <c r="G271" s="212"/>
      <c r="H271" s="215">
        <v>19.27</v>
      </c>
      <c r="I271" s="216"/>
      <c r="J271" s="212"/>
      <c r="K271" s="212"/>
      <c r="L271" s="217"/>
      <c r="M271" s="218"/>
      <c r="N271" s="219"/>
      <c r="O271" s="219"/>
      <c r="P271" s="219"/>
      <c r="Q271" s="219"/>
      <c r="R271" s="219"/>
      <c r="S271" s="219"/>
      <c r="T271" s="220"/>
      <c r="AT271" s="221" t="s">
        <v>162</v>
      </c>
      <c r="AU271" s="221" t="s">
        <v>160</v>
      </c>
      <c r="AV271" s="14" t="s">
        <v>86</v>
      </c>
      <c r="AW271" s="14" t="s">
        <v>31</v>
      </c>
      <c r="AX271" s="14" t="s">
        <v>76</v>
      </c>
      <c r="AY271" s="221" t="s">
        <v>150</v>
      </c>
    </row>
    <row r="272" spans="2:51" s="14" customFormat="1" ht="11.25">
      <c r="B272" s="211"/>
      <c r="C272" s="212"/>
      <c r="D272" s="202" t="s">
        <v>162</v>
      </c>
      <c r="E272" s="213" t="s">
        <v>1</v>
      </c>
      <c r="F272" s="214" t="s">
        <v>1208</v>
      </c>
      <c r="G272" s="212"/>
      <c r="H272" s="215">
        <v>17.24</v>
      </c>
      <c r="I272" s="216"/>
      <c r="J272" s="212"/>
      <c r="K272" s="212"/>
      <c r="L272" s="217"/>
      <c r="M272" s="218"/>
      <c r="N272" s="219"/>
      <c r="O272" s="219"/>
      <c r="P272" s="219"/>
      <c r="Q272" s="219"/>
      <c r="R272" s="219"/>
      <c r="S272" s="219"/>
      <c r="T272" s="220"/>
      <c r="AT272" s="221" t="s">
        <v>162</v>
      </c>
      <c r="AU272" s="221" t="s">
        <v>160</v>
      </c>
      <c r="AV272" s="14" t="s">
        <v>86</v>
      </c>
      <c r="AW272" s="14" t="s">
        <v>31</v>
      </c>
      <c r="AX272" s="14" t="s">
        <v>76</v>
      </c>
      <c r="AY272" s="221" t="s">
        <v>150</v>
      </c>
    </row>
    <row r="273" spans="2:51" s="16" customFormat="1" ht="11.25">
      <c r="B273" s="233"/>
      <c r="C273" s="234"/>
      <c r="D273" s="202" t="s">
        <v>162</v>
      </c>
      <c r="E273" s="235" t="s">
        <v>1</v>
      </c>
      <c r="F273" s="236" t="s">
        <v>170</v>
      </c>
      <c r="G273" s="234"/>
      <c r="H273" s="237">
        <v>54.77</v>
      </c>
      <c r="I273" s="238"/>
      <c r="J273" s="234"/>
      <c r="K273" s="234"/>
      <c r="L273" s="239"/>
      <c r="M273" s="240"/>
      <c r="N273" s="241"/>
      <c r="O273" s="241"/>
      <c r="P273" s="241"/>
      <c r="Q273" s="241"/>
      <c r="R273" s="241"/>
      <c r="S273" s="241"/>
      <c r="T273" s="242"/>
      <c r="AT273" s="243" t="s">
        <v>162</v>
      </c>
      <c r="AU273" s="243" t="s">
        <v>160</v>
      </c>
      <c r="AV273" s="16" t="s">
        <v>159</v>
      </c>
      <c r="AW273" s="16" t="s">
        <v>31</v>
      </c>
      <c r="AX273" s="16" t="s">
        <v>84</v>
      </c>
      <c r="AY273" s="243" t="s">
        <v>150</v>
      </c>
    </row>
    <row r="274" spans="1:65" s="2" customFormat="1" ht="24.2" customHeight="1">
      <c r="A274" s="35"/>
      <c r="B274" s="36"/>
      <c r="C274" s="244" t="s">
        <v>353</v>
      </c>
      <c r="D274" s="244" t="s">
        <v>255</v>
      </c>
      <c r="E274" s="245" t="s">
        <v>1209</v>
      </c>
      <c r="F274" s="246" t="s">
        <v>1210</v>
      </c>
      <c r="G274" s="247" t="s">
        <v>356</v>
      </c>
      <c r="H274" s="248">
        <v>45</v>
      </c>
      <c r="I274" s="249"/>
      <c r="J274" s="250">
        <f>ROUND(I274*H274,2)</f>
        <v>0</v>
      </c>
      <c r="K274" s="246" t="s">
        <v>1</v>
      </c>
      <c r="L274" s="251"/>
      <c r="M274" s="252" t="s">
        <v>1</v>
      </c>
      <c r="N274" s="253" t="s">
        <v>41</v>
      </c>
      <c r="O274" s="72"/>
      <c r="P274" s="196">
        <f>O274*H274</f>
        <v>0</v>
      </c>
      <c r="Q274" s="196">
        <v>0.74</v>
      </c>
      <c r="R274" s="196">
        <f>Q274*H274</f>
        <v>33.3</v>
      </c>
      <c r="S274" s="196">
        <v>0</v>
      </c>
      <c r="T274" s="197">
        <f>S274*H274</f>
        <v>0</v>
      </c>
      <c r="U274" s="35"/>
      <c r="V274" s="35"/>
      <c r="W274" s="35"/>
      <c r="X274" s="35"/>
      <c r="Y274" s="35"/>
      <c r="Z274" s="35"/>
      <c r="AA274" s="35"/>
      <c r="AB274" s="35"/>
      <c r="AC274" s="35"/>
      <c r="AD274" s="35"/>
      <c r="AE274" s="35"/>
      <c r="AR274" s="198" t="s">
        <v>228</v>
      </c>
      <c r="AT274" s="198" t="s">
        <v>255</v>
      </c>
      <c r="AU274" s="198" t="s">
        <v>160</v>
      </c>
      <c r="AY274" s="18" t="s">
        <v>150</v>
      </c>
      <c r="BE274" s="199">
        <f>IF(N274="základní",J274,0)</f>
        <v>0</v>
      </c>
      <c r="BF274" s="199">
        <f>IF(N274="snížená",J274,0)</f>
        <v>0</v>
      </c>
      <c r="BG274" s="199">
        <f>IF(N274="zákl. přenesená",J274,0)</f>
        <v>0</v>
      </c>
      <c r="BH274" s="199">
        <f>IF(N274="sníž. přenesená",J274,0)</f>
        <v>0</v>
      </c>
      <c r="BI274" s="199">
        <f>IF(N274="nulová",J274,0)</f>
        <v>0</v>
      </c>
      <c r="BJ274" s="18" t="s">
        <v>84</v>
      </c>
      <c r="BK274" s="199">
        <f>ROUND(I274*H274,2)</f>
        <v>0</v>
      </c>
      <c r="BL274" s="18" t="s">
        <v>159</v>
      </c>
      <c r="BM274" s="198" t="s">
        <v>1211</v>
      </c>
    </row>
    <row r="275" spans="2:51" s="14" customFormat="1" ht="11.25">
      <c r="B275" s="211"/>
      <c r="C275" s="212"/>
      <c r="D275" s="202" t="s">
        <v>162</v>
      </c>
      <c r="E275" s="213" t="s">
        <v>1</v>
      </c>
      <c r="F275" s="214" t="s">
        <v>1212</v>
      </c>
      <c r="G275" s="212"/>
      <c r="H275" s="215">
        <v>15</v>
      </c>
      <c r="I275" s="216"/>
      <c r="J275" s="212"/>
      <c r="K275" s="212"/>
      <c r="L275" s="217"/>
      <c r="M275" s="218"/>
      <c r="N275" s="219"/>
      <c r="O275" s="219"/>
      <c r="P275" s="219"/>
      <c r="Q275" s="219"/>
      <c r="R275" s="219"/>
      <c r="S275" s="219"/>
      <c r="T275" s="220"/>
      <c r="AT275" s="221" t="s">
        <v>162</v>
      </c>
      <c r="AU275" s="221" t="s">
        <v>160</v>
      </c>
      <c r="AV275" s="14" t="s">
        <v>86</v>
      </c>
      <c r="AW275" s="14" t="s">
        <v>31</v>
      </c>
      <c r="AX275" s="14" t="s">
        <v>76</v>
      </c>
      <c r="AY275" s="221" t="s">
        <v>150</v>
      </c>
    </row>
    <row r="276" spans="2:51" s="14" customFormat="1" ht="11.25">
      <c r="B276" s="211"/>
      <c r="C276" s="212"/>
      <c r="D276" s="202" t="s">
        <v>162</v>
      </c>
      <c r="E276" s="213" t="s">
        <v>1</v>
      </c>
      <c r="F276" s="214" t="s">
        <v>1213</v>
      </c>
      <c r="G276" s="212"/>
      <c r="H276" s="215">
        <v>16</v>
      </c>
      <c r="I276" s="216"/>
      <c r="J276" s="212"/>
      <c r="K276" s="212"/>
      <c r="L276" s="217"/>
      <c r="M276" s="218"/>
      <c r="N276" s="219"/>
      <c r="O276" s="219"/>
      <c r="P276" s="219"/>
      <c r="Q276" s="219"/>
      <c r="R276" s="219"/>
      <c r="S276" s="219"/>
      <c r="T276" s="220"/>
      <c r="AT276" s="221" t="s">
        <v>162</v>
      </c>
      <c r="AU276" s="221" t="s">
        <v>160</v>
      </c>
      <c r="AV276" s="14" t="s">
        <v>86</v>
      </c>
      <c r="AW276" s="14" t="s">
        <v>31</v>
      </c>
      <c r="AX276" s="14" t="s">
        <v>76</v>
      </c>
      <c r="AY276" s="221" t="s">
        <v>150</v>
      </c>
    </row>
    <row r="277" spans="2:51" s="14" customFormat="1" ht="11.25">
      <c r="B277" s="211"/>
      <c r="C277" s="212"/>
      <c r="D277" s="202" t="s">
        <v>162</v>
      </c>
      <c r="E277" s="213" t="s">
        <v>1</v>
      </c>
      <c r="F277" s="214" t="s">
        <v>1214</v>
      </c>
      <c r="G277" s="212"/>
      <c r="H277" s="215">
        <v>14</v>
      </c>
      <c r="I277" s="216"/>
      <c r="J277" s="212"/>
      <c r="K277" s="212"/>
      <c r="L277" s="217"/>
      <c r="M277" s="218"/>
      <c r="N277" s="219"/>
      <c r="O277" s="219"/>
      <c r="P277" s="219"/>
      <c r="Q277" s="219"/>
      <c r="R277" s="219"/>
      <c r="S277" s="219"/>
      <c r="T277" s="220"/>
      <c r="AT277" s="221" t="s">
        <v>162</v>
      </c>
      <c r="AU277" s="221" t="s">
        <v>160</v>
      </c>
      <c r="AV277" s="14" t="s">
        <v>86</v>
      </c>
      <c r="AW277" s="14" t="s">
        <v>31</v>
      </c>
      <c r="AX277" s="14" t="s">
        <v>76</v>
      </c>
      <c r="AY277" s="221" t="s">
        <v>150</v>
      </c>
    </row>
    <row r="278" spans="2:51" s="16" customFormat="1" ht="11.25">
      <c r="B278" s="233"/>
      <c r="C278" s="234"/>
      <c r="D278" s="202" t="s">
        <v>162</v>
      </c>
      <c r="E278" s="235" t="s">
        <v>1</v>
      </c>
      <c r="F278" s="236" t="s">
        <v>170</v>
      </c>
      <c r="G278" s="234"/>
      <c r="H278" s="237">
        <v>45</v>
      </c>
      <c r="I278" s="238"/>
      <c r="J278" s="234"/>
      <c r="K278" s="234"/>
      <c r="L278" s="239"/>
      <c r="M278" s="240"/>
      <c r="N278" s="241"/>
      <c r="O278" s="241"/>
      <c r="P278" s="241"/>
      <c r="Q278" s="241"/>
      <c r="R278" s="241"/>
      <c r="S278" s="241"/>
      <c r="T278" s="242"/>
      <c r="AT278" s="243" t="s">
        <v>162</v>
      </c>
      <c r="AU278" s="243" t="s">
        <v>160</v>
      </c>
      <c r="AV278" s="16" t="s">
        <v>159</v>
      </c>
      <c r="AW278" s="16" t="s">
        <v>31</v>
      </c>
      <c r="AX278" s="16" t="s">
        <v>84</v>
      </c>
      <c r="AY278" s="243" t="s">
        <v>150</v>
      </c>
    </row>
    <row r="279" spans="1:65" s="2" customFormat="1" ht="24.2" customHeight="1">
      <c r="A279" s="35"/>
      <c r="B279" s="36"/>
      <c r="C279" s="244" t="s">
        <v>358</v>
      </c>
      <c r="D279" s="244" t="s">
        <v>255</v>
      </c>
      <c r="E279" s="245" t="s">
        <v>1215</v>
      </c>
      <c r="F279" s="246" t="s">
        <v>1216</v>
      </c>
      <c r="G279" s="247" t="s">
        <v>356</v>
      </c>
      <c r="H279" s="248">
        <v>6</v>
      </c>
      <c r="I279" s="249"/>
      <c r="J279" s="250">
        <f>ROUND(I279*H279,2)</f>
        <v>0</v>
      </c>
      <c r="K279" s="246" t="s">
        <v>1</v>
      </c>
      <c r="L279" s="251"/>
      <c r="M279" s="252" t="s">
        <v>1</v>
      </c>
      <c r="N279" s="253" t="s">
        <v>41</v>
      </c>
      <c r="O279" s="72"/>
      <c r="P279" s="196">
        <f>O279*H279</f>
        <v>0</v>
      </c>
      <c r="Q279" s="196">
        <v>2.37</v>
      </c>
      <c r="R279" s="196">
        <f>Q279*H279</f>
        <v>14.22</v>
      </c>
      <c r="S279" s="196">
        <v>0</v>
      </c>
      <c r="T279" s="197">
        <f>S279*H279</f>
        <v>0</v>
      </c>
      <c r="U279" s="35"/>
      <c r="V279" s="35"/>
      <c r="W279" s="35"/>
      <c r="X279" s="35"/>
      <c r="Y279" s="35"/>
      <c r="Z279" s="35"/>
      <c r="AA279" s="35"/>
      <c r="AB279" s="35"/>
      <c r="AC279" s="35"/>
      <c r="AD279" s="35"/>
      <c r="AE279" s="35"/>
      <c r="AR279" s="198" t="s">
        <v>228</v>
      </c>
      <c r="AT279" s="198" t="s">
        <v>255</v>
      </c>
      <c r="AU279" s="198" t="s">
        <v>160</v>
      </c>
      <c r="AY279" s="18" t="s">
        <v>150</v>
      </c>
      <c r="BE279" s="199">
        <f>IF(N279="základní",J279,0)</f>
        <v>0</v>
      </c>
      <c r="BF279" s="199">
        <f>IF(N279="snížená",J279,0)</f>
        <v>0</v>
      </c>
      <c r="BG279" s="199">
        <f>IF(N279="zákl. přenesená",J279,0)</f>
        <v>0</v>
      </c>
      <c r="BH279" s="199">
        <f>IF(N279="sníž. přenesená",J279,0)</f>
        <v>0</v>
      </c>
      <c r="BI279" s="199">
        <f>IF(N279="nulová",J279,0)</f>
        <v>0</v>
      </c>
      <c r="BJ279" s="18" t="s">
        <v>84</v>
      </c>
      <c r="BK279" s="199">
        <f>ROUND(I279*H279,2)</f>
        <v>0</v>
      </c>
      <c r="BL279" s="18" t="s">
        <v>159</v>
      </c>
      <c r="BM279" s="198" t="s">
        <v>1217</v>
      </c>
    </row>
    <row r="280" spans="2:51" s="14" customFormat="1" ht="11.25">
      <c r="B280" s="211"/>
      <c r="C280" s="212"/>
      <c r="D280" s="202" t="s">
        <v>162</v>
      </c>
      <c r="E280" s="213" t="s">
        <v>1</v>
      </c>
      <c r="F280" s="214" t="s">
        <v>1218</v>
      </c>
      <c r="G280" s="212"/>
      <c r="H280" s="215">
        <v>2</v>
      </c>
      <c r="I280" s="216"/>
      <c r="J280" s="212"/>
      <c r="K280" s="212"/>
      <c r="L280" s="217"/>
      <c r="M280" s="218"/>
      <c r="N280" s="219"/>
      <c r="O280" s="219"/>
      <c r="P280" s="219"/>
      <c r="Q280" s="219"/>
      <c r="R280" s="219"/>
      <c r="S280" s="219"/>
      <c r="T280" s="220"/>
      <c r="AT280" s="221" t="s">
        <v>162</v>
      </c>
      <c r="AU280" s="221" t="s">
        <v>160</v>
      </c>
      <c r="AV280" s="14" t="s">
        <v>86</v>
      </c>
      <c r="AW280" s="14" t="s">
        <v>31</v>
      </c>
      <c r="AX280" s="14" t="s">
        <v>76</v>
      </c>
      <c r="AY280" s="221" t="s">
        <v>150</v>
      </c>
    </row>
    <row r="281" spans="2:51" s="14" customFormat="1" ht="11.25">
      <c r="B281" s="211"/>
      <c r="C281" s="212"/>
      <c r="D281" s="202" t="s">
        <v>162</v>
      </c>
      <c r="E281" s="213" t="s">
        <v>1</v>
      </c>
      <c r="F281" s="214" t="s">
        <v>1219</v>
      </c>
      <c r="G281" s="212"/>
      <c r="H281" s="215">
        <v>2</v>
      </c>
      <c r="I281" s="216"/>
      <c r="J281" s="212"/>
      <c r="K281" s="212"/>
      <c r="L281" s="217"/>
      <c r="M281" s="218"/>
      <c r="N281" s="219"/>
      <c r="O281" s="219"/>
      <c r="P281" s="219"/>
      <c r="Q281" s="219"/>
      <c r="R281" s="219"/>
      <c r="S281" s="219"/>
      <c r="T281" s="220"/>
      <c r="AT281" s="221" t="s">
        <v>162</v>
      </c>
      <c r="AU281" s="221" t="s">
        <v>160</v>
      </c>
      <c r="AV281" s="14" t="s">
        <v>86</v>
      </c>
      <c r="AW281" s="14" t="s">
        <v>31</v>
      </c>
      <c r="AX281" s="14" t="s">
        <v>76</v>
      </c>
      <c r="AY281" s="221" t="s">
        <v>150</v>
      </c>
    </row>
    <row r="282" spans="2:51" s="14" customFormat="1" ht="11.25">
      <c r="B282" s="211"/>
      <c r="C282" s="212"/>
      <c r="D282" s="202" t="s">
        <v>162</v>
      </c>
      <c r="E282" s="213" t="s">
        <v>1</v>
      </c>
      <c r="F282" s="214" t="s">
        <v>1220</v>
      </c>
      <c r="G282" s="212"/>
      <c r="H282" s="215">
        <v>2</v>
      </c>
      <c r="I282" s="216"/>
      <c r="J282" s="212"/>
      <c r="K282" s="212"/>
      <c r="L282" s="217"/>
      <c r="M282" s="218"/>
      <c r="N282" s="219"/>
      <c r="O282" s="219"/>
      <c r="P282" s="219"/>
      <c r="Q282" s="219"/>
      <c r="R282" s="219"/>
      <c r="S282" s="219"/>
      <c r="T282" s="220"/>
      <c r="AT282" s="221" t="s">
        <v>162</v>
      </c>
      <c r="AU282" s="221" t="s">
        <v>160</v>
      </c>
      <c r="AV282" s="14" t="s">
        <v>86</v>
      </c>
      <c r="AW282" s="14" t="s">
        <v>31</v>
      </c>
      <c r="AX282" s="14" t="s">
        <v>76</v>
      </c>
      <c r="AY282" s="221" t="s">
        <v>150</v>
      </c>
    </row>
    <row r="283" spans="2:51" s="16" customFormat="1" ht="11.25">
      <c r="B283" s="233"/>
      <c r="C283" s="234"/>
      <c r="D283" s="202" t="s">
        <v>162</v>
      </c>
      <c r="E283" s="235" t="s">
        <v>1</v>
      </c>
      <c r="F283" s="236" t="s">
        <v>170</v>
      </c>
      <c r="G283" s="234"/>
      <c r="H283" s="237">
        <v>6</v>
      </c>
      <c r="I283" s="238"/>
      <c r="J283" s="234"/>
      <c r="K283" s="234"/>
      <c r="L283" s="239"/>
      <c r="M283" s="240"/>
      <c r="N283" s="241"/>
      <c r="O283" s="241"/>
      <c r="P283" s="241"/>
      <c r="Q283" s="241"/>
      <c r="R283" s="241"/>
      <c r="S283" s="241"/>
      <c r="T283" s="242"/>
      <c r="AT283" s="243" t="s">
        <v>162</v>
      </c>
      <c r="AU283" s="243" t="s">
        <v>160</v>
      </c>
      <c r="AV283" s="16" t="s">
        <v>159</v>
      </c>
      <c r="AW283" s="16" t="s">
        <v>31</v>
      </c>
      <c r="AX283" s="16" t="s">
        <v>84</v>
      </c>
      <c r="AY283" s="243" t="s">
        <v>150</v>
      </c>
    </row>
    <row r="284" spans="1:65" s="2" customFormat="1" ht="24.2" customHeight="1">
      <c r="A284" s="35"/>
      <c r="B284" s="36"/>
      <c r="C284" s="187" t="s">
        <v>362</v>
      </c>
      <c r="D284" s="187" t="s">
        <v>154</v>
      </c>
      <c r="E284" s="188" t="s">
        <v>1221</v>
      </c>
      <c r="F284" s="189" t="s">
        <v>1222</v>
      </c>
      <c r="G284" s="190" t="s">
        <v>577</v>
      </c>
      <c r="H284" s="191">
        <v>26.4</v>
      </c>
      <c r="I284" s="192"/>
      <c r="J284" s="193">
        <f>ROUND(I284*H284,2)</f>
        <v>0</v>
      </c>
      <c r="K284" s="189" t="s">
        <v>158</v>
      </c>
      <c r="L284" s="40"/>
      <c r="M284" s="194" t="s">
        <v>1</v>
      </c>
      <c r="N284" s="195" t="s">
        <v>41</v>
      </c>
      <c r="O284" s="72"/>
      <c r="P284" s="196">
        <f>O284*H284</f>
        <v>0</v>
      </c>
      <c r="Q284" s="196">
        <v>2.70453</v>
      </c>
      <c r="R284" s="196">
        <f>Q284*H284</f>
        <v>71.399592</v>
      </c>
      <c r="S284" s="196">
        <v>0</v>
      </c>
      <c r="T284" s="197">
        <f>S284*H284</f>
        <v>0</v>
      </c>
      <c r="U284" s="35"/>
      <c r="V284" s="35"/>
      <c r="W284" s="35"/>
      <c r="X284" s="35"/>
      <c r="Y284" s="35"/>
      <c r="Z284" s="35"/>
      <c r="AA284" s="35"/>
      <c r="AB284" s="35"/>
      <c r="AC284" s="35"/>
      <c r="AD284" s="35"/>
      <c r="AE284" s="35"/>
      <c r="AR284" s="198" t="s">
        <v>159</v>
      </c>
      <c r="AT284" s="198" t="s">
        <v>154</v>
      </c>
      <c r="AU284" s="198" t="s">
        <v>160</v>
      </c>
      <c r="AY284" s="18" t="s">
        <v>150</v>
      </c>
      <c r="BE284" s="199">
        <f>IF(N284="základní",J284,0)</f>
        <v>0</v>
      </c>
      <c r="BF284" s="199">
        <f>IF(N284="snížená",J284,0)</f>
        <v>0</v>
      </c>
      <c r="BG284" s="199">
        <f>IF(N284="zákl. přenesená",J284,0)</f>
        <v>0</v>
      </c>
      <c r="BH284" s="199">
        <f>IF(N284="sníž. přenesená",J284,0)</f>
        <v>0</v>
      </c>
      <c r="BI284" s="199">
        <f>IF(N284="nulová",J284,0)</f>
        <v>0</v>
      </c>
      <c r="BJ284" s="18" t="s">
        <v>84</v>
      </c>
      <c r="BK284" s="199">
        <f>ROUND(I284*H284,2)</f>
        <v>0</v>
      </c>
      <c r="BL284" s="18" t="s">
        <v>159</v>
      </c>
      <c r="BM284" s="198" t="s">
        <v>1223</v>
      </c>
    </row>
    <row r="285" spans="2:51" s="14" customFormat="1" ht="11.25">
      <c r="B285" s="211"/>
      <c r="C285" s="212"/>
      <c r="D285" s="202" t="s">
        <v>162</v>
      </c>
      <c r="E285" s="213" t="s">
        <v>1</v>
      </c>
      <c r="F285" s="214" t="s">
        <v>1224</v>
      </c>
      <c r="G285" s="212"/>
      <c r="H285" s="215">
        <v>26.4</v>
      </c>
      <c r="I285" s="216"/>
      <c r="J285" s="212"/>
      <c r="K285" s="212"/>
      <c r="L285" s="217"/>
      <c r="M285" s="218"/>
      <c r="N285" s="219"/>
      <c r="O285" s="219"/>
      <c r="P285" s="219"/>
      <c r="Q285" s="219"/>
      <c r="R285" s="219"/>
      <c r="S285" s="219"/>
      <c r="T285" s="220"/>
      <c r="AT285" s="221" t="s">
        <v>162</v>
      </c>
      <c r="AU285" s="221" t="s">
        <v>160</v>
      </c>
      <c r="AV285" s="14" t="s">
        <v>86</v>
      </c>
      <c r="AW285" s="14" t="s">
        <v>31</v>
      </c>
      <c r="AX285" s="14" t="s">
        <v>84</v>
      </c>
      <c r="AY285" s="221" t="s">
        <v>150</v>
      </c>
    </row>
    <row r="286" spans="1:65" s="2" customFormat="1" ht="24.2" customHeight="1">
      <c r="A286" s="35"/>
      <c r="B286" s="36"/>
      <c r="C286" s="244" t="s">
        <v>366</v>
      </c>
      <c r="D286" s="244" t="s">
        <v>255</v>
      </c>
      <c r="E286" s="245" t="s">
        <v>1225</v>
      </c>
      <c r="F286" s="246" t="s">
        <v>1226</v>
      </c>
      <c r="G286" s="247" t="s">
        <v>356</v>
      </c>
      <c r="H286" s="248">
        <v>23</v>
      </c>
      <c r="I286" s="249"/>
      <c r="J286" s="250">
        <f>ROUND(I286*H286,2)</f>
        <v>0</v>
      </c>
      <c r="K286" s="246" t="s">
        <v>1</v>
      </c>
      <c r="L286" s="251"/>
      <c r="M286" s="252" t="s">
        <v>1</v>
      </c>
      <c r="N286" s="253" t="s">
        <v>41</v>
      </c>
      <c r="O286" s="72"/>
      <c r="P286" s="196">
        <f>O286*H286</f>
        <v>0</v>
      </c>
      <c r="Q286" s="196">
        <v>0.74</v>
      </c>
      <c r="R286" s="196">
        <f>Q286*H286</f>
        <v>17.02</v>
      </c>
      <c r="S286" s="196">
        <v>0</v>
      </c>
      <c r="T286" s="197">
        <f>S286*H286</f>
        <v>0</v>
      </c>
      <c r="U286" s="35"/>
      <c r="V286" s="35"/>
      <c r="W286" s="35"/>
      <c r="X286" s="35"/>
      <c r="Y286" s="35"/>
      <c r="Z286" s="35"/>
      <c r="AA286" s="35"/>
      <c r="AB286" s="35"/>
      <c r="AC286" s="35"/>
      <c r="AD286" s="35"/>
      <c r="AE286" s="35"/>
      <c r="AR286" s="198" t="s">
        <v>228</v>
      </c>
      <c r="AT286" s="198" t="s">
        <v>255</v>
      </c>
      <c r="AU286" s="198" t="s">
        <v>160</v>
      </c>
      <c r="AY286" s="18" t="s">
        <v>150</v>
      </c>
      <c r="BE286" s="199">
        <f>IF(N286="základní",J286,0)</f>
        <v>0</v>
      </c>
      <c r="BF286" s="199">
        <f>IF(N286="snížená",J286,0)</f>
        <v>0</v>
      </c>
      <c r="BG286" s="199">
        <f>IF(N286="zákl. přenesená",J286,0)</f>
        <v>0</v>
      </c>
      <c r="BH286" s="199">
        <f>IF(N286="sníž. přenesená",J286,0)</f>
        <v>0</v>
      </c>
      <c r="BI286" s="199">
        <f>IF(N286="nulová",J286,0)</f>
        <v>0</v>
      </c>
      <c r="BJ286" s="18" t="s">
        <v>84</v>
      </c>
      <c r="BK286" s="199">
        <f>ROUND(I286*H286,2)</f>
        <v>0</v>
      </c>
      <c r="BL286" s="18" t="s">
        <v>159</v>
      </c>
      <c r="BM286" s="198" t="s">
        <v>1227</v>
      </c>
    </row>
    <row r="287" spans="2:51" s="14" customFormat="1" ht="11.25">
      <c r="B287" s="211"/>
      <c r="C287" s="212"/>
      <c r="D287" s="202" t="s">
        <v>162</v>
      </c>
      <c r="E287" s="213" t="s">
        <v>1</v>
      </c>
      <c r="F287" s="214" t="s">
        <v>1228</v>
      </c>
      <c r="G287" s="212"/>
      <c r="H287" s="215">
        <v>23</v>
      </c>
      <c r="I287" s="216"/>
      <c r="J287" s="212"/>
      <c r="K287" s="212"/>
      <c r="L287" s="217"/>
      <c r="M287" s="218"/>
      <c r="N287" s="219"/>
      <c r="O287" s="219"/>
      <c r="P287" s="219"/>
      <c r="Q287" s="219"/>
      <c r="R287" s="219"/>
      <c r="S287" s="219"/>
      <c r="T287" s="220"/>
      <c r="AT287" s="221" t="s">
        <v>162</v>
      </c>
      <c r="AU287" s="221" t="s">
        <v>160</v>
      </c>
      <c r="AV287" s="14" t="s">
        <v>86</v>
      </c>
      <c r="AW287" s="14" t="s">
        <v>31</v>
      </c>
      <c r="AX287" s="14" t="s">
        <v>84</v>
      </c>
      <c r="AY287" s="221" t="s">
        <v>150</v>
      </c>
    </row>
    <row r="288" spans="1:65" s="2" customFormat="1" ht="24.2" customHeight="1">
      <c r="A288" s="35"/>
      <c r="B288" s="36"/>
      <c r="C288" s="244" t="s">
        <v>370</v>
      </c>
      <c r="D288" s="244" t="s">
        <v>255</v>
      </c>
      <c r="E288" s="245" t="s">
        <v>1229</v>
      </c>
      <c r="F288" s="246" t="s">
        <v>1230</v>
      </c>
      <c r="G288" s="247" t="s">
        <v>356</v>
      </c>
      <c r="H288" s="248">
        <v>2</v>
      </c>
      <c r="I288" s="249"/>
      <c r="J288" s="250">
        <f>ROUND(I288*H288,2)</f>
        <v>0</v>
      </c>
      <c r="K288" s="246" t="s">
        <v>1</v>
      </c>
      <c r="L288" s="251"/>
      <c r="M288" s="252" t="s">
        <v>1</v>
      </c>
      <c r="N288" s="253" t="s">
        <v>41</v>
      </c>
      <c r="O288" s="72"/>
      <c r="P288" s="196">
        <f>O288*H288</f>
        <v>0</v>
      </c>
      <c r="Q288" s="196">
        <v>2.37</v>
      </c>
      <c r="R288" s="196">
        <f>Q288*H288</f>
        <v>4.74</v>
      </c>
      <c r="S288" s="196">
        <v>0</v>
      </c>
      <c r="T288" s="197">
        <f>S288*H288</f>
        <v>0</v>
      </c>
      <c r="U288" s="35"/>
      <c r="V288" s="35"/>
      <c r="W288" s="35"/>
      <c r="X288" s="35"/>
      <c r="Y288" s="35"/>
      <c r="Z288" s="35"/>
      <c r="AA288" s="35"/>
      <c r="AB288" s="35"/>
      <c r="AC288" s="35"/>
      <c r="AD288" s="35"/>
      <c r="AE288" s="35"/>
      <c r="AR288" s="198" t="s">
        <v>228</v>
      </c>
      <c r="AT288" s="198" t="s">
        <v>255</v>
      </c>
      <c r="AU288" s="198" t="s">
        <v>160</v>
      </c>
      <c r="AY288" s="18" t="s">
        <v>150</v>
      </c>
      <c r="BE288" s="199">
        <f>IF(N288="základní",J288,0)</f>
        <v>0</v>
      </c>
      <c r="BF288" s="199">
        <f>IF(N288="snížená",J288,0)</f>
        <v>0</v>
      </c>
      <c r="BG288" s="199">
        <f>IF(N288="zákl. přenesená",J288,0)</f>
        <v>0</v>
      </c>
      <c r="BH288" s="199">
        <f>IF(N288="sníž. přenesená",J288,0)</f>
        <v>0</v>
      </c>
      <c r="BI288" s="199">
        <f>IF(N288="nulová",J288,0)</f>
        <v>0</v>
      </c>
      <c r="BJ288" s="18" t="s">
        <v>84</v>
      </c>
      <c r="BK288" s="199">
        <f>ROUND(I288*H288,2)</f>
        <v>0</v>
      </c>
      <c r="BL288" s="18" t="s">
        <v>159</v>
      </c>
      <c r="BM288" s="198" t="s">
        <v>1231</v>
      </c>
    </row>
    <row r="289" spans="2:51" s="14" customFormat="1" ht="11.25">
      <c r="B289" s="211"/>
      <c r="C289" s="212"/>
      <c r="D289" s="202" t="s">
        <v>162</v>
      </c>
      <c r="E289" s="213" t="s">
        <v>1</v>
      </c>
      <c r="F289" s="214" t="s">
        <v>1232</v>
      </c>
      <c r="G289" s="212"/>
      <c r="H289" s="215">
        <v>2</v>
      </c>
      <c r="I289" s="216"/>
      <c r="J289" s="212"/>
      <c r="K289" s="212"/>
      <c r="L289" s="217"/>
      <c r="M289" s="218"/>
      <c r="N289" s="219"/>
      <c r="O289" s="219"/>
      <c r="P289" s="219"/>
      <c r="Q289" s="219"/>
      <c r="R289" s="219"/>
      <c r="S289" s="219"/>
      <c r="T289" s="220"/>
      <c r="AT289" s="221" t="s">
        <v>162</v>
      </c>
      <c r="AU289" s="221" t="s">
        <v>160</v>
      </c>
      <c r="AV289" s="14" t="s">
        <v>86</v>
      </c>
      <c r="AW289" s="14" t="s">
        <v>31</v>
      </c>
      <c r="AX289" s="14" t="s">
        <v>84</v>
      </c>
      <c r="AY289" s="221" t="s">
        <v>150</v>
      </c>
    </row>
    <row r="290" spans="1:65" s="2" customFormat="1" ht="24.2" customHeight="1">
      <c r="A290" s="35"/>
      <c r="B290" s="36"/>
      <c r="C290" s="187" t="s">
        <v>374</v>
      </c>
      <c r="D290" s="187" t="s">
        <v>154</v>
      </c>
      <c r="E290" s="188" t="s">
        <v>1233</v>
      </c>
      <c r="F290" s="189" t="s">
        <v>1234</v>
      </c>
      <c r="G290" s="190" t="s">
        <v>577</v>
      </c>
      <c r="H290" s="191">
        <v>100</v>
      </c>
      <c r="I290" s="192"/>
      <c r="J290" s="193">
        <f>ROUND(I290*H290,2)</f>
        <v>0</v>
      </c>
      <c r="K290" s="189" t="s">
        <v>158</v>
      </c>
      <c r="L290" s="40"/>
      <c r="M290" s="194" t="s">
        <v>1</v>
      </c>
      <c r="N290" s="195" t="s">
        <v>41</v>
      </c>
      <c r="O290" s="72"/>
      <c r="P290" s="196">
        <f>O290*H290</f>
        <v>0</v>
      </c>
      <c r="Q290" s="196">
        <v>0.88535</v>
      </c>
      <c r="R290" s="196">
        <f>Q290*H290</f>
        <v>88.535</v>
      </c>
      <c r="S290" s="196">
        <v>0</v>
      </c>
      <c r="T290" s="197">
        <f>S290*H290</f>
        <v>0</v>
      </c>
      <c r="U290" s="35"/>
      <c r="V290" s="35"/>
      <c r="W290" s="35"/>
      <c r="X290" s="35"/>
      <c r="Y290" s="35"/>
      <c r="Z290" s="35"/>
      <c r="AA290" s="35"/>
      <c r="AB290" s="35"/>
      <c r="AC290" s="35"/>
      <c r="AD290" s="35"/>
      <c r="AE290" s="35"/>
      <c r="AR290" s="198" t="s">
        <v>159</v>
      </c>
      <c r="AT290" s="198" t="s">
        <v>154</v>
      </c>
      <c r="AU290" s="198" t="s">
        <v>160</v>
      </c>
      <c r="AY290" s="18" t="s">
        <v>150</v>
      </c>
      <c r="BE290" s="199">
        <f>IF(N290="základní",J290,0)</f>
        <v>0</v>
      </c>
      <c r="BF290" s="199">
        <f>IF(N290="snížená",J290,0)</f>
        <v>0</v>
      </c>
      <c r="BG290" s="199">
        <f>IF(N290="zákl. přenesená",J290,0)</f>
        <v>0</v>
      </c>
      <c r="BH290" s="199">
        <f>IF(N290="sníž. přenesená",J290,0)</f>
        <v>0</v>
      </c>
      <c r="BI290" s="199">
        <f>IF(N290="nulová",J290,0)</f>
        <v>0</v>
      </c>
      <c r="BJ290" s="18" t="s">
        <v>84</v>
      </c>
      <c r="BK290" s="199">
        <f>ROUND(I290*H290,2)</f>
        <v>0</v>
      </c>
      <c r="BL290" s="18" t="s">
        <v>159</v>
      </c>
      <c r="BM290" s="198" t="s">
        <v>1235</v>
      </c>
    </row>
    <row r="291" spans="2:51" s="14" customFormat="1" ht="11.25">
      <c r="B291" s="211"/>
      <c r="C291" s="212"/>
      <c r="D291" s="202" t="s">
        <v>162</v>
      </c>
      <c r="E291" s="213" t="s">
        <v>1</v>
      </c>
      <c r="F291" s="214" t="s">
        <v>1236</v>
      </c>
      <c r="G291" s="212"/>
      <c r="H291" s="215">
        <v>100</v>
      </c>
      <c r="I291" s="216"/>
      <c r="J291" s="212"/>
      <c r="K291" s="212"/>
      <c r="L291" s="217"/>
      <c r="M291" s="218"/>
      <c r="N291" s="219"/>
      <c r="O291" s="219"/>
      <c r="P291" s="219"/>
      <c r="Q291" s="219"/>
      <c r="R291" s="219"/>
      <c r="S291" s="219"/>
      <c r="T291" s="220"/>
      <c r="AT291" s="221" t="s">
        <v>162</v>
      </c>
      <c r="AU291" s="221" t="s">
        <v>160</v>
      </c>
      <c r="AV291" s="14" t="s">
        <v>86</v>
      </c>
      <c r="AW291" s="14" t="s">
        <v>31</v>
      </c>
      <c r="AX291" s="14" t="s">
        <v>84</v>
      </c>
      <c r="AY291" s="221" t="s">
        <v>150</v>
      </c>
    </row>
    <row r="292" spans="1:65" s="2" customFormat="1" ht="16.5" customHeight="1">
      <c r="A292" s="35"/>
      <c r="B292" s="36"/>
      <c r="C292" s="244" t="s">
        <v>380</v>
      </c>
      <c r="D292" s="244" t="s">
        <v>255</v>
      </c>
      <c r="E292" s="245" t="s">
        <v>1237</v>
      </c>
      <c r="F292" s="246" t="s">
        <v>1238</v>
      </c>
      <c r="G292" s="247" t="s">
        <v>577</v>
      </c>
      <c r="H292" s="248">
        <v>100</v>
      </c>
      <c r="I292" s="249"/>
      <c r="J292" s="250">
        <f>ROUND(I292*H292,2)</f>
        <v>0</v>
      </c>
      <c r="K292" s="246" t="s">
        <v>158</v>
      </c>
      <c r="L292" s="251"/>
      <c r="M292" s="252" t="s">
        <v>1</v>
      </c>
      <c r="N292" s="253" t="s">
        <v>41</v>
      </c>
      <c r="O292" s="72"/>
      <c r="P292" s="196">
        <f>O292*H292</f>
        <v>0</v>
      </c>
      <c r="Q292" s="196">
        <v>0.5264</v>
      </c>
      <c r="R292" s="196">
        <f>Q292*H292</f>
        <v>52.64</v>
      </c>
      <c r="S292" s="196">
        <v>0</v>
      </c>
      <c r="T292" s="197">
        <f>S292*H292</f>
        <v>0</v>
      </c>
      <c r="U292" s="35"/>
      <c r="V292" s="35"/>
      <c r="W292" s="35"/>
      <c r="X292" s="35"/>
      <c r="Y292" s="35"/>
      <c r="Z292" s="35"/>
      <c r="AA292" s="35"/>
      <c r="AB292" s="35"/>
      <c r="AC292" s="35"/>
      <c r="AD292" s="35"/>
      <c r="AE292" s="35"/>
      <c r="AR292" s="198" t="s">
        <v>228</v>
      </c>
      <c r="AT292" s="198" t="s">
        <v>255</v>
      </c>
      <c r="AU292" s="198" t="s">
        <v>160</v>
      </c>
      <c r="AY292" s="18" t="s">
        <v>150</v>
      </c>
      <c r="BE292" s="199">
        <f>IF(N292="základní",J292,0)</f>
        <v>0</v>
      </c>
      <c r="BF292" s="199">
        <f>IF(N292="snížená",J292,0)</f>
        <v>0</v>
      </c>
      <c r="BG292" s="199">
        <f>IF(N292="zákl. přenesená",J292,0)</f>
        <v>0</v>
      </c>
      <c r="BH292" s="199">
        <f>IF(N292="sníž. přenesená",J292,0)</f>
        <v>0</v>
      </c>
      <c r="BI292" s="199">
        <f>IF(N292="nulová",J292,0)</f>
        <v>0</v>
      </c>
      <c r="BJ292" s="18" t="s">
        <v>84</v>
      </c>
      <c r="BK292" s="199">
        <f>ROUND(I292*H292,2)</f>
        <v>0</v>
      </c>
      <c r="BL292" s="18" t="s">
        <v>159</v>
      </c>
      <c r="BM292" s="198" t="s">
        <v>1239</v>
      </c>
    </row>
    <row r="293" spans="2:51" s="14" customFormat="1" ht="11.25">
      <c r="B293" s="211"/>
      <c r="C293" s="212"/>
      <c r="D293" s="202" t="s">
        <v>162</v>
      </c>
      <c r="E293" s="213" t="s">
        <v>1</v>
      </c>
      <c r="F293" s="214" t="s">
        <v>1236</v>
      </c>
      <c r="G293" s="212"/>
      <c r="H293" s="215">
        <v>100</v>
      </c>
      <c r="I293" s="216"/>
      <c r="J293" s="212"/>
      <c r="K293" s="212"/>
      <c r="L293" s="217"/>
      <c r="M293" s="218"/>
      <c r="N293" s="219"/>
      <c r="O293" s="219"/>
      <c r="P293" s="219"/>
      <c r="Q293" s="219"/>
      <c r="R293" s="219"/>
      <c r="S293" s="219"/>
      <c r="T293" s="220"/>
      <c r="AT293" s="221" t="s">
        <v>162</v>
      </c>
      <c r="AU293" s="221" t="s">
        <v>160</v>
      </c>
      <c r="AV293" s="14" t="s">
        <v>86</v>
      </c>
      <c r="AW293" s="14" t="s">
        <v>31</v>
      </c>
      <c r="AX293" s="14" t="s">
        <v>84</v>
      </c>
      <c r="AY293" s="221" t="s">
        <v>150</v>
      </c>
    </row>
    <row r="294" spans="1:65" s="2" customFormat="1" ht="33" customHeight="1">
      <c r="A294" s="35"/>
      <c r="B294" s="36"/>
      <c r="C294" s="187" t="s">
        <v>385</v>
      </c>
      <c r="D294" s="187" t="s">
        <v>154</v>
      </c>
      <c r="E294" s="188" t="s">
        <v>1240</v>
      </c>
      <c r="F294" s="189" t="s">
        <v>1241</v>
      </c>
      <c r="G294" s="190" t="s">
        <v>356</v>
      </c>
      <c r="H294" s="191">
        <v>20</v>
      </c>
      <c r="I294" s="192"/>
      <c r="J294" s="193">
        <f>ROUND(I294*H294,2)</f>
        <v>0</v>
      </c>
      <c r="K294" s="189" t="s">
        <v>158</v>
      </c>
      <c r="L294" s="40"/>
      <c r="M294" s="194" t="s">
        <v>1</v>
      </c>
      <c r="N294" s="195" t="s">
        <v>41</v>
      </c>
      <c r="O294" s="72"/>
      <c r="P294" s="196">
        <f>O294*H294</f>
        <v>0</v>
      </c>
      <c r="Q294" s="196">
        <v>15.30899</v>
      </c>
      <c r="R294" s="196">
        <f>Q294*H294</f>
        <v>306.1798</v>
      </c>
      <c r="S294" s="196">
        <v>0</v>
      </c>
      <c r="T294" s="197">
        <f>S294*H294</f>
        <v>0</v>
      </c>
      <c r="U294" s="35"/>
      <c r="V294" s="35"/>
      <c r="W294" s="35"/>
      <c r="X294" s="35"/>
      <c r="Y294" s="35"/>
      <c r="Z294" s="35"/>
      <c r="AA294" s="35"/>
      <c r="AB294" s="35"/>
      <c r="AC294" s="35"/>
      <c r="AD294" s="35"/>
      <c r="AE294" s="35"/>
      <c r="AR294" s="198" t="s">
        <v>159</v>
      </c>
      <c r="AT294" s="198" t="s">
        <v>154</v>
      </c>
      <c r="AU294" s="198" t="s">
        <v>160</v>
      </c>
      <c r="AY294" s="18" t="s">
        <v>150</v>
      </c>
      <c r="BE294" s="199">
        <f>IF(N294="základní",J294,0)</f>
        <v>0</v>
      </c>
      <c r="BF294" s="199">
        <f>IF(N294="snížená",J294,0)</f>
        <v>0</v>
      </c>
      <c r="BG294" s="199">
        <f>IF(N294="zákl. přenesená",J294,0)</f>
        <v>0</v>
      </c>
      <c r="BH294" s="199">
        <f>IF(N294="sníž. přenesená",J294,0)</f>
        <v>0</v>
      </c>
      <c r="BI294" s="199">
        <f>IF(N294="nulová",J294,0)</f>
        <v>0</v>
      </c>
      <c r="BJ294" s="18" t="s">
        <v>84</v>
      </c>
      <c r="BK294" s="199">
        <f>ROUND(I294*H294,2)</f>
        <v>0</v>
      </c>
      <c r="BL294" s="18" t="s">
        <v>159</v>
      </c>
      <c r="BM294" s="198" t="s">
        <v>1242</v>
      </c>
    </row>
    <row r="295" spans="2:51" s="14" customFormat="1" ht="11.25">
      <c r="B295" s="211"/>
      <c r="C295" s="212"/>
      <c r="D295" s="202" t="s">
        <v>162</v>
      </c>
      <c r="E295" s="213" t="s">
        <v>1</v>
      </c>
      <c r="F295" s="214" t="s">
        <v>1243</v>
      </c>
      <c r="G295" s="212"/>
      <c r="H295" s="215">
        <v>20</v>
      </c>
      <c r="I295" s="216"/>
      <c r="J295" s="212"/>
      <c r="K295" s="212"/>
      <c r="L295" s="217"/>
      <c r="M295" s="218"/>
      <c r="N295" s="219"/>
      <c r="O295" s="219"/>
      <c r="P295" s="219"/>
      <c r="Q295" s="219"/>
      <c r="R295" s="219"/>
      <c r="S295" s="219"/>
      <c r="T295" s="220"/>
      <c r="AT295" s="221" t="s">
        <v>162</v>
      </c>
      <c r="AU295" s="221" t="s">
        <v>160</v>
      </c>
      <c r="AV295" s="14" t="s">
        <v>86</v>
      </c>
      <c r="AW295" s="14" t="s">
        <v>31</v>
      </c>
      <c r="AX295" s="14" t="s">
        <v>84</v>
      </c>
      <c r="AY295" s="221" t="s">
        <v>150</v>
      </c>
    </row>
    <row r="296" spans="1:65" s="2" customFormat="1" ht="21.75" customHeight="1">
      <c r="A296" s="35"/>
      <c r="B296" s="36"/>
      <c r="C296" s="187" t="s">
        <v>389</v>
      </c>
      <c r="D296" s="187" t="s">
        <v>154</v>
      </c>
      <c r="E296" s="188" t="s">
        <v>1244</v>
      </c>
      <c r="F296" s="189" t="s">
        <v>1245</v>
      </c>
      <c r="G296" s="190" t="s">
        <v>197</v>
      </c>
      <c r="H296" s="191">
        <v>41.5</v>
      </c>
      <c r="I296" s="192"/>
      <c r="J296" s="193">
        <f>ROUND(I296*H296,2)</f>
        <v>0</v>
      </c>
      <c r="K296" s="189" t="s">
        <v>158</v>
      </c>
      <c r="L296" s="40"/>
      <c r="M296" s="194" t="s">
        <v>1</v>
      </c>
      <c r="N296" s="195" t="s">
        <v>41</v>
      </c>
      <c r="O296" s="72"/>
      <c r="P296" s="196">
        <f>O296*H296</f>
        <v>0</v>
      </c>
      <c r="Q296" s="196">
        <v>0.00042</v>
      </c>
      <c r="R296" s="196">
        <f>Q296*H296</f>
        <v>0.01743</v>
      </c>
      <c r="S296" s="196">
        <v>0</v>
      </c>
      <c r="T296" s="197">
        <f>S296*H296</f>
        <v>0</v>
      </c>
      <c r="U296" s="35"/>
      <c r="V296" s="35"/>
      <c r="W296" s="35"/>
      <c r="X296" s="35"/>
      <c r="Y296" s="35"/>
      <c r="Z296" s="35"/>
      <c r="AA296" s="35"/>
      <c r="AB296" s="35"/>
      <c r="AC296" s="35"/>
      <c r="AD296" s="35"/>
      <c r="AE296" s="35"/>
      <c r="AR296" s="198" t="s">
        <v>159</v>
      </c>
      <c r="AT296" s="198" t="s">
        <v>154</v>
      </c>
      <c r="AU296" s="198" t="s">
        <v>160</v>
      </c>
      <c r="AY296" s="18" t="s">
        <v>150</v>
      </c>
      <c r="BE296" s="199">
        <f>IF(N296="základní",J296,0)</f>
        <v>0</v>
      </c>
      <c r="BF296" s="199">
        <f>IF(N296="snížená",J296,0)</f>
        <v>0</v>
      </c>
      <c r="BG296" s="199">
        <f>IF(N296="zákl. přenesená",J296,0)</f>
        <v>0</v>
      </c>
      <c r="BH296" s="199">
        <f>IF(N296="sníž. přenesená",J296,0)</f>
        <v>0</v>
      </c>
      <c r="BI296" s="199">
        <f>IF(N296="nulová",J296,0)</f>
        <v>0</v>
      </c>
      <c r="BJ296" s="18" t="s">
        <v>84</v>
      </c>
      <c r="BK296" s="199">
        <f>ROUND(I296*H296,2)</f>
        <v>0</v>
      </c>
      <c r="BL296" s="18" t="s">
        <v>159</v>
      </c>
      <c r="BM296" s="198" t="s">
        <v>1246</v>
      </c>
    </row>
    <row r="297" spans="2:51" s="13" customFormat="1" ht="11.25">
      <c r="B297" s="200"/>
      <c r="C297" s="201"/>
      <c r="D297" s="202" t="s">
        <v>162</v>
      </c>
      <c r="E297" s="203" t="s">
        <v>1</v>
      </c>
      <c r="F297" s="204" t="s">
        <v>1247</v>
      </c>
      <c r="G297" s="201"/>
      <c r="H297" s="203" t="s">
        <v>1</v>
      </c>
      <c r="I297" s="205"/>
      <c r="J297" s="201"/>
      <c r="K297" s="201"/>
      <c r="L297" s="206"/>
      <c r="M297" s="207"/>
      <c r="N297" s="208"/>
      <c r="O297" s="208"/>
      <c r="P297" s="208"/>
      <c r="Q297" s="208"/>
      <c r="R297" s="208"/>
      <c r="S297" s="208"/>
      <c r="T297" s="209"/>
      <c r="AT297" s="210" t="s">
        <v>162</v>
      </c>
      <c r="AU297" s="210" t="s">
        <v>160</v>
      </c>
      <c r="AV297" s="13" t="s">
        <v>84</v>
      </c>
      <c r="AW297" s="13" t="s">
        <v>31</v>
      </c>
      <c r="AX297" s="13" t="s">
        <v>76</v>
      </c>
      <c r="AY297" s="210" t="s">
        <v>150</v>
      </c>
    </row>
    <row r="298" spans="2:51" s="14" customFormat="1" ht="11.25">
      <c r="B298" s="211"/>
      <c r="C298" s="212"/>
      <c r="D298" s="202" t="s">
        <v>162</v>
      </c>
      <c r="E298" s="213" t="s">
        <v>1</v>
      </c>
      <c r="F298" s="214" t="s">
        <v>1248</v>
      </c>
      <c r="G298" s="212"/>
      <c r="H298" s="215">
        <v>1.9</v>
      </c>
      <c r="I298" s="216"/>
      <c r="J298" s="212"/>
      <c r="K298" s="212"/>
      <c r="L298" s="217"/>
      <c r="M298" s="218"/>
      <c r="N298" s="219"/>
      <c r="O298" s="219"/>
      <c r="P298" s="219"/>
      <c r="Q298" s="219"/>
      <c r="R298" s="219"/>
      <c r="S298" s="219"/>
      <c r="T298" s="220"/>
      <c r="AT298" s="221" t="s">
        <v>162</v>
      </c>
      <c r="AU298" s="221" t="s">
        <v>160</v>
      </c>
      <c r="AV298" s="14" t="s">
        <v>86</v>
      </c>
      <c r="AW298" s="14" t="s">
        <v>31</v>
      </c>
      <c r="AX298" s="14" t="s">
        <v>76</v>
      </c>
      <c r="AY298" s="221" t="s">
        <v>150</v>
      </c>
    </row>
    <row r="299" spans="2:51" s="14" customFormat="1" ht="11.25">
      <c r="B299" s="211"/>
      <c r="C299" s="212"/>
      <c r="D299" s="202" t="s">
        <v>162</v>
      </c>
      <c r="E299" s="213" t="s">
        <v>1</v>
      </c>
      <c r="F299" s="214" t="s">
        <v>1249</v>
      </c>
      <c r="G299" s="212"/>
      <c r="H299" s="215">
        <v>1.9</v>
      </c>
      <c r="I299" s="216"/>
      <c r="J299" s="212"/>
      <c r="K299" s="212"/>
      <c r="L299" s="217"/>
      <c r="M299" s="218"/>
      <c r="N299" s="219"/>
      <c r="O299" s="219"/>
      <c r="P299" s="219"/>
      <c r="Q299" s="219"/>
      <c r="R299" s="219"/>
      <c r="S299" s="219"/>
      <c r="T299" s="220"/>
      <c r="AT299" s="221" t="s">
        <v>162</v>
      </c>
      <c r="AU299" s="221" t="s">
        <v>160</v>
      </c>
      <c r="AV299" s="14" t="s">
        <v>86</v>
      </c>
      <c r="AW299" s="14" t="s">
        <v>31</v>
      </c>
      <c r="AX299" s="14" t="s">
        <v>76</v>
      </c>
      <c r="AY299" s="221" t="s">
        <v>150</v>
      </c>
    </row>
    <row r="300" spans="2:51" s="14" customFormat="1" ht="11.25">
      <c r="B300" s="211"/>
      <c r="C300" s="212"/>
      <c r="D300" s="202" t="s">
        <v>162</v>
      </c>
      <c r="E300" s="213" t="s">
        <v>1</v>
      </c>
      <c r="F300" s="214" t="s">
        <v>1250</v>
      </c>
      <c r="G300" s="212"/>
      <c r="H300" s="215">
        <v>1.9</v>
      </c>
      <c r="I300" s="216"/>
      <c r="J300" s="212"/>
      <c r="K300" s="212"/>
      <c r="L300" s="217"/>
      <c r="M300" s="218"/>
      <c r="N300" s="219"/>
      <c r="O300" s="219"/>
      <c r="P300" s="219"/>
      <c r="Q300" s="219"/>
      <c r="R300" s="219"/>
      <c r="S300" s="219"/>
      <c r="T300" s="220"/>
      <c r="AT300" s="221" t="s">
        <v>162</v>
      </c>
      <c r="AU300" s="221" t="s">
        <v>160</v>
      </c>
      <c r="AV300" s="14" t="s">
        <v>86</v>
      </c>
      <c r="AW300" s="14" t="s">
        <v>31</v>
      </c>
      <c r="AX300" s="14" t="s">
        <v>76</v>
      </c>
      <c r="AY300" s="221" t="s">
        <v>150</v>
      </c>
    </row>
    <row r="301" spans="2:51" s="14" customFormat="1" ht="11.25">
      <c r="B301" s="211"/>
      <c r="C301" s="212"/>
      <c r="D301" s="202" t="s">
        <v>162</v>
      </c>
      <c r="E301" s="213" t="s">
        <v>1</v>
      </c>
      <c r="F301" s="214" t="s">
        <v>1251</v>
      </c>
      <c r="G301" s="212"/>
      <c r="H301" s="215">
        <v>1.9</v>
      </c>
      <c r="I301" s="216"/>
      <c r="J301" s="212"/>
      <c r="K301" s="212"/>
      <c r="L301" s="217"/>
      <c r="M301" s="218"/>
      <c r="N301" s="219"/>
      <c r="O301" s="219"/>
      <c r="P301" s="219"/>
      <c r="Q301" s="219"/>
      <c r="R301" s="219"/>
      <c r="S301" s="219"/>
      <c r="T301" s="220"/>
      <c r="AT301" s="221" t="s">
        <v>162</v>
      </c>
      <c r="AU301" s="221" t="s">
        <v>160</v>
      </c>
      <c r="AV301" s="14" t="s">
        <v>86</v>
      </c>
      <c r="AW301" s="14" t="s">
        <v>31</v>
      </c>
      <c r="AX301" s="14" t="s">
        <v>76</v>
      </c>
      <c r="AY301" s="221" t="s">
        <v>150</v>
      </c>
    </row>
    <row r="302" spans="2:51" s="14" customFormat="1" ht="11.25">
      <c r="B302" s="211"/>
      <c r="C302" s="212"/>
      <c r="D302" s="202" t="s">
        <v>162</v>
      </c>
      <c r="E302" s="213" t="s">
        <v>1</v>
      </c>
      <c r="F302" s="214" t="s">
        <v>1252</v>
      </c>
      <c r="G302" s="212"/>
      <c r="H302" s="215">
        <v>1.9</v>
      </c>
      <c r="I302" s="216"/>
      <c r="J302" s="212"/>
      <c r="K302" s="212"/>
      <c r="L302" s="217"/>
      <c r="M302" s="218"/>
      <c r="N302" s="219"/>
      <c r="O302" s="219"/>
      <c r="P302" s="219"/>
      <c r="Q302" s="219"/>
      <c r="R302" s="219"/>
      <c r="S302" s="219"/>
      <c r="T302" s="220"/>
      <c r="AT302" s="221" t="s">
        <v>162</v>
      </c>
      <c r="AU302" s="221" t="s">
        <v>160</v>
      </c>
      <c r="AV302" s="14" t="s">
        <v>86</v>
      </c>
      <c r="AW302" s="14" t="s">
        <v>31</v>
      </c>
      <c r="AX302" s="14" t="s">
        <v>76</v>
      </c>
      <c r="AY302" s="221" t="s">
        <v>150</v>
      </c>
    </row>
    <row r="303" spans="2:51" s="14" customFormat="1" ht="11.25">
      <c r="B303" s="211"/>
      <c r="C303" s="212"/>
      <c r="D303" s="202" t="s">
        <v>162</v>
      </c>
      <c r="E303" s="213" t="s">
        <v>1</v>
      </c>
      <c r="F303" s="214" t="s">
        <v>1253</v>
      </c>
      <c r="G303" s="212"/>
      <c r="H303" s="215">
        <v>32</v>
      </c>
      <c r="I303" s="216"/>
      <c r="J303" s="212"/>
      <c r="K303" s="212"/>
      <c r="L303" s="217"/>
      <c r="M303" s="218"/>
      <c r="N303" s="219"/>
      <c r="O303" s="219"/>
      <c r="P303" s="219"/>
      <c r="Q303" s="219"/>
      <c r="R303" s="219"/>
      <c r="S303" s="219"/>
      <c r="T303" s="220"/>
      <c r="AT303" s="221" t="s">
        <v>162</v>
      </c>
      <c r="AU303" s="221" t="s">
        <v>160</v>
      </c>
      <c r="AV303" s="14" t="s">
        <v>86</v>
      </c>
      <c r="AW303" s="14" t="s">
        <v>31</v>
      </c>
      <c r="AX303" s="14" t="s">
        <v>76</v>
      </c>
      <c r="AY303" s="221" t="s">
        <v>150</v>
      </c>
    </row>
    <row r="304" spans="2:51" s="16" customFormat="1" ht="11.25">
      <c r="B304" s="233"/>
      <c r="C304" s="234"/>
      <c r="D304" s="202" t="s">
        <v>162</v>
      </c>
      <c r="E304" s="235" t="s">
        <v>1</v>
      </c>
      <c r="F304" s="236" t="s">
        <v>170</v>
      </c>
      <c r="G304" s="234"/>
      <c r="H304" s="237">
        <v>41.5</v>
      </c>
      <c r="I304" s="238"/>
      <c r="J304" s="234"/>
      <c r="K304" s="234"/>
      <c r="L304" s="239"/>
      <c r="M304" s="240"/>
      <c r="N304" s="241"/>
      <c r="O304" s="241"/>
      <c r="P304" s="241"/>
      <c r="Q304" s="241"/>
      <c r="R304" s="241"/>
      <c r="S304" s="241"/>
      <c r="T304" s="242"/>
      <c r="AT304" s="243" t="s">
        <v>162</v>
      </c>
      <c r="AU304" s="243" t="s">
        <v>160</v>
      </c>
      <c r="AV304" s="16" t="s">
        <v>159</v>
      </c>
      <c r="AW304" s="16" t="s">
        <v>31</v>
      </c>
      <c r="AX304" s="16" t="s">
        <v>84</v>
      </c>
      <c r="AY304" s="243" t="s">
        <v>150</v>
      </c>
    </row>
    <row r="305" spans="1:65" s="2" customFormat="1" ht="24.2" customHeight="1">
      <c r="A305" s="35"/>
      <c r="B305" s="36"/>
      <c r="C305" s="187" t="s">
        <v>393</v>
      </c>
      <c r="D305" s="187" t="s">
        <v>154</v>
      </c>
      <c r="E305" s="188" t="s">
        <v>1254</v>
      </c>
      <c r="F305" s="189" t="s">
        <v>1255</v>
      </c>
      <c r="G305" s="190" t="s">
        <v>197</v>
      </c>
      <c r="H305" s="191">
        <v>402.996</v>
      </c>
      <c r="I305" s="192"/>
      <c r="J305" s="193">
        <f>ROUND(I305*H305,2)</f>
        <v>0</v>
      </c>
      <c r="K305" s="189" t="s">
        <v>158</v>
      </c>
      <c r="L305" s="40"/>
      <c r="M305" s="194" t="s">
        <v>1</v>
      </c>
      <c r="N305" s="195" t="s">
        <v>41</v>
      </c>
      <c r="O305" s="72"/>
      <c r="P305" s="196">
        <f>O305*H305</f>
        <v>0</v>
      </c>
      <c r="Q305" s="196">
        <v>0</v>
      </c>
      <c r="R305" s="196">
        <f>Q305*H305</f>
        <v>0</v>
      </c>
      <c r="S305" s="196">
        <v>0</v>
      </c>
      <c r="T305" s="197">
        <f>S305*H305</f>
        <v>0</v>
      </c>
      <c r="U305" s="35"/>
      <c r="V305" s="35"/>
      <c r="W305" s="35"/>
      <c r="X305" s="35"/>
      <c r="Y305" s="35"/>
      <c r="Z305" s="35"/>
      <c r="AA305" s="35"/>
      <c r="AB305" s="35"/>
      <c r="AC305" s="35"/>
      <c r="AD305" s="35"/>
      <c r="AE305" s="35"/>
      <c r="AR305" s="198" t="s">
        <v>159</v>
      </c>
      <c r="AT305" s="198" t="s">
        <v>154</v>
      </c>
      <c r="AU305" s="198" t="s">
        <v>160</v>
      </c>
      <c r="AY305" s="18" t="s">
        <v>150</v>
      </c>
      <c r="BE305" s="199">
        <f>IF(N305="základní",J305,0)</f>
        <v>0</v>
      </c>
      <c r="BF305" s="199">
        <f>IF(N305="snížená",J305,0)</f>
        <v>0</v>
      </c>
      <c r="BG305" s="199">
        <f>IF(N305="zákl. přenesená",J305,0)</f>
        <v>0</v>
      </c>
      <c r="BH305" s="199">
        <f>IF(N305="sníž. přenesená",J305,0)</f>
        <v>0</v>
      </c>
      <c r="BI305" s="199">
        <f>IF(N305="nulová",J305,0)</f>
        <v>0</v>
      </c>
      <c r="BJ305" s="18" t="s">
        <v>84</v>
      </c>
      <c r="BK305" s="199">
        <f>ROUND(I305*H305,2)</f>
        <v>0</v>
      </c>
      <c r="BL305" s="18" t="s">
        <v>159</v>
      </c>
      <c r="BM305" s="198" t="s">
        <v>1256</v>
      </c>
    </row>
    <row r="306" spans="2:51" s="14" customFormat="1" ht="11.25">
      <c r="B306" s="211"/>
      <c r="C306" s="212"/>
      <c r="D306" s="202" t="s">
        <v>162</v>
      </c>
      <c r="E306" s="213" t="s">
        <v>1</v>
      </c>
      <c r="F306" s="214" t="s">
        <v>1257</v>
      </c>
      <c r="G306" s="212"/>
      <c r="H306" s="215">
        <v>35.344</v>
      </c>
      <c r="I306" s="216"/>
      <c r="J306" s="212"/>
      <c r="K306" s="212"/>
      <c r="L306" s="217"/>
      <c r="M306" s="218"/>
      <c r="N306" s="219"/>
      <c r="O306" s="219"/>
      <c r="P306" s="219"/>
      <c r="Q306" s="219"/>
      <c r="R306" s="219"/>
      <c r="S306" s="219"/>
      <c r="T306" s="220"/>
      <c r="AT306" s="221" t="s">
        <v>162</v>
      </c>
      <c r="AU306" s="221" t="s">
        <v>160</v>
      </c>
      <c r="AV306" s="14" t="s">
        <v>86</v>
      </c>
      <c r="AW306" s="14" t="s">
        <v>31</v>
      </c>
      <c r="AX306" s="14" t="s">
        <v>76</v>
      </c>
      <c r="AY306" s="221" t="s">
        <v>150</v>
      </c>
    </row>
    <row r="307" spans="2:51" s="14" customFormat="1" ht="11.25">
      <c r="B307" s="211"/>
      <c r="C307" s="212"/>
      <c r="D307" s="202" t="s">
        <v>162</v>
      </c>
      <c r="E307" s="213" t="s">
        <v>1</v>
      </c>
      <c r="F307" s="214" t="s">
        <v>1258</v>
      </c>
      <c r="G307" s="212"/>
      <c r="H307" s="215">
        <v>38.108</v>
      </c>
      <c r="I307" s="216"/>
      <c r="J307" s="212"/>
      <c r="K307" s="212"/>
      <c r="L307" s="217"/>
      <c r="M307" s="218"/>
      <c r="N307" s="219"/>
      <c r="O307" s="219"/>
      <c r="P307" s="219"/>
      <c r="Q307" s="219"/>
      <c r="R307" s="219"/>
      <c r="S307" s="219"/>
      <c r="T307" s="220"/>
      <c r="AT307" s="221" t="s">
        <v>162</v>
      </c>
      <c r="AU307" s="221" t="s">
        <v>160</v>
      </c>
      <c r="AV307" s="14" t="s">
        <v>86</v>
      </c>
      <c r="AW307" s="14" t="s">
        <v>31</v>
      </c>
      <c r="AX307" s="14" t="s">
        <v>76</v>
      </c>
      <c r="AY307" s="221" t="s">
        <v>150</v>
      </c>
    </row>
    <row r="308" spans="2:51" s="14" customFormat="1" ht="11.25">
      <c r="B308" s="211"/>
      <c r="C308" s="212"/>
      <c r="D308" s="202" t="s">
        <v>162</v>
      </c>
      <c r="E308" s="213" t="s">
        <v>1</v>
      </c>
      <c r="F308" s="214" t="s">
        <v>1259</v>
      </c>
      <c r="G308" s="212"/>
      <c r="H308" s="215">
        <v>56.49</v>
      </c>
      <c r="I308" s="216"/>
      <c r="J308" s="212"/>
      <c r="K308" s="212"/>
      <c r="L308" s="217"/>
      <c r="M308" s="218"/>
      <c r="N308" s="219"/>
      <c r="O308" s="219"/>
      <c r="P308" s="219"/>
      <c r="Q308" s="219"/>
      <c r="R308" s="219"/>
      <c r="S308" s="219"/>
      <c r="T308" s="220"/>
      <c r="AT308" s="221" t="s">
        <v>162</v>
      </c>
      <c r="AU308" s="221" t="s">
        <v>160</v>
      </c>
      <c r="AV308" s="14" t="s">
        <v>86</v>
      </c>
      <c r="AW308" s="14" t="s">
        <v>31</v>
      </c>
      <c r="AX308" s="14" t="s">
        <v>76</v>
      </c>
      <c r="AY308" s="221" t="s">
        <v>150</v>
      </c>
    </row>
    <row r="309" spans="2:51" s="14" customFormat="1" ht="11.25">
      <c r="B309" s="211"/>
      <c r="C309" s="212"/>
      <c r="D309" s="202" t="s">
        <v>162</v>
      </c>
      <c r="E309" s="213" t="s">
        <v>1</v>
      </c>
      <c r="F309" s="214" t="s">
        <v>1260</v>
      </c>
      <c r="G309" s="212"/>
      <c r="H309" s="215">
        <v>33.37</v>
      </c>
      <c r="I309" s="216"/>
      <c r="J309" s="212"/>
      <c r="K309" s="212"/>
      <c r="L309" s="217"/>
      <c r="M309" s="218"/>
      <c r="N309" s="219"/>
      <c r="O309" s="219"/>
      <c r="P309" s="219"/>
      <c r="Q309" s="219"/>
      <c r="R309" s="219"/>
      <c r="S309" s="219"/>
      <c r="T309" s="220"/>
      <c r="AT309" s="221" t="s">
        <v>162</v>
      </c>
      <c r="AU309" s="221" t="s">
        <v>160</v>
      </c>
      <c r="AV309" s="14" t="s">
        <v>86</v>
      </c>
      <c r="AW309" s="14" t="s">
        <v>31</v>
      </c>
      <c r="AX309" s="14" t="s">
        <v>76</v>
      </c>
      <c r="AY309" s="221" t="s">
        <v>150</v>
      </c>
    </row>
    <row r="310" spans="2:51" s="14" customFormat="1" ht="11.25">
      <c r="B310" s="211"/>
      <c r="C310" s="212"/>
      <c r="D310" s="202" t="s">
        <v>162</v>
      </c>
      <c r="E310" s="213" t="s">
        <v>1</v>
      </c>
      <c r="F310" s="214" t="s">
        <v>1261</v>
      </c>
      <c r="G310" s="212"/>
      <c r="H310" s="215">
        <v>28.884</v>
      </c>
      <c r="I310" s="216"/>
      <c r="J310" s="212"/>
      <c r="K310" s="212"/>
      <c r="L310" s="217"/>
      <c r="M310" s="218"/>
      <c r="N310" s="219"/>
      <c r="O310" s="219"/>
      <c r="P310" s="219"/>
      <c r="Q310" s="219"/>
      <c r="R310" s="219"/>
      <c r="S310" s="219"/>
      <c r="T310" s="220"/>
      <c r="AT310" s="221" t="s">
        <v>162</v>
      </c>
      <c r="AU310" s="221" t="s">
        <v>160</v>
      </c>
      <c r="AV310" s="14" t="s">
        <v>86</v>
      </c>
      <c r="AW310" s="14" t="s">
        <v>31</v>
      </c>
      <c r="AX310" s="14" t="s">
        <v>76</v>
      </c>
      <c r="AY310" s="221" t="s">
        <v>150</v>
      </c>
    </row>
    <row r="311" spans="2:51" s="14" customFormat="1" ht="22.5">
      <c r="B311" s="211"/>
      <c r="C311" s="212"/>
      <c r="D311" s="202" t="s">
        <v>162</v>
      </c>
      <c r="E311" s="213" t="s">
        <v>1</v>
      </c>
      <c r="F311" s="214" t="s">
        <v>1262</v>
      </c>
      <c r="G311" s="212"/>
      <c r="H311" s="215">
        <v>210.8</v>
      </c>
      <c r="I311" s="216"/>
      <c r="J311" s="212"/>
      <c r="K311" s="212"/>
      <c r="L311" s="217"/>
      <c r="M311" s="218"/>
      <c r="N311" s="219"/>
      <c r="O311" s="219"/>
      <c r="P311" s="219"/>
      <c r="Q311" s="219"/>
      <c r="R311" s="219"/>
      <c r="S311" s="219"/>
      <c r="T311" s="220"/>
      <c r="AT311" s="221" t="s">
        <v>162</v>
      </c>
      <c r="AU311" s="221" t="s">
        <v>160</v>
      </c>
      <c r="AV311" s="14" t="s">
        <v>86</v>
      </c>
      <c r="AW311" s="14" t="s">
        <v>31</v>
      </c>
      <c r="AX311" s="14" t="s">
        <v>76</v>
      </c>
      <c r="AY311" s="221" t="s">
        <v>150</v>
      </c>
    </row>
    <row r="312" spans="2:51" s="16" customFormat="1" ht="11.25">
      <c r="B312" s="233"/>
      <c r="C312" s="234"/>
      <c r="D312" s="202" t="s">
        <v>162</v>
      </c>
      <c r="E312" s="235" t="s">
        <v>1</v>
      </c>
      <c r="F312" s="236" t="s">
        <v>170</v>
      </c>
      <c r="G312" s="234"/>
      <c r="H312" s="237">
        <v>402.996</v>
      </c>
      <c r="I312" s="238"/>
      <c r="J312" s="234"/>
      <c r="K312" s="234"/>
      <c r="L312" s="239"/>
      <c r="M312" s="240"/>
      <c r="N312" s="241"/>
      <c r="O312" s="241"/>
      <c r="P312" s="241"/>
      <c r="Q312" s="241"/>
      <c r="R312" s="241"/>
      <c r="S312" s="241"/>
      <c r="T312" s="242"/>
      <c r="AT312" s="243" t="s">
        <v>162</v>
      </c>
      <c r="AU312" s="243" t="s">
        <v>160</v>
      </c>
      <c r="AV312" s="16" t="s">
        <v>159</v>
      </c>
      <c r="AW312" s="16" t="s">
        <v>31</v>
      </c>
      <c r="AX312" s="16" t="s">
        <v>84</v>
      </c>
      <c r="AY312" s="243" t="s">
        <v>150</v>
      </c>
    </row>
    <row r="313" spans="1:65" s="2" customFormat="1" ht="24.2" customHeight="1">
      <c r="A313" s="35"/>
      <c r="B313" s="36"/>
      <c r="C313" s="187" t="s">
        <v>398</v>
      </c>
      <c r="D313" s="187" t="s">
        <v>154</v>
      </c>
      <c r="E313" s="188" t="s">
        <v>1263</v>
      </c>
      <c r="F313" s="189" t="s">
        <v>1264</v>
      </c>
      <c r="G313" s="190" t="s">
        <v>197</v>
      </c>
      <c r="H313" s="191">
        <v>133.66</v>
      </c>
      <c r="I313" s="192"/>
      <c r="J313" s="193">
        <f>ROUND(I313*H313,2)</f>
        <v>0</v>
      </c>
      <c r="K313" s="189" t="s">
        <v>158</v>
      </c>
      <c r="L313" s="40"/>
      <c r="M313" s="194" t="s">
        <v>1</v>
      </c>
      <c r="N313" s="195" t="s">
        <v>41</v>
      </c>
      <c r="O313" s="72"/>
      <c r="P313" s="196">
        <f>O313*H313</f>
        <v>0</v>
      </c>
      <c r="Q313" s="196">
        <v>0</v>
      </c>
      <c r="R313" s="196">
        <f>Q313*H313</f>
        <v>0</v>
      </c>
      <c r="S313" s="196">
        <v>0</v>
      </c>
      <c r="T313" s="197">
        <f>S313*H313</f>
        <v>0</v>
      </c>
      <c r="U313" s="35"/>
      <c r="V313" s="35"/>
      <c r="W313" s="35"/>
      <c r="X313" s="35"/>
      <c r="Y313" s="35"/>
      <c r="Z313" s="35"/>
      <c r="AA313" s="35"/>
      <c r="AB313" s="35"/>
      <c r="AC313" s="35"/>
      <c r="AD313" s="35"/>
      <c r="AE313" s="35"/>
      <c r="AR313" s="198" t="s">
        <v>159</v>
      </c>
      <c r="AT313" s="198" t="s">
        <v>154</v>
      </c>
      <c r="AU313" s="198" t="s">
        <v>160</v>
      </c>
      <c r="AY313" s="18" t="s">
        <v>150</v>
      </c>
      <c r="BE313" s="199">
        <f>IF(N313="základní",J313,0)</f>
        <v>0</v>
      </c>
      <c r="BF313" s="199">
        <f>IF(N313="snížená",J313,0)</f>
        <v>0</v>
      </c>
      <c r="BG313" s="199">
        <f>IF(N313="zákl. přenesená",J313,0)</f>
        <v>0</v>
      </c>
      <c r="BH313" s="199">
        <f>IF(N313="sníž. přenesená",J313,0)</f>
        <v>0</v>
      </c>
      <c r="BI313" s="199">
        <f>IF(N313="nulová",J313,0)</f>
        <v>0</v>
      </c>
      <c r="BJ313" s="18" t="s">
        <v>84</v>
      </c>
      <c r="BK313" s="199">
        <f>ROUND(I313*H313,2)</f>
        <v>0</v>
      </c>
      <c r="BL313" s="18" t="s">
        <v>159</v>
      </c>
      <c r="BM313" s="198" t="s">
        <v>1265</v>
      </c>
    </row>
    <row r="314" spans="2:51" s="14" customFormat="1" ht="11.25">
      <c r="B314" s="211"/>
      <c r="C314" s="212"/>
      <c r="D314" s="202" t="s">
        <v>162</v>
      </c>
      <c r="E314" s="213" t="s">
        <v>1</v>
      </c>
      <c r="F314" s="214" t="s">
        <v>1181</v>
      </c>
      <c r="G314" s="212"/>
      <c r="H314" s="215">
        <v>10.34</v>
      </c>
      <c r="I314" s="216"/>
      <c r="J314" s="212"/>
      <c r="K314" s="212"/>
      <c r="L314" s="217"/>
      <c r="M314" s="218"/>
      <c r="N314" s="219"/>
      <c r="O314" s="219"/>
      <c r="P314" s="219"/>
      <c r="Q314" s="219"/>
      <c r="R314" s="219"/>
      <c r="S314" s="219"/>
      <c r="T314" s="220"/>
      <c r="AT314" s="221" t="s">
        <v>162</v>
      </c>
      <c r="AU314" s="221" t="s">
        <v>160</v>
      </c>
      <c r="AV314" s="14" t="s">
        <v>86</v>
      </c>
      <c r="AW314" s="14" t="s">
        <v>31</v>
      </c>
      <c r="AX314" s="14" t="s">
        <v>76</v>
      </c>
      <c r="AY314" s="221" t="s">
        <v>150</v>
      </c>
    </row>
    <row r="315" spans="2:51" s="14" customFormat="1" ht="22.5">
      <c r="B315" s="211"/>
      <c r="C315" s="212"/>
      <c r="D315" s="202" t="s">
        <v>162</v>
      </c>
      <c r="E315" s="213" t="s">
        <v>1</v>
      </c>
      <c r="F315" s="214" t="s">
        <v>1182</v>
      </c>
      <c r="G315" s="212"/>
      <c r="H315" s="215">
        <v>2.9</v>
      </c>
      <c r="I315" s="216"/>
      <c r="J315" s="212"/>
      <c r="K315" s="212"/>
      <c r="L315" s="217"/>
      <c r="M315" s="218"/>
      <c r="N315" s="219"/>
      <c r="O315" s="219"/>
      <c r="P315" s="219"/>
      <c r="Q315" s="219"/>
      <c r="R315" s="219"/>
      <c r="S315" s="219"/>
      <c r="T315" s="220"/>
      <c r="AT315" s="221" t="s">
        <v>162</v>
      </c>
      <c r="AU315" s="221" t="s">
        <v>160</v>
      </c>
      <c r="AV315" s="14" t="s">
        <v>86</v>
      </c>
      <c r="AW315" s="14" t="s">
        <v>31</v>
      </c>
      <c r="AX315" s="14" t="s">
        <v>76</v>
      </c>
      <c r="AY315" s="221" t="s">
        <v>150</v>
      </c>
    </row>
    <row r="316" spans="2:51" s="14" customFormat="1" ht="22.5">
      <c r="B316" s="211"/>
      <c r="C316" s="212"/>
      <c r="D316" s="202" t="s">
        <v>162</v>
      </c>
      <c r="E316" s="213" t="s">
        <v>1</v>
      </c>
      <c r="F316" s="214" t="s">
        <v>1183</v>
      </c>
      <c r="G316" s="212"/>
      <c r="H316" s="215">
        <v>11.075</v>
      </c>
      <c r="I316" s="216"/>
      <c r="J316" s="212"/>
      <c r="K316" s="212"/>
      <c r="L316" s="217"/>
      <c r="M316" s="218"/>
      <c r="N316" s="219"/>
      <c r="O316" s="219"/>
      <c r="P316" s="219"/>
      <c r="Q316" s="219"/>
      <c r="R316" s="219"/>
      <c r="S316" s="219"/>
      <c r="T316" s="220"/>
      <c r="AT316" s="221" t="s">
        <v>162</v>
      </c>
      <c r="AU316" s="221" t="s">
        <v>160</v>
      </c>
      <c r="AV316" s="14" t="s">
        <v>86</v>
      </c>
      <c r="AW316" s="14" t="s">
        <v>31</v>
      </c>
      <c r="AX316" s="14" t="s">
        <v>76</v>
      </c>
      <c r="AY316" s="221" t="s">
        <v>150</v>
      </c>
    </row>
    <row r="317" spans="2:51" s="14" customFormat="1" ht="11.25">
      <c r="B317" s="211"/>
      <c r="C317" s="212"/>
      <c r="D317" s="202" t="s">
        <v>162</v>
      </c>
      <c r="E317" s="213" t="s">
        <v>1</v>
      </c>
      <c r="F317" s="214" t="s">
        <v>1184</v>
      </c>
      <c r="G317" s="212"/>
      <c r="H317" s="215">
        <v>14.5</v>
      </c>
      <c r="I317" s="216"/>
      <c r="J317" s="212"/>
      <c r="K317" s="212"/>
      <c r="L317" s="217"/>
      <c r="M317" s="218"/>
      <c r="N317" s="219"/>
      <c r="O317" s="219"/>
      <c r="P317" s="219"/>
      <c r="Q317" s="219"/>
      <c r="R317" s="219"/>
      <c r="S317" s="219"/>
      <c r="T317" s="220"/>
      <c r="AT317" s="221" t="s">
        <v>162</v>
      </c>
      <c r="AU317" s="221" t="s">
        <v>160</v>
      </c>
      <c r="AV317" s="14" t="s">
        <v>86</v>
      </c>
      <c r="AW317" s="14" t="s">
        <v>31</v>
      </c>
      <c r="AX317" s="14" t="s">
        <v>76</v>
      </c>
      <c r="AY317" s="221" t="s">
        <v>150</v>
      </c>
    </row>
    <row r="318" spans="2:51" s="14" customFormat="1" ht="22.5">
      <c r="B318" s="211"/>
      <c r="C318" s="212"/>
      <c r="D318" s="202" t="s">
        <v>162</v>
      </c>
      <c r="E318" s="213" t="s">
        <v>1</v>
      </c>
      <c r="F318" s="214" t="s">
        <v>1185</v>
      </c>
      <c r="G318" s="212"/>
      <c r="H318" s="215">
        <v>9.815</v>
      </c>
      <c r="I318" s="216"/>
      <c r="J318" s="212"/>
      <c r="K318" s="212"/>
      <c r="L318" s="217"/>
      <c r="M318" s="218"/>
      <c r="N318" s="219"/>
      <c r="O318" s="219"/>
      <c r="P318" s="219"/>
      <c r="Q318" s="219"/>
      <c r="R318" s="219"/>
      <c r="S318" s="219"/>
      <c r="T318" s="220"/>
      <c r="AT318" s="221" t="s">
        <v>162</v>
      </c>
      <c r="AU318" s="221" t="s">
        <v>160</v>
      </c>
      <c r="AV318" s="14" t="s">
        <v>86</v>
      </c>
      <c r="AW318" s="14" t="s">
        <v>31</v>
      </c>
      <c r="AX318" s="14" t="s">
        <v>76</v>
      </c>
      <c r="AY318" s="221" t="s">
        <v>150</v>
      </c>
    </row>
    <row r="319" spans="2:51" s="14" customFormat="1" ht="11.25">
      <c r="B319" s="211"/>
      <c r="C319" s="212"/>
      <c r="D319" s="202" t="s">
        <v>162</v>
      </c>
      <c r="E319" s="213" t="s">
        <v>1</v>
      </c>
      <c r="F319" s="214" t="s">
        <v>1186</v>
      </c>
      <c r="G319" s="212"/>
      <c r="H319" s="215">
        <v>9.53</v>
      </c>
      <c r="I319" s="216"/>
      <c r="J319" s="212"/>
      <c r="K319" s="212"/>
      <c r="L319" s="217"/>
      <c r="M319" s="218"/>
      <c r="N319" s="219"/>
      <c r="O319" s="219"/>
      <c r="P319" s="219"/>
      <c r="Q319" s="219"/>
      <c r="R319" s="219"/>
      <c r="S319" s="219"/>
      <c r="T319" s="220"/>
      <c r="AT319" s="221" t="s">
        <v>162</v>
      </c>
      <c r="AU319" s="221" t="s">
        <v>160</v>
      </c>
      <c r="AV319" s="14" t="s">
        <v>86</v>
      </c>
      <c r="AW319" s="14" t="s">
        <v>31</v>
      </c>
      <c r="AX319" s="14" t="s">
        <v>76</v>
      </c>
      <c r="AY319" s="221" t="s">
        <v>150</v>
      </c>
    </row>
    <row r="320" spans="2:51" s="14" customFormat="1" ht="22.5">
      <c r="B320" s="211"/>
      <c r="C320" s="212"/>
      <c r="D320" s="202" t="s">
        <v>162</v>
      </c>
      <c r="E320" s="213" t="s">
        <v>1</v>
      </c>
      <c r="F320" s="214" t="s">
        <v>1187</v>
      </c>
      <c r="G320" s="212"/>
      <c r="H320" s="215">
        <v>75.5</v>
      </c>
      <c r="I320" s="216"/>
      <c r="J320" s="212"/>
      <c r="K320" s="212"/>
      <c r="L320" s="217"/>
      <c r="M320" s="218"/>
      <c r="N320" s="219"/>
      <c r="O320" s="219"/>
      <c r="P320" s="219"/>
      <c r="Q320" s="219"/>
      <c r="R320" s="219"/>
      <c r="S320" s="219"/>
      <c r="T320" s="220"/>
      <c r="AT320" s="221" t="s">
        <v>162</v>
      </c>
      <c r="AU320" s="221" t="s">
        <v>160</v>
      </c>
      <c r="AV320" s="14" t="s">
        <v>86</v>
      </c>
      <c r="AW320" s="14" t="s">
        <v>31</v>
      </c>
      <c r="AX320" s="14" t="s">
        <v>76</v>
      </c>
      <c r="AY320" s="221" t="s">
        <v>150</v>
      </c>
    </row>
    <row r="321" spans="2:51" s="16" customFormat="1" ht="11.25">
      <c r="B321" s="233"/>
      <c r="C321" s="234"/>
      <c r="D321" s="202" t="s">
        <v>162</v>
      </c>
      <c r="E321" s="235" t="s">
        <v>1</v>
      </c>
      <c r="F321" s="236" t="s">
        <v>170</v>
      </c>
      <c r="G321" s="234"/>
      <c r="H321" s="237">
        <v>133.66</v>
      </c>
      <c r="I321" s="238"/>
      <c r="J321" s="234"/>
      <c r="K321" s="234"/>
      <c r="L321" s="239"/>
      <c r="M321" s="240"/>
      <c r="N321" s="241"/>
      <c r="O321" s="241"/>
      <c r="P321" s="241"/>
      <c r="Q321" s="241"/>
      <c r="R321" s="241"/>
      <c r="S321" s="241"/>
      <c r="T321" s="242"/>
      <c r="AT321" s="243" t="s">
        <v>162</v>
      </c>
      <c r="AU321" s="243" t="s">
        <v>160</v>
      </c>
      <c r="AV321" s="16" t="s">
        <v>159</v>
      </c>
      <c r="AW321" s="16" t="s">
        <v>31</v>
      </c>
      <c r="AX321" s="16" t="s">
        <v>84</v>
      </c>
      <c r="AY321" s="243" t="s">
        <v>150</v>
      </c>
    </row>
    <row r="322" spans="1:65" s="2" customFormat="1" ht="16.5" customHeight="1">
      <c r="A322" s="35"/>
      <c r="B322" s="36"/>
      <c r="C322" s="244" t="s">
        <v>402</v>
      </c>
      <c r="D322" s="244" t="s">
        <v>255</v>
      </c>
      <c r="E322" s="245" t="s">
        <v>1266</v>
      </c>
      <c r="F322" s="246" t="s">
        <v>1267</v>
      </c>
      <c r="G322" s="247" t="s">
        <v>191</v>
      </c>
      <c r="H322" s="248">
        <v>0.241</v>
      </c>
      <c r="I322" s="249"/>
      <c r="J322" s="250">
        <f>ROUND(I322*H322,2)</f>
        <v>0</v>
      </c>
      <c r="K322" s="246" t="s">
        <v>158</v>
      </c>
      <c r="L322" s="251"/>
      <c r="M322" s="252" t="s">
        <v>1</v>
      </c>
      <c r="N322" s="253" t="s">
        <v>41</v>
      </c>
      <c r="O322" s="72"/>
      <c r="P322" s="196">
        <f>O322*H322</f>
        <v>0</v>
      </c>
      <c r="Q322" s="196">
        <v>1</v>
      </c>
      <c r="R322" s="196">
        <f>Q322*H322</f>
        <v>0.241</v>
      </c>
      <c r="S322" s="196">
        <v>0</v>
      </c>
      <c r="T322" s="197">
        <f>S322*H322</f>
        <v>0</v>
      </c>
      <c r="U322" s="35"/>
      <c r="V322" s="35"/>
      <c r="W322" s="35"/>
      <c r="X322" s="35"/>
      <c r="Y322" s="35"/>
      <c r="Z322" s="35"/>
      <c r="AA322" s="35"/>
      <c r="AB322" s="35"/>
      <c r="AC322" s="35"/>
      <c r="AD322" s="35"/>
      <c r="AE322" s="35"/>
      <c r="AR322" s="198" t="s">
        <v>228</v>
      </c>
      <c r="AT322" s="198" t="s">
        <v>255</v>
      </c>
      <c r="AU322" s="198" t="s">
        <v>160</v>
      </c>
      <c r="AY322" s="18" t="s">
        <v>150</v>
      </c>
      <c r="BE322" s="199">
        <f>IF(N322="základní",J322,0)</f>
        <v>0</v>
      </c>
      <c r="BF322" s="199">
        <f>IF(N322="snížená",J322,0)</f>
        <v>0</v>
      </c>
      <c r="BG322" s="199">
        <f>IF(N322="zákl. přenesená",J322,0)</f>
        <v>0</v>
      </c>
      <c r="BH322" s="199">
        <f>IF(N322="sníž. přenesená",J322,0)</f>
        <v>0</v>
      </c>
      <c r="BI322" s="199">
        <f>IF(N322="nulová",J322,0)</f>
        <v>0</v>
      </c>
      <c r="BJ322" s="18" t="s">
        <v>84</v>
      </c>
      <c r="BK322" s="199">
        <f>ROUND(I322*H322,2)</f>
        <v>0</v>
      </c>
      <c r="BL322" s="18" t="s">
        <v>159</v>
      </c>
      <c r="BM322" s="198" t="s">
        <v>1268</v>
      </c>
    </row>
    <row r="323" spans="2:51" s="14" customFormat="1" ht="11.25">
      <c r="B323" s="211"/>
      <c r="C323" s="212"/>
      <c r="D323" s="202" t="s">
        <v>162</v>
      </c>
      <c r="E323" s="213" t="s">
        <v>1</v>
      </c>
      <c r="F323" s="214" t="s">
        <v>1269</v>
      </c>
      <c r="G323" s="212"/>
      <c r="H323" s="215">
        <v>536.656</v>
      </c>
      <c r="I323" s="216"/>
      <c r="J323" s="212"/>
      <c r="K323" s="212"/>
      <c r="L323" s="217"/>
      <c r="M323" s="218"/>
      <c r="N323" s="219"/>
      <c r="O323" s="219"/>
      <c r="P323" s="219"/>
      <c r="Q323" s="219"/>
      <c r="R323" s="219"/>
      <c r="S323" s="219"/>
      <c r="T323" s="220"/>
      <c r="AT323" s="221" t="s">
        <v>162</v>
      </c>
      <c r="AU323" s="221" t="s">
        <v>160</v>
      </c>
      <c r="AV323" s="14" t="s">
        <v>86</v>
      </c>
      <c r="AW323" s="14" t="s">
        <v>31</v>
      </c>
      <c r="AX323" s="14" t="s">
        <v>84</v>
      </c>
      <c r="AY323" s="221" t="s">
        <v>150</v>
      </c>
    </row>
    <row r="324" spans="2:51" s="14" customFormat="1" ht="11.25">
      <c r="B324" s="211"/>
      <c r="C324" s="212"/>
      <c r="D324" s="202" t="s">
        <v>162</v>
      </c>
      <c r="E324" s="212"/>
      <c r="F324" s="214" t="s">
        <v>1270</v>
      </c>
      <c r="G324" s="212"/>
      <c r="H324" s="215">
        <v>0.241</v>
      </c>
      <c r="I324" s="216"/>
      <c r="J324" s="212"/>
      <c r="K324" s="212"/>
      <c r="L324" s="217"/>
      <c r="M324" s="218"/>
      <c r="N324" s="219"/>
      <c r="O324" s="219"/>
      <c r="P324" s="219"/>
      <c r="Q324" s="219"/>
      <c r="R324" s="219"/>
      <c r="S324" s="219"/>
      <c r="T324" s="220"/>
      <c r="AT324" s="221" t="s">
        <v>162</v>
      </c>
      <c r="AU324" s="221" t="s">
        <v>160</v>
      </c>
      <c r="AV324" s="14" t="s">
        <v>86</v>
      </c>
      <c r="AW324" s="14" t="s">
        <v>4</v>
      </c>
      <c r="AX324" s="14" t="s">
        <v>84</v>
      </c>
      <c r="AY324" s="221" t="s">
        <v>150</v>
      </c>
    </row>
    <row r="325" spans="1:65" s="2" customFormat="1" ht="24.2" customHeight="1">
      <c r="A325" s="35"/>
      <c r="B325" s="36"/>
      <c r="C325" s="187" t="s">
        <v>409</v>
      </c>
      <c r="D325" s="187" t="s">
        <v>154</v>
      </c>
      <c r="E325" s="188" t="s">
        <v>1271</v>
      </c>
      <c r="F325" s="189" t="s">
        <v>1272</v>
      </c>
      <c r="G325" s="190" t="s">
        <v>356</v>
      </c>
      <c r="H325" s="191">
        <v>2</v>
      </c>
      <c r="I325" s="192"/>
      <c r="J325" s="193">
        <f>ROUND(I325*H325,2)</f>
        <v>0</v>
      </c>
      <c r="K325" s="189" t="s">
        <v>158</v>
      </c>
      <c r="L325" s="40"/>
      <c r="M325" s="194" t="s">
        <v>1</v>
      </c>
      <c r="N325" s="195" t="s">
        <v>41</v>
      </c>
      <c r="O325" s="72"/>
      <c r="P325" s="196">
        <f>O325*H325</f>
        <v>0</v>
      </c>
      <c r="Q325" s="196">
        <v>0</v>
      </c>
      <c r="R325" s="196">
        <f>Q325*H325</f>
        <v>0</v>
      </c>
      <c r="S325" s="196">
        <v>0</v>
      </c>
      <c r="T325" s="197">
        <f>S325*H325</f>
        <v>0</v>
      </c>
      <c r="U325" s="35"/>
      <c r="V325" s="35"/>
      <c r="W325" s="35"/>
      <c r="X325" s="35"/>
      <c r="Y325" s="35"/>
      <c r="Z325" s="35"/>
      <c r="AA325" s="35"/>
      <c r="AB325" s="35"/>
      <c r="AC325" s="35"/>
      <c r="AD325" s="35"/>
      <c r="AE325" s="35"/>
      <c r="AR325" s="198" t="s">
        <v>159</v>
      </c>
      <c r="AT325" s="198" t="s">
        <v>154</v>
      </c>
      <c r="AU325" s="198" t="s">
        <v>160</v>
      </c>
      <c r="AY325" s="18" t="s">
        <v>150</v>
      </c>
      <c r="BE325" s="199">
        <f>IF(N325="základní",J325,0)</f>
        <v>0</v>
      </c>
      <c r="BF325" s="199">
        <f>IF(N325="snížená",J325,0)</f>
        <v>0</v>
      </c>
      <c r="BG325" s="199">
        <f>IF(N325="zákl. přenesená",J325,0)</f>
        <v>0</v>
      </c>
      <c r="BH325" s="199">
        <f>IF(N325="sníž. přenesená",J325,0)</f>
        <v>0</v>
      </c>
      <c r="BI325" s="199">
        <f>IF(N325="nulová",J325,0)</f>
        <v>0</v>
      </c>
      <c r="BJ325" s="18" t="s">
        <v>84</v>
      </c>
      <c r="BK325" s="199">
        <f>ROUND(I325*H325,2)</f>
        <v>0</v>
      </c>
      <c r="BL325" s="18" t="s">
        <v>159</v>
      </c>
      <c r="BM325" s="198" t="s">
        <v>1273</v>
      </c>
    </row>
    <row r="326" spans="2:51" s="14" customFormat="1" ht="11.25">
      <c r="B326" s="211"/>
      <c r="C326" s="212"/>
      <c r="D326" s="202" t="s">
        <v>162</v>
      </c>
      <c r="E326" s="213" t="s">
        <v>1</v>
      </c>
      <c r="F326" s="214" t="s">
        <v>1274</v>
      </c>
      <c r="G326" s="212"/>
      <c r="H326" s="215">
        <v>2</v>
      </c>
      <c r="I326" s="216"/>
      <c r="J326" s="212"/>
      <c r="K326" s="212"/>
      <c r="L326" s="217"/>
      <c r="M326" s="218"/>
      <c r="N326" s="219"/>
      <c r="O326" s="219"/>
      <c r="P326" s="219"/>
      <c r="Q326" s="219"/>
      <c r="R326" s="219"/>
      <c r="S326" s="219"/>
      <c r="T326" s="220"/>
      <c r="AT326" s="221" t="s">
        <v>162</v>
      </c>
      <c r="AU326" s="221" t="s">
        <v>160</v>
      </c>
      <c r="AV326" s="14" t="s">
        <v>86</v>
      </c>
      <c r="AW326" s="14" t="s">
        <v>31</v>
      </c>
      <c r="AX326" s="14" t="s">
        <v>84</v>
      </c>
      <c r="AY326" s="221" t="s">
        <v>150</v>
      </c>
    </row>
    <row r="327" spans="1:65" s="2" customFormat="1" ht="16.5" customHeight="1">
      <c r="A327" s="35"/>
      <c r="B327" s="36"/>
      <c r="C327" s="244" t="s">
        <v>413</v>
      </c>
      <c r="D327" s="244" t="s">
        <v>255</v>
      </c>
      <c r="E327" s="245" t="s">
        <v>1275</v>
      </c>
      <c r="F327" s="246" t="s">
        <v>1276</v>
      </c>
      <c r="G327" s="247" t="s">
        <v>356</v>
      </c>
      <c r="H327" s="248">
        <v>2</v>
      </c>
      <c r="I327" s="249"/>
      <c r="J327" s="250">
        <f>ROUND(I327*H327,2)</f>
        <v>0</v>
      </c>
      <c r="K327" s="246" t="s">
        <v>1</v>
      </c>
      <c r="L327" s="251"/>
      <c r="M327" s="252" t="s">
        <v>1</v>
      </c>
      <c r="N327" s="253" t="s">
        <v>41</v>
      </c>
      <c r="O327" s="72"/>
      <c r="P327" s="196">
        <f>O327*H327</f>
        <v>0</v>
      </c>
      <c r="Q327" s="196">
        <v>0.0506</v>
      </c>
      <c r="R327" s="196">
        <f>Q327*H327</f>
        <v>0.1012</v>
      </c>
      <c r="S327" s="196">
        <v>0</v>
      </c>
      <c r="T327" s="197">
        <f>S327*H327</f>
        <v>0</v>
      </c>
      <c r="U327" s="35"/>
      <c r="V327" s="35"/>
      <c r="W327" s="35"/>
      <c r="X327" s="35"/>
      <c r="Y327" s="35"/>
      <c r="Z327" s="35"/>
      <c r="AA327" s="35"/>
      <c r="AB327" s="35"/>
      <c r="AC327" s="35"/>
      <c r="AD327" s="35"/>
      <c r="AE327" s="35"/>
      <c r="AR327" s="198" t="s">
        <v>228</v>
      </c>
      <c r="AT327" s="198" t="s">
        <v>255</v>
      </c>
      <c r="AU327" s="198" t="s">
        <v>160</v>
      </c>
      <c r="AY327" s="18" t="s">
        <v>150</v>
      </c>
      <c r="BE327" s="199">
        <f>IF(N327="základní",J327,0)</f>
        <v>0</v>
      </c>
      <c r="BF327" s="199">
        <f>IF(N327="snížená",J327,0)</f>
        <v>0</v>
      </c>
      <c r="BG327" s="199">
        <f>IF(N327="zákl. přenesená",J327,0)</f>
        <v>0</v>
      </c>
      <c r="BH327" s="199">
        <f>IF(N327="sníž. přenesená",J327,0)</f>
        <v>0</v>
      </c>
      <c r="BI327" s="199">
        <f>IF(N327="nulová",J327,0)</f>
        <v>0</v>
      </c>
      <c r="BJ327" s="18" t="s">
        <v>84</v>
      </c>
      <c r="BK327" s="199">
        <f>ROUND(I327*H327,2)</f>
        <v>0</v>
      </c>
      <c r="BL327" s="18" t="s">
        <v>159</v>
      </c>
      <c r="BM327" s="198" t="s">
        <v>1277</v>
      </c>
    </row>
    <row r="328" spans="2:51" s="14" customFormat="1" ht="11.25">
      <c r="B328" s="211"/>
      <c r="C328" s="212"/>
      <c r="D328" s="202" t="s">
        <v>162</v>
      </c>
      <c r="E328" s="213" t="s">
        <v>1</v>
      </c>
      <c r="F328" s="214" t="s">
        <v>1274</v>
      </c>
      <c r="G328" s="212"/>
      <c r="H328" s="215">
        <v>2</v>
      </c>
      <c r="I328" s="216"/>
      <c r="J328" s="212"/>
      <c r="K328" s="212"/>
      <c r="L328" s="217"/>
      <c r="M328" s="218"/>
      <c r="N328" s="219"/>
      <c r="O328" s="219"/>
      <c r="P328" s="219"/>
      <c r="Q328" s="219"/>
      <c r="R328" s="219"/>
      <c r="S328" s="219"/>
      <c r="T328" s="220"/>
      <c r="AT328" s="221" t="s">
        <v>162</v>
      </c>
      <c r="AU328" s="221" t="s">
        <v>160</v>
      </c>
      <c r="AV328" s="14" t="s">
        <v>86</v>
      </c>
      <c r="AW328" s="14" t="s">
        <v>31</v>
      </c>
      <c r="AX328" s="14" t="s">
        <v>84</v>
      </c>
      <c r="AY328" s="221" t="s">
        <v>150</v>
      </c>
    </row>
    <row r="329" spans="2:63" s="12" customFormat="1" ht="22.9" customHeight="1">
      <c r="B329" s="171"/>
      <c r="C329" s="172"/>
      <c r="D329" s="173" t="s">
        <v>75</v>
      </c>
      <c r="E329" s="185" t="s">
        <v>234</v>
      </c>
      <c r="F329" s="185" t="s">
        <v>623</v>
      </c>
      <c r="G329" s="172"/>
      <c r="H329" s="172"/>
      <c r="I329" s="175"/>
      <c r="J329" s="186">
        <f>BK329</f>
        <v>0</v>
      </c>
      <c r="K329" s="172"/>
      <c r="L329" s="177"/>
      <c r="M329" s="178"/>
      <c r="N329" s="179"/>
      <c r="O329" s="179"/>
      <c r="P329" s="180">
        <f>P330</f>
        <v>0</v>
      </c>
      <c r="Q329" s="179"/>
      <c r="R329" s="180">
        <f>R330</f>
        <v>0</v>
      </c>
      <c r="S329" s="179"/>
      <c r="T329" s="181">
        <f>T330</f>
        <v>0</v>
      </c>
      <c r="AR329" s="182" t="s">
        <v>84</v>
      </c>
      <c r="AT329" s="183" t="s">
        <v>75</v>
      </c>
      <c r="AU329" s="183" t="s">
        <v>84</v>
      </c>
      <c r="AY329" s="182" t="s">
        <v>150</v>
      </c>
      <c r="BK329" s="184">
        <f>BK330</f>
        <v>0</v>
      </c>
    </row>
    <row r="330" spans="2:63" s="12" customFormat="1" ht="20.85" customHeight="1">
      <c r="B330" s="171"/>
      <c r="C330" s="172"/>
      <c r="D330" s="173" t="s">
        <v>75</v>
      </c>
      <c r="E330" s="185" t="s">
        <v>786</v>
      </c>
      <c r="F330" s="185" t="s">
        <v>1278</v>
      </c>
      <c r="G330" s="172"/>
      <c r="H330" s="172"/>
      <c r="I330" s="175"/>
      <c r="J330" s="186">
        <f>BK330</f>
        <v>0</v>
      </c>
      <c r="K330" s="172"/>
      <c r="L330" s="177"/>
      <c r="M330" s="178"/>
      <c r="N330" s="179"/>
      <c r="O330" s="179"/>
      <c r="P330" s="180">
        <f>SUM(P331:P333)</f>
        <v>0</v>
      </c>
      <c r="Q330" s="179"/>
      <c r="R330" s="180">
        <f>SUM(R331:R333)</f>
        <v>0</v>
      </c>
      <c r="S330" s="179"/>
      <c r="T330" s="181">
        <f>SUM(T331:T333)</f>
        <v>0</v>
      </c>
      <c r="AR330" s="182" t="s">
        <v>84</v>
      </c>
      <c r="AT330" s="183" t="s">
        <v>75</v>
      </c>
      <c r="AU330" s="183" t="s">
        <v>86</v>
      </c>
      <c r="AY330" s="182" t="s">
        <v>150</v>
      </c>
      <c r="BK330" s="184">
        <f>SUM(BK331:BK333)</f>
        <v>0</v>
      </c>
    </row>
    <row r="331" spans="1:65" s="2" customFormat="1" ht="24.2" customHeight="1">
      <c r="A331" s="35"/>
      <c r="B331" s="36"/>
      <c r="C331" s="187" t="s">
        <v>417</v>
      </c>
      <c r="D331" s="187" t="s">
        <v>154</v>
      </c>
      <c r="E331" s="188" t="s">
        <v>1038</v>
      </c>
      <c r="F331" s="189" t="s">
        <v>1039</v>
      </c>
      <c r="G331" s="190" t="s">
        <v>191</v>
      </c>
      <c r="H331" s="191">
        <v>14.385</v>
      </c>
      <c r="I331" s="192"/>
      <c r="J331" s="193">
        <f>ROUND(I331*H331,2)</f>
        <v>0</v>
      </c>
      <c r="K331" s="189" t="s">
        <v>1</v>
      </c>
      <c r="L331" s="40"/>
      <c r="M331" s="194" t="s">
        <v>1</v>
      </c>
      <c r="N331" s="195" t="s">
        <v>41</v>
      </c>
      <c r="O331" s="72"/>
      <c r="P331" s="196">
        <f>O331*H331</f>
        <v>0</v>
      </c>
      <c r="Q331" s="196">
        <v>0</v>
      </c>
      <c r="R331" s="196">
        <f>Q331*H331</f>
        <v>0</v>
      </c>
      <c r="S331" s="196">
        <v>0</v>
      </c>
      <c r="T331" s="197">
        <f>S331*H331</f>
        <v>0</v>
      </c>
      <c r="U331" s="35"/>
      <c r="V331" s="35"/>
      <c r="W331" s="35"/>
      <c r="X331" s="35"/>
      <c r="Y331" s="35"/>
      <c r="Z331" s="35"/>
      <c r="AA331" s="35"/>
      <c r="AB331" s="35"/>
      <c r="AC331" s="35"/>
      <c r="AD331" s="35"/>
      <c r="AE331" s="35"/>
      <c r="AR331" s="198" t="s">
        <v>159</v>
      </c>
      <c r="AT331" s="198" t="s">
        <v>154</v>
      </c>
      <c r="AU331" s="198" t="s">
        <v>160</v>
      </c>
      <c r="AY331" s="18" t="s">
        <v>150</v>
      </c>
      <c r="BE331" s="199">
        <f>IF(N331="základní",J331,0)</f>
        <v>0</v>
      </c>
      <c r="BF331" s="199">
        <f>IF(N331="snížená",J331,0)</f>
        <v>0</v>
      </c>
      <c r="BG331" s="199">
        <f>IF(N331="zákl. přenesená",J331,0)</f>
        <v>0</v>
      </c>
      <c r="BH331" s="199">
        <f>IF(N331="sníž. přenesená",J331,0)</f>
        <v>0</v>
      </c>
      <c r="BI331" s="199">
        <f>IF(N331="nulová",J331,0)</f>
        <v>0</v>
      </c>
      <c r="BJ331" s="18" t="s">
        <v>84</v>
      </c>
      <c r="BK331" s="199">
        <f>ROUND(I331*H331,2)</f>
        <v>0</v>
      </c>
      <c r="BL331" s="18" t="s">
        <v>159</v>
      </c>
      <c r="BM331" s="198" t="s">
        <v>1279</v>
      </c>
    </row>
    <row r="332" spans="1:65" s="2" customFormat="1" ht="37.9" customHeight="1">
      <c r="A332" s="35"/>
      <c r="B332" s="36"/>
      <c r="C332" s="187" t="s">
        <v>426</v>
      </c>
      <c r="D332" s="187" t="s">
        <v>154</v>
      </c>
      <c r="E332" s="188" t="s">
        <v>1280</v>
      </c>
      <c r="F332" s="189" t="s">
        <v>1281</v>
      </c>
      <c r="G332" s="190" t="s">
        <v>191</v>
      </c>
      <c r="H332" s="191">
        <v>14.385</v>
      </c>
      <c r="I332" s="192"/>
      <c r="J332" s="193">
        <f>ROUND(I332*H332,2)</f>
        <v>0</v>
      </c>
      <c r="K332" s="189" t="s">
        <v>158</v>
      </c>
      <c r="L332" s="40"/>
      <c r="M332" s="194" t="s">
        <v>1</v>
      </c>
      <c r="N332" s="195" t="s">
        <v>41</v>
      </c>
      <c r="O332" s="72"/>
      <c r="P332" s="196">
        <f>O332*H332</f>
        <v>0</v>
      </c>
      <c r="Q332" s="196">
        <v>0</v>
      </c>
      <c r="R332" s="196">
        <f>Q332*H332</f>
        <v>0</v>
      </c>
      <c r="S332" s="196">
        <v>0</v>
      </c>
      <c r="T332" s="197">
        <f>S332*H332</f>
        <v>0</v>
      </c>
      <c r="U332" s="35"/>
      <c r="V332" s="35"/>
      <c r="W332" s="35"/>
      <c r="X332" s="35"/>
      <c r="Y332" s="35"/>
      <c r="Z332" s="35"/>
      <c r="AA332" s="35"/>
      <c r="AB332" s="35"/>
      <c r="AC332" s="35"/>
      <c r="AD332" s="35"/>
      <c r="AE332" s="35"/>
      <c r="AR332" s="198" t="s">
        <v>159</v>
      </c>
      <c r="AT332" s="198" t="s">
        <v>154</v>
      </c>
      <c r="AU332" s="198" t="s">
        <v>160</v>
      </c>
      <c r="AY332" s="18" t="s">
        <v>150</v>
      </c>
      <c r="BE332" s="199">
        <f>IF(N332="základní",J332,0)</f>
        <v>0</v>
      </c>
      <c r="BF332" s="199">
        <f>IF(N332="snížená",J332,0)</f>
        <v>0</v>
      </c>
      <c r="BG332" s="199">
        <f>IF(N332="zákl. přenesená",J332,0)</f>
        <v>0</v>
      </c>
      <c r="BH332" s="199">
        <f>IF(N332="sníž. přenesená",J332,0)</f>
        <v>0</v>
      </c>
      <c r="BI332" s="199">
        <f>IF(N332="nulová",J332,0)</f>
        <v>0</v>
      </c>
      <c r="BJ332" s="18" t="s">
        <v>84</v>
      </c>
      <c r="BK332" s="199">
        <f>ROUND(I332*H332,2)</f>
        <v>0</v>
      </c>
      <c r="BL332" s="18" t="s">
        <v>159</v>
      </c>
      <c r="BM332" s="198" t="s">
        <v>1282</v>
      </c>
    </row>
    <row r="333" spans="1:65" s="2" customFormat="1" ht="24.2" customHeight="1">
      <c r="A333" s="35"/>
      <c r="B333" s="36"/>
      <c r="C333" s="187" t="s">
        <v>432</v>
      </c>
      <c r="D333" s="187" t="s">
        <v>154</v>
      </c>
      <c r="E333" s="188" t="s">
        <v>1283</v>
      </c>
      <c r="F333" s="189" t="s">
        <v>1284</v>
      </c>
      <c r="G333" s="190" t="s">
        <v>191</v>
      </c>
      <c r="H333" s="191">
        <v>5071.034</v>
      </c>
      <c r="I333" s="192"/>
      <c r="J333" s="193">
        <f>ROUND(I333*H333,2)</f>
        <v>0</v>
      </c>
      <c r="K333" s="189" t="s">
        <v>158</v>
      </c>
      <c r="L333" s="40"/>
      <c r="M333" s="254" t="s">
        <v>1</v>
      </c>
      <c r="N333" s="255" t="s">
        <v>41</v>
      </c>
      <c r="O333" s="256"/>
      <c r="P333" s="257">
        <f>O333*H333</f>
        <v>0</v>
      </c>
      <c r="Q333" s="257">
        <v>0</v>
      </c>
      <c r="R333" s="257">
        <f>Q333*H333</f>
        <v>0</v>
      </c>
      <c r="S333" s="257">
        <v>0</v>
      </c>
      <c r="T333" s="258">
        <f>S333*H333</f>
        <v>0</v>
      </c>
      <c r="U333" s="35"/>
      <c r="V333" s="35"/>
      <c r="W333" s="35"/>
      <c r="X333" s="35"/>
      <c r="Y333" s="35"/>
      <c r="Z333" s="35"/>
      <c r="AA333" s="35"/>
      <c r="AB333" s="35"/>
      <c r="AC333" s="35"/>
      <c r="AD333" s="35"/>
      <c r="AE333" s="35"/>
      <c r="AR333" s="198" t="s">
        <v>159</v>
      </c>
      <c r="AT333" s="198" t="s">
        <v>154</v>
      </c>
      <c r="AU333" s="198" t="s">
        <v>160</v>
      </c>
      <c r="AY333" s="18" t="s">
        <v>150</v>
      </c>
      <c r="BE333" s="199">
        <f>IF(N333="základní",J333,0)</f>
        <v>0</v>
      </c>
      <c r="BF333" s="199">
        <f>IF(N333="snížená",J333,0)</f>
        <v>0</v>
      </c>
      <c r="BG333" s="199">
        <f>IF(N333="zákl. přenesená",J333,0)</f>
        <v>0</v>
      </c>
      <c r="BH333" s="199">
        <f>IF(N333="sníž. přenesená",J333,0)</f>
        <v>0</v>
      </c>
      <c r="BI333" s="199">
        <f>IF(N333="nulová",J333,0)</f>
        <v>0</v>
      </c>
      <c r="BJ333" s="18" t="s">
        <v>84</v>
      </c>
      <c r="BK333" s="199">
        <f>ROUND(I333*H333,2)</f>
        <v>0</v>
      </c>
      <c r="BL333" s="18" t="s">
        <v>159</v>
      </c>
      <c r="BM333" s="198" t="s">
        <v>1285</v>
      </c>
    </row>
    <row r="334" spans="1:31" s="2" customFormat="1" ht="6.95" customHeight="1">
      <c r="A334" s="35"/>
      <c r="B334" s="55"/>
      <c r="C334" s="56"/>
      <c r="D334" s="56"/>
      <c r="E334" s="56"/>
      <c r="F334" s="56"/>
      <c r="G334" s="56"/>
      <c r="H334" s="56"/>
      <c r="I334" s="56"/>
      <c r="J334" s="56"/>
      <c r="K334" s="56"/>
      <c r="L334" s="40"/>
      <c r="M334" s="35"/>
      <c r="O334" s="35"/>
      <c r="P334" s="35"/>
      <c r="Q334" s="35"/>
      <c r="R334" s="35"/>
      <c r="S334" s="35"/>
      <c r="T334" s="35"/>
      <c r="U334" s="35"/>
      <c r="V334" s="35"/>
      <c r="W334" s="35"/>
      <c r="X334" s="35"/>
      <c r="Y334" s="35"/>
      <c r="Z334" s="35"/>
      <c r="AA334" s="35"/>
      <c r="AB334" s="35"/>
      <c r="AC334" s="35"/>
      <c r="AD334" s="35"/>
      <c r="AE334" s="35"/>
    </row>
  </sheetData>
  <sheetProtection algorithmName="SHA-512" hashValue="DTgbJvVXL0olwyUYdZd8Y4oxHwSPamvjeWzCXueckvkX/plp7fL26xplae15saUM3a81lp2V5yTnMafJSnG1Nw==" saltValue="Ho83kgmtojm41T6uxt9af/g5zYPbMbvsJchKQQklfBaJhqjJqqiknF+lmcxCBOniVnd9XVOC2G8+CVIOo08nSQ==" spinCount="100000" sheet="1" objects="1" scenarios="1" formatColumns="0" formatRows="0" autoFilter="0"/>
  <autoFilter ref="C125:K333"/>
  <mergeCells count="9">
    <mergeCell ref="E87:H87"/>
    <mergeCell ref="E116:H116"/>
    <mergeCell ref="E118:H118"/>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92</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1286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86</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1287</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1288</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1288</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5.25" customHeight="1">
      <c r="A27" s="116"/>
      <c r="B27" s="117"/>
      <c r="C27" s="116"/>
      <c r="D27" s="116"/>
      <c r="E27" s="311" t="s">
        <v>103</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ROUND((SUM(BE121:BE190)),2)</f>
        <v>0</v>
      </c>
      <c r="G33" s="35"/>
      <c r="H33" s="35"/>
      <c r="I33" s="125">
        <v>0.21</v>
      </c>
      <c r="J33" s="124">
        <f>ROUND(((SUM(BE121:BE190))*I33),2)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ROUND((SUM(BF121:BF190)),2)</f>
        <v>0</v>
      </c>
      <c r="G34" s="35"/>
      <c r="H34" s="35"/>
      <c r="I34" s="125">
        <v>0.15</v>
      </c>
      <c r="J34" s="124">
        <f>ROUND(((SUM(BF121:BF190))*I34),2)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ROUND((SUM(BG121:BG190)),2)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ROUND((SUM(BH121:BH190)),2)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ROUND((SUM(BI121:BI190)),2)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SO.301 - SO.301 - Přeložka závlahového potrubí</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BENÁTKY NAD JIZEROU</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ING.EVŽEN KOZÁK</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ING.EVŽEN KOZÁK</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109</v>
      </c>
      <c r="E97" s="151"/>
      <c r="F97" s="151"/>
      <c r="G97" s="151"/>
      <c r="H97" s="151"/>
      <c r="I97" s="151"/>
      <c r="J97" s="152">
        <f>J122</f>
        <v>0</v>
      </c>
      <c r="K97" s="149"/>
      <c r="L97" s="153"/>
    </row>
    <row r="98" spans="2:12" s="10" customFormat="1" ht="19.9" customHeight="1">
      <c r="B98" s="154"/>
      <c r="C98" s="155"/>
      <c r="D98" s="156" t="s">
        <v>110</v>
      </c>
      <c r="E98" s="157"/>
      <c r="F98" s="157"/>
      <c r="G98" s="157"/>
      <c r="H98" s="157"/>
      <c r="I98" s="157"/>
      <c r="J98" s="158">
        <f>J123</f>
        <v>0</v>
      </c>
      <c r="K98" s="155"/>
      <c r="L98" s="159"/>
    </row>
    <row r="99" spans="2:12" s="10" customFormat="1" ht="19.9" customHeight="1">
      <c r="B99" s="154"/>
      <c r="C99" s="155"/>
      <c r="D99" s="156" t="s">
        <v>1289</v>
      </c>
      <c r="E99" s="157"/>
      <c r="F99" s="157"/>
      <c r="G99" s="157"/>
      <c r="H99" s="157"/>
      <c r="I99" s="157"/>
      <c r="J99" s="158">
        <f>J163</f>
        <v>0</v>
      </c>
      <c r="K99" s="155"/>
      <c r="L99" s="159"/>
    </row>
    <row r="100" spans="2:12" s="10" customFormat="1" ht="19.9" customHeight="1">
      <c r="B100" s="154"/>
      <c r="C100" s="155"/>
      <c r="D100" s="156" t="s">
        <v>123</v>
      </c>
      <c r="E100" s="157"/>
      <c r="F100" s="157"/>
      <c r="G100" s="157"/>
      <c r="H100" s="157"/>
      <c r="I100" s="157"/>
      <c r="J100" s="158">
        <f>J167</f>
        <v>0</v>
      </c>
      <c r="K100" s="155"/>
      <c r="L100" s="159"/>
    </row>
    <row r="101" spans="2:12" s="10" customFormat="1" ht="19.9" customHeight="1">
      <c r="B101" s="154"/>
      <c r="C101" s="155"/>
      <c r="D101" s="156" t="s">
        <v>1290</v>
      </c>
      <c r="E101" s="157"/>
      <c r="F101" s="157"/>
      <c r="G101" s="157"/>
      <c r="H101" s="157"/>
      <c r="I101" s="157"/>
      <c r="J101" s="158">
        <f>J186</f>
        <v>0</v>
      </c>
      <c r="K101" s="155"/>
      <c r="L101" s="159"/>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135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12" t="str">
        <f>E7</f>
        <v>II/272 Benátky nad Jizerou, připojení na silnici III/27212 – PD</v>
      </c>
      <c r="F111" s="313"/>
      <c r="G111" s="313"/>
      <c r="H111" s="313"/>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101</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64" t="str">
        <f>E9</f>
        <v>SO.301 - SO.301 - Přeložka závlahového potrubí</v>
      </c>
      <c r="F113" s="314"/>
      <c r="G113" s="314"/>
      <c r="H113" s="314"/>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BENÁTKY NAD JIZEROU</v>
      </c>
      <c r="G115" s="37"/>
      <c r="H115" s="37"/>
      <c r="I115" s="30" t="s">
        <v>22</v>
      </c>
      <c r="J115" s="67" t="str">
        <f>IF(J12="","",J12)</f>
        <v>20. 4. 2022</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24</v>
      </c>
      <c r="D117" s="37"/>
      <c r="E117" s="37"/>
      <c r="F117" s="28" t="str">
        <f>E15</f>
        <v>Krajská správa a údržba silnic Středočeského kraje</v>
      </c>
      <c r="G117" s="37"/>
      <c r="H117" s="37"/>
      <c r="I117" s="30" t="s">
        <v>30</v>
      </c>
      <c r="J117" s="33" t="str">
        <f>E21</f>
        <v>ING.EVŽEN KOZÁK</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32</v>
      </c>
      <c r="J118" s="33" t="str">
        <f>E24</f>
        <v>ING.EVŽEN KOZÁK</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136</v>
      </c>
      <c r="D120" s="163" t="s">
        <v>61</v>
      </c>
      <c r="E120" s="163" t="s">
        <v>57</v>
      </c>
      <c r="F120" s="163" t="s">
        <v>58</v>
      </c>
      <c r="G120" s="163" t="s">
        <v>137</v>
      </c>
      <c r="H120" s="163" t="s">
        <v>138</v>
      </c>
      <c r="I120" s="163" t="s">
        <v>139</v>
      </c>
      <c r="J120" s="163" t="s">
        <v>106</v>
      </c>
      <c r="K120" s="164" t="s">
        <v>140</v>
      </c>
      <c r="L120" s="165"/>
      <c r="M120" s="76" t="s">
        <v>1</v>
      </c>
      <c r="N120" s="77" t="s">
        <v>40</v>
      </c>
      <c r="O120" s="77" t="s">
        <v>141</v>
      </c>
      <c r="P120" s="77" t="s">
        <v>142</v>
      </c>
      <c r="Q120" s="77" t="s">
        <v>143</v>
      </c>
      <c r="R120" s="77" t="s">
        <v>144</v>
      </c>
      <c r="S120" s="77" t="s">
        <v>145</v>
      </c>
      <c r="T120" s="78" t="s">
        <v>146</v>
      </c>
      <c r="U120" s="160"/>
      <c r="V120" s="160"/>
      <c r="W120" s="160"/>
      <c r="X120" s="160"/>
      <c r="Y120" s="160"/>
      <c r="Z120" s="160"/>
      <c r="AA120" s="160"/>
      <c r="AB120" s="160"/>
      <c r="AC120" s="160"/>
      <c r="AD120" s="160"/>
      <c r="AE120" s="160"/>
    </row>
    <row r="121" spans="1:63" s="2" customFormat="1" ht="22.9" customHeight="1">
      <c r="A121" s="35"/>
      <c r="B121" s="36"/>
      <c r="C121" s="83" t="s">
        <v>147</v>
      </c>
      <c r="D121" s="37"/>
      <c r="E121" s="37"/>
      <c r="F121" s="37"/>
      <c r="G121" s="37"/>
      <c r="H121" s="37"/>
      <c r="I121" s="37"/>
      <c r="J121" s="166">
        <f>BK121</f>
        <v>0</v>
      </c>
      <c r="K121" s="37"/>
      <c r="L121" s="40"/>
      <c r="M121" s="79"/>
      <c r="N121" s="167"/>
      <c r="O121" s="80"/>
      <c r="P121" s="168">
        <f>P122</f>
        <v>0</v>
      </c>
      <c r="Q121" s="80"/>
      <c r="R121" s="168">
        <f>R122</f>
        <v>126.38566344</v>
      </c>
      <c r="S121" s="80"/>
      <c r="T121" s="169">
        <f>T122</f>
        <v>0</v>
      </c>
      <c r="U121" s="35"/>
      <c r="V121" s="35"/>
      <c r="W121" s="35"/>
      <c r="X121" s="35"/>
      <c r="Y121" s="35"/>
      <c r="Z121" s="35"/>
      <c r="AA121" s="35"/>
      <c r="AB121" s="35"/>
      <c r="AC121" s="35"/>
      <c r="AD121" s="35"/>
      <c r="AE121" s="35"/>
      <c r="AT121" s="18" t="s">
        <v>75</v>
      </c>
      <c r="AU121" s="18" t="s">
        <v>108</v>
      </c>
      <c r="BK121" s="170">
        <f>BK122</f>
        <v>0</v>
      </c>
    </row>
    <row r="122" spans="2:63" s="12" customFormat="1" ht="25.9" customHeight="1">
      <c r="B122" s="171"/>
      <c r="C122" s="172"/>
      <c r="D122" s="173" t="s">
        <v>75</v>
      </c>
      <c r="E122" s="174" t="s">
        <v>148</v>
      </c>
      <c r="F122" s="174" t="s">
        <v>149</v>
      </c>
      <c r="G122" s="172"/>
      <c r="H122" s="172"/>
      <c r="I122" s="175"/>
      <c r="J122" s="176">
        <f>BK122</f>
        <v>0</v>
      </c>
      <c r="K122" s="172"/>
      <c r="L122" s="177"/>
      <c r="M122" s="178"/>
      <c r="N122" s="179"/>
      <c r="O122" s="179"/>
      <c r="P122" s="180">
        <f>P123+P163+P167+P186</f>
        <v>0</v>
      </c>
      <c r="Q122" s="179"/>
      <c r="R122" s="180">
        <f>R123+R163+R167+R186</f>
        <v>126.38566344</v>
      </c>
      <c r="S122" s="179"/>
      <c r="T122" s="181">
        <f>T123+T163+T167+T186</f>
        <v>0</v>
      </c>
      <c r="AR122" s="182" t="s">
        <v>84</v>
      </c>
      <c r="AT122" s="183" t="s">
        <v>75</v>
      </c>
      <c r="AU122" s="183" t="s">
        <v>76</v>
      </c>
      <c r="AY122" s="182" t="s">
        <v>150</v>
      </c>
      <c r="BK122" s="184">
        <f>BK123+BK163+BK167+BK186</f>
        <v>0</v>
      </c>
    </row>
    <row r="123" spans="2:63" s="12" customFormat="1" ht="22.9" customHeight="1">
      <c r="B123" s="171"/>
      <c r="C123" s="172"/>
      <c r="D123" s="173" t="s">
        <v>75</v>
      </c>
      <c r="E123" s="185" t="s">
        <v>84</v>
      </c>
      <c r="F123" s="185" t="s">
        <v>151</v>
      </c>
      <c r="G123" s="172"/>
      <c r="H123" s="172"/>
      <c r="I123" s="175"/>
      <c r="J123" s="186">
        <f>BK123</f>
        <v>0</v>
      </c>
      <c r="K123" s="172"/>
      <c r="L123" s="177"/>
      <c r="M123" s="178"/>
      <c r="N123" s="179"/>
      <c r="O123" s="179"/>
      <c r="P123" s="180">
        <f>SUM(P124:P162)</f>
        <v>0</v>
      </c>
      <c r="Q123" s="179"/>
      <c r="R123" s="180">
        <f>SUM(R124:R162)</f>
        <v>0.320622</v>
      </c>
      <c r="S123" s="179"/>
      <c r="T123" s="181">
        <f>SUM(T124:T162)</f>
        <v>0</v>
      </c>
      <c r="AR123" s="182" t="s">
        <v>84</v>
      </c>
      <c r="AT123" s="183" t="s">
        <v>75</v>
      </c>
      <c r="AU123" s="183" t="s">
        <v>84</v>
      </c>
      <c r="AY123" s="182" t="s">
        <v>150</v>
      </c>
      <c r="BK123" s="184">
        <f>SUM(BK124:BK162)</f>
        <v>0</v>
      </c>
    </row>
    <row r="124" spans="1:65" s="2" customFormat="1" ht="16.5" customHeight="1">
      <c r="A124" s="35"/>
      <c r="B124" s="36"/>
      <c r="C124" s="187" t="s">
        <v>84</v>
      </c>
      <c r="D124" s="187" t="s">
        <v>154</v>
      </c>
      <c r="E124" s="188" t="s">
        <v>1291</v>
      </c>
      <c r="F124" s="189" t="s">
        <v>1292</v>
      </c>
      <c r="G124" s="190" t="s">
        <v>664</v>
      </c>
      <c r="H124" s="191">
        <v>1</v>
      </c>
      <c r="I124" s="192"/>
      <c r="J124" s="193">
        <f>ROUND(I124*H124,2)</f>
        <v>0</v>
      </c>
      <c r="K124" s="189" t="s">
        <v>1</v>
      </c>
      <c r="L124" s="40"/>
      <c r="M124" s="194" t="s">
        <v>1</v>
      </c>
      <c r="N124" s="195" t="s">
        <v>41</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159</v>
      </c>
      <c r="AT124" s="198" t="s">
        <v>154</v>
      </c>
      <c r="AU124" s="198" t="s">
        <v>86</v>
      </c>
      <c r="AY124" s="18" t="s">
        <v>150</v>
      </c>
      <c r="BE124" s="199">
        <f>IF(N124="základní",J124,0)</f>
        <v>0</v>
      </c>
      <c r="BF124" s="199">
        <f>IF(N124="snížená",J124,0)</f>
        <v>0</v>
      </c>
      <c r="BG124" s="199">
        <f>IF(N124="zákl. přenesená",J124,0)</f>
        <v>0</v>
      </c>
      <c r="BH124" s="199">
        <f>IF(N124="sníž. přenesená",J124,0)</f>
        <v>0</v>
      </c>
      <c r="BI124" s="199">
        <f>IF(N124="nulová",J124,0)</f>
        <v>0</v>
      </c>
      <c r="BJ124" s="18" t="s">
        <v>84</v>
      </c>
      <c r="BK124" s="199">
        <f>ROUND(I124*H124,2)</f>
        <v>0</v>
      </c>
      <c r="BL124" s="18" t="s">
        <v>159</v>
      </c>
      <c r="BM124" s="198" t="s">
        <v>1293</v>
      </c>
    </row>
    <row r="125" spans="1:65" s="2" customFormat="1" ht="16.5" customHeight="1">
      <c r="A125" s="35"/>
      <c r="B125" s="36"/>
      <c r="C125" s="187" t="s">
        <v>86</v>
      </c>
      <c r="D125" s="187" t="s">
        <v>154</v>
      </c>
      <c r="E125" s="188" t="s">
        <v>1294</v>
      </c>
      <c r="F125" s="189" t="s">
        <v>1295</v>
      </c>
      <c r="G125" s="190" t="s">
        <v>664</v>
      </c>
      <c r="H125" s="191">
        <v>1</v>
      </c>
      <c r="I125" s="192"/>
      <c r="J125" s="193">
        <f>ROUND(I125*H125,2)</f>
        <v>0</v>
      </c>
      <c r="K125" s="189" t="s">
        <v>1</v>
      </c>
      <c r="L125" s="40"/>
      <c r="M125" s="194" t="s">
        <v>1</v>
      </c>
      <c r="N125" s="195" t="s">
        <v>41</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159</v>
      </c>
      <c r="AT125" s="198" t="s">
        <v>154</v>
      </c>
      <c r="AU125" s="198" t="s">
        <v>86</v>
      </c>
      <c r="AY125" s="18" t="s">
        <v>150</v>
      </c>
      <c r="BE125" s="199">
        <f>IF(N125="základní",J125,0)</f>
        <v>0</v>
      </c>
      <c r="BF125" s="199">
        <f>IF(N125="snížená",J125,0)</f>
        <v>0</v>
      </c>
      <c r="BG125" s="199">
        <f>IF(N125="zákl. přenesená",J125,0)</f>
        <v>0</v>
      </c>
      <c r="BH125" s="199">
        <f>IF(N125="sníž. přenesená",J125,0)</f>
        <v>0</v>
      </c>
      <c r="BI125" s="199">
        <f>IF(N125="nulová",J125,0)</f>
        <v>0</v>
      </c>
      <c r="BJ125" s="18" t="s">
        <v>84</v>
      </c>
      <c r="BK125" s="199">
        <f>ROUND(I125*H125,2)</f>
        <v>0</v>
      </c>
      <c r="BL125" s="18" t="s">
        <v>159</v>
      </c>
      <c r="BM125" s="198" t="s">
        <v>1296</v>
      </c>
    </row>
    <row r="126" spans="1:65" s="2" customFormat="1" ht="33" customHeight="1">
      <c r="A126" s="35"/>
      <c r="B126" s="36"/>
      <c r="C126" s="187" t="s">
        <v>160</v>
      </c>
      <c r="D126" s="187" t="s">
        <v>154</v>
      </c>
      <c r="E126" s="188" t="s">
        <v>1297</v>
      </c>
      <c r="F126" s="189" t="s">
        <v>1298</v>
      </c>
      <c r="G126" s="190" t="s">
        <v>577</v>
      </c>
      <c r="H126" s="191">
        <v>1</v>
      </c>
      <c r="I126" s="192"/>
      <c r="J126" s="193">
        <f>ROUND(I126*H126,2)</f>
        <v>0</v>
      </c>
      <c r="K126" s="189" t="s">
        <v>1</v>
      </c>
      <c r="L126" s="40"/>
      <c r="M126" s="194" t="s">
        <v>1</v>
      </c>
      <c r="N126" s="195" t="s">
        <v>41</v>
      </c>
      <c r="O126" s="72"/>
      <c r="P126" s="196">
        <f>O126*H126</f>
        <v>0</v>
      </c>
      <c r="Q126" s="196">
        <v>0.01269</v>
      </c>
      <c r="R126" s="196">
        <f>Q126*H126</f>
        <v>0.01269</v>
      </c>
      <c r="S126" s="196">
        <v>0</v>
      </c>
      <c r="T126" s="197">
        <f>S126*H126</f>
        <v>0</v>
      </c>
      <c r="U126" s="35"/>
      <c r="V126" s="35"/>
      <c r="W126" s="35"/>
      <c r="X126" s="35"/>
      <c r="Y126" s="35"/>
      <c r="Z126" s="35"/>
      <c r="AA126" s="35"/>
      <c r="AB126" s="35"/>
      <c r="AC126" s="35"/>
      <c r="AD126" s="35"/>
      <c r="AE126" s="35"/>
      <c r="AR126" s="198" t="s">
        <v>159</v>
      </c>
      <c r="AT126" s="198" t="s">
        <v>154</v>
      </c>
      <c r="AU126" s="198" t="s">
        <v>86</v>
      </c>
      <c r="AY126" s="18" t="s">
        <v>150</v>
      </c>
      <c r="BE126" s="199">
        <f>IF(N126="základní",J126,0)</f>
        <v>0</v>
      </c>
      <c r="BF126" s="199">
        <f>IF(N126="snížená",J126,0)</f>
        <v>0</v>
      </c>
      <c r="BG126" s="199">
        <f>IF(N126="zákl. přenesená",J126,0)</f>
        <v>0</v>
      </c>
      <c r="BH126" s="199">
        <f>IF(N126="sníž. přenesená",J126,0)</f>
        <v>0</v>
      </c>
      <c r="BI126" s="199">
        <f>IF(N126="nulová",J126,0)</f>
        <v>0</v>
      </c>
      <c r="BJ126" s="18" t="s">
        <v>84</v>
      </c>
      <c r="BK126" s="199">
        <f>ROUND(I126*H126,2)</f>
        <v>0</v>
      </c>
      <c r="BL126" s="18" t="s">
        <v>159</v>
      </c>
      <c r="BM126" s="198" t="s">
        <v>1299</v>
      </c>
    </row>
    <row r="127" spans="1:65" s="2" customFormat="1" ht="16.5" customHeight="1">
      <c r="A127" s="35"/>
      <c r="B127" s="36"/>
      <c r="C127" s="187" t="s">
        <v>159</v>
      </c>
      <c r="D127" s="187" t="s">
        <v>154</v>
      </c>
      <c r="E127" s="188" t="s">
        <v>1300</v>
      </c>
      <c r="F127" s="189" t="s">
        <v>1301</v>
      </c>
      <c r="G127" s="190" t="s">
        <v>577</v>
      </c>
      <c r="H127" s="191">
        <v>3</v>
      </c>
      <c r="I127" s="192"/>
      <c r="J127" s="193">
        <f>ROUND(I127*H127,2)</f>
        <v>0</v>
      </c>
      <c r="K127" s="189" t="s">
        <v>1</v>
      </c>
      <c r="L127" s="40"/>
      <c r="M127" s="194" t="s">
        <v>1</v>
      </c>
      <c r="N127" s="195" t="s">
        <v>41</v>
      </c>
      <c r="O127" s="72"/>
      <c r="P127" s="196">
        <f>O127*H127</f>
        <v>0</v>
      </c>
      <c r="Q127" s="196">
        <v>0.0369</v>
      </c>
      <c r="R127" s="196">
        <f>Q127*H127</f>
        <v>0.1107</v>
      </c>
      <c r="S127" s="196">
        <v>0</v>
      </c>
      <c r="T127" s="197">
        <f>S127*H127</f>
        <v>0</v>
      </c>
      <c r="U127" s="35"/>
      <c r="V127" s="35"/>
      <c r="W127" s="35"/>
      <c r="X127" s="35"/>
      <c r="Y127" s="35"/>
      <c r="Z127" s="35"/>
      <c r="AA127" s="35"/>
      <c r="AB127" s="35"/>
      <c r="AC127" s="35"/>
      <c r="AD127" s="35"/>
      <c r="AE127" s="35"/>
      <c r="AR127" s="198" t="s">
        <v>159</v>
      </c>
      <c r="AT127" s="198" t="s">
        <v>154</v>
      </c>
      <c r="AU127" s="198" t="s">
        <v>86</v>
      </c>
      <c r="AY127" s="18" t="s">
        <v>150</v>
      </c>
      <c r="BE127" s="199">
        <f>IF(N127="základní",J127,0)</f>
        <v>0</v>
      </c>
      <c r="BF127" s="199">
        <f>IF(N127="snížená",J127,0)</f>
        <v>0</v>
      </c>
      <c r="BG127" s="199">
        <f>IF(N127="zákl. přenesená",J127,0)</f>
        <v>0</v>
      </c>
      <c r="BH127" s="199">
        <f>IF(N127="sníž. přenesená",J127,0)</f>
        <v>0</v>
      </c>
      <c r="BI127" s="199">
        <f>IF(N127="nulová",J127,0)</f>
        <v>0</v>
      </c>
      <c r="BJ127" s="18" t="s">
        <v>84</v>
      </c>
      <c r="BK127" s="199">
        <f>ROUND(I127*H127,2)</f>
        <v>0</v>
      </c>
      <c r="BL127" s="18" t="s">
        <v>159</v>
      </c>
      <c r="BM127" s="198" t="s">
        <v>1302</v>
      </c>
    </row>
    <row r="128" spans="1:65" s="2" customFormat="1" ht="24.2" customHeight="1">
      <c r="A128" s="35"/>
      <c r="B128" s="36"/>
      <c r="C128" s="187" t="s">
        <v>188</v>
      </c>
      <c r="D128" s="187" t="s">
        <v>154</v>
      </c>
      <c r="E128" s="188" t="s">
        <v>229</v>
      </c>
      <c r="F128" s="189" t="s">
        <v>1303</v>
      </c>
      <c r="G128" s="190" t="s">
        <v>157</v>
      </c>
      <c r="H128" s="191">
        <v>24</v>
      </c>
      <c r="I128" s="192"/>
      <c r="J128" s="193">
        <f>ROUND(I128*H128,2)</f>
        <v>0</v>
      </c>
      <c r="K128" s="189" t="s">
        <v>1</v>
      </c>
      <c r="L128" s="40"/>
      <c r="M128" s="194" t="s">
        <v>1</v>
      </c>
      <c r="N128" s="195" t="s">
        <v>41</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159</v>
      </c>
      <c r="AT128" s="198" t="s">
        <v>154</v>
      </c>
      <c r="AU128" s="198" t="s">
        <v>86</v>
      </c>
      <c r="AY128" s="18" t="s">
        <v>150</v>
      </c>
      <c r="BE128" s="199">
        <f>IF(N128="základní",J128,0)</f>
        <v>0</v>
      </c>
      <c r="BF128" s="199">
        <f>IF(N128="snížená",J128,0)</f>
        <v>0</v>
      </c>
      <c r="BG128" s="199">
        <f>IF(N128="zákl. přenesená",J128,0)</f>
        <v>0</v>
      </c>
      <c r="BH128" s="199">
        <f>IF(N128="sníž. přenesená",J128,0)</f>
        <v>0</v>
      </c>
      <c r="BI128" s="199">
        <f>IF(N128="nulová",J128,0)</f>
        <v>0</v>
      </c>
      <c r="BJ128" s="18" t="s">
        <v>84</v>
      </c>
      <c r="BK128" s="199">
        <f>ROUND(I128*H128,2)</f>
        <v>0</v>
      </c>
      <c r="BL128" s="18" t="s">
        <v>159</v>
      </c>
      <c r="BM128" s="198" t="s">
        <v>1304</v>
      </c>
    </row>
    <row r="129" spans="2:51" s="14" customFormat="1" ht="11.25">
      <c r="B129" s="211"/>
      <c r="C129" s="212"/>
      <c r="D129" s="202" t="s">
        <v>162</v>
      </c>
      <c r="E129" s="213" t="s">
        <v>1</v>
      </c>
      <c r="F129" s="214" t="s">
        <v>1305</v>
      </c>
      <c r="G129" s="212"/>
      <c r="H129" s="215">
        <v>24</v>
      </c>
      <c r="I129" s="216"/>
      <c r="J129" s="212"/>
      <c r="K129" s="212"/>
      <c r="L129" s="217"/>
      <c r="M129" s="218"/>
      <c r="N129" s="219"/>
      <c r="O129" s="219"/>
      <c r="P129" s="219"/>
      <c r="Q129" s="219"/>
      <c r="R129" s="219"/>
      <c r="S129" s="219"/>
      <c r="T129" s="220"/>
      <c r="AT129" s="221" t="s">
        <v>162</v>
      </c>
      <c r="AU129" s="221" t="s">
        <v>86</v>
      </c>
      <c r="AV129" s="14" t="s">
        <v>86</v>
      </c>
      <c r="AW129" s="14" t="s">
        <v>31</v>
      </c>
      <c r="AX129" s="14" t="s">
        <v>84</v>
      </c>
      <c r="AY129" s="221" t="s">
        <v>150</v>
      </c>
    </row>
    <row r="130" spans="1:65" s="2" customFormat="1" ht="24.2" customHeight="1">
      <c r="A130" s="35"/>
      <c r="B130" s="36"/>
      <c r="C130" s="187" t="s">
        <v>194</v>
      </c>
      <c r="D130" s="187" t="s">
        <v>154</v>
      </c>
      <c r="E130" s="188" t="s">
        <v>1306</v>
      </c>
      <c r="F130" s="189" t="s">
        <v>1307</v>
      </c>
      <c r="G130" s="190" t="s">
        <v>157</v>
      </c>
      <c r="H130" s="191">
        <v>13.8</v>
      </c>
      <c r="I130" s="192"/>
      <c r="J130" s="193">
        <f>ROUND(I130*H130,2)</f>
        <v>0</v>
      </c>
      <c r="K130" s="189" t="s">
        <v>158</v>
      </c>
      <c r="L130" s="40"/>
      <c r="M130" s="194" t="s">
        <v>1</v>
      </c>
      <c r="N130" s="195" t="s">
        <v>41</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159</v>
      </c>
      <c r="AT130" s="198" t="s">
        <v>154</v>
      </c>
      <c r="AU130" s="198" t="s">
        <v>86</v>
      </c>
      <c r="AY130" s="18" t="s">
        <v>150</v>
      </c>
      <c r="BE130" s="199">
        <f>IF(N130="základní",J130,0)</f>
        <v>0</v>
      </c>
      <c r="BF130" s="199">
        <f>IF(N130="snížená",J130,0)</f>
        <v>0</v>
      </c>
      <c r="BG130" s="199">
        <f>IF(N130="zákl. přenesená",J130,0)</f>
        <v>0</v>
      </c>
      <c r="BH130" s="199">
        <f>IF(N130="sníž. přenesená",J130,0)</f>
        <v>0</v>
      </c>
      <c r="BI130" s="199">
        <f>IF(N130="nulová",J130,0)</f>
        <v>0</v>
      </c>
      <c r="BJ130" s="18" t="s">
        <v>84</v>
      </c>
      <c r="BK130" s="199">
        <f>ROUND(I130*H130,2)</f>
        <v>0</v>
      </c>
      <c r="BL130" s="18" t="s">
        <v>159</v>
      </c>
      <c r="BM130" s="198" t="s">
        <v>1308</v>
      </c>
    </row>
    <row r="131" spans="2:51" s="14" customFormat="1" ht="11.25">
      <c r="B131" s="211"/>
      <c r="C131" s="212"/>
      <c r="D131" s="202" t="s">
        <v>162</v>
      </c>
      <c r="E131" s="213" t="s">
        <v>1</v>
      </c>
      <c r="F131" s="214" t="s">
        <v>1309</v>
      </c>
      <c r="G131" s="212"/>
      <c r="H131" s="215">
        <v>13.799999999999999</v>
      </c>
      <c r="I131" s="216"/>
      <c r="J131" s="212"/>
      <c r="K131" s="212"/>
      <c r="L131" s="217"/>
      <c r="M131" s="218"/>
      <c r="N131" s="219"/>
      <c r="O131" s="219"/>
      <c r="P131" s="219"/>
      <c r="Q131" s="219"/>
      <c r="R131" s="219"/>
      <c r="S131" s="219"/>
      <c r="T131" s="220"/>
      <c r="AT131" s="221" t="s">
        <v>162</v>
      </c>
      <c r="AU131" s="221" t="s">
        <v>86</v>
      </c>
      <c r="AV131" s="14" t="s">
        <v>86</v>
      </c>
      <c r="AW131" s="14" t="s">
        <v>31</v>
      </c>
      <c r="AX131" s="14" t="s">
        <v>84</v>
      </c>
      <c r="AY131" s="221" t="s">
        <v>150</v>
      </c>
    </row>
    <row r="132" spans="1:65" s="2" customFormat="1" ht="33" customHeight="1">
      <c r="A132" s="35"/>
      <c r="B132" s="36"/>
      <c r="C132" s="187" t="s">
        <v>207</v>
      </c>
      <c r="D132" s="187" t="s">
        <v>154</v>
      </c>
      <c r="E132" s="188" t="s">
        <v>1310</v>
      </c>
      <c r="F132" s="189" t="s">
        <v>1311</v>
      </c>
      <c r="G132" s="190" t="s">
        <v>157</v>
      </c>
      <c r="H132" s="191">
        <v>149.95</v>
      </c>
      <c r="I132" s="192"/>
      <c r="J132" s="193">
        <f>ROUND(I132*H132,2)</f>
        <v>0</v>
      </c>
      <c r="K132" s="189" t="s">
        <v>158</v>
      </c>
      <c r="L132" s="40"/>
      <c r="M132" s="194" t="s">
        <v>1</v>
      </c>
      <c r="N132" s="195" t="s">
        <v>41</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159</v>
      </c>
      <c r="AT132" s="198" t="s">
        <v>154</v>
      </c>
      <c r="AU132" s="198" t="s">
        <v>86</v>
      </c>
      <c r="AY132" s="18" t="s">
        <v>150</v>
      </c>
      <c r="BE132" s="199">
        <f>IF(N132="základní",J132,0)</f>
        <v>0</v>
      </c>
      <c r="BF132" s="199">
        <f>IF(N132="snížená",J132,0)</f>
        <v>0</v>
      </c>
      <c r="BG132" s="199">
        <f>IF(N132="zákl. přenesená",J132,0)</f>
        <v>0</v>
      </c>
      <c r="BH132" s="199">
        <f>IF(N132="sníž. přenesená",J132,0)</f>
        <v>0</v>
      </c>
      <c r="BI132" s="199">
        <f>IF(N132="nulová",J132,0)</f>
        <v>0</v>
      </c>
      <c r="BJ132" s="18" t="s">
        <v>84</v>
      </c>
      <c r="BK132" s="199">
        <f>ROUND(I132*H132,2)</f>
        <v>0</v>
      </c>
      <c r="BL132" s="18" t="s">
        <v>159</v>
      </c>
      <c r="BM132" s="198" t="s">
        <v>1312</v>
      </c>
    </row>
    <row r="133" spans="2:51" s="14" customFormat="1" ht="11.25">
      <c r="B133" s="211"/>
      <c r="C133" s="212"/>
      <c r="D133" s="202" t="s">
        <v>162</v>
      </c>
      <c r="E133" s="213" t="s">
        <v>1</v>
      </c>
      <c r="F133" s="214" t="s">
        <v>1313</v>
      </c>
      <c r="G133" s="212"/>
      <c r="H133" s="215">
        <v>117.4</v>
      </c>
      <c r="I133" s="216"/>
      <c r="J133" s="212"/>
      <c r="K133" s="212"/>
      <c r="L133" s="217"/>
      <c r="M133" s="218"/>
      <c r="N133" s="219"/>
      <c r="O133" s="219"/>
      <c r="P133" s="219"/>
      <c r="Q133" s="219"/>
      <c r="R133" s="219"/>
      <c r="S133" s="219"/>
      <c r="T133" s="220"/>
      <c r="AT133" s="221" t="s">
        <v>162</v>
      </c>
      <c r="AU133" s="221" t="s">
        <v>86</v>
      </c>
      <c r="AV133" s="14" t="s">
        <v>86</v>
      </c>
      <c r="AW133" s="14" t="s">
        <v>31</v>
      </c>
      <c r="AX133" s="14" t="s">
        <v>76</v>
      </c>
      <c r="AY133" s="221" t="s">
        <v>150</v>
      </c>
    </row>
    <row r="134" spans="2:51" s="14" customFormat="1" ht="11.25">
      <c r="B134" s="211"/>
      <c r="C134" s="212"/>
      <c r="D134" s="202" t="s">
        <v>162</v>
      </c>
      <c r="E134" s="213" t="s">
        <v>1</v>
      </c>
      <c r="F134" s="214" t="s">
        <v>1314</v>
      </c>
      <c r="G134" s="212"/>
      <c r="H134" s="215">
        <v>32.550000000000004</v>
      </c>
      <c r="I134" s="216"/>
      <c r="J134" s="212"/>
      <c r="K134" s="212"/>
      <c r="L134" s="217"/>
      <c r="M134" s="218"/>
      <c r="N134" s="219"/>
      <c r="O134" s="219"/>
      <c r="P134" s="219"/>
      <c r="Q134" s="219"/>
      <c r="R134" s="219"/>
      <c r="S134" s="219"/>
      <c r="T134" s="220"/>
      <c r="AT134" s="221" t="s">
        <v>162</v>
      </c>
      <c r="AU134" s="221" t="s">
        <v>86</v>
      </c>
      <c r="AV134" s="14" t="s">
        <v>86</v>
      </c>
      <c r="AW134" s="14" t="s">
        <v>31</v>
      </c>
      <c r="AX134" s="14" t="s">
        <v>76</v>
      </c>
      <c r="AY134" s="221" t="s">
        <v>150</v>
      </c>
    </row>
    <row r="135" spans="2:51" s="16" customFormat="1" ht="11.25">
      <c r="B135" s="233"/>
      <c r="C135" s="234"/>
      <c r="D135" s="202" t="s">
        <v>162</v>
      </c>
      <c r="E135" s="235" t="s">
        <v>1</v>
      </c>
      <c r="F135" s="236" t="s">
        <v>170</v>
      </c>
      <c r="G135" s="234"/>
      <c r="H135" s="237">
        <v>149.95000000000002</v>
      </c>
      <c r="I135" s="238"/>
      <c r="J135" s="234"/>
      <c r="K135" s="234"/>
      <c r="L135" s="239"/>
      <c r="M135" s="240"/>
      <c r="N135" s="241"/>
      <c r="O135" s="241"/>
      <c r="P135" s="241"/>
      <c r="Q135" s="241"/>
      <c r="R135" s="241"/>
      <c r="S135" s="241"/>
      <c r="T135" s="242"/>
      <c r="AT135" s="243" t="s">
        <v>162</v>
      </c>
      <c r="AU135" s="243" t="s">
        <v>86</v>
      </c>
      <c r="AV135" s="16" t="s">
        <v>159</v>
      </c>
      <c r="AW135" s="16" t="s">
        <v>31</v>
      </c>
      <c r="AX135" s="16" t="s">
        <v>84</v>
      </c>
      <c r="AY135" s="243" t="s">
        <v>150</v>
      </c>
    </row>
    <row r="136" spans="1:65" s="2" customFormat="1" ht="16.5" customHeight="1">
      <c r="A136" s="35"/>
      <c r="B136" s="36"/>
      <c r="C136" s="187" t="s">
        <v>228</v>
      </c>
      <c r="D136" s="187" t="s">
        <v>154</v>
      </c>
      <c r="E136" s="188" t="s">
        <v>1315</v>
      </c>
      <c r="F136" s="189" t="s">
        <v>1316</v>
      </c>
      <c r="G136" s="190" t="s">
        <v>197</v>
      </c>
      <c r="H136" s="191">
        <v>234.8</v>
      </c>
      <c r="I136" s="192"/>
      <c r="J136" s="193">
        <f>ROUND(I136*H136,2)</f>
        <v>0</v>
      </c>
      <c r="K136" s="189" t="s">
        <v>1</v>
      </c>
      <c r="L136" s="40"/>
      <c r="M136" s="194" t="s">
        <v>1</v>
      </c>
      <c r="N136" s="195" t="s">
        <v>41</v>
      </c>
      <c r="O136" s="72"/>
      <c r="P136" s="196">
        <f>O136*H136</f>
        <v>0</v>
      </c>
      <c r="Q136" s="196">
        <v>0.00084</v>
      </c>
      <c r="R136" s="196">
        <f>Q136*H136</f>
        <v>0.19723200000000002</v>
      </c>
      <c r="S136" s="196">
        <v>0</v>
      </c>
      <c r="T136" s="197">
        <f>S136*H136</f>
        <v>0</v>
      </c>
      <c r="U136" s="35"/>
      <c r="V136" s="35"/>
      <c r="W136" s="35"/>
      <c r="X136" s="35"/>
      <c r="Y136" s="35"/>
      <c r="Z136" s="35"/>
      <c r="AA136" s="35"/>
      <c r="AB136" s="35"/>
      <c r="AC136" s="35"/>
      <c r="AD136" s="35"/>
      <c r="AE136" s="35"/>
      <c r="AR136" s="198" t="s">
        <v>159</v>
      </c>
      <c r="AT136" s="198" t="s">
        <v>154</v>
      </c>
      <c r="AU136" s="198" t="s">
        <v>86</v>
      </c>
      <c r="AY136" s="18" t="s">
        <v>150</v>
      </c>
      <c r="BE136" s="199">
        <f>IF(N136="základní",J136,0)</f>
        <v>0</v>
      </c>
      <c r="BF136" s="199">
        <f>IF(N136="snížená",J136,0)</f>
        <v>0</v>
      </c>
      <c r="BG136" s="199">
        <f>IF(N136="zákl. přenesená",J136,0)</f>
        <v>0</v>
      </c>
      <c r="BH136" s="199">
        <f>IF(N136="sníž. přenesená",J136,0)</f>
        <v>0</v>
      </c>
      <c r="BI136" s="199">
        <f>IF(N136="nulová",J136,0)</f>
        <v>0</v>
      </c>
      <c r="BJ136" s="18" t="s">
        <v>84</v>
      </c>
      <c r="BK136" s="199">
        <f>ROUND(I136*H136,2)</f>
        <v>0</v>
      </c>
      <c r="BL136" s="18" t="s">
        <v>159</v>
      </c>
      <c r="BM136" s="198" t="s">
        <v>1317</v>
      </c>
    </row>
    <row r="137" spans="2:51" s="14" customFormat="1" ht="11.25">
      <c r="B137" s="211"/>
      <c r="C137" s="212"/>
      <c r="D137" s="202" t="s">
        <v>162</v>
      </c>
      <c r="E137" s="213" t="s">
        <v>1</v>
      </c>
      <c r="F137" s="214" t="s">
        <v>1318</v>
      </c>
      <c r="G137" s="212"/>
      <c r="H137" s="215">
        <v>234.8</v>
      </c>
      <c r="I137" s="216"/>
      <c r="J137" s="212"/>
      <c r="K137" s="212"/>
      <c r="L137" s="217"/>
      <c r="M137" s="218"/>
      <c r="N137" s="219"/>
      <c r="O137" s="219"/>
      <c r="P137" s="219"/>
      <c r="Q137" s="219"/>
      <c r="R137" s="219"/>
      <c r="S137" s="219"/>
      <c r="T137" s="220"/>
      <c r="AT137" s="221" t="s">
        <v>162</v>
      </c>
      <c r="AU137" s="221" t="s">
        <v>86</v>
      </c>
      <c r="AV137" s="14" t="s">
        <v>86</v>
      </c>
      <c r="AW137" s="14" t="s">
        <v>31</v>
      </c>
      <c r="AX137" s="14" t="s">
        <v>84</v>
      </c>
      <c r="AY137" s="221" t="s">
        <v>150</v>
      </c>
    </row>
    <row r="138" spans="1:65" s="2" customFormat="1" ht="16.5" customHeight="1">
      <c r="A138" s="35"/>
      <c r="B138" s="36"/>
      <c r="C138" s="187" t="s">
        <v>234</v>
      </c>
      <c r="D138" s="187" t="s">
        <v>154</v>
      </c>
      <c r="E138" s="188" t="s">
        <v>1319</v>
      </c>
      <c r="F138" s="189" t="s">
        <v>1320</v>
      </c>
      <c r="G138" s="190" t="s">
        <v>197</v>
      </c>
      <c r="H138" s="191">
        <v>234.8</v>
      </c>
      <c r="I138" s="192"/>
      <c r="J138" s="193">
        <f>ROUND(I138*H138,2)</f>
        <v>0</v>
      </c>
      <c r="K138" s="189" t="s">
        <v>1</v>
      </c>
      <c r="L138" s="40"/>
      <c r="M138" s="194" t="s">
        <v>1</v>
      </c>
      <c r="N138" s="195" t="s">
        <v>41</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159</v>
      </c>
      <c r="AT138" s="198" t="s">
        <v>154</v>
      </c>
      <c r="AU138" s="198" t="s">
        <v>86</v>
      </c>
      <c r="AY138" s="18" t="s">
        <v>150</v>
      </c>
      <c r="BE138" s="199">
        <f>IF(N138="základní",J138,0)</f>
        <v>0</v>
      </c>
      <c r="BF138" s="199">
        <f>IF(N138="snížená",J138,0)</f>
        <v>0</v>
      </c>
      <c r="BG138" s="199">
        <f>IF(N138="zákl. přenesená",J138,0)</f>
        <v>0</v>
      </c>
      <c r="BH138" s="199">
        <f>IF(N138="sníž. přenesená",J138,0)</f>
        <v>0</v>
      </c>
      <c r="BI138" s="199">
        <f>IF(N138="nulová",J138,0)</f>
        <v>0</v>
      </c>
      <c r="BJ138" s="18" t="s">
        <v>84</v>
      </c>
      <c r="BK138" s="199">
        <f>ROUND(I138*H138,2)</f>
        <v>0</v>
      </c>
      <c r="BL138" s="18" t="s">
        <v>159</v>
      </c>
      <c r="BM138" s="198" t="s">
        <v>1321</v>
      </c>
    </row>
    <row r="139" spans="2:51" s="14" customFormat="1" ht="11.25">
      <c r="B139" s="211"/>
      <c r="C139" s="212"/>
      <c r="D139" s="202" t="s">
        <v>162</v>
      </c>
      <c r="E139" s="213" t="s">
        <v>1</v>
      </c>
      <c r="F139" s="214" t="s">
        <v>1318</v>
      </c>
      <c r="G139" s="212"/>
      <c r="H139" s="215">
        <v>234.8</v>
      </c>
      <c r="I139" s="216"/>
      <c r="J139" s="212"/>
      <c r="K139" s="212"/>
      <c r="L139" s="217"/>
      <c r="M139" s="218"/>
      <c r="N139" s="219"/>
      <c r="O139" s="219"/>
      <c r="P139" s="219"/>
      <c r="Q139" s="219"/>
      <c r="R139" s="219"/>
      <c r="S139" s="219"/>
      <c r="T139" s="220"/>
      <c r="AT139" s="221" t="s">
        <v>162</v>
      </c>
      <c r="AU139" s="221" t="s">
        <v>86</v>
      </c>
      <c r="AV139" s="14" t="s">
        <v>86</v>
      </c>
      <c r="AW139" s="14" t="s">
        <v>31</v>
      </c>
      <c r="AX139" s="14" t="s">
        <v>84</v>
      </c>
      <c r="AY139" s="221" t="s">
        <v>150</v>
      </c>
    </row>
    <row r="140" spans="1:65" s="2" customFormat="1" ht="24.2" customHeight="1">
      <c r="A140" s="35"/>
      <c r="B140" s="36"/>
      <c r="C140" s="187" t="s">
        <v>239</v>
      </c>
      <c r="D140" s="187" t="s">
        <v>154</v>
      </c>
      <c r="E140" s="188" t="s">
        <v>1322</v>
      </c>
      <c r="F140" s="189" t="s">
        <v>1323</v>
      </c>
      <c r="G140" s="190" t="s">
        <v>157</v>
      </c>
      <c r="H140" s="191">
        <v>149.95</v>
      </c>
      <c r="I140" s="192"/>
      <c r="J140" s="193">
        <f>ROUND(I140*H140,2)</f>
        <v>0</v>
      </c>
      <c r="K140" s="189" t="s">
        <v>1</v>
      </c>
      <c r="L140" s="40"/>
      <c r="M140" s="194" t="s">
        <v>1</v>
      </c>
      <c r="N140" s="195" t="s">
        <v>41</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159</v>
      </c>
      <c r="AT140" s="198" t="s">
        <v>154</v>
      </c>
      <c r="AU140" s="198" t="s">
        <v>86</v>
      </c>
      <c r="AY140" s="18" t="s">
        <v>150</v>
      </c>
      <c r="BE140" s="199">
        <f>IF(N140="základní",J140,0)</f>
        <v>0</v>
      </c>
      <c r="BF140" s="199">
        <f>IF(N140="snížená",J140,0)</f>
        <v>0</v>
      </c>
      <c r="BG140" s="199">
        <f>IF(N140="zákl. přenesená",J140,0)</f>
        <v>0</v>
      </c>
      <c r="BH140" s="199">
        <f>IF(N140="sníž. přenesená",J140,0)</f>
        <v>0</v>
      </c>
      <c r="BI140" s="199">
        <f>IF(N140="nulová",J140,0)</f>
        <v>0</v>
      </c>
      <c r="BJ140" s="18" t="s">
        <v>84</v>
      </c>
      <c r="BK140" s="199">
        <f>ROUND(I140*H140,2)</f>
        <v>0</v>
      </c>
      <c r="BL140" s="18" t="s">
        <v>159</v>
      </c>
      <c r="BM140" s="198" t="s">
        <v>1324</v>
      </c>
    </row>
    <row r="141" spans="2:51" s="14" customFormat="1" ht="11.25">
      <c r="B141" s="211"/>
      <c r="C141" s="212"/>
      <c r="D141" s="202" t="s">
        <v>162</v>
      </c>
      <c r="E141" s="213" t="s">
        <v>1</v>
      </c>
      <c r="F141" s="214" t="s">
        <v>1313</v>
      </c>
      <c r="G141" s="212"/>
      <c r="H141" s="215">
        <v>117.4</v>
      </c>
      <c r="I141" s="216"/>
      <c r="J141" s="212"/>
      <c r="K141" s="212"/>
      <c r="L141" s="217"/>
      <c r="M141" s="218"/>
      <c r="N141" s="219"/>
      <c r="O141" s="219"/>
      <c r="P141" s="219"/>
      <c r="Q141" s="219"/>
      <c r="R141" s="219"/>
      <c r="S141" s="219"/>
      <c r="T141" s="220"/>
      <c r="AT141" s="221" t="s">
        <v>162</v>
      </c>
      <c r="AU141" s="221" t="s">
        <v>86</v>
      </c>
      <c r="AV141" s="14" t="s">
        <v>86</v>
      </c>
      <c r="AW141" s="14" t="s">
        <v>31</v>
      </c>
      <c r="AX141" s="14" t="s">
        <v>76</v>
      </c>
      <c r="AY141" s="221" t="s">
        <v>150</v>
      </c>
    </row>
    <row r="142" spans="2:51" s="14" customFormat="1" ht="11.25">
      <c r="B142" s="211"/>
      <c r="C142" s="212"/>
      <c r="D142" s="202" t="s">
        <v>162</v>
      </c>
      <c r="E142" s="213" t="s">
        <v>1</v>
      </c>
      <c r="F142" s="214" t="s">
        <v>1314</v>
      </c>
      <c r="G142" s="212"/>
      <c r="H142" s="215">
        <v>32.550000000000004</v>
      </c>
      <c r="I142" s="216"/>
      <c r="J142" s="212"/>
      <c r="K142" s="212"/>
      <c r="L142" s="217"/>
      <c r="M142" s="218"/>
      <c r="N142" s="219"/>
      <c r="O142" s="219"/>
      <c r="P142" s="219"/>
      <c r="Q142" s="219"/>
      <c r="R142" s="219"/>
      <c r="S142" s="219"/>
      <c r="T142" s="220"/>
      <c r="AT142" s="221" t="s">
        <v>162</v>
      </c>
      <c r="AU142" s="221" t="s">
        <v>86</v>
      </c>
      <c r="AV142" s="14" t="s">
        <v>86</v>
      </c>
      <c r="AW142" s="14" t="s">
        <v>31</v>
      </c>
      <c r="AX142" s="14" t="s">
        <v>76</v>
      </c>
      <c r="AY142" s="221" t="s">
        <v>150</v>
      </c>
    </row>
    <row r="143" spans="2:51" s="16" customFormat="1" ht="11.25">
      <c r="B143" s="233"/>
      <c r="C143" s="234"/>
      <c r="D143" s="202" t="s">
        <v>162</v>
      </c>
      <c r="E143" s="235" t="s">
        <v>1</v>
      </c>
      <c r="F143" s="236" t="s">
        <v>170</v>
      </c>
      <c r="G143" s="234"/>
      <c r="H143" s="237">
        <v>149.95000000000002</v>
      </c>
      <c r="I143" s="238"/>
      <c r="J143" s="234"/>
      <c r="K143" s="234"/>
      <c r="L143" s="239"/>
      <c r="M143" s="240"/>
      <c r="N143" s="241"/>
      <c r="O143" s="241"/>
      <c r="P143" s="241"/>
      <c r="Q143" s="241"/>
      <c r="R143" s="241"/>
      <c r="S143" s="241"/>
      <c r="T143" s="242"/>
      <c r="AT143" s="243" t="s">
        <v>162</v>
      </c>
      <c r="AU143" s="243" t="s">
        <v>86</v>
      </c>
      <c r="AV143" s="16" t="s">
        <v>159</v>
      </c>
      <c r="AW143" s="16" t="s">
        <v>31</v>
      </c>
      <c r="AX143" s="16" t="s">
        <v>84</v>
      </c>
      <c r="AY143" s="243" t="s">
        <v>150</v>
      </c>
    </row>
    <row r="144" spans="1:65" s="2" customFormat="1" ht="24.2" customHeight="1">
      <c r="A144" s="35"/>
      <c r="B144" s="36"/>
      <c r="C144" s="187" t="s">
        <v>243</v>
      </c>
      <c r="D144" s="187" t="s">
        <v>154</v>
      </c>
      <c r="E144" s="188" t="s">
        <v>1325</v>
      </c>
      <c r="F144" s="189" t="s">
        <v>1326</v>
      </c>
      <c r="G144" s="190" t="s">
        <v>157</v>
      </c>
      <c r="H144" s="191">
        <v>67.77</v>
      </c>
      <c r="I144" s="192"/>
      <c r="J144" s="193">
        <f>ROUND(I144*H144,2)</f>
        <v>0</v>
      </c>
      <c r="K144" s="189" t="s">
        <v>1</v>
      </c>
      <c r="L144" s="40"/>
      <c r="M144" s="194" t="s">
        <v>1</v>
      </c>
      <c r="N144" s="195" t="s">
        <v>41</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159</v>
      </c>
      <c r="AT144" s="198" t="s">
        <v>154</v>
      </c>
      <c r="AU144" s="198" t="s">
        <v>86</v>
      </c>
      <c r="AY144" s="18" t="s">
        <v>150</v>
      </c>
      <c r="BE144" s="199">
        <f>IF(N144="základní",J144,0)</f>
        <v>0</v>
      </c>
      <c r="BF144" s="199">
        <f>IF(N144="snížená",J144,0)</f>
        <v>0</v>
      </c>
      <c r="BG144" s="199">
        <f>IF(N144="zákl. přenesená",J144,0)</f>
        <v>0</v>
      </c>
      <c r="BH144" s="199">
        <f>IF(N144="sníž. přenesená",J144,0)</f>
        <v>0</v>
      </c>
      <c r="BI144" s="199">
        <f>IF(N144="nulová",J144,0)</f>
        <v>0</v>
      </c>
      <c r="BJ144" s="18" t="s">
        <v>84</v>
      </c>
      <c r="BK144" s="199">
        <f>ROUND(I144*H144,2)</f>
        <v>0</v>
      </c>
      <c r="BL144" s="18" t="s">
        <v>159</v>
      </c>
      <c r="BM144" s="198" t="s">
        <v>1327</v>
      </c>
    </row>
    <row r="145" spans="2:51" s="14" customFormat="1" ht="11.25">
      <c r="B145" s="211"/>
      <c r="C145" s="212"/>
      <c r="D145" s="202" t="s">
        <v>162</v>
      </c>
      <c r="E145" s="213" t="s">
        <v>1</v>
      </c>
      <c r="F145" s="214" t="s">
        <v>1328</v>
      </c>
      <c r="G145" s="212"/>
      <c r="H145" s="215">
        <v>35.22</v>
      </c>
      <c r="I145" s="216"/>
      <c r="J145" s="212"/>
      <c r="K145" s="212"/>
      <c r="L145" s="217"/>
      <c r="M145" s="218"/>
      <c r="N145" s="219"/>
      <c r="O145" s="219"/>
      <c r="P145" s="219"/>
      <c r="Q145" s="219"/>
      <c r="R145" s="219"/>
      <c r="S145" s="219"/>
      <c r="T145" s="220"/>
      <c r="AT145" s="221" t="s">
        <v>162</v>
      </c>
      <c r="AU145" s="221" t="s">
        <v>86</v>
      </c>
      <c r="AV145" s="14" t="s">
        <v>86</v>
      </c>
      <c r="AW145" s="14" t="s">
        <v>31</v>
      </c>
      <c r="AX145" s="14" t="s">
        <v>76</v>
      </c>
      <c r="AY145" s="221" t="s">
        <v>150</v>
      </c>
    </row>
    <row r="146" spans="2:51" s="14" customFormat="1" ht="11.25">
      <c r="B146" s="211"/>
      <c r="C146" s="212"/>
      <c r="D146" s="202" t="s">
        <v>162</v>
      </c>
      <c r="E146" s="213" t="s">
        <v>1</v>
      </c>
      <c r="F146" s="214" t="s">
        <v>1314</v>
      </c>
      <c r="G146" s="212"/>
      <c r="H146" s="215">
        <v>32.550000000000004</v>
      </c>
      <c r="I146" s="216"/>
      <c r="J146" s="212"/>
      <c r="K146" s="212"/>
      <c r="L146" s="217"/>
      <c r="M146" s="218"/>
      <c r="N146" s="219"/>
      <c r="O146" s="219"/>
      <c r="P146" s="219"/>
      <c r="Q146" s="219"/>
      <c r="R146" s="219"/>
      <c r="S146" s="219"/>
      <c r="T146" s="220"/>
      <c r="AT146" s="221" t="s">
        <v>162</v>
      </c>
      <c r="AU146" s="221" t="s">
        <v>86</v>
      </c>
      <c r="AV146" s="14" t="s">
        <v>86</v>
      </c>
      <c r="AW146" s="14" t="s">
        <v>31</v>
      </c>
      <c r="AX146" s="14" t="s">
        <v>76</v>
      </c>
      <c r="AY146" s="221" t="s">
        <v>150</v>
      </c>
    </row>
    <row r="147" spans="2:51" s="16" customFormat="1" ht="11.25">
      <c r="B147" s="233"/>
      <c r="C147" s="234"/>
      <c r="D147" s="202" t="s">
        <v>162</v>
      </c>
      <c r="E147" s="235" t="s">
        <v>1</v>
      </c>
      <c r="F147" s="236" t="s">
        <v>170</v>
      </c>
      <c r="G147" s="234"/>
      <c r="H147" s="237">
        <v>67.77000000000001</v>
      </c>
      <c r="I147" s="238"/>
      <c r="J147" s="234"/>
      <c r="K147" s="234"/>
      <c r="L147" s="239"/>
      <c r="M147" s="240"/>
      <c r="N147" s="241"/>
      <c r="O147" s="241"/>
      <c r="P147" s="241"/>
      <c r="Q147" s="241"/>
      <c r="R147" s="241"/>
      <c r="S147" s="241"/>
      <c r="T147" s="242"/>
      <c r="AT147" s="243" t="s">
        <v>162</v>
      </c>
      <c r="AU147" s="243" t="s">
        <v>86</v>
      </c>
      <c r="AV147" s="16" t="s">
        <v>159</v>
      </c>
      <c r="AW147" s="16" t="s">
        <v>31</v>
      </c>
      <c r="AX147" s="16" t="s">
        <v>84</v>
      </c>
      <c r="AY147" s="243" t="s">
        <v>150</v>
      </c>
    </row>
    <row r="148" spans="1:65" s="2" customFormat="1" ht="21.75" customHeight="1">
      <c r="A148" s="35"/>
      <c r="B148" s="36"/>
      <c r="C148" s="187" t="s">
        <v>254</v>
      </c>
      <c r="D148" s="187" t="s">
        <v>154</v>
      </c>
      <c r="E148" s="188" t="s">
        <v>1329</v>
      </c>
      <c r="F148" s="189" t="s">
        <v>1330</v>
      </c>
      <c r="G148" s="190" t="s">
        <v>157</v>
      </c>
      <c r="H148" s="191">
        <v>67.77</v>
      </c>
      <c r="I148" s="192"/>
      <c r="J148" s="193">
        <f>ROUND(I148*H148,2)</f>
        <v>0</v>
      </c>
      <c r="K148" s="189" t="s">
        <v>1</v>
      </c>
      <c r="L148" s="40"/>
      <c r="M148" s="194" t="s">
        <v>1</v>
      </c>
      <c r="N148" s="195" t="s">
        <v>41</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159</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159</v>
      </c>
      <c r="BM148" s="198" t="s">
        <v>1331</v>
      </c>
    </row>
    <row r="149" spans="2:51" s="14" customFormat="1" ht="11.25">
      <c r="B149" s="211"/>
      <c r="C149" s="212"/>
      <c r="D149" s="202" t="s">
        <v>162</v>
      </c>
      <c r="E149" s="213" t="s">
        <v>1</v>
      </c>
      <c r="F149" s="214" t="s">
        <v>1328</v>
      </c>
      <c r="G149" s="212"/>
      <c r="H149" s="215">
        <v>35.22</v>
      </c>
      <c r="I149" s="216"/>
      <c r="J149" s="212"/>
      <c r="K149" s="212"/>
      <c r="L149" s="217"/>
      <c r="M149" s="218"/>
      <c r="N149" s="219"/>
      <c r="O149" s="219"/>
      <c r="P149" s="219"/>
      <c r="Q149" s="219"/>
      <c r="R149" s="219"/>
      <c r="S149" s="219"/>
      <c r="T149" s="220"/>
      <c r="AT149" s="221" t="s">
        <v>162</v>
      </c>
      <c r="AU149" s="221" t="s">
        <v>86</v>
      </c>
      <c r="AV149" s="14" t="s">
        <v>86</v>
      </c>
      <c r="AW149" s="14" t="s">
        <v>31</v>
      </c>
      <c r="AX149" s="14" t="s">
        <v>76</v>
      </c>
      <c r="AY149" s="221" t="s">
        <v>150</v>
      </c>
    </row>
    <row r="150" spans="2:51" s="14" customFormat="1" ht="11.25">
      <c r="B150" s="211"/>
      <c r="C150" s="212"/>
      <c r="D150" s="202" t="s">
        <v>162</v>
      </c>
      <c r="E150" s="213" t="s">
        <v>1</v>
      </c>
      <c r="F150" s="214" t="s">
        <v>1314</v>
      </c>
      <c r="G150" s="212"/>
      <c r="H150" s="215">
        <v>32.550000000000004</v>
      </c>
      <c r="I150" s="216"/>
      <c r="J150" s="212"/>
      <c r="K150" s="212"/>
      <c r="L150" s="217"/>
      <c r="M150" s="218"/>
      <c r="N150" s="219"/>
      <c r="O150" s="219"/>
      <c r="P150" s="219"/>
      <c r="Q150" s="219"/>
      <c r="R150" s="219"/>
      <c r="S150" s="219"/>
      <c r="T150" s="220"/>
      <c r="AT150" s="221" t="s">
        <v>162</v>
      </c>
      <c r="AU150" s="221" t="s">
        <v>86</v>
      </c>
      <c r="AV150" s="14" t="s">
        <v>86</v>
      </c>
      <c r="AW150" s="14" t="s">
        <v>31</v>
      </c>
      <c r="AX150" s="14" t="s">
        <v>76</v>
      </c>
      <c r="AY150" s="221" t="s">
        <v>150</v>
      </c>
    </row>
    <row r="151" spans="2:51" s="16" customFormat="1" ht="11.25">
      <c r="B151" s="233"/>
      <c r="C151" s="234"/>
      <c r="D151" s="202" t="s">
        <v>162</v>
      </c>
      <c r="E151" s="235" t="s">
        <v>1</v>
      </c>
      <c r="F151" s="236" t="s">
        <v>170</v>
      </c>
      <c r="G151" s="234"/>
      <c r="H151" s="237">
        <v>67.77000000000001</v>
      </c>
      <c r="I151" s="238"/>
      <c r="J151" s="234"/>
      <c r="K151" s="234"/>
      <c r="L151" s="239"/>
      <c r="M151" s="240"/>
      <c r="N151" s="241"/>
      <c r="O151" s="241"/>
      <c r="P151" s="241"/>
      <c r="Q151" s="241"/>
      <c r="R151" s="241"/>
      <c r="S151" s="241"/>
      <c r="T151" s="242"/>
      <c r="AT151" s="243" t="s">
        <v>162</v>
      </c>
      <c r="AU151" s="243" t="s">
        <v>86</v>
      </c>
      <c r="AV151" s="16" t="s">
        <v>159</v>
      </c>
      <c r="AW151" s="16" t="s">
        <v>31</v>
      </c>
      <c r="AX151" s="16" t="s">
        <v>84</v>
      </c>
      <c r="AY151" s="243" t="s">
        <v>150</v>
      </c>
    </row>
    <row r="152" spans="1:65" s="2" customFormat="1" ht="16.5" customHeight="1">
      <c r="A152" s="35"/>
      <c r="B152" s="36"/>
      <c r="C152" s="187" t="s">
        <v>263</v>
      </c>
      <c r="D152" s="187" t="s">
        <v>154</v>
      </c>
      <c r="E152" s="188" t="s">
        <v>184</v>
      </c>
      <c r="F152" s="189" t="s">
        <v>1332</v>
      </c>
      <c r="G152" s="190" t="s">
        <v>157</v>
      </c>
      <c r="H152" s="191">
        <v>67.77</v>
      </c>
      <c r="I152" s="192"/>
      <c r="J152" s="193">
        <f>ROUND(I152*H152,2)</f>
        <v>0</v>
      </c>
      <c r="K152" s="189" t="s">
        <v>1</v>
      </c>
      <c r="L152" s="40"/>
      <c r="M152" s="194" t="s">
        <v>1</v>
      </c>
      <c r="N152" s="195" t="s">
        <v>41</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159</v>
      </c>
      <c r="AT152" s="198" t="s">
        <v>154</v>
      </c>
      <c r="AU152" s="198" t="s">
        <v>86</v>
      </c>
      <c r="AY152" s="18" t="s">
        <v>150</v>
      </c>
      <c r="BE152" s="199">
        <f>IF(N152="základní",J152,0)</f>
        <v>0</v>
      </c>
      <c r="BF152" s="199">
        <f>IF(N152="snížená",J152,0)</f>
        <v>0</v>
      </c>
      <c r="BG152" s="199">
        <f>IF(N152="zákl. přenesená",J152,0)</f>
        <v>0</v>
      </c>
      <c r="BH152" s="199">
        <f>IF(N152="sníž. přenesená",J152,0)</f>
        <v>0</v>
      </c>
      <c r="BI152" s="199">
        <f>IF(N152="nulová",J152,0)</f>
        <v>0</v>
      </c>
      <c r="BJ152" s="18" t="s">
        <v>84</v>
      </c>
      <c r="BK152" s="199">
        <f>ROUND(I152*H152,2)</f>
        <v>0</v>
      </c>
      <c r="BL152" s="18" t="s">
        <v>159</v>
      </c>
      <c r="BM152" s="198" t="s">
        <v>1333</v>
      </c>
    </row>
    <row r="153" spans="2:51" s="14" customFormat="1" ht="11.25">
      <c r="B153" s="211"/>
      <c r="C153" s="212"/>
      <c r="D153" s="202" t="s">
        <v>162</v>
      </c>
      <c r="E153" s="213" t="s">
        <v>1</v>
      </c>
      <c r="F153" s="214" t="s">
        <v>1328</v>
      </c>
      <c r="G153" s="212"/>
      <c r="H153" s="215">
        <v>35.22</v>
      </c>
      <c r="I153" s="216"/>
      <c r="J153" s="212"/>
      <c r="K153" s="212"/>
      <c r="L153" s="217"/>
      <c r="M153" s="218"/>
      <c r="N153" s="219"/>
      <c r="O153" s="219"/>
      <c r="P153" s="219"/>
      <c r="Q153" s="219"/>
      <c r="R153" s="219"/>
      <c r="S153" s="219"/>
      <c r="T153" s="220"/>
      <c r="AT153" s="221" t="s">
        <v>162</v>
      </c>
      <c r="AU153" s="221" t="s">
        <v>86</v>
      </c>
      <c r="AV153" s="14" t="s">
        <v>86</v>
      </c>
      <c r="AW153" s="14" t="s">
        <v>31</v>
      </c>
      <c r="AX153" s="14" t="s">
        <v>76</v>
      </c>
      <c r="AY153" s="221" t="s">
        <v>150</v>
      </c>
    </row>
    <row r="154" spans="2:51" s="14" customFormat="1" ht="11.25">
      <c r="B154" s="211"/>
      <c r="C154" s="212"/>
      <c r="D154" s="202" t="s">
        <v>162</v>
      </c>
      <c r="E154" s="213" t="s">
        <v>1</v>
      </c>
      <c r="F154" s="214" t="s">
        <v>1314</v>
      </c>
      <c r="G154" s="212"/>
      <c r="H154" s="215">
        <v>32.550000000000004</v>
      </c>
      <c r="I154" s="216"/>
      <c r="J154" s="212"/>
      <c r="K154" s="212"/>
      <c r="L154" s="217"/>
      <c r="M154" s="218"/>
      <c r="N154" s="219"/>
      <c r="O154" s="219"/>
      <c r="P154" s="219"/>
      <c r="Q154" s="219"/>
      <c r="R154" s="219"/>
      <c r="S154" s="219"/>
      <c r="T154" s="220"/>
      <c r="AT154" s="221" t="s">
        <v>162</v>
      </c>
      <c r="AU154" s="221" t="s">
        <v>86</v>
      </c>
      <c r="AV154" s="14" t="s">
        <v>86</v>
      </c>
      <c r="AW154" s="14" t="s">
        <v>31</v>
      </c>
      <c r="AX154" s="14" t="s">
        <v>76</v>
      </c>
      <c r="AY154" s="221" t="s">
        <v>150</v>
      </c>
    </row>
    <row r="155" spans="2:51" s="16" customFormat="1" ht="11.25">
      <c r="B155" s="233"/>
      <c r="C155" s="234"/>
      <c r="D155" s="202" t="s">
        <v>162</v>
      </c>
      <c r="E155" s="235" t="s">
        <v>1</v>
      </c>
      <c r="F155" s="236" t="s">
        <v>170</v>
      </c>
      <c r="G155" s="234"/>
      <c r="H155" s="237">
        <v>67.77000000000001</v>
      </c>
      <c r="I155" s="238"/>
      <c r="J155" s="234"/>
      <c r="K155" s="234"/>
      <c r="L155" s="239"/>
      <c r="M155" s="240"/>
      <c r="N155" s="241"/>
      <c r="O155" s="241"/>
      <c r="P155" s="241"/>
      <c r="Q155" s="241"/>
      <c r="R155" s="241"/>
      <c r="S155" s="241"/>
      <c r="T155" s="242"/>
      <c r="AT155" s="243" t="s">
        <v>162</v>
      </c>
      <c r="AU155" s="243" t="s">
        <v>86</v>
      </c>
      <c r="AV155" s="16" t="s">
        <v>159</v>
      </c>
      <c r="AW155" s="16" t="s">
        <v>31</v>
      </c>
      <c r="AX155" s="16" t="s">
        <v>84</v>
      </c>
      <c r="AY155" s="243" t="s">
        <v>150</v>
      </c>
    </row>
    <row r="156" spans="1:65" s="2" customFormat="1" ht="24.2" customHeight="1">
      <c r="A156" s="35"/>
      <c r="B156" s="36"/>
      <c r="C156" s="187" t="s">
        <v>275</v>
      </c>
      <c r="D156" s="187" t="s">
        <v>154</v>
      </c>
      <c r="E156" s="188" t="s">
        <v>189</v>
      </c>
      <c r="F156" s="189" t="s">
        <v>190</v>
      </c>
      <c r="G156" s="190" t="s">
        <v>191</v>
      </c>
      <c r="H156" s="191">
        <v>149.094</v>
      </c>
      <c r="I156" s="192"/>
      <c r="J156" s="193">
        <f>ROUND(I156*H156,2)</f>
        <v>0</v>
      </c>
      <c r="K156" s="189" t="s">
        <v>158</v>
      </c>
      <c r="L156" s="40"/>
      <c r="M156" s="194" t="s">
        <v>1</v>
      </c>
      <c r="N156" s="195" t="s">
        <v>41</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159</v>
      </c>
      <c r="AT156" s="198" t="s">
        <v>154</v>
      </c>
      <c r="AU156" s="198" t="s">
        <v>86</v>
      </c>
      <c r="AY156" s="18" t="s">
        <v>150</v>
      </c>
      <c r="BE156" s="199">
        <f>IF(N156="základní",J156,0)</f>
        <v>0</v>
      </c>
      <c r="BF156" s="199">
        <f>IF(N156="snížená",J156,0)</f>
        <v>0</v>
      </c>
      <c r="BG156" s="199">
        <f>IF(N156="zákl. přenesená",J156,0)</f>
        <v>0</v>
      </c>
      <c r="BH156" s="199">
        <f>IF(N156="sníž. přenesená",J156,0)</f>
        <v>0</v>
      </c>
      <c r="BI156" s="199">
        <f>IF(N156="nulová",J156,0)</f>
        <v>0</v>
      </c>
      <c r="BJ156" s="18" t="s">
        <v>84</v>
      </c>
      <c r="BK156" s="199">
        <f>ROUND(I156*H156,2)</f>
        <v>0</v>
      </c>
      <c r="BL156" s="18" t="s">
        <v>159</v>
      </c>
      <c r="BM156" s="198" t="s">
        <v>1334</v>
      </c>
    </row>
    <row r="157" spans="2:51" s="14" customFormat="1" ht="11.25">
      <c r="B157" s="211"/>
      <c r="C157" s="212"/>
      <c r="D157" s="202" t="s">
        <v>162</v>
      </c>
      <c r="E157" s="213" t="s">
        <v>1</v>
      </c>
      <c r="F157" s="214" t="s">
        <v>1328</v>
      </c>
      <c r="G157" s="212"/>
      <c r="H157" s="215">
        <v>35.22</v>
      </c>
      <c r="I157" s="216"/>
      <c r="J157" s="212"/>
      <c r="K157" s="212"/>
      <c r="L157" s="217"/>
      <c r="M157" s="218"/>
      <c r="N157" s="219"/>
      <c r="O157" s="219"/>
      <c r="P157" s="219"/>
      <c r="Q157" s="219"/>
      <c r="R157" s="219"/>
      <c r="S157" s="219"/>
      <c r="T157" s="220"/>
      <c r="AT157" s="221" t="s">
        <v>162</v>
      </c>
      <c r="AU157" s="221" t="s">
        <v>86</v>
      </c>
      <c r="AV157" s="14" t="s">
        <v>86</v>
      </c>
      <c r="AW157" s="14" t="s">
        <v>31</v>
      </c>
      <c r="AX157" s="14" t="s">
        <v>76</v>
      </c>
      <c r="AY157" s="221" t="s">
        <v>150</v>
      </c>
    </row>
    <row r="158" spans="2:51" s="14" customFormat="1" ht="11.25">
      <c r="B158" s="211"/>
      <c r="C158" s="212"/>
      <c r="D158" s="202" t="s">
        <v>162</v>
      </c>
      <c r="E158" s="213" t="s">
        <v>1</v>
      </c>
      <c r="F158" s="214" t="s">
        <v>1314</v>
      </c>
      <c r="G158" s="212"/>
      <c r="H158" s="215">
        <v>32.550000000000004</v>
      </c>
      <c r="I158" s="216"/>
      <c r="J158" s="212"/>
      <c r="K158" s="212"/>
      <c r="L158" s="217"/>
      <c r="M158" s="218"/>
      <c r="N158" s="219"/>
      <c r="O158" s="219"/>
      <c r="P158" s="219"/>
      <c r="Q158" s="219"/>
      <c r="R158" s="219"/>
      <c r="S158" s="219"/>
      <c r="T158" s="220"/>
      <c r="AT158" s="221" t="s">
        <v>162</v>
      </c>
      <c r="AU158" s="221" t="s">
        <v>86</v>
      </c>
      <c r="AV158" s="14" t="s">
        <v>86</v>
      </c>
      <c r="AW158" s="14" t="s">
        <v>31</v>
      </c>
      <c r="AX158" s="14" t="s">
        <v>76</v>
      </c>
      <c r="AY158" s="221" t="s">
        <v>150</v>
      </c>
    </row>
    <row r="159" spans="2:51" s="16" customFormat="1" ht="11.25">
      <c r="B159" s="233"/>
      <c r="C159" s="234"/>
      <c r="D159" s="202" t="s">
        <v>162</v>
      </c>
      <c r="E159" s="235" t="s">
        <v>1</v>
      </c>
      <c r="F159" s="236" t="s">
        <v>170</v>
      </c>
      <c r="G159" s="234"/>
      <c r="H159" s="237">
        <v>67.77000000000001</v>
      </c>
      <c r="I159" s="238"/>
      <c r="J159" s="234"/>
      <c r="K159" s="234"/>
      <c r="L159" s="239"/>
      <c r="M159" s="240"/>
      <c r="N159" s="241"/>
      <c r="O159" s="241"/>
      <c r="P159" s="241"/>
      <c r="Q159" s="241"/>
      <c r="R159" s="241"/>
      <c r="S159" s="241"/>
      <c r="T159" s="242"/>
      <c r="AT159" s="243" t="s">
        <v>162</v>
      </c>
      <c r="AU159" s="243" t="s">
        <v>86</v>
      </c>
      <c r="AV159" s="16" t="s">
        <v>159</v>
      </c>
      <c r="AW159" s="16" t="s">
        <v>31</v>
      </c>
      <c r="AX159" s="16" t="s">
        <v>76</v>
      </c>
      <c r="AY159" s="243" t="s">
        <v>150</v>
      </c>
    </row>
    <row r="160" spans="2:51" s="14" customFormat="1" ht="11.25">
      <c r="B160" s="211"/>
      <c r="C160" s="212"/>
      <c r="D160" s="202" t="s">
        <v>162</v>
      </c>
      <c r="E160" s="213" t="s">
        <v>1</v>
      </c>
      <c r="F160" s="214" t="s">
        <v>1335</v>
      </c>
      <c r="G160" s="212"/>
      <c r="H160" s="215">
        <v>149.094</v>
      </c>
      <c r="I160" s="216"/>
      <c r="J160" s="212"/>
      <c r="K160" s="212"/>
      <c r="L160" s="217"/>
      <c r="M160" s="218"/>
      <c r="N160" s="219"/>
      <c r="O160" s="219"/>
      <c r="P160" s="219"/>
      <c r="Q160" s="219"/>
      <c r="R160" s="219"/>
      <c r="S160" s="219"/>
      <c r="T160" s="220"/>
      <c r="AT160" s="221" t="s">
        <v>162</v>
      </c>
      <c r="AU160" s="221" t="s">
        <v>86</v>
      </c>
      <c r="AV160" s="14" t="s">
        <v>86</v>
      </c>
      <c r="AW160" s="14" t="s">
        <v>31</v>
      </c>
      <c r="AX160" s="14" t="s">
        <v>84</v>
      </c>
      <c r="AY160" s="221" t="s">
        <v>150</v>
      </c>
    </row>
    <row r="161" spans="1:65" s="2" customFormat="1" ht="21.75" customHeight="1">
      <c r="A161" s="35"/>
      <c r="B161" s="36"/>
      <c r="C161" s="187" t="s">
        <v>8</v>
      </c>
      <c r="D161" s="187" t="s">
        <v>154</v>
      </c>
      <c r="E161" s="188" t="s">
        <v>1094</v>
      </c>
      <c r="F161" s="189" t="s">
        <v>1336</v>
      </c>
      <c r="G161" s="190" t="s">
        <v>157</v>
      </c>
      <c r="H161" s="191">
        <v>82.18</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1337</v>
      </c>
    </row>
    <row r="162" spans="2:51" s="14" customFormat="1" ht="11.25">
      <c r="B162" s="211"/>
      <c r="C162" s="212"/>
      <c r="D162" s="202" t="s">
        <v>162</v>
      </c>
      <c r="E162" s="213" t="s">
        <v>1</v>
      </c>
      <c r="F162" s="214" t="s">
        <v>1338</v>
      </c>
      <c r="G162" s="212"/>
      <c r="H162" s="215">
        <v>82.17999999999999</v>
      </c>
      <c r="I162" s="216"/>
      <c r="J162" s="212"/>
      <c r="K162" s="212"/>
      <c r="L162" s="217"/>
      <c r="M162" s="218"/>
      <c r="N162" s="219"/>
      <c r="O162" s="219"/>
      <c r="P162" s="219"/>
      <c r="Q162" s="219"/>
      <c r="R162" s="219"/>
      <c r="S162" s="219"/>
      <c r="T162" s="220"/>
      <c r="AT162" s="221" t="s">
        <v>162</v>
      </c>
      <c r="AU162" s="221" t="s">
        <v>86</v>
      </c>
      <c r="AV162" s="14" t="s">
        <v>86</v>
      </c>
      <c r="AW162" s="14" t="s">
        <v>31</v>
      </c>
      <c r="AX162" s="14" t="s">
        <v>84</v>
      </c>
      <c r="AY162" s="221" t="s">
        <v>150</v>
      </c>
    </row>
    <row r="163" spans="2:63" s="12" customFormat="1" ht="22.9" customHeight="1">
      <c r="B163" s="171"/>
      <c r="C163" s="172"/>
      <c r="D163" s="173" t="s">
        <v>75</v>
      </c>
      <c r="E163" s="185" t="s">
        <v>159</v>
      </c>
      <c r="F163" s="185" t="s">
        <v>1339</v>
      </c>
      <c r="G163" s="172"/>
      <c r="H163" s="172"/>
      <c r="I163" s="175"/>
      <c r="J163" s="186">
        <f>BK163</f>
        <v>0</v>
      </c>
      <c r="K163" s="172"/>
      <c r="L163" s="177"/>
      <c r="M163" s="178"/>
      <c r="N163" s="179"/>
      <c r="O163" s="179"/>
      <c r="P163" s="180">
        <f>SUM(P164:P166)</f>
        <v>0</v>
      </c>
      <c r="Q163" s="179"/>
      <c r="R163" s="180">
        <f>SUM(R164:R166)</f>
        <v>66.5929194</v>
      </c>
      <c r="S163" s="179"/>
      <c r="T163" s="181">
        <f>SUM(T164:T166)</f>
        <v>0</v>
      </c>
      <c r="AR163" s="182" t="s">
        <v>84</v>
      </c>
      <c r="AT163" s="183" t="s">
        <v>75</v>
      </c>
      <c r="AU163" s="183" t="s">
        <v>84</v>
      </c>
      <c r="AY163" s="182" t="s">
        <v>150</v>
      </c>
      <c r="BK163" s="184">
        <f>SUM(BK164:BK166)</f>
        <v>0</v>
      </c>
    </row>
    <row r="164" spans="1:65" s="2" customFormat="1" ht="24.2" customHeight="1">
      <c r="A164" s="35"/>
      <c r="B164" s="36"/>
      <c r="C164" s="187" t="s">
        <v>297</v>
      </c>
      <c r="D164" s="187" t="s">
        <v>154</v>
      </c>
      <c r="E164" s="188" t="s">
        <v>1340</v>
      </c>
      <c r="F164" s="189" t="s">
        <v>1341</v>
      </c>
      <c r="G164" s="190" t="s">
        <v>157</v>
      </c>
      <c r="H164" s="191">
        <v>35.22</v>
      </c>
      <c r="I164" s="192"/>
      <c r="J164" s="193">
        <f>ROUND(I164*H164,2)</f>
        <v>0</v>
      </c>
      <c r="K164" s="189" t="s">
        <v>1</v>
      </c>
      <c r="L164" s="40"/>
      <c r="M164" s="194" t="s">
        <v>1</v>
      </c>
      <c r="N164" s="195" t="s">
        <v>41</v>
      </c>
      <c r="O164" s="72"/>
      <c r="P164" s="196">
        <f>O164*H164</f>
        <v>0</v>
      </c>
      <c r="Q164" s="196">
        <v>1.89077</v>
      </c>
      <c r="R164" s="196">
        <f>Q164*H164</f>
        <v>66.5929194</v>
      </c>
      <c r="S164" s="196">
        <v>0</v>
      </c>
      <c r="T164" s="197">
        <f>S164*H164</f>
        <v>0</v>
      </c>
      <c r="U164" s="35"/>
      <c r="V164" s="35"/>
      <c r="W164" s="35"/>
      <c r="X164" s="35"/>
      <c r="Y164" s="35"/>
      <c r="Z164" s="35"/>
      <c r="AA164" s="35"/>
      <c r="AB164" s="35"/>
      <c r="AC164" s="35"/>
      <c r="AD164" s="35"/>
      <c r="AE164" s="35"/>
      <c r="AR164" s="198" t="s">
        <v>159</v>
      </c>
      <c r="AT164" s="198" t="s">
        <v>154</v>
      </c>
      <c r="AU164" s="198" t="s">
        <v>86</v>
      </c>
      <c r="AY164" s="18" t="s">
        <v>150</v>
      </c>
      <c r="BE164" s="199">
        <f>IF(N164="základní",J164,0)</f>
        <v>0</v>
      </c>
      <c r="BF164" s="199">
        <f>IF(N164="snížená",J164,0)</f>
        <v>0</v>
      </c>
      <c r="BG164" s="199">
        <f>IF(N164="zákl. přenesená",J164,0)</f>
        <v>0</v>
      </c>
      <c r="BH164" s="199">
        <f>IF(N164="sníž. přenesená",J164,0)</f>
        <v>0</v>
      </c>
      <c r="BI164" s="199">
        <f>IF(N164="nulová",J164,0)</f>
        <v>0</v>
      </c>
      <c r="BJ164" s="18" t="s">
        <v>84</v>
      </c>
      <c r="BK164" s="199">
        <f>ROUND(I164*H164,2)</f>
        <v>0</v>
      </c>
      <c r="BL164" s="18" t="s">
        <v>159</v>
      </c>
      <c r="BM164" s="198" t="s">
        <v>1342</v>
      </c>
    </row>
    <row r="165" spans="2:51" s="14" customFormat="1" ht="11.25">
      <c r="B165" s="211"/>
      <c r="C165" s="212"/>
      <c r="D165" s="202" t="s">
        <v>162</v>
      </c>
      <c r="E165" s="213" t="s">
        <v>1</v>
      </c>
      <c r="F165" s="214" t="s">
        <v>1328</v>
      </c>
      <c r="G165" s="212"/>
      <c r="H165" s="215">
        <v>35.22</v>
      </c>
      <c r="I165" s="216"/>
      <c r="J165" s="212"/>
      <c r="K165" s="212"/>
      <c r="L165" s="217"/>
      <c r="M165" s="218"/>
      <c r="N165" s="219"/>
      <c r="O165" s="219"/>
      <c r="P165" s="219"/>
      <c r="Q165" s="219"/>
      <c r="R165" s="219"/>
      <c r="S165" s="219"/>
      <c r="T165" s="220"/>
      <c r="AT165" s="221" t="s">
        <v>162</v>
      </c>
      <c r="AU165" s="221" t="s">
        <v>86</v>
      </c>
      <c r="AV165" s="14" t="s">
        <v>86</v>
      </c>
      <c r="AW165" s="14" t="s">
        <v>31</v>
      </c>
      <c r="AX165" s="14" t="s">
        <v>76</v>
      </c>
      <c r="AY165" s="221" t="s">
        <v>150</v>
      </c>
    </row>
    <row r="166" spans="2:51" s="16" customFormat="1" ht="11.25">
      <c r="B166" s="233"/>
      <c r="C166" s="234"/>
      <c r="D166" s="202" t="s">
        <v>162</v>
      </c>
      <c r="E166" s="235" t="s">
        <v>1</v>
      </c>
      <c r="F166" s="236" t="s">
        <v>170</v>
      </c>
      <c r="G166" s="234"/>
      <c r="H166" s="237">
        <v>35.22</v>
      </c>
      <c r="I166" s="238"/>
      <c r="J166" s="234"/>
      <c r="K166" s="234"/>
      <c r="L166" s="239"/>
      <c r="M166" s="240"/>
      <c r="N166" s="241"/>
      <c r="O166" s="241"/>
      <c r="P166" s="241"/>
      <c r="Q166" s="241"/>
      <c r="R166" s="241"/>
      <c r="S166" s="241"/>
      <c r="T166" s="242"/>
      <c r="AT166" s="243" t="s">
        <v>162</v>
      </c>
      <c r="AU166" s="243" t="s">
        <v>86</v>
      </c>
      <c r="AV166" s="16" t="s">
        <v>159</v>
      </c>
      <c r="AW166" s="16" t="s">
        <v>31</v>
      </c>
      <c r="AX166" s="16" t="s">
        <v>84</v>
      </c>
      <c r="AY166" s="243" t="s">
        <v>150</v>
      </c>
    </row>
    <row r="167" spans="2:63" s="12" customFormat="1" ht="22.9" customHeight="1">
      <c r="B167" s="171"/>
      <c r="C167" s="172"/>
      <c r="D167" s="173" t="s">
        <v>75</v>
      </c>
      <c r="E167" s="185" t="s">
        <v>228</v>
      </c>
      <c r="F167" s="185" t="s">
        <v>552</v>
      </c>
      <c r="G167" s="172"/>
      <c r="H167" s="172"/>
      <c r="I167" s="175"/>
      <c r="J167" s="186">
        <f>BK167</f>
        <v>0</v>
      </c>
      <c r="K167" s="172"/>
      <c r="L167" s="177"/>
      <c r="M167" s="178"/>
      <c r="N167" s="179"/>
      <c r="O167" s="179"/>
      <c r="P167" s="180">
        <f>SUM(P168:P185)</f>
        <v>0</v>
      </c>
      <c r="Q167" s="179"/>
      <c r="R167" s="180">
        <f>SUM(R168:R185)</f>
        <v>59.472122039999995</v>
      </c>
      <c r="S167" s="179"/>
      <c r="T167" s="181">
        <f>SUM(T168:T185)</f>
        <v>0</v>
      </c>
      <c r="AR167" s="182" t="s">
        <v>84</v>
      </c>
      <c r="AT167" s="183" t="s">
        <v>75</v>
      </c>
      <c r="AU167" s="183" t="s">
        <v>84</v>
      </c>
      <c r="AY167" s="182" t="s">
        <v>150</v>
      </c>
      <c r="BK167" s="184">
        <f>SUM(BK168:BK185)</f>
        <v>0</v>
      </c>
    </row>
    <row r="168" spans="1:65" s="2" customFormat="1" ht="16.5" customHeight="1">
      <c r="A168" s="35"/>
      <c r="B168" s="36"/>
      <c r="C168" s="187" t="s">
        <v>303</v>
      </c>
      <c r="D168" s="187" t="s">
        <v>154</v>
      </c>
      <c r="E168" s="188" t="s">
        <v>1343</v>
      </c>
      <c r="F168" s="189" t="s">
        <v>1344</v>
      </c>
      <c r="G168" s="190" t="s">
        <v>577</v>
      </c>
      <c r="H168" s="191">
        <v>58.7</v>
      </c>
      <c r="I168" s="192"/>
      <c r="J168" s="193">
        <f>ROUND(I168*H168,2)</f>
        <v>0</v>
      </c>
      <c r="K168" s="189" t="s">
        <v>1</v>
      </c>
      <c r="L168" s="40"/>
      <c r="M168" s="194" t="s">
        <v>1</v>
      </c>
      <c r="N168" s="195" t="s">
        <v>41</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159</v>
      </c>
      <c r="AT168" s="198" t="s">
        <v>154</v>
      </c>
      <c r="AU168" s="198" t="s">
        <v>86</v>
      </c>
      <c r="AY168" s="18" t="s">
        <v>150</v>
      </c>
      <c r="BE168" s="199">
        <f>IF(N168="základní",J168,0)</f>
        <v>0</v>
      </c>
      <c r="BF168" s="199">
        <f>IF(N168="snížená",J168,0)</f>
        <v>0</v>
      </c>
      <c r="BG168" s="199">
        <f>IF(N168="zákl. přenesená",J168,0)</f>
        <v>0</v>
      </c>
      <c r="BH168" s="199">
        <f>IF(N168="sníž. přenesená",J168,0)</f>
        <v>0</v>
      </c>
      <c r="BI168" s="199">
        <f>IF(N168="nulová",J168,0)</f>
        <v>0</v>
      </c>
      <c r="BJ168" s="18" t="s">
        <v>84</v>
      </c>
      <c r="BK168" s="199">
        <f>ROUND(I168*H168,2)</f>
        <v>0</v>
      </c>
      <c r="BL168" s="18" t="s">
        <v>159</v>
      </c>
      <c r="BM168" s="198" t="s">
        <v>1345</v>
      </c>
    </row>
    <row r="169" spans="2:51" s="14" customFormat="1" ht="11.25">
      <c r="B169" s="211"/>
      <c r="C169" s="212"/>
      <c r="D169" s="202" t="s">
        <v>162</v>
      </c>
      <c r="E169" s="213" t="s">
        <v>1</v>
      </c>
      <c r="F169" s="214" t="s">
        <v>1346</v>
      </c>
      <c r="G169" s="212"/>
      <c r="H169" s="215">
        <v>58.7</v>
      </c>
      <c r="I169" s="216"/>
      <c r="J169" s="212"/>
      <c r="K169" s="212"/>
      <c r="L169" s="217"/>
      <c r="M169" s="218"/>
      <c r="N169" s="219"/>
      <c r="O169" s="219"/>
      <c r="P169" s="219"/>
      <c r="Q169" s="219"/>
      <c r="R169" s="219"/>
      <c r="S169" s="219"/>
      <c r="T169" s="220"/>
      <c r="AT169" s="221" t="s">
        <v>162</v>
      </c>
      <c r="AU169" s="221" t="s">
        <v>86</v>
      </c>
      <c r="AV169" s="14" t="s">
        <v>86</v>
      </c>
      <c r="AW169" s="14" t="s">
        <v>31</v>
      </c>
      <c r="AX169" s="14" t="s">
        <v>84</v>
      </c>
      <c r="AY169" s="221" t="s">
        <v>150</v>
      </c>
    </row>
    <row r="170" spans="1:65" s="2" customFormat="1" ht="21.75" customHeight="1">
      <c r="A170" s="35"/>
      <c r="B170" s="36"/>
      <c r="C170" s="244" t="s">
        <v>308</v>
      </c>
      <c r="D170" s="244" t="s">
        <v>255</v>
      </c>
      <c r="E170" s="245" t="s">
        <v>1347</v>
      </c>
      <c r="F170" s="246" t="s">
        <v>1348</v>
      </c>
      <c r="G170" s="247" t="s">
        <v>577</v>
      </c>
      <c r="H170" s="248">
        <v>58.7</v>
      </c>
      <c r="I170" s="249"/>
      <c r="J170" s="250">
        <f aca="true" t="shared" si="0" ref="J170:J185">ROUND(I170*H170,2)</f>
        <v>0</v>
      </c>
      <c r="K170" s="246" t="s">
        <v>158</v>
      </c>
      <c r="L170" s="251"/>
      <c r="M170" s="252" t="s">
        <v>1</v>
      </c>
      <c r="N170" s="253" t="s">
        <v>41</v>
      </c>
      <c r="O170" s="72"/>
      <c r="P170" s="196">
        <f aca="true" t="shared" si="1" ref="P170:P185">O170*H170</f>
        <v>0</v>
      </c>
      <c r="Q170" s="196">
        <v>0.0131</v>
      </c>
      <c r="R170" s="196">
        <f aca="true" t="shared" si="2" ref="R170:R185">Q170*H170</f>
        <v>0.76897</v>
      </c>
      <c r="S170" s="196">
        <v>0</v>
      </c>
      <c r="T170" s="197">
        <f aca="true" t="shared" si="3" ref="T170:T185">S170*H170</f>
        <v>0</v>
      </c>
      <c r="U170" s="35"/>
      <c r="V170" s="35"/>
      <c r="W170" s="35"/>
      <c r="X170" s="35"/>
      <c r="Y170" s="35"/>
      <c r="Z170" s="35"/>
      <c r="AA170" s="35"/>
      <c r="AB170" s="35"/>
      <c r="AC170" s="35"/>
      <c r="AD170" s="35"/>
      <c r="AE170" s="35"/>
      <c r="AR170" s="198" t="s">
        <v>228</v>
      </c>
      <c r="AT170" s="198" t="s">
        <v>255</v>
      </c>
      <c r="AU170" s="198" t="s">
        <v>86</v>
      </c>
      <c r="AY170" s="18" t="s">
        <v>150</v>
      </c>
      <c r="BE170" s="199">
        <f aca="true" t="shared" si="4" ref="BE170:BE185">IF(N170="základní",J170,0)</f>
        <v>0</v>
      </c>
      <c r="BF170" s="199">
        <f aca="true" t="shared" si="5" ref="BF170:BF185">IF(N170="snížená",J170,0)</f>
        <v>0</v>
      </c>
      <c r="BG170" s="199">
        <f aca="true" t="shared" si="6" ref="BG170:BG185">IF(N170="zákl. přenesená",J170,0)</f>
        <v>0</v>
      </c>
      <c r="BH170" s="199">
        <f aca="true" t="shared" si="7" ref="BH170:BH185">IF(N170="sníž. přenesená",J170,0)</f>
        <v>0</v>
      </c>
      <c r="BI170" s="199">
        <f aca="true" t="shared" si="8" ref="BI170:BI185">IF(N170="nulová",J170,0)</f>
        <v>0</v>
      </c>
      <c r="BJ170" s="18" t="s">
        <v>84</v>
      </c>
      <c r="BK170" s="199">
        <f aca="true" t="shared" si="9" ref="BK170:BK185">ROUND(I170*H170,2)</f>
        <v>0</v>
      </c>
      <c r="BL170" s="18" t="s">
        <v>159</v>
      </c>
      <c r="BM170" s="198" t="s">
        <v>1349</v>
      </c>
    </row>
    <row r="171" spans="1:65" s="2" customFormat="1" ht="24.2" customHeight="1">
      <c r="A171" s="35"/>
      <c r="B171" s="36"/>
      <c r="C171" s="244" t="s">
        <v>313</v>
      </c>
      <c r="D171" s="244" t="s">
        <v>255</v>
      </c>
      <c r="E171" s="245" t="s">
        <v>1350</v>
      </c>
      <c r="F171" s="246" t="s">
        <v>1351</v>
      </c>
      <c r="G171" s="247" t="s">
        <v>1352</v>
      </c>
      <c r="H171" s="248">
        <v>4</v>
      </c>
      <c r="I171" s="249"/>
      <c r="J171" s="250">
        <f t="shared" si="0"/>
        <v>0</v>
      </c>
      <c r="K171" s="246" t="s">
        <v>1</v>
      </c>
      <c r="L171" s="251"/>
      <c r="M171" s="252" t="s">
        <v>1</v>
      </c>
      <c r="N171" s="253" t="s">
        <v>41</v>
      </c>
      <c r="O171" s="72"/>
      <c r="P171" s="196">
        <f t="shared" si="1"/>
        <v>0</v>
      </c>
      <c r="Q171" s="196">
        <v>0</v>
      </c>
      <c r="R171" s="196">
        <f t="shared" si="2"/>
        <v>0</v>
      </c>
      <c r="S171" s="196">
        <v>0</v>
      </c>
      <c r="T171" s="197">
        <f t="shared" si="3"/>
        <v>0</v>
      </c>
      <c r="U171" s="35"/>
      <c r="V171" s="35"/>
      <c r="W171" s="35"/>
      <c r="X171" s="35"/>
      <c r="Y171" s="35"/>
      <c r="Z171" s="35"/>
      <c r="AA171" s="35"/>
      <c r="AB171" s="35"/>
      <c r="AC171" s="35"/>
      <c r="AD171" s="35"/>
      <c r="AE171" s="35"/>
      <c r="AR171" s="198" t="s">
        <v>228</v>
      </c>
      <c r="AT171" s="198" t="s">
        <v>255</v>
      </c>
      <c r="AU171" s="198" t="s">
        <v>86</v>
      </c>
      <c r="AY171" s="18" t="s">
        <v>150</v>
      </c>
      <c r="BE171" s="199">
        <f t="shared" si="4"/>
        <v>0</v>
      </c>
      <c r="BF171" s="199">
        <f t="shared" si="5"/>
        <v>0</v>
      </c>
      <c r="BG171" s="199">
        <f t="shared" si="6"/>
        <v>0</v>
      </c>
      <c r="BH171" s="199">
        <f t="shared" si="7"/>
        <v>0</v>
      </c>
      <c r="BI171" s="199">
        <f t="shared" si="8"/>
        <v>0</v>
      </c>
      <c r="BJ171" s="18" t="s">
        <v>84</v>
      </c>
      <c r="BK171" s="199">
        <f t="shared" si="9"/>
        <v>0</v>
      </c>
      <c r="BL171" s="18" t="s">
        <v>159</v>
      </c>
      <c r="BM171" s="198" t="s">
        <v>1353</v>
      </c>
    </row>
    <row r="172" spans="1:65" s="2" customFormat="1" ht="24.2" customHeight="1">
      <c r="A172" s="35"/>
      <c r="B172" s="36"/>
      <c r="C172" s="244" t="s">
        <v>320</v>
      </c>
      <c r="D172" s="244" t="s">
        <v>255</v>
      </c>
      <c r="E172" s="245" t="s">
        <v>239</v>
      </c>
      <c r="F172" s="246" t="s">
        <v>1354</v>
      </c>
      <c r="G172" s="247" t="s">
        <v>1355</v>
      </c>
      <c r="H172" s="248">
        <v>2</v>
      </c>
      <c r="I172" s="249"/>
      <c r="J172" s="250">
        <f t="shared" si="0"/>
        <v>0</v>
      </c>
      <c r="K172" s="246" t="s">
        <v>1</v>
      </c>
      <c r="L172" s="251"/>
      <c r="M172" s="252" t="s">
        <v>1</v>
      </c>
      <c r="N172" s="253" t="s">
        <v>41</v>
      </c>
      <c r="O172" s="72"/>
      <c r="P172" s="196">
        <f t="shared" si="1"/>
        <v>0</v>
      </c>
      <c r="Q172" s="196">
        <v>0</v>
      </c>
      <c r="R172" s="196">
        <f t="shared" si="2"/>
        <v>0</v>
      </c>
      <c r="S172" s="196">
        <v>0</v>
      </c>
      <c r="T172" s="197">
        <f t="shared" si="3"/>
        <v>0</v>
      </c>
      <c r="U172" s="35"/>
      <c r="V172" s="35"/>
      <c r="W172" s="35"/>
      <c r="X172" s="35"/>
      <c r="Y172" s="35"/>
      <c r="Z172" s="35"/>
      <c r="AA172" s="35"/>
      <c r="AB172" s="35"/>
      <c r="AC172" s="35"/>
      <c r="AD172" s="35"/>
      <c r="AE172" s="35"/>
      <c r="AR172" s="198" t="s">
        <v>228</v>
      </c>
      <c r="AT172" s="198" t="s">
        <v>255</v>
      </c>
      <c r="AU172" s="198" t="s">
        <v>86</v>
      </c>
      <c r="AY172" s="18" t="s">
        <v>150</v>
      </c>
      <c r="BE172" s="199">
        <f t="shared" si="4"/>
        <v>0</v>
      </c>
      <c r="BF172" s="199">
        <f t="shared" si="5"/>
        <v>0</v>
      </c>
      <c r="BG172" s="199">
        <f t="shared" si="6"/>
        <v>0</v>
      </c>
      <c r="BH172" s="199">
        <f t="shared" si="7"/>
        <v>0</v>
      </c>
      <c r="BI172" s="199">
        <f t="shared" si="8"/>
        <v>0</v>
      </c>
      <c r="BJ172" s="18" t="s">
        <v>84</v>
      </c>
      <c r="BK172" s="199">
        <f t="shared" si="9"/>
        <v>0</v>
      </c>
      <c r="BL172" s="18" t="s">
        <v>159</v>
      </c>
      <c r="BM172" s="198" t="s">
        <v>1356</v>
      </c>
    </row>
    <row r="173" spans="1:65" s="2" customFormat="1" ht="16.5" customHeight="1">
      <c r="A173" s="35"/>
      <c r="B173" s="36"/>
      <c r="C173" s="244" t="s">
        <v>7</v>
      </c>
      <c r="D173" s="244" t="s">
        <v>255</v>
      </c>
      <c r="E173" s="245" t="s">
        <v>243</v>
      </c>
      <c r="F173" s="246" t="s">
        <v>1357</v>
      </c>
      <c r="G173" s="247" t="s">
        <v>255</v>
      </c>
      <c r="H173" s="248">
        <v>58.7</v>
      </c>
      <c r="I173" s="249"/>
      <c r="J173" s="250">
        <f t="shared" si="0"/>
        <v>0</v>
      </c>
      <c r="K173" s="246" t="s">
        <v>1</v>
      </c>
      <c r="L173" s="251"/>
      <c r="M173" s="252" t="s">
        <v>1</v>
      </c>
      <c r="N173" s="253" t="s">
        <v>41</v>
      </c>
      <c r="O173" s="72"/>
      <c r="P173" s="196">
        <f t="shared" si="1"/>
        <v>0</v>
      </c>
      <c r="Q173" s="196">
        <v>0</v>
      </c>
      <c r="R173" s="196">
        <f t="shared" si="2"/>
        <v>0</v>
      </c>
      <c r="S173" s="196">
        <v>0</v>
      </c>
      <c r="T173" s="197">
        <f t="shared" si="3"/>
        <v>0</v>
      </c>
      <c r="U173" s="35"/>
      <c r="V173" s="35"/>
      <c r="W173" s="35"/>
      <c r="X173" s="35"/>
      <c r="Y173" s="35"/>
      <c r="Z173" s="35"/>
      <c r="AA173" s="35"/>
      <c r="AB173" s="35"/>
      <c r="AC173" s="35"/>
      <c r="AD173" s="35"/>
      <c r="AE173" s="35"/>
      <c r="AR173" s="198" t="s">
        <v>228</v>
      </c>
      <c r="AT173" s="198" t="s">
        <v>255</v>
      </c>
      <c r="AU173" s="198" t="s">
        <v>86</v>
      </c>
      <c r="AY173" s="18" t="s">
        <v>150</v>
      </c>
      <c r="BE173" s="199">
        <f t="shared" si="4"/>
        <v>0</v>
      </c>
      <c r="BF173" s="199">
        <f t="shared" si="5"/>
        <v>0</v>
      </c>
      <c r="BG173" s="199">
        <f t="shared" si="6"/>
        <v>0</v>
      </c>
      <c r="BH173" s="199">
        <f t="shared" si="7"/>
        <v>0</v>
      </c>
      <c r="BI173" s="199">
        <f t="shared" si="8"/>
        <v>0</v>
      </c>
      <c r="BJ173" s="18" t="s">
        <v>84</v>
      </c>
      <c r="BK173" s="199">
        <f t="shared" si="9"/>
        <v>0</v>
      </c>
      <c r="BL173" s="18" t="s">
        <v>159</v>
      </c>
      <c r="BM173" s="198" t="s">
        <v>1358</v>
      </c>
    </row>
    <row r="174" spans="1:65" s="2" customFormat="1" ht="16.5" customHeight="1">
      <c r="A174" s="35"/>
      <c r="B174" s="36"/>
      <c r="C174" s="244" t="s">
        <v>334</v>
      </c>
      <c r="D174" s="244" t="s">
        <v>255</v>
      </c>
      <c r="E174" s="245" t="s">
        <v>366</v>
      </c>
      <c r="F174" s="246" t="s">
        <v>1359</v>
      </c>
      <c r="G174" s="247" t="s">
        <v>1355</v>
      </c>
      <c r="H174" s="248">
        <v>4</v>
      </c>
      <c r="I174" s="249"/>
      <c r="J174" s="250">
        <f t="shared" si="0"/>
        <v>0</v>
      </c>
      <c r="K174" s="246" t="s">
        <v>1</v>
      </c>
      <c r="L174" s="251"/>
      <c r="M174" s="252" t="s">
        <v>1</v>
      </c>
      <c r="N174" s="253" t="s">
        <v>41</v>
      </c>
      <c r="O174" s="72"/>
      <c r="P174" s="196">
        <f t="shared" si="1"/>
        <v>0</v>
      </c>
      <c r="Q174" s="196">
        <v>0</v>
      </c>
      <c r="R174" s="196">
        <f t="shared" si="2"/>
        <v>0</v>
      </c>
      <c r="S174" s="196">
        <v>0</v>
      </c>
      <c r="T174" s="197">
        <f t="shared" si="3"/>
        <v>0</v>
      </c>
      <c r="U174" s="35"/>
      <c r="V174" s="35"/>
      <c r="W174" s="35"/>
      <c r="X174" s="35"/>
      <c r="Y174" s="35"/>
      <c r="Z174" s="35"/>
      <c r="AA174" s="35"/>
      <c r="AB174" s="35"/>
      <c r="AC174" s="35"/>
      <c r="AD174" s="35"/>
      <c r="AE174" s="35"/>
      <c r="AR174" s="198" t="s">
        <v>228</v>
      </c>
      <c r="AT174" s="198" t="s">
        <v>255</v>
      </c>
      <c r="AU174" s="198" t="s">
        <v>86</v>
      </c>
      <c r="AY174" s="18" t="s">
        <v>150</v>
      </c>
      <c r="BE174" s="199">
        <f t="shared" si="4"/>
        <v>0</v>
      </c>
      <c r="BF174" s="199">
        <f t="shared" si="5"/>
        <v>0</v>
      </c>
      <c r="BG174" s="199">
        <f t="shared" si="6"/>
        <v>0</v>
      </c>
      <c r="BH174" s="199">
        <f t="shared" si="7"/>
        <v>0</v>
      </c>
      <c r="BI174" s="199">
        <f t="shared" si="8"/>
        <v>0</v>
      </c>
      <c r="BJ174" s="18" t="s">
        <v>84</v>
      </c>
      <c r="BK174" s="199">
        <f t="shared" si="9"/>
        <v>0</v>
      </c>
      <c r="BL174" s="18" t="s">
        <v>159</v>
      </c>
      <c r="BM174" s="198" t="s">
        <v>1360</v>
      </c>
    </row>
    <row r="175" spans="1:65" s="2" customFormat="1" ht="16.5" customHeight="1">
      <c r="A175" s="35"/>
      <c r="B175" s="36"/>
      <c r="C175" s="244" t="s">
        <v>339</v>
      </c>
      <c r="D175" s="244" t="s">
        <v>255</v>
      </c>
      <c r="E175" s="245" t="s">
        <v>389</v>
      </c>
      <c r="F175" s="246" t="s">
        <v>1361</v>
      </c>
      <c r="G175" s="247" t="s">
        <v>1362</v>
      </c>
      <c r="H175" s="248">
        <v>1</v>
      </c>
      <c r="I175" s="249"/>
      <c r="J175" s="250">
        <f t="shared" si="0"/>
        <v>0</v>
      </c>
      <c r="K175" s="246" t="s">
        <v>1</v>
      </c>
      <c r="L175" s="251"/>
      <c r="M175" s="252" t="s">
        <v>1</v>
      </c>
      <c r="N175" s="253" t="s">
        <v>41</v>
      </c>
      <c r="O175" s="72"/>
      <c r="P175" s="196">
        <f t="shared" si="1"/>
        <v>0</v>
      </c>
      <c r="Q175" s="196">
        <v>0</v>
      </c>
      <c r="R175" s="196">
        <f t="shared" si="2"/>
        <v>0</v>
      </c>
      <c r="S175" s="196">
        <v>0</v>
      </c>
      <c r="T175" s="197">
        <f t="shared" si="3"/>
        <v>0</v>
      </c>
      <c r="U175" s="35"/>
      <c r="V175" s="35"/>
      <c r="W175" s="35"/>
      <c r="X175" s="35"/>
      <c r="Y175" s="35"/>
      <c r="Z175" s="35"/>
      <c r="AA175" s="35"/>
      <c r="AB175" s="35"/>
      <c r="AC175" s="35"/>
      <c r="AD175" s="35"/>
      <c r="AE175" s="35"/>
      <c r="AR175" s="198" t="s">
        <v>228</v>
      </c>
      <c r="AT175" s="198" t="s">
        <v>255</v>
      </c>
      <c r="AU175" s="198" t="s">
        <v>86</v>
      </c>
      <c r="AY175" s="18" t="s">
        <v>150</v>
      </c>
      <c r="BE175" s="199">
        <f t="shared" si="4"/>
        <v>0</v>
      </c>
      <c r="BF175" s="199">
        <f t="shared" si="5"/>
        <v>0</v>
      </c>
      <c r="BG175" s="199">
        <f t="shared" si="6"/>
        <v>0</v>
      </c>
      <c r="BH175" s="199">
        <f t="shared" si="7"/>
        <v>0</v>
      </c>
      <c r="BI175" s="199">
        <f t="shared" si="8"/>
        <v>0</v>
      </c>
      <c r="BJ175" s="18" t="s">
        <v>84</v>
      </c>
      <c r="BK175" s="199">
        <f t="shared" si="9"/>
        <v>0</v>
      </c>
      <c r="BL175" s="18" t="s">
        <v>159</v>
      </c>
      <c r="BM175" s="198" t="s">
        <v>1363</v>
      </c>
    </row>
    <row r="176" spans="1:65" s="2" customFormat="1" ht="33" customHeight="1">
      <c r="A176" s="35"/>
      <c r="B176" s="36"/>
      <c r="C176" s="187" t="s">
        <v>348</v>
      </c>
      <c r="D176" s="187" t="s">
        <v>154</v>
      </c>
      <c r="E176" s="188" t="s">
        <v>1364</v>
      </c>
      <c r="F176" s="189" t="s">
        <v>1365</v>
      </c>
      <c r="G176" s="190" t="s">
        <v>577</v>
      </c>
      <c r="H176" s="191">
        <v>58.7</v>
      </c>
      <c r="I176" s="192"/>
      <c r="J176" s="193">
        <f t="shared" si="0"/>
        <v>0</v>
      </c>
      <c r="K176" s="189" t="s">
        <v>1</v>
      </c>
      <c r="L176" s="40"/>
      <c r="M176" s="194" t="s">
        <v>1</v>
      </c>
      <c r="N176" s="195" t="s">
        <v>41</v>
      </c>
      <c r="O176" s="72"/>
      <c r="P176" s="196">
        <f t="shared" si="1"/>
        <v>0</v>
      </c>
      <c r="Q176" s="196">
        <v>0</v>
      </c>
      <c r="R176" s="196">
        <f t="shared" si="2"/>
        <v>0</v>
      </c>
      <c r="S176" s="196">
        <v>0</v>
      </c>
      <c r="T176" s="197">
        <f t="shared" si="3"/>
        <v>0</v>
      </c>
      <c r="U176" s="35"/>
      <c r="V176" s="35"/>
      <c r="W176" s="35"/>
      <c r="X176" s="35"/>
      <c r="Y176" s="35"/>
      <c r="Z176" s="35"/>
      <c r="AA176" s="35"/>
      <c r="AB176" s="35"/>
      <c r="AC176" s="35"/>
      <c r="AD176" s="35"/>
      <c r="AE176" s="35"/>
      <c r="AR176" s="198" t="s">
        <v>159</v>
      </c>
      <c r="AT176" s="198" t="s">
        <v>154</v>
      </c>
      <c r="AU176" s="198" t="s">
        <v>86</v>
      </c>
      <c r="AY176" s="18" t="s">
        <v>150</v>
      </c>
      <c r="BE176" s="199">
        <f t="shared" si="4"/>
        <v>0</v>
      </c>
      <c r="BF176" s="199">
        <f t="shared" si="5"/>
        <v>0</v>
      </c>
      <c r="BG176" s="199">
        <f t="shared" si="6"/>
        <v>0</v>
      </c>
      <c r="BH176" s="199">
        <f t="shared" si="7"/>
        <v>0</v>
      </c>
      <c r="BI176" s="199">
        <f t="shared" si="8"/>
        <v>0</v>
      </c>
      <c r="BJ176" s="18" t="s">
        <v>84</v>
      </c>
      <c r="BK176" s="199">
        <f t="shared" si="9"/>
        <v>0</v>
      </c>
      <c r="BL176" s="18" t="s">
        <v>159</v>
      </c>
      <c r="BM176" s="198" t="s">
        <v>1366</v>
      </c>
    </row>
    <row r="177" spans="1:65" s="2" customFormat="1" ht="33" customHeight="1">
      <c r="A177" s="35"/>
      <c r="B177" s="36"/>
      <c r="C177" s="187" t="s">
        <v>353</v>
      </c>
      <c r="D177" s="187" t="s">
        <v>154</v>
      </c>
      <c r="E177" s="188" t="s">
        <v>1367</v>
      </c>
      <c r="F177" s="189" t="s">
        <v>1368</v>
      </c>
      <c r="G177" s="190" t="s">
        <v>356</v>
      </c>
      <c r="H177" s="191">
        <v>4</v>
      </c>
      <c r="I177" s="192"/>
      <c r="J177" s="193">
        <f t="shared" si="0"/>
        <v>0</v>
      </c>
      <c r="K177" s="189" t="s">
        <v>1</v>
      </c>
      <c r="L177" s="40"/>
      <c r="M177" s="194" t="s">
        <v>1</v>
      </c>
      <c r="N177" s="195" t="s">
        <v>41</v>
      </c>
      <c r="O177" s="72"/>
      <c r="P177" s="196">
        <f t="shared" si="1"/>
        <v>0</v>
      </c>
      <c r="Q177" s="196">
        <v>0</v>
      </c>
      <c r="R177" s="196">
        <f t="shared" si="2"/>
        <v>0</v>
      </c>
      <c r="S177" s="196">
        <v>0</v>
      </c>
      <c r="T177" s="197">
        <f t="shared" si="3"/>
        <v>0</v>
      </c>
      <c r="U177" s="35"/>
      <c r="V177" s="35"/>
      <c r="W177" s="35"/>
      <c r="X177" s="35"/>
      <c r="Y177" s="35"/>
      <c r="Z177" s="35"/>
      <c r="AA177" s="35"/>
      <c r="AB177" s="35"/>
      <c r="AC177" s="35"/>
      <c r="AD177" s="35"/>
      <c r="AE177" s="35"/>
      <c r="AR177" s="198" t="s">
        <v>159</v>
      </c>
      <c r="AT177" s="198" t="s">
        <v>154</v>
      </c>
      <c r="AU177" s="198" t="s">
        <v>86</v>
      </c>
      <c r="AY177" s="18" t="s">
        <v>150</v>
      </c>
      <c r="BE177" s="199">
        <f t="shared" si="4"/>
        <v>0</v>
      </c>
      <c r="BF177" s="199">
        <f t="shared" si="5"/>
        <v>0</v>
      </c>
      <c r="BG177" s="199">
        <f t="shared" si="6"/>
        <v>0</v>
      </c>
      <c r="BH177" s="199">
        <f t="shared" si="7"/>
        <v>0</v>
      </c>
      <c r="BI177" s="199">
        <f t="shared" si="8"/>
        <v>0</v>
      </c>
      <c r="BJ177" s="18" t="s">
        <v>84</v>
      </c>
      <c r="BK177" s="199">
        <f t="shared" si="9"/>
        <v>0</v>
      </c>
      <c r="BL177" s="18" t="s">
        <v>159</v>
      </c>
      <c r="BM177" s="198" t="s">
        <v>1369</v>
      </c>
    </row>
    <row r="178" spans="1:65" s="2" customFormat="1" ht="21.75" customHeight="1">
      <c r="A178" s="35"/>
      <c r="B178" s="36"/>
      <c r="C178" s="187" t="s">
        <v>358</v>
      </c>
      <c r="D178" s="187" t="s">
        <v>154</v>
      </c>
      <c r="E178" s="188" t="s">
        <v>1370</v>
      </c>
      <c r="F178" s="189" t="s">
        <v>1371</v>
      </c>
      <c r="G178" s="190" t="s">
        <v>356</v>
      </c>
      <c r="H178" s="191">
        <v>2</v>
      </c>
      <c r="I178" s="192"/>
      <c r="J178" s="193">
        <f t="shared" si="0"/>
        <v>0</v>
      </c>
      <c r="K178" s="189" t="s">
        <v>1</v>
      </c>
      <c r="L178" s="40"/>
      <c r="M178" s="194" t="s">
        <v>1</v>
      </c>
      <c r="N178" s="195" t="s">
        <v>41</v>
      </c>
      <c r="O178" s="72"/>
      <c r="P178" s="196">
        <f t="shared" si="1"/>
        <v>0</v>
      </c>
      <c r="Q178" s="196">
        <v>0.00293</v>
      </c>
      <c r="R178" s="196">
        <f t="shared" si="2"/>
        <v>0.00586</v>
      </c>
      <c r="S178" s="196">
        <v>0</v>
      </c>
      <c r="T178" s="197">
        <f t="shared" si="3"/>
        <v>0</v>
      </c>
      <c r="U178" s="35"/>
      <c r="V178" s="35"/>
      <c r="W178" s="35"/>
      <c r="X178" s="35"/>
      <c r="Y178" s="35"/>
      <c r="Z178" s="35"/>
      <c r="AA178" s="35"/>
      <c r="AB178" s="35"/>
      <c r="AC178" s="35"/>
      <c r="AD178" s="35"/>
      <c r="AE178" s="35"/>
      <c r="AR178" s="198" t="s">
        <v>159</v>
      </c>
      <c r="AT178" s="198" t="s">
        <v>154</v>
      </c>
      <c r="AU178" s="198" t="s">
        <v>86</v>
      </c>
      <c r="AY178" s="18" t="s">
        <v>150</v>
      </c>
      <c r="BE178" s="199">
        <f t="shared" si="4"/>
        <v>0</v>
      </c>
      <c r="BF178" s="199">
        <f t="shared" si="5"/>
        <v>0</v>
      </c>
      <c r="BG178" s="199">
        <f t="shared" si="6"/>
        <v>0</v>
      </c>
      <c r="BH178" s="199">
        <f t="shared" si="7"/>
        <v>0</v>
      </c>
      <c r="BI178" s="199">
        <f t="shared" si="8"/>
        <v>0</v>
      </c>
      <c r="BJ178" s="18" t="s">
        <v>84</v>
      </c>
      <c r="BK178" s="199">
        <f t="shared" si="9"/>
        <v>0</v>
      </c>
      <c r="BL178" s="18" t="s">
        <v>159</v>
      </c>
      <c r="BM178" s="198" t="s">
        <v>1372</v>
      </c>
    </row>
    <row r="179" spans="1:65" s="2" customFormat="1" ht="24.2" customHeight="1">
      <c r="A179" s="35"/>
      <c r="B179" s="36"/>
      <c r="C179" s="244" t="s">
        <v>362</v>
      </c>
      <c r="D179" s="244" t="s">
        <v>255</v>
      </c>
      <c r="E179" s="245" t="s">
        <v>1373</v>
      </c>
      <c r="F179" s="246" t="s">
        <v>1374</v>
      </c>
      <c r="G179" s="247" t="s">
        <v>356</v>
      </c>
      <c r="H179" s="248">
        <v>2</v>
      </c>
      <c r="I179" s="249"/>
      <c r="J179" s="250">
        <f t="shared" si="0"/>
        <v>0</v>
      </c>
      <c r="K179" s="246" t="s">
        <v>158</v>
      </c>
      <c r="L179" s="251"/>
      <c r="M179" s="252" t="s">
        <v>1</v>
      </c>
      <c r="N179" s="253" t="s">
        <v>41</v>
      </c>
      <c r="O179" s="72"/>
      <c r="P179" s="196">
        <f t="shared" si="1"/>
        <v>0</v>
      </c>
      <c r="Q179" s="196">
        <v>0.066</v>
      </c>
      <c r="R179" s="196">
        <f t="shared" si="2"/>
        <v>0.132</v>
      </c>
      <c r="S179" s="196">
        <v>0</v>
      </c>
      <c r="T179" s="197">
        <f t="shared" si="3"/>
        <v>0</v>
      </c>
      <c r="U179" s="35"/>
      <c r="V179" s="35"/>
      <c r="W179" s="35"/>
      <c r="X179" s="35"/>
      <c r="Y179" s="35"/>
      <c r="Z179" s="35"/>
      <c r="AA179" s="35"/>
      <c r="AB179" s="35"/>
      <c r="AC179" s="35"/>
      <c r="AD179" s="35"/>
      <c r="AE179" s="35"/>
      <c r="AR179" s="198" t="s">
        <v>228</v>
      </c>
      <c r="AT179" s="198" t="s">
        <v>255</v>
      </c>
      <c r="AU179" s="198" t="s">
        <v>86</v>
      </c>
      <c r="AY179" s="18" t="s">
        <v>150</v>
      </c>
      <c r="BE179" s="199">
        <f t="shared" si="4"/>
        <v>0</v>
      </c>
      <c r="BF179" s="199">
        <f t="shared" si="5"/>
        <v>0</v>
      </c>
      <c r="BG179" s="199">
        <f t="shared" si="6"/>
        <v>0</v>
      </c>
      <c r="BH179" s="199">
        <f t="shared" si="7"/>
        <v>0</v>
      </c>
      <c r="BI179" s="199">
        <f t="shared" si="8"/>
        <v>0</v>
      </c>
      <c r="BJ179" s="18" t="s">
        <v>84</v>
      </c>
      <c r="BK179" s="199">
        <f t="shared" si="9"/>
        <v>0</v>
      </c>
      <c r="BL179" s="18" t="s">
        <v>159</v>
      </c>
      <c r="BM179" s="198" t="s">
        <v>1375</v>
      </c>
    </row>
    <row r="180" spans="1:65" s="2" customFormat="1" ht="16.5" customHeight="1">
      <c r="A180" s="35"/>
      <c r="B180" s="36"/>
      <c r="C180" s="244" t="s">
        <v>366</v>
      </c>
      <c r="D180" s="244" t="s">
        <v>255</v>
      </c>
      <c r="E180" s="245" t="s">
        <v>1376</v>
      </c>
      <c r="F180" s="246" t="s">
        <v>1377</v>
      </c>
      <c r="G180" s="247" t="s">
        <v>356</v>
      </c>
      <c r="H180" s="248">
        <v>4</v>
      </c>
      <c r="I180" s="249"/>
      <c r="J180" s="250">
        <f t="shared" si="0"/>
        <v>0</v>
      </c>
      <c r="K180" s="246" t="s">
        <v>158</v>
      </c>
      <c r="L180" s="251"/>
      <c r="M180" s="252" t="s">
        <v>1</v>
      </c>
      <c r="N180" s="253" t="s">
        <v>41</v>
      </c>
      <c r="O180" s="72"/>
      <c r="P180" s="196">
        <f t="shared" si="1"/>
        <v>0</v>
      </c>
      <c r="Q180" s="196">
        <v>0.025</v>
      </c>
      <c r="R180" s="196">
        <f t="shared" si="2"/>
        <v>0.1</v>
      </c>
      <c r="S180" s="196">
        <v>0</v>
      </c>
      <c r="T180" s="197">
        <f t="shared" si="3"/>
        <v>0</v>
      </c>
      <c r="U180" s="35"/>
      <c r="V180" s="35"/>
      <c r="W180" s="35"/>
      <c r="X180" s="35"/>
      <c r="Y180" s="35"/>
      <c r="Z180" s="35"/>
      <c r="AA180" s="35"/>
      <c r="AB180" s="35"/>
      <c r="AC180" s="35"/>
      <c r="AD180" s="35"/>
      <c r="AE180" s="35"/>
      <c r="AR180" s="198" t="s">
        <v>228</v>
      </c>
      <c r="AT180" s="198" t="s">
        <v>255</v>
      </c>
      <c r="AU180" s="198" t="s">
        <v>86</v>
      </c>
      <c r="AY180" s="18" t="s">
        <v>150</v>
      </c>
      <c r="BE180" s="199">
        <f t="shared" si="4"/>
        <v>0</v>
      </c>
      <c r="BF180" s="199">
        <f t="shared" si="5"/>
        <v>0</v>
      </c>
      <c r="BG180" s="199">
        <f t="shared" si="6"/>
        <v>0</v>
      </c>
      <c r="BH180" s="199">
        <f t="shared" si="7"/>
        <v>0</v>
      </c>
      <c r="BI180" s="199">
        <f t="shared" si="8"/>
        <v>0</v>
      </c>
      <c r="BJ180" s="18" t="s">
        <v>84</v>
      </c>
      <c r="BK180" s="199">
        <f t="shared" si="9"/>
        <v>0</v>
      </c>
      <c r="BL180" s="18" t="s">
        <v>159</v>
      </c>
      <c r="BM180" s="198" t="s">
        <v>1378</v>
      </c>
    </row>
    <row r="181" spans="1:65" s="2" customFormat="1" ht="16.5" customHeight="1">
      <c r="A181" s="35"/>
      <c r="B181" s="36"/>
      <c r="C181" s="244" t="s">
        <v>370</v>
      </c>
      <c r="D181" s="244" t="s">
        <v>255</v>
      </c>
      <c r="E181" s="245" t="s">
        <v>1379</v>
      </c>
      <c r="F181" s="246" t="s">
        <v>1380</v>
      </c>
      <c r="G181" s="247" t="s">
        <v>356</v>
      </c>
      <c r="H181" s="248">
        <v>5</v>
      </c>
      <c r="I181" s="249"/>
      <c r="J181" s="250">
        <f t="shared" si="0"/>
        <v>0</v>
      </c>
      <c r="K181" s="246" t="s">
        <v>158</v>
      </c>
      <c r="L181" s="251"/>
      <c r="M181" s="252" t="s">
        <v>1</v>
      </c>
      <c r="N181" s="253" t="s">
        <v>41</v>
      </c>
      <c r="O181" s="72"/>
      <c r="P181" s="196">
        <f t="shared" si="1"/>
        <v>0</v>
      </c>
      <c r="Q181" s="196">
        <v>0.00954</v>
      </c>
      <c r="R181" s="196">
        <f t="shared" si="2"/>
        <v>0.0477</v>
      </c>
      <c r="S181" s="196">
        <v>0</v>
      </c>
      <c r="T181" s="197">
        <f t="shared" si="3"/>
        <v>0</v>
      </c>
      <c r="U181" s="35"/>
      <c r="V181" s="35"/>
      <c r="W181" s="35"/>
      <c r="X181" s="35"/>
      <c r="Y181" s="35"/>
      <c r="Z181" s="35"/>
      <c r="AA181" s="35"/>
      <c r="AB181" s="35"/>
      <c r="AC181" s="35"/>
      <c r="AD181" s="35"/>
      <c r="AE181" s="35"/>
      <c r="AR181" s="198" t="s">
        <v>228</v>
      </c>
      <c r="AT181" s="198" t="s">
        <v>255</v>
      </c>
      <c r="AU181" s="198" t="s">
        <v>86</v>
      </c>
      <c r="AY181" s="18" t="s">
        <v>150</v>
      </c>
      <c r="BE181" s="199">
        <f t="shared" si="4"/>
        <v>0</v>
      </c>
      <c r="BF181" s="199">
        <f t="shared" si="5"/>
        <v>0</v>
      </c>
      <c r="BG181" s="199">
        <f t="shared" si="6"/>
        <v>0</v>
      </c>
      <c r="BH181" s="199">
        <f t="shared" si="7"/>
        <v>0</v>
      </c>
      <c r="BI181" s="199">
        <f t="shared" si="8"/>
        <v>0</v>
      </c>
      <c r="BJ181" s="18" t="s">
        <v>84</v>
      </c>
      <c r="BK181" s="199">
        <f t="shared" si="9"/>
        <v>0</v>
      </c>
      <c r="BL181" s="18" t="s">
        <v>159</v>
      </c>
      <c r="BM181" s="198" t="s">
        <v>1381</v>
      </c>
    </row>
    <row r="182" spans="1:65" s="2" customFormat="1" ht="16.5" customHeight="1">
      <c r="A182" s="35"/>
      <c r="B182" s="36"/>
      <c r="C182" s="244" t="s">
        <v>374</v>
      </c>
      <c r="D182" s="244" t="s">
        <v>255</v>
      </c>
      <c r="E182" s="245" t="s">
        <v>1382</v>
      </c>
      <c r="F182" s="246" t="s">
        <v>1383</v>
      </c>
      <c r="G182" s="247" t="s">
        <v>356</v>
      </c>
      <c r="H182" s="248">
        <v>4</v>
      </c>
      <c r="I182" s="249"/>
      <c r="J182" s="250">
        <f t="shared" si="0"/>
        <v>0</v>
      </c>
      <c r="K182" s="246" t="s">
        <v>158</v>
      </c>
      <c r="L182" s="251"/>
      <c r="M182" s="252" t="s">
        <v>1</v>
      </c>
      <c r="N182" s="253" t="s">
        <v>41</v>
      </c>
      <c r="O182" s="72"/>
      <c r="P182" s="196">
        <f t="shared" si="1"/>
        <v>0</v>
      </c>
      <c r="Q182" s="196">
        <v>0.0375</v>
      </c>
      <c r="R182" s="196">
        <f t="shared" si="2"/>
        <v>0.15</v>
      </c>
      <c r="S182" s="196">
        <v>0</v>
      </c>
      <c r="T182" s="197">
        <f t="shared" si="3"/>
        <v>0</v>
      </c>
      <c r="U182" s="35"/>
      <c r="V182" s="35"/>
      <c r="W182" s="35"/>
      <c r="X182" s="35"/>
      <c r="Y182" s="35"/>
      <c r="Z182" s="35"/>
      <c r="AA182" s="35"/>
      <c r="AB182" s="35"/>
      <c r="AC182" s="35"/>
      <c r="AD182" s="35"/>
      <c r="AE182" s="35"/>
      <c r="AR182" s="198" t="s">
        <v>228</v>
      </c>
      <c r="AT182" s="198" t="s">
        <v>255</v>
      </c>
      <c r="AU182" s="198" t="s">
        <v>86</v>
      </c>
      <c r="AY182" s="18" t="s">
        <v>150</v>
      </c>
      <c r="BE182" s="199">
        <f t="shared" si="4"/>
        <v>0</v>
      </c>
      <c r="BF182" s="199">
        <f t="shared" si="5"/>
        <v>0</v>
      </c>
      <c r="BG182" s="199">
        <f t="shared" si="6"/>
        <v>0</v>
      </c>
      <c r="BH182" s="199">
        <f t="shared" si="7"/>
        <v>0</v>
      </c>
      <c r="BI182" s="199">
        <f t="shared" si="8"/>
        <v>0</v>
      </c>
      <c r="BJ182" s="18" t="s">
        <v>84</v>
      </c>
      <c r="BK182" s="199">
        <f t="shared" si="9"/>
        <v>0</v>
      </c>
      <c r="BL182" s="18" t="s">
        <v>159</v>
      </c>
      <c r="BM182" s="198" t="s">
        <v>1384</v>
      </c>
    </row>
    <row r="183" spans="1:65" s="2" customFormat="1" ht="24.2" customHeight="1">
      <c r="A183" s="35"/>
      <c r="B183" s="36"/>
      <c r="C183" s="187" t="s">
        <v>380</v>
      </c>
      <c r="D183" s="187" t="s">
        <v>154</v>
      </c>
      <c r="E183" s="188" t="s">
        <v>1385</v>
      </c>
      <c r="F183" s="189" t="s">
        <v>1386</v>
      </c>
      <c r="G183" s="190" t="s">
        <v>577</v>
      </c>
      <c r="H183" s="191">
        <v>58.7</v>
      </c>
      <c r="I183" s="192"/>
      <c r="J183" s="193">
        <f t="shared" si="0"/>
        <v>0</v>
      </c>
      <c r="K183" s="189" t="s">
        <v>1</v>
      </c>
      <c r="L183" s="40"/>
      <c r="M183" s="194" t="s">
        <v>1</v>
      </c>
      <c r="N183" s="195" t="s">
        <v>41</v>
      </c>
      <c r="O183" s="72"/>
      <c r="P183" s="196">
        <f t="shared" si="1"/>
        <v>0</v>
      </c>
      <c r="Q183" s="196">
        <v>0</v>
      </c>
      <c r="R183" s="196">
        <f t="shared" si="2"/>
        <v>0</v>
      </c>
      <c r="S183" s="196">
        <v>0</v>
      </c>
      <c r="T183" s="197">
        <f t="shared" si="3"/>
        <v>0</v>
      </c>
      <c r="U183" s="35"/>
      <c r="V183" s="35"/>
      <c r="W183" s="35"/>
      <c r="X183" s="35"/>
      <c r="Y183" s="35"/>
      <c r="Z183" s="35"/>
      <c r="AA183" s="35"/>
      <c r="AB183" s="35"/>
      <c r="AC183" s="35"/>
      <c r="AD183" s="35"/>
      <c r="AE183" s="35"/>
      <c r="AR183" s="198" t="s">
        <v>159</v>
      </c>
      <c r="AT183" s="198" t="s">
        <v>154</v>
      </c>
      <c r="AU183" s="198" t="s">
        <v>86</v>
      </c>
      <c r="AY183" s="18" t="s">
        <v>150</v>
      </c>
      <c r="BE183" s="199">
        <f t="shared" si="4"/>
        <v>0</v>
      </c>
      <c r="BF183" s="199">
        <f t="shared" si="5"/>
        <v>0</v>
      </c>
      <c r="BG183" s="199">
        <f t="shared" si="6"/>
        <v>0</v>
      </c>
      <c r="BH183" s="199">
        <f t="shared" si="7"/>
        <v>0</v>
      </c>
      <c r="BI183" s="199">
        <f t="shared" si="8"/>
        <v>0</v>
      </c>
      <c r="BJ183" s="18" t="s">
        <v>84</v>
      </c>
      <c r="BK183" s="199">
        <f t="shared" si="9"/>
        <v>0</v>
      </c>
      <c r="BL183" s="18" t="s">
        <v>159</v>
      </c>
      <c r="BM183" s="198" t="s">
        <v>1387</v>
      </c>
    </row>
    <row r="184" spans="1:65" s="2" customFormat="1" ht="24.2" customHeight="1">
      <c r="A184" s="35"/>
      <c r="B184" s="36"/>
      <c r="C184" s="187" t="s">
        <v>385</v>
      </c>
      <c r="D184" s="187" t="s">
        <v>154</v>
      </c>
      <c r="E184" s="188" t="s">
        <v>1388</v>
      </c>
      <c r="F184" s="189" t="s">
        <v>1389</v>
      </c>
      <c r="G184" s="190" t="s">
        <v>356</v>
      </c>
      <c r="H184" s="191">
        <v>4</v>
      </c>
      <c r="I184" s="192"/>
      <c r="J184" s="193">
        <f t="shared" si="0"/>
        <v>0</v>
      </c>
      <c r="K184" s="189" t="s">
        <v>1</v>
      </c>
      <c r="L184" s="40"/>
      <c r="M184" s="194" t="s">
        <v>1</v>
      </c>
      <c r="N184" s="195" t="s">
        <v>41</v>
      </c>
      <c r="O184" s="72"/>
      <c r="P184" s="196">
        <f t="shared" si="1"/>
        <v>0</v>
      </c>
      <c r="Q184" s="196">
        <v>0.05979301</v>
      </c>
      <c r="R184" s="196">
        <f t="shared" si="2"/>
        <v>0.23917204</v>
      </c>
      <c r="S184" s="196">
        <v>0</v>
      </c>
      <c r="T184" s="197">
        <f t="shared" si="3"/>
        <v>0</v>
      </c>
      <c r="U184" s="35"/>
      <c r="V184" s="35"/>
      <c r="W184" s="35"/>
      <c r="X184" s="35"/>
      <c r="Y184" s="35"/>
      <c r="Z184" s="35"/>
      <c r="AA184" s="35"/>
      <c r="AB184" s="35"/>
      <c r="AC184" s="35"/>
      <c r="AD184" s="35"/>
      <c r="AE184" s="35"/>
      <c r="AR184" s="198" t="s">
        <v>159</v>
      </c>
      <c r="AT184" s="198" t="s">
        <v>154</v>
      </c>
      <c r="AU184" s="198" t="s">
        <v>86</v>
      </c>
      <c r="AY184" s="18" t="s">
        <v>150</v>
      </c>
      <c r="BE184" s="199">
        <f t="shared" si="4"/>
        <v>0</v>
      </c>
      <c r="BF184" s="199">
        <f t="shared" si="5"/>
        <v>0</v>
      </c>
      <c r="BG184" s="199">
        <f t="shared" si="6"/>
        <v>0</v>
      </c>
      <c r="BH184" s="199">
        <f t="shared" si="7"/>
        <v>0</v>
      </c>
      <c r="BI184" s="199">
        <f t="shared" si="8"/>
        <v>0</v>
      </c>
      <c r="BJ184" s="18" t="s">
        <v>84</v>
      </c>
      <c r="BK184" s="199">
        <f t="shared" si="9"/>
        <v>0</v>
      </c>
      <c r="BL184" s="18" t="s">
        <v>159</v>
      </c>
      <c r="BM184" s="198" t="s">
        <v>1390</v>
      </c>
    </row>
    <row r="185" spans="1:65" s="2" customFormat="1" ht="24.2" customHeight="1">
      <c r="A185" s="35"/>
      <c r="B185" s="36"/>
      <c r="C185" s="187" t="s">
        <v>389</v>
      </c>
      <c r="D185" s="187" t="s">
        <v>154</v>
      </c>
      <c r="E185" s="188" t="s">
        <v>1391</v>
      </c>
      <c r="F185" s="189" t="s">
        <v>1392</v>
      </c>
      <c r="G185" s="190" t="s">
        <v>356</v>
      </c>
      <c r="H185" s="191">
        <v>2</v>
      </c>
      <c r="I185" s="192"/>
      <c r="J185" s="193">
        <f t="shared" si="0"/>
        <v>0</v>
      </c>
      <c r="K185" s="189" t="s">
        <v>1</v>
      </c>
      <c r="L185" s="40"/>
      <c r="M185" s="194" t="s">
        <v>1</v>
      </c>
      <c r="N185" s="195" t="s">
        <v>41</v>
      </c>
      <c r="O185" s="72"/>
      <c r="P185" s="196">
        <f t="shared" si="1"/>
        <v>0</v>
      </c>
      <c r="Q185" s="196">
        <v>29.01421</v>
      </c>
      <c r="R185" s="196">
        <f t="shared" si="2"/>
        <v>58.02842</v>
      </c>
      <c r="S185" s="196">
        <v>0</v>
      </c>
      <c r="T185" s="197">
        <f t="shared" si="3"/>
        <v>0</v>
      </c>
      <c r="U185" s="35"/>
      <c r="V185" s="35"/>
      <c r="W185" s="35"/>
      <c r="X185" s="35"/>
      <c r="Y185" s="35"/>
      <c r="Z185" s="35"/>
      <c r="AA185" s="35"/>
      <c r="AB185" s="35"/>
      <c r="AC185" s="35"/>
      <c r="AD185" s="35"/>
      <c r="AE185" s="35"/>
      <c r="AR185" s="198" t="s">
        <v>159</v>
      </c>
      <c r="AT185" s="198" t="s">
        <v>154</v>
      </c>
      <c r="AU185" s="198" t="s">
        <v>86</v>
      </c>
      <c r="AY185" s="18" t="s">
        <v>150</v>
      </c>
      <c r="BE185" s="199">
        <f t="shared" si="4"/>
        <v>0</v>
      </c>
      <c r="BF185" s="199">
        <f t="shared" si="5"/>
        <v>0</v>
      </c>
      <c r="BG185" s="199">
        <f t="shared" si="6"/>
        <v>0</v>
      </c>
      <c r="BH185" s="199">
        <f t="shared" si="7"/>
        <v>0</v>
      </c>
      <c r="BI185" s="199">
        <f t="shared" si="8"/>
        <v>0</v>
      </c>
      <c r="BJ185" s="18" t="s">
        <v>84</v>
      </c>
      <c r="BK185" s="199">
        <f t="shared" si="9"/>
        <v>0</v>
      </c>
      <c r="BL185" s="18" t="s">
        <v>159</v>
      </c>
      <c r="BM185" s="198" t="s">
        <v>1393</v>
      </c>
    </row>
    <row r="186" spans="2:63" s="12" customFormat="1" ht="22.9" customHeight="1">
      <c r="B186" s="171"/>
      <c r="C186" s="172"/>
      <c r="D186" s="173" t="s">
        <v>75</v>
      </c>
      <c r="E186" s="185" t="s">
        <v>1394</v>
      </c>
      <c r="F186" s="185" t="s">
        <v>1395</v>
      </c>
      <c r="G186" s="172"/>
      <c r="H186" s="172"/>
      <c r="I186" s="175"/>
      <c r="J186" s="186">
        <f>BK186</f>
        <v>0</v>
      </c>
      <c r="K186" s="172"/>
      <c r="L186" s="177"/>
      <c r="M186" s="178"/>
      <c r="N186" s="179"/>
      <c r="O186" s="179"/>
      <c r="P186" s="180">
        <f>SUM(P187:P190)</f>
        <v>0</v>
      </c>
      <c r="Q186" s="179"/>
      <c r="R186" s="180">
        <f>SUM(R187:R190)</f>
        <v>0</v>
      </c>
      <c r="S186" s="179"/>
      <c r="T186" s="181">
        <f>SUM(T187:T190)</f>
        <v>0</v>
      </c>
      <c r="AR186" s="182" t="s">
        <v>84</v>
      </c>
      <c r="AT186" s="183" t="s">
        <v>75</v>
      </c>
      <c r="AU186" s="183" t="s">
        <v>84</v>
      </c>
      <c r="AY186" s="182" t="s">
        <v>150</v>
      </c>
      <c r="BK186" s="184">
        <f>SUM(BK187:BK190)</f>
        <v>0</v>
      </c>
    </row>
    <row r="187" spans="1:65" s="2" customFormat="1" ht="24.2" customHeight="1">
      <c r="A187" s="35"/>
      <c r="B187" s="36"/>
      <c r="C187" s="187" t="s">
        <v>393</v>
      </c>
      <c r="D187" s="187" t="s">
        <v>154</v>
      </c>
      <c r="E187" s="188" t="s">
        <v>1396</v>
      </c>
      <c r="F187" s="189" t="s">
        <v>1397</v>
      </c>
      <c r="G187" s="190" t="s">
        <v>191</v>
      </c>
      <c r="H187" s="191">
        <v>33.12</v>
      </c>
      <c r="I187" s="192"/>
      <c r="J187" s="193">
        <f>ROUND(I187*H187,2)</f>
        <v>0</v>
      </c>
      <c r="K187" s="189" t="s">
        <v>158</v>
      </c>
      <c r="L187" s="40"/>
      <c r="M187" s="194" t="s">
        <v>1</v>
      </c>
      <c r="N187" s="195" t="s">
        <v>41</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159</v>
      </c>
      <c r="AT187" s="198" t="s">
        <v>154</v>
      </c>
      <c r="AU187" s="198" t="s">
        <v>86</v>
      </c>
      <c r="AY187" s="18" t="s">
        <v>150</v>
      </c>
      <c r="BE187" s="199">
        <f>IF(N187="základní",J187,0)</f>
        <v>0</v>
      </c>
      <c r="BF187" s="199">
        <f>IF(N187="snížená",J187,0)</f>
        <v>0</v>
      </c>
      <c r="BG187" s="199">
        <f>IF(N187="zákl. přenesená",J187,0)</f>
        <v>0</v>
      </c>
      <c r="BH187" s="199">
        <f>IF(N187="sníž. přenesená",J187,0)</f>
        <v>0</v>
      </c>
      <c r="BI187" s="199">
        <f>IF(N187="nulová",J187,0)</f>
        <v>0</v>
      </c>
      <c r="BJ187" s="18" t="s">
        <v>84</v>
      </c>
      <c r="BK187" s="199">
        <f>ROUND(I187*H187,2)</f>
        <v>0</v>
      </c>
      <c r="BL187" s="18" t="s">
        <v>159</v>
      </c>
      <c r="BM187" s="198" t="s">
        <v>1398</v>
      </c>
    </row>
    <row r="188" spans="2:51" s="14" customFormat="1" ht="11.25">
      <c r="B188" s="211"/>
      <c r="C188" s="212"/>
      <c r="D188" s="202" t="s">
        <v>162</v>
      </c>
      <c r="E188" s="213" t="s">
        <v>1</v>
      </c>
      <c r="F188" s="214" t="s">
        <v>1399</v>
      </c>
      <c r="G188" s="212"/>
      <c r="H188" s="215">
        <v>33.12</v>
      </c>
      <c r="I188" s="216"/>
      <c r="J188" s="212"/>
      <c r="K188" s="212"/>
      <c r="L188" s="217"/>
      <c r="M188" s="218"/>
      <c r="N188" s="219"/>
      <c r="O188" s="219"/>
      <c r="P188" s="219"/>
      <c r="Q188" s="219"/>
      <c r="R188" s="219"/>
      <c r="S188" s="219"/>
      <c r="T188" s="220"/>
      <c r="AT188" s="221" t="s">
        <v>162</v>
      </c>
      <c r="AU188" s="221" t="s">
        <v>86</v>
      </c>
      <c r="AV188" s="14" t="s">
        <v>86</v>
      </c>
      <c r="AW188" s="14" t="s">
        <v>31</v>
      </c>
      <c r="AX188" s="14" t="s">
        <v>84</v>
      </c>
      <c r="AY188" s="221" t="s">
        <v>150</v>
      </c>
    </row>
    <row r="189" spans="1:65" s="2" customFormat="1" ht="37.9" customHeight="1">
      <c r="A189" s="35"/>
      <c r="B189" s="36"/>
      <c r="C189" s="187" t="s">
        <v>398</v>
      </c>
      <c r="D189" s="187" t="s">
        <v>154</v>
      </c>
      <c r="E189" s="188" t="s">
        <v>1280</v>
      </c>
      <c r="F189" s="189" t="s">
        <v>1281</v>
      </c>
      <c r="G189" s="190" t="s">
        <v>191</v>
      </c>
      <c r="H189" s="191">
        <v>33.12</v>
      </c>
      <c r="I189" s="192"/>
      <c r="J189" s="193">
        <f>ROUND(I189*H189,2)</f>
        <v>0</v>
      </c>
      <c r="K189" s="189" t="s">
        <v>158</v>
      </c>
      <c r="L189" s="40"/>
      <c r="M189" s="194" t="s">
        <v>1</v>
      </c>
      <c r="N189" s="195" t="s">
        <v>41</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159</v>
      </c>
      <c r="AT189" s="198" t="s">
        <v>154</v>
      </c>
      <c r="AU189" s="198" t="s">
        <v>86</v>
      </c>
      <c r="AY189" s="18" t="s">
        <v>150</v>
      </c>
      <c r="BE189" s="199">
        <f>IF(N189="základní",J189,0)</f>
        <v>0</v>
      </c>
      <c r="BF189" s="199">
        <f>IF(N189="snížená",J189,0)</f>
        <v>0</v>
      </c>
      <c r="BG189" s="199">
        <f>IF(N189="zákl. přenesená",J189,0)</f>
        <v>0</v>
      </c>
      <c r="BH189" s="199">
        <f>IF(N189="sníž. přenesená",J189,0)</f>
        <v>0</v>
      </c>
      <c r="BI189" s="199">
        <f>IF(N189="nulová",J189,0)</f>
        <v>0</v>
      </c>
      <c r="BJ189" s="18" t="s">
        <v>84</v>
      </c>
      <c r="BK189" s="199">
        <f>ROUND(I189*H189,2)</f>
        <v>0</v>
      </c>
      <c r="BL189" s="18" t="s">
        <v>159</v>
      </c>
      <c r="BM189" s="198" t="s">
        <v>1400</v>
      </c>
    </row>
    <row r="190" spans="2:51" s="14" customFormat="1" ht="11.25">
      <c r="B190" s="211"/>
      <c r="C190" s="212"/>
      <c r="D190" s="202" t="s">
        <v>162</v>
      </c>
      <c r="E190" s="213" t="s">
        <v>1</v>
      </c>
      <c r="F190" s="214" t="s">
        <v>1399</v>
      </c>
      <c r="G190" s="212"/>
      <c r="H190" s="215">
        <v>33.12</v>
      </c>
      <c r="I190" s="216"/>
      <c r="J190" s="212"/>
      <c r="K190" s="212"/>
      <c r="L190" s="217"/>
      <c r="M190" s="259"/>
      <c r="N190" s="260"/>
      <c r="O190" s="260"/>
      <c r="P190" s="260"/>
      <c r="Q190" s="260"/>
      <c r="R190" s="260"/>
      <c r="S190" s="260"/>
      <c r="T190" s="261"/>
      <c r="AT190" s="221" t="s">
        <v>162</v>
      </c>
      <c r="AU190" s="221" t="s">
        <v>86</v>
      </c>
      <c r="AV190" s="14" t="s">
        <v>86</v>
      </c>
      <c r="AW190" s="14" t="s">
        <v>31</v>
      </c>
      <c r="AX190" s="14" t="s">
        <v>84</v>
      </c>
      <c r="AY190" s="221" t="s">
        <v>150</v>
      </c>
    </row>
    <row r="191" spans="1:31" s="2" customFormat="1" ht="6.95" customHeight="1">
      <c r="A191" s="35"/>
      <c r="B191" s="55"/>
      <c r="C191" s="56"/>
      <c r="D191" s="56"/>
      <c r="E191" s="56"/>
      <c r="F191" s="56"/>
      <c r="G191" s="56"/>
      <c r="H191" s="56"/>
      <c r="I191" s="56"/>
      <c r="J191" s="56"/>
      <c r="K191" s="56"/>
      <c r="L191" s="40"/>
      <c r="M191" s="35"/>
      <c r="O191" s="35"/>
      <c r="P191" s="35"/>
      <c r="Q191" s="35"/>
      <c r="R191" s="35"/>
      <c r="S191" s="35"/>
      <c r="T191" s="35"/>
      <c r="U191" s="35"/>
      <c r="V191" s="35"/>
      <c r="W191" s="35"/>
      <c r="X191" s="35"/>
      <c r="Y191" s="35"/>
      <c r="Z191" s="35"/>
      <c r="AA191" s="35"/>
      <c r="AB191" s="35"/>
      <c r="AC191" s="35"/>
      <c r="AD191" s="35"/>
      <c r="AE191" s="35"/>
    </row>
  </sheetData>
  <sheetProtection algorithmName="SHA-512" hashValue="Rg8rStPQFM5nVW5K46roupPdLmJVyj7zcgRXexhzzz9rDMYmlncaxo2w4nic6R9MrAQjMxfh5vs0QICG9gNcRg==" saltValue="BEv3wCm/taAYQ5RajP7QSzKZetc3/gtSOvxSv9KEfj4S3mjBvODJLySDKa6tS+L6qni85GmJGkJhopQyAXGIfQ==" spinCount="100000" sheet="1" objects="1" scenarios="1" formatColumns="0" formatRows="0" autoFilter="0"/>
  <autoFilter ref="C120:K190"/>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95</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1401</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ROUND((SUM(BE134:BE234)),2)</f>
        <v>0</v>
      </c>
      <c r="G33" s="35"/>
      <c r="H33" s="35"/>
      <c r="I33" s="125">
        <v>0.21</v>
      </c>
      <c r="J33" s="124">
        <f>ROUND(((SUM(BE134:BE234))*I33),2)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ROUND((SUM(BF134:BF234)),2)</f>
        <v>0</v>
      </c>
      <c r="G34" s="35"/>
      <c r="H34" s="35"/>
      <c r="I34" s="125">
        <v>0.15</v>
      </c>
      <c r="J34" s="124">
        <f>ROUND(((SUM(BF134:BF234))*I34),2)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ROUND((SUM(BG134:BG234)),2)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ROUND((SUM(BH134:BH234)),2)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ROUND((SUM(BI134:BI234)),2)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SO.801 - SO.801 - Vegetační úpravy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J134</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1402</v>
      </c>
      <c r="E97" s="151"/>
      <c r="F97" s="151"/>
      <c r="G97" s="151"/>
      <c r="H97" s="151"/>
      <c r="I97" s="151"/>
      <c r="J97" s="152">
        <f>J135</f>
        <v>0</v>
      </c>
      <c r="K97" s="149"/>
      <c r="L97" s="153"/>
    </row>
    <row r="98" spans="2:12" s="10" customFormat="1" ht="19.9" customHeight="1">
      <c r="B98" s="154"/>
      <c r="C98" s="155"/>
      <c r="D98" s="156" t="s">
        <v>1403</v>
      </c>
      <c r="E98" s="157"/>
      <c r="F98" s="157"/>
      <c r="G98" s="157"/>
      <c r="H98" s="157"/>
      <c r="I98" s="157"/>
      <c r="J98" s="158">
        <f>J136</f>
        <v>0</v>
      </c>
      <c r="K98" s="155"/>
      <c r="L98" s="159"/>
    </row>
    <row r="99" spans="2:12" s="10" customFormat="1" ht="19.9" customHeight="1">
      <c r="B99" s="154"/>
      <c r="C99" s="155"/>
      <c r="D99" s="156" t="s">
        <v>1404</v>
      </c>
      <c r="E99" s="157"/>
      <c r="F99" s="157"/>
      <c r="G99" s="157"/>
      <c r="H99" s="157"/>
      <c r="I99" s="157"/>
      <c r="J99" s="158">
        <f>J157</f>
        <v>0</v>
      </c>
      <c r="K99" s="155"/>
      <c r="L99" s="159"/>
    </row>
    <row r="100" spans="2:12" s="10" customFormat="1" ht="19.9" customHeight="1">
      <c r="B100" s="154"/>
      <c r="C100" s="155"/>
      <c r="D100" s="156" t="s">
        <v>1405</v>
      </c>
      <c r="E100" s="157"/>
      <c r="F100" s="157"/>
      <c r="G100" s="157"/>
      <c r="H100" s="157"/>
      <c r="I100" s="157"/>
      <c r="J100" s="158">
        <f>J163</f>
        <v>0</v>
      </c>
      <c r="K100" s="155"/>
      <c r="L100" s="159"/>
    </row>
    <row r="101" spans="2:12" s="9" customFormat="1" ht="24.95" customHeight="1">
      <c r="B101" s="148"/>
      <c r="C101" s="149"/>
      <c r="D101" s="150" t="s">
        <v>1406</v>
      </c>
      <c r="E101" s="151"/>
      <c r="F101" s="151"/>
      <c r="G101" s="151"/>
      <c r="H101" s="151"/>
      <c r="I101" s="151"/>
      <c r="J101" s="152">
        <f>J177</f>
        <v>0</v>
      </c>
      <c r="K101" s="149"/>
      <c r="L101" s="153"/>
    </row>
    <row r="102" spans="2:12" s="10" customFormat="1" ht="19.9" customHeight="1">
      <c r="B102" s="154"/>
      <c r="C102" s="155"/>
      <c r="D102" s="156" t="s">
        <v>1407</v>
      </c>
      <c r="E102" s="157"/>
      <c r="F102" s="157"/>
      <c r="G102" s="157"/>
      <c r="H102" s="157"/>
      <c r="I102" s="157"/>
      <c r="J102" s="158">
        <f>J178</f>
        <v>0</v>
      </c>
      <c r="K102" s="155"/>
      <c r="L102" s="159"/>
    </row>
    <row r="103" spans="2:12" s="10" customFormat="1" ht="19.9" customHeight="1">
      <c r="B103" s="154"/>
      <c r="C103" s="155"/>
      <c r="D103" s="156" t="s">
        <v>1408</v>
      </c>
      <c r="E103" s="157"/>
      <c r="F103" s="157"/>
      <c r="G103" s="157"/>
      <c r="H103" s="157"/>
      <c r="I103" s="157"/>
      <c r="J103" s="158">
        <f>J181</f>
        <v>0</v>
      </c>
      <c r="K103" s="155"/>
      <c r="L103" s="159"/>
    </row>
    <row r="104" spans="2:12" s="10" customFormat="1" ht="19.9" customHeight="1">
      <c r="B104" s="154"/>
      <c r="C104" s="155"/>
      <c r="D104" s="156" t="s">
        <v>1409</v>
      </c>
      <c r="E104" s="157"/>
      <c r="F104" s="157"/>
      <c r="G104" s="157"/>
      <c r="H104" s="157"/>
      <c r="I104" s="157"/>
      <c r="J104" s="158">
        <f>J184</f>
        <v>0</v>
      </c>
      <c r="K104" s="155"/>
      <c r="L104" s="159"/>
    </row>
    <row r="105" spans="2:12" s="9" customFormat="1" ht="24.95" customHeight="1">
      <c r="B105" s="148"/>
      <c r="C105" s="149"/>
      <c r="D105" s="150" t="s">
        <v>1410</v>
      </c>
      <c r="E105" s="151"/>
      <c r="F105" s="151"/>
      <c r="G105" s="151"/>
      <c r="H105" s="151"/>
      <c r="I105" s="151"/>
      <c r="J105" s="152">
        <f>J187</f>
        <v>0</v>
      </c>
      <c r="K105" s="149"/>
      <c r="L105" s="153"/>
    </row>
    <row r="106" spans="2:12" s="10" customFormat="1" ht="19.9" customHeight="1">
      <c r="B106" s="154"/>
      <c r="C106" s="155"/>
      <c r="D106" s="156" t="s">
        <v>1411</v>
      </c>
      <c r="E106" s="157"/>
      <c r="F106" s="157"/>
      <c r="G106" s="157"/>
      <c r="H106" s="157"/>
      <c r="I106" s="157"/>
      <c r="J106" s="158">
        <f>J188</f>
        <v>0</v>
      </c>
      <c r="K106" s="155"/>
      <c r="L106" s="159"/>
    </row>
    <row r="107" spans="2:12" s="10" customFormat="1" ht="19.9" customHeight="1">
      <c r="B107" s="154"/>
      <c r="C107" s="155"/>
      <c r="D107" s="156" t="s">
        <v>1412</v>
      </c>
      <c r="E107" s="157"/>
      <c r="F107" s="157"/>
      <c r="G107" s="157"/>
      <c r="H107" s="157"/>
      <c r="I107" s="157"/>
      <c r="J107" s="158">
        <f>J197</f>
        <v>0</v>
      </c>
      <c r="K107" s="155"/>
      <c r="L107" s="159"/>
    </row>
    <row r="108" spans="2:12" s="10" customFormat="1" ht="19.9" customHeight="1">
      <c r="B108" s="154"/>
      <c r="C108" s="155"/>
      <c r="D108" s="156" t="s">
        <v>1413</v>
      </c>
      <c r="E108" s="157"/>
      <c r="F108" s="157"/>
      <c r="G108" s="157"/>
      <c r="H108" s="157"/>
      <c r="I108" s="157"/>
      <c r="J108" s="158">
        <f>J199</f>
        <v>0</v>
      </c>
      <c r="K108" s="155"/>
      <c r="L108" s="159"/>
    </row>
    <row r="109" spans="2:12" s="10" customFormat="1" ht="19.9" customHeight="1">
      <c r="B109" s="154"/>
      <c r="C109" s="155"/>
      <c r="D109" s="156" t="s">
        <v>1414</v>
      </c>
      <c r="E109" s="157"/>
      <c r="F109" s="157"/>
      <c r="G109" s="157"/>
      <c r="H109" s="157"/>
      <c r="I109" s="157"/>
      <c r="J109" s="158">
        <f>J201</f>
        <v>0</v>
      </c>
      <c r="K109" s="155"/>
      <c r="L109" s="159"/>
    </row>
    <row r="110" spans="2:12" s="10" customFormat="1" ht="14.85" customHeight="1">
      <c r="B110" s="154"/>
      <c r="C110" s="155"/>
      <c r="D110" s="156" t="s">
        <v>1415</v>
      </c>
      <c r="E110" s="157"/>
      <c r="F110" s="157"/>
      <c r="G110" s="157"/>
      <c r="H110" s="157"/>
      <c r="I110" s="157"/>
      <c r="J110" s="158">
        <f>J202</f>
        <v>0</v>
      </c>
      <c r="K110" s="155"/>
      <c r="L110" s="159"/>
    </row>
    <row r="111" spans="2:12" s="10" customFormat="1" ht="14.85" customHeight="1">
      <c r="B111" s="154"/>
      <c r="C111" s="155"/>
      <c r="D111" s="156" t="s">
        <v>1416</v>
      </c>
      <c r="E111" s="157"/>
      <c r="F111" s="157"/>
      <c r="G111" s="157"/>
      <c r="H111" s="157"/>
      <c r="I111" s="157"/>
      <c r="J111" s="158">
        <f>J208</f>
        <v>0</v>
      </c>
      <c r="K111" s="155"/>
      <c r="L111" s="159"/>
    </row>
    <row r="112" spans="2:12" s="10" customFormat="1" ht="14.85" customHeight="1">
      <c r="B112" s="154"/>
      <c r="C112" s="155"/>
      <c r="D112" s="156" t="s">
        <v>1417</v>
      </c>
      <c r="E112" s="157"/>
      <c r="F112" s="157"/>
      <c r="G112" s="157"/>
      <c r="H112" s="157"/>
      <c r="I112" s="157"/>
      <c r="J112" s="158">
        <f>J219</f>
        <v>0</v>
      </c>
      <c r="K112" s="155"/>
      <c r="L112" s="159"/>
    </row>
    <row r="113" spans="2:12" s="10" customFormat="1" ht="14.85" customHeight="1">
      <c r="B113" s="154"/>
      <c r="C113" s="155"/>
      <c r="D113" s="156" t="s">
        <v>1418</v>
      </c>
      <c r="E113" s="157"/>
      <c r="F113" s="157"/>
      <c r="G113" s="157"/>
      <c r="H113" s="157"/>
      <c r="I113" s="157"/>
      <c r="J113" s="158">
        <f>J226</f>
        <v>0</v>
      </c>
      <c r="K113" s="155"/>
      <c r="L113" s="159"/>
    </row>
    <row r="114" spans="2:12" s="10" customFormat="1" ht="14.85" customHeight="1">
      <c r="B114" s="154"/>
      <c r="C114" s="155"/>
      <c r="D114" s="156" t="s">
        <v>1419</v>
      </c>
      <c r="E114" s="157"/>
      <c r="F114" s="157"/>
      <c r="G114" s="157"/>
      <c r="H114" s="157"/>
      <c r="I114" s="157"/>
      <c r="J114" s="158">
        <f>J229</f>
        <v>0</v>
      </c>
      <c r="K114" s="155"/>
      <c r="L114" s="159"/>
    </row>
    <row r="115" spans="1:31" s="2" customFormat="1" ht="21.7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55"/>
      <c r="C116" s="56"/>
      <c r="D116" s="56"/>
      <c r="E116" s="56"/>
      <c r="F116" s="56"/>
      <c r="G116" s="56"/>
      <c r="H116" s="56"/>
      <c r="I116" s="56"/>
      <c r="J116" s="56"/>
      <c r="K116" s="56"/>
      <c r="L116" s="52"/>
      <c r="S116" s="35"/>
      <c r="T116" s="35"/>
      <c r="U116" s="35"/>
      <c r="V116" s="35"/>
      <c r="W116" s="35"/>
      <c r="X116" s="35"/>
      <c r="Y116" s="35"/>
      <c r="Z116" s="35"/>
      <c r="AA116" s="35"/>
      <c r="AB116" s="35"/>
      <c r="AC116" s="35"/>
      <c r="AD116" s="35"/>
      <c r="AE116" s="35"/>
    </row>
    <row r="120" spans="1:31" s="2" customFormat="1" ht="6.95" customHeight="1">
      <c r="A120" s="35"/>
      <c r="B120" s="57"/>
      <c r="C120" s="58"/>
      <c r="D120" s="58"/>
      <c r="E120" s="58"/>
      <c r="F120" s="58"/>
      <c r="G120" s="58"/>
      <c r="H120" s="58"/>
      <c r="I120" s="58"/>
      <c r="J120" s="58"/>
      <c r="K120" s="58"/>
      <c r="L120" s="52"/>
      <c r="S120" s="35"/>
      <c r="T120" s="35"/>
      <c r="U120" s="35"/>
      <c r="V120" s="35"/>
      <c r="W120" s="35"/>
      <c r="X120" s="35"/>
      <c r="Y120" s="35"/>
      <c r="Z120" s="35"/>
      <c r="AA120" s="35"/>
      <c r="AB120" s="35"/>
      <c r="AC120" s="35"/>
      <c r="AD120" s="35"/>
      <c r="AE120" s="35"/>
    </row>
    <row r="121" spans="1:31" s="2" customFormat="1" ht="24.95" customHeight="1">
      <c r="A121" s="35"/>
      <c r="B121" s="36"/>
      <c r="C121" s="24" t="s">
        <v>135</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16</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312" t="str">
        <f>E7</f>
        <v>II/272 Benátky nad Jizerou, připojení na silnici III/27212 – PD</v>
      </c>
      <c r="F124" s="313"/>
      <c r="G124" s="313"/>
      <c r="H124" s="313"/>
      <c r="I124" s="37"/>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101</v>
      </c>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6.5" customHeight="1">
      <c r="A126" s="35"/>
      <c r="B126" s="36"/>
      <c r="C126" s="37"/>
      <c r="D126" s="37"/>
      <c r="E126" s="264" t="str">
        <f>E9</f>
        <v>SO.801 - SO.801 - Vegetační úpravy</v>
      </c>
      <c r="F126" s="314"/>
      <c r="G126" s="314"/>
      <c r="H126" s="314"/>
      <c r="I126" s="37"/>
      <c r="J126" s="37"/>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30" t="s">
        <v>20</v>
      </c>
      <c r="D128" s="37"/>
      <c r="E128" s="37"/>
      <c r="F128" s="28" t="str">
        <f>F12</f>
        <v xml:space="preserve"> </v>
      </c>
      <c r="G128" s="37"/>
      <c r="H128" s="37"/>
      <c r="I128" s="30" t="s">
        <v>22</v>
      </c>
      <c r="J128" s="67" t="str">
        <f>IF(J12="","",J12)</f>
        <v>20. 4. 2022</v>
      </c>
      <c r="K128" s="37"/>
      <c r="L128" s="52"/>
      <c r="S128" s="35"/>
      <c r="T128" s="35"/>
      <c r="U128" s="35"/>
      <c r="V128" s="35"/>
      <c r="W128" s="35"/>
      <c r="X128" s="35"/>
      <c r="Y128" s="35"/>
      <c r="Z128" s="35"/>
      <c r="AA128" s="35"/>
      <c r="AB128" s="35"/>
      <c r="AC128" s="35"/>
      <c r="AD128" s="35"/>
      <c r="AE128" s="35"/>
    </row>
    <row r="129" spans="1:31" s="2" customFormat="1" ht="6.95" customHeight="1">
      <c r="A129" s="35"/>
      <c r="B129" s="36"/>
      <c r="C129" s="37"/>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31" s="2" customFormat="1" ht="15.2" customHeight="1">
      <c r="A130" s="35"/>
      <c r="B130" s="36"/>
      <c r="C130" s="30" t="s">
        <v>24</v>
      </c>
      <c r="D130" s="37"/>
      <c r="E130" s="37"/>
      <c r="F130" s="28" t="str">
        <f>E15</f>
        <v>Krajská správa a údržba silnic Středočeského kraje</v>
      </c>
      <c r="G130" s="37"/>
      <c r="H130" s="37"/>
      <c r="I130" s="30" t="s">
        <v>30</v>
      </c>
      <c r="J130" s="33" t="str">
        <f>E21</f>
        <v xml:space="preserve"> </v>
      </c>
      <c r="K130" s="37"/>
      <c r="L130" s="52"/>
      <c r="S130" s="35"/>
      <c r="T130" s="35"/>
      <c r="U130" s="35"/>
      <c r="V130" s="35"/>
      <c r="W130" s="35"/>
      <c r="X130" s="35"/>
      <c r="Y130" s="35"/>
      <c r="Z130" s="35"/>
      <c r="AA130" s="35"/>
      <c r="AB130" s="35"/>
      <c r="AC130" s="35"/>
      <c r="AD130" s="35"/>
      <c r="AE130" s="35"/>
    </row>
    <row r="131" spans="1:31" s="2" customFormat="1" ht="15.2" customHeight="1">
      <c r="A131" s="35"/>
      <c r="B131" s="36"/>
      <c r="C131" s="30" t="s">
        <v>28</v>
      </c>
      <c r="D131" s="37"/>
      <c r="E131" s="37"/>
      <c r="F131" s="28" t="str">
        <f>IF(E18="","",E18)</f>
        <v>Vyplň údaj</v>
      </c>
      <c r="G131" s="37"/>
      <c r="H131" s="37"/>
      <c r="I131" s="30" t="s">
        <v>32</v>
      </c>
      <c r="J131" s="33" t="str">
        <f>E24</f>
        <v>Josef Nentwich</v>
      </c>
      <c r="K131" s="37"/>
      <c r="L131" s="52"/>
      <c r="S131" s="35"/>
      <c r="T131" s="35"/>
      <c r="U131" s="35"/>
      <c r="V131" s="35"/>
      <c r="W131" s="35"/>
      <c r="X131" s="35"/>
      <c r="Y131" s="35"/>
      <c r="Z131" s="35"/>
      <c r="AA131" s="35"/>
      <c r="AB131" s="35"/>
      <c r="AC131" s="35"/>
      <c r="AD131" s="35"/>
      <c r="AE131" s="35"/>
    </row>
    <row r="132" spans="1:31" s="2" customFormat="1" ht="10.3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31" s="11" customFormat="1" ht="29.25" customHeight="1">
      <c r="A133" s="160"/>
      <c r="B133" s="161"/>
      <c r="C133" s="162" t="s">
        <v>136</v>
      </c>
      <c r="D133" s="163" t="s">
        <v>61</v>
      </c>
      <c r="E133" s="163" t="s">
        <v>57</v>
      </c>
      <c r="F133" s="163" t="s">
        <v>58</v>
      </c>
      <c r="G133" s="163" t="s">
        <v>137</v>
      </c>
      <c r="H133" s="163" t="s">
        <v>138</v>
      </c>
      <c r="I133" s="163" t="s">
        <v>139</v>
      </c>
      <c r="J133" s="163" t="s">
        <v>106</v>
      </c>
      <c r="K133" s="164" t="s">
        <v>140</v>
      </c>
      <c r="L133" s="165"/>
      <c r="M133" s="76" t="s">
        <v>1</v>
      </c>
      <c r="N133" s="77" t="s">
        <v>40</v>
      </c>
      <c r="O133" s="77" t="s">
        <v>141</v>
      </c>
      <c r="P133" s="77" t="s">
        <v>142</v>
      </c>
      <c r="Q133" s="77" t="s">
        <v>143</v>
      </c>
      <c r="R133" s="77" t="s">
        <v>144</v>
      </c>
      <c r="S133" s="77" t="s">
        <v>145</v>
      </c>
      <c r="T133" s="78" t="s">
        <v>146</v>
      </c>
      <c r="U133" s="160"/>
      <c r="V133" s="160"/>
      <c r="W133" s="160"/>
      <c r="X133" s="160"/>
      <c r="Y133" s="160"/>
      <c r="Z133" s="160"/>
      <c r="AA133" s="160"/>
      <c r="AB133" s="160"/>
      <c r="AC133" s="160"/>
      <c r="AD133" s="160"/>
      <c r="AE133" s="160"/>
    </row>
    <row r="134" spans="1:63" s="2" customFormat="1" ht="22.9" customHeight="1">
      <c r="A134" s="35"/>
      <c r="B134" s="36"/>
      <c r="C134" s="83" t="s">
        <v>147</v>
      </c>
      <c r="D134" s="37"/>
      <c r="E134" s="37"/>
      <c r="F134" s="37"/>
      <c r="G134" s="37"/>
      <c r="H134" s="37"/>
      <c r="I134" s="37"/>
      <c r="J134" s="166">
        <f>BK134</f>
        <v>0</v>
      </c>
      <c r="K134" s="37"/>
      <c r="L134" s="40"/>
      <c r="M134" s="79"/>
      <c r="N134" s="167"/>
      <c r="O134" s="80"/>
      <c r="P134" s="168">
        <f>P135+P177+P187</f>
        <v>0</v>
      </c>
      <c r="Q134" s="80"/>
      <c r="R134" s="168">
        <f>R135+R177+R187</f>
        <v>0</v>
      </c>
      <c r="S134" s="80"/>
      <c r="T134" s="169">
        <f>T135+T177+T187</f>
        <v>0</v>
      </c>
      <c r="U134" s="35"/>
      <c r="V134" s="35"/>
      <c r="W134" s="35"/>
      <c r="X134" s="35"/>
      <c r="Y134" s="35"/>
      <c r="Z134" s="35"/>
      <c r="AA134" s="35"/>
      <c r="AB134" s="35"/>
      <c r="AC134" s="35"/>
      <c r="AD134" s="35"/>
      <c r="AE134" s="35"/>
      <c r="AT134" s="18" t="s">
        <v>75</v>
      </c>
      <c r="AU134" s="18" t="s">
        <v>108</v>
      </c>
      <c r="BK134" s="170">
        <f>BK135+BK177+BK187</f>
        <v>0</v>
      </c>
    </row>
    <row r="135" spans="2:63" s="12" customFormat="1" ht="25.9" customHeight="1">
      <c r="B135" s="171"/>
      <c r="C135" s="172"/>
      <c r="D135" s="173" t="s">
        <v>75</v>
      </c>
      <c r="E135" s="174" t="s">
        <v>1420</v>
      </c>
      <c r="F135" s="174" t="s">
        <v>1421</v>
      </c>
      <c r="G135" s="172"/>
      <c r="H135" s="172"/>
      <c r="I135" s="175"/>
      <c r="J135" s="176">
        <f>BK135</f>
        <v>0</v>
      </c>
      <c r="K135" s="172"/>
      <c r="L135" s="177"/>
      <c r="M135" s="178"/>
      <c r="N135" s="179"/>
      <c r="O135" s="179"/>
      <c r="P135" s="180">
        <f>P136+P157+P163</f>
        <v>0</v>
      </c>
      <c r="Q135" s="179"/>
      <c r="R135" s="180">
        <f>R136+R157+R163</f>
        <v>0</v>
      </c>
      <c r="S135" s="179"/>
      <c r="T135" s="181">
        <f>T136+T157+T163</f>
        <v>0</v>
      </c>
      <c r="AR135" s="182" t="s">
        <v>84</v>
      </c>
      <c r="AT135" s="183" t="s">
        <v>75</v>
      </c>
      <c r="AU135" s="183" t="s">
        <v>76</v>
      </c>
      <c r="AY135" s="182" t="s">
        <v>150</v>
      </c>
      <c r="BK135" s="184">
        <f>BK136+BK157+BK163</f>
        <v>0</v>
      </c>
    </row>
    <row r="136" spans="2:63" s="12" customFormat="1" ht="22.9" customHeight="1">
      <c r="B136" s="171"/>
      <c r="C136" s="172"/>
      <c r="D136" s="173" t="s">
        <v>75</v>
      </c>
      <c r="E136" s="185" t="s">
        <v>1422</v>
      </c>
      <c r="F136" s="185" t="s">
        <v>1423</v>
      </c>
      <c r="G136" s="172"/>
      <c r="H136" s="172"/>
      <c r="I136" s="175"/>
      <c r="J136" s="186">
        <f>BK136</f>
        <v>0</v>
      </c>
      <c r="K136" s="172"/>
      <c r="L136" s="177"/>
      <c r="M136" s="178"/>
      <c r="N136" s="179"/>
      <c r="O136" s="179"/>
      <c r="P136" s="180">
        <f>SUM(P137:P156)</f>
        <v>0</v>
      </c>
      <c r="Q136" s="179"/>
      <c r="R136" s="180">
        <f>SUM(R137:R156)</f>
        <v>0</v>
      </c>
      <c r="S136" s="179"/>
      <c r="T136" s="181">
        <f>SUM(T137:T156)</f>
        <v>0</v>
      </c>
      <c r="AR136" s="182" t="s">
        <v>84</v>
      </c>
      <c r="AT136" s="183" t="s">
        <v>75</v>
      </c>
      <c r="AU136" s="183" t="s">
        <v>84</v>
      </c>
      <c r="AY136" s="182" t="s">
        <v>150</v>
      </c>
      <c r="BK136" s="184">
        <f>SUM(BK137:BK156)</f>
        <v>0</v>
      </c>
    </row>
    <row r="137" spans="1:65" s="2" customFormat="1" ht="24.2" customHeight="1">
      <c r="A137" s="35"/>
      <c r="B137" s="36"/>
      <c r="C137" s="187" t="s">
        <v>84</v>
      </c>
      <c r="D137" s="187" t="s">
        <v>154</v>
      </c>
      <c r="E137" s="188" t="s">
        <v>1424</v>
      </c>
      <c r="F137" s="189" t="s">
        <v>1425</v>
      </c>
      <c r="G137" s="190" t="s">
        <v>197</v>
      </c>
      <c r="H137" s="191">
        <v>327</v>
      </c>
      <c r="I137" s="192"/>
      <c r="J137" s="193">
        <f aca="true" t="shared" si="0" ref="J137:J156">ROUND(I137*H137,2)</f>
        <v>0</v>
      </c>
      <c r="K137" s="189" t="s">
        <v>1</v>
      </c>
      <c r="L137" s="40"/>
      <c r="M137" s="194" t="s">
        <v>1</v>
      </c>
      <c r="N137" s="195" t="s">
        <v>41</v>
      </c>
      <c r="O137" s="72"/>
      <c r="P137" s="196">
        <f aca="true" t="shared" si="1" ref="P137:P156">O137*H137</f>
        <v>0</v>
      </c>
      <c r="Q137" s="196">
        <v>0</v>
      </c>
      <c r="R137" s="196">
        <f aca="true" t="shared" si="2" ref="R137:R156">Q137*H137</f>
        <v>0</v>
      </c>
      <c r="S137" s="196">
        <v>0</v>
      </c>
      <c r="T137" s="197">
        <f aca="true" t="shared" si="3" ref="T137:T156">S137*H137</f>
        <v>0</v>
      </c>
      <c r="U137" s="35"/>
      <c r="V137" s="35"/>
      <c r="W137" s="35"/>
      <c r="X137" s="35"/>
      <c r="Y137" s="35"/>
      <c r="Z137" s="35"/>
      <c r="AA137" s="35"/>
      <c r="AB137" s="35"/>
      <c r="AC137" s="35"/>
      <c r="AD137" s="35"/>
      <c r="AE137" s="35"/>
      <c r="AR137" s="198" t="s">
        <v>159</v>
      </c>
      <c r="AT137" s="198" t="s">
        <v>154</v>
      </c>
      <c r="AU137" s="198" t="s">
        <v>86</v>
      </c>
      <c r="AY137" s="18" t="s">
        <v>150</v>
      </c>
      <c r="BE137" s="199">
        <f aca="true" t="shared" si="4" ref="BE137:BE156">IF(N137="základní",J137,0)</f>
        <v>0</v>
      </c>
      <c r="BF137" s="199">
        <f aca="true" t="shared" si="5" ref="BF137:BF156">IF(N137="snížená",J137,0)</f>
        <v>0</v>
      </c>
      <c r="BG137" s="199">
        <f aca="true" t="shared" si="6" ref="BG137:BG156">IF(N137="zákl. přenesená",J137,0)</f>
        <v>0</v>
      </c>
      <c r="BH137" s="199">
        <f aca="true" t="shared" si="7" ref="BH137:BH156">IF(N137="sníž. přenesená",J137,0)</f>
        <v>0</v>
      </c>
      <c r="BI137" s="199">
        <f aca="true" t="shared" si="8" ref="BI137:BI156">IF(N137="nulová",J137,0)</f>
        <v>0</v>
      </c>
      <c r="BJ137" s="18" t="s">
        <v>84</v>
      </c>
      <c r="BK137" s="199">
        <f aca="true" t="shared" si="9" ref="BK137:BK156">ROUND(I137*H137,2)</f>
        <v>0</v>
      </c>
      <c r="BL137" s="18" t="s">
        <v>159</v>
      </c>
      <c r="BM137" s="198" t="s">
        <v>1426</v>
      </c>
    </row>
    <row r="138" spans="1:65" s="2" customFormat="1" ht="24.2" customHeight="1">
      <c r="A138" s="35"/>
      <c r="B138" s="36"/>
      <c r="C138" s="187" t="s">
        <v>86</v>
      </c>
      <c r="D138" s="187" t="s">
        <v>154</v>
      </c>
      <c r="E138" s="188" t="s">
        <v>1427</v>
      </c>
      <c r="F138" s="189" t="s">
        <v>1428</v>
      </c>
      <c r="G138" s="190" t="s">
        <v>197</v>
      </c>
      <c r="H138" s="191">
        <v>327</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159</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159</v>
      </c>
      <c r="BM138" s="198" t="s">
        <v>1429</v>
      </c>
    </row>
    <row r="139" spans="1:65" s="2" customFormat="1" ht="24.2" customHeight="1">
      <c r="A139" s="35"/>
      <c r="B139" s="36"/>
      <c r="C139" s="187" t="s">
        <v>160</v>
      </c>
      <c r="D139" s="187" t="s">
        <v>154</v>
      </c>
      <c r="E139" s="188" t="s">
        <v>1430</v>
      </c>
      <c r="F139" s="189" t="s">
        <v>1431</v>
      </c>
      <c r="G139" s="190" t="s">
        <v>197</v>
      </c>
      <c r="H139" s="191">
        <v>207</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159</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159</v>
      </c>
      <c r="BM139" s="198" t="s">
        <v>1432</v>
      </c>
    </row>
    <row r="140" spans="1:65" s="2" customFormat="1" ht="24.2" customHeight="1">
      <c r="A140" s="35"/>
      <c r="B140" s="36"/>
      <c r="C140" s="187" t="s">
        <v>159</v>
      </c>
      <c r="D140" s="187" t="s">
        <v>154</v>
      </c>
      <c r="E140" s="188" t="s">
        <v>1433</v>
      </c>
      <c r="F140" s="189" t="s">
        <v>1434</v>
      </c>
      <c r="G140" s="190" t="s">
        <v>197</v>
      </c>
      <c r="H140" s="191">
        <v>207</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159</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159</v>
      </c>
      <c r="BM140" s="198" t="s">
        <v>1435</v>
      </c>
    </row>
    <row r="141" spans="1:65" s="2" customFormat="1" ht="24.2" customHeight="1">
      <c r="A141" s="35"/>
      <c r="B141" s="36"/>
      <c r="C141" s="187" t="s">
        <v>188</v>
      </c>
      <c r="D141" s="187" t="s">
        <v>154</v>
      </c>
      <c r="E141" s="188" t="s">
        <v>1436</v>
      </c>
      <c r="F141" s="189" t="s">
        <v>1437</v>
      </c>
      <c r="G141" s="190" t="s">
        <v>197</v>
      </c>
      <c r="H141" s="191">
        <v>327</v>
      </c>
      <c r="I141" s="192"/>
      <c r="J141" s="193">
        <f t="shared" si="0"/>
        <v>0</v>
      </c>
      <c r="K141" s="189" t="s">
        <v>1</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159</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159</v>
      </c>
      <c r="BM141" s="198" t="s">
        <v>1438</v>
      </c>
    </row>
    <row r="142" spans="1:65" s="2" customFormat="1" ht="16.5" customHeight="1">
      <c r="A142" s="35"/>
      <c r="B142" s="36"/>
      <c r="C142" s="187" t="s">
        <v>194</v>
      </c>
      <c r="D142" s="187" t="s">
        <v>154</v>
      </c>
      <c r="E142" s="188" t="s">
        <v>1439</v>
      </c>
      <c r="F142" s="189" t="s">
        <v>1440</v>
      </c>
      <c r="G142" s="190" t="s">
        <v>1441</v>
      </c>
      <c r="H142" s="191">
        <v>5</v>
      </c>
      <c r="I142" s="192"/>
      <c r="J142" s="193">
        <f t="shared" si="0"/>
        <v>0</v>
      </c>
      <c r="K142" s="189" t="s">
        <v>1</v>
      </c>
      <c r="L142" s="40"/>
      <c r="M142" s="194" t="s">
        <v>1</v>
      </c>
      <c r="N142" s="195" t="s">
        <v>41</v>
      </c>
      <c r="O142" s="72"/>
      <c r="P142" s="196">
        <f t="shared" si="1"/>
        <v>0</v>
      </c>
      <c r="Q142" s="196">
        <v>0</v>
      </c>
      <c r="R142" s="196">
        <f t="shared" si="2"/>
        <v>0</v>
      </c>
      <c r="S142" s="196">
        <v>0</v>
      </c>
      <c r="T142" s="197">
        <f t="shared" si="3"/>
        <v>0</v>
      </c>
      <c r="U142" s="35"/>
      <c r="V142" s="35"/>
      <c r="W142" s="35"/>
      <c r="X142" s="35"/>
      <c r="Y142" s="35"/>
      <c r="Z142" s="35"/>
      <c r="AA142" s="35"/>
      <c r="AB142" s="35"/>
      <c r="AC142" s="35"/>
      <c r="AD142" s="35"/>
      <c r="AE142" s="35"/>
      <c r="AR142" s="198" t="s">
        <v>159</v>
      </c>
      <c r="AT142" s="198" t="s">
        <v>154</v>
      </c>
      <c r="AU142" s="198" t="s">
        <v>86</v>
      </c>
      <c r="AY142" s="18" t="s">
        <v>150</v>
      </c>
      <c r="BE142" s="199">
        <f t="shared" si="4"/>
        <v>0</v>
      </c>
      <c r="BF142" s="199">
        <f t="shared" si="5"/>
        <v>0</v>
      </c>
      <c r="BG142" s="199">
        <f t="shared" si="6"/>
        <v>0</v>
      </c>
      <c r="BH142" s="199">
        <f t="shared" si="7"/>
        <v>0</v>
      </c>
      <c r="BI142" s="199">
        <f t="shared" si="8"/>
        <v>0</v>
      </c>
      <c r="BJ142" s="18" t="s">
        <v>84</v>
      </c>
      <c r="BK142" s="199">
        <f t="shared" si="9"/>
        <v>0</v>
      </c>
      <c r="BL142" s="18" t="s">
        <v>159</v>
      </c>
      <c r="BM142" s="198" t="s">
        <v>1442</v>
      </c>
    </row>
    <row r="143" spans="1:65" s="2" customFormat="1" ht="16.5" customHeight="1">
      <c r="A143" s="35"/>
      <c r="B143" s="36"/>
      <c r="C143" s="187" t="s">
        <v>207</v>
      </c>
      <c r="D143" s="187" t="s">
        <v>154</v>
      </c>
      <c r="E143" s="188" t="s">
        <v>1443</v>
      </c>
      <c r="F143" s="189" t="s">
        <v>1444</v>
      </c>
      <c r="G143" s="190" t="s">
        <v>1441</v>
      </c>
      <c r="H143" s="191">
        <v>8</v>
      </c>
      <c r="I143" s="192"/>
      <c r="J143" s="193">
        <f t="shared" si="0"/>
        <v>0</v>
      </c>
      <c r="K143" s="189" t="s">
        <v>1</v>
      </c>
      <c r="L143" s="40"/>
      <c r="M143" s="194" t="s">
        <v>1</v>
      </c>
      <c r="N143" s="195" t="s">
        <v>41</v>
      </c>
      <c r="O143" s="72"/>
      <c r="P143" s="196">
        <f t="shared" si="1"/>
        <v>0</v>
      </c>
      <c r="Q143" s="196">
        <v>0</v>
      </c>
      <c r="R143" s="196">
        <f t="shared" si="2"/>
        <v>0</v>
      </c>
      <c r="S143" s="196">
        <v>0</v>
      </c>
      <c r="T143" s="197">
        <f t="shared" si="3"/>
        <v>0</v>
      </c>
      <c r="U143" s="35"/>
      <c r="V143" s="35"/>
      <c r="W143" s="35"/>
      <c r="X143" s="35"/>
      <c r="Y143" s="35"/>
      <c r="Z143" s="35"/>
      <c r="AA143" s="35"/>
      <c r="AB143" s="35"/>
      <c r="AC143" s="35"/>
      <c r="AD143" s="35"/>
      <c r="AE143" s="35"/>
      <c r="AR143" s="198" t="s">
        <v>159</v>
      </c>
      <c r="AT143" s="198" t="s">
        <v>154</v>
      </c>
      <c r="AU143" s="198" t="s">
        <v>86</v>
      </c>
      <c r="AY143" s="18" t="s">
        <v>150</v>
      </c>
      <c r="BE143" s="199">
        <f t="shared" si="4"/>
        <v>0</v>
      </c>
      <c r="BF143" s="199">
        <f t="shared" si="5"/>
        <v>0</v>
      </c>
      <c r="BG143" s="199">
        <f t="shared" si="6"/>
        <v>0</v>
      </c>
      <c r="BH143" s="199">
        <f t="shared" si="7"/>
        <v>0</v>
      </c>
      <c r="BI143" s="199">
        <f t="shared" si="8"/>
        <v>0</v>
      </c>
      <c r="BJ143" s="18" t="s">
        <v>84</v>
      </c>
      <c r="BK143" s="199">
        <f t="shared" si="9"/>
        <v>0</v>
      </c>
      <c r="BL143" s="18" t="s">
        <v>159</v>
      </c>
      <c r="BM143" s="198" t="s">
        <v>1445</v>
      </c>
    </row>
    <row r="144" spans="1:65" s="2" customFormat="1" ht="16.5" customHeight="1">
      <c r="A144" s="35"/>
      <c r="B144" s="36"/>
      <c r="C144" s="187" t="s">
        <v>228</v>
      </c>
      <c r="D144" s="187" t="s">
        <v>154</v>
      </c>
      <c r="E144" s="188" t="s">
        <v>1446</v>
      </c>
      <c r="F144" s="189" t="s">
        <v>1447</v>
      </c>
      <c r="G144" s="190" t="s">
        <v>1441</v>
      </c>
      <c r="H144" s="191">
        <v>107</v>
      </c>
      <c r="I144" s="192"/>
      <c r="J144" s="193">
        <f t="shared" si="0"/>
        <v>0</v>
      </c>
      <c r="K144" s="189" t="s">
        <v>1</v>
      </c>
      <c r="L144" s="40"/>
      <c r="M144" s="194" t="s">
        <v>1</v>
      </c>
      <c r="N144" s="195" t="s">
        <v>41</v>
      </c>
      <c r="O144" s="72"/>
      <c r="P144" s="196">
        <f t="shared" si="1"/>
        <v>0</v>
      </c>
      <c r="Q144" s="196">
        <v>0</v>
      </c>
      <c r="R144" s="196">
        <f t="shared" si="2"/>
        <v>0</v>
      </c>
      <c r="S144" s="196">
        <v>0</v>
      </c>
      <c r="T144" s="197">
        <f t="shared" si="3"/>
        <v>0</v>
      </c>
      <c r="U144" s="35"/>
      <c r="V144" s="35"/>
      <c r="W144" s="35"/>
      <c r="X144" s="35"/>
      <c r="Y144" s="35"/>
      <c r="Z144" s="35"/>
      <c r="AA144" s="35"/>
      <c r="AB144" s="35"/>
      <c r="AC144" s="35"/>
      <c r="AD144" s="35"/>
      <c r="AE144" s="35"/>
      <c r="AR144" s="198" t="s">
        <v>159</v>
      </c>
      <c r="AT144" s="198" t="s">
        <v>154</v>
      </c>
      <c r="AU144" s="198" t="s">
        <v>86</v>
      </c>
      <c r="AY144" s="18" t="s">
        <v>150</v>
      </c>
      <c r="BE144" s="199">
        <f t="shared" si="4"/>
        <v>0</v>
      </c>
      <c r="BF144" s="199">
        <f t="shared" si="5"/>
        <v>0</v>
      </c>
      <c r="BG144" s="199">
        <f t="shared" si="6"/>
        <v>0</v>
      </c>
      <c r="BH144" s="199">
        <f t="shared" si="7"/>
        <v>0</v>
      </c>
      <c r="BI144" s="199">
        <f t="shared" si="8"/>
        <v>0</v>
      </c>
      <c r="BJ144" s="18" t="s">
        <v>84</v>
      </c>
      <c r="BK144" s="199">
        <f t="shared" si="9"/>
        <v>0</v>
      </c>
      <c r="BL144" s="18" t="s">
        <v>159</v>
      </c>
      <c r="BM144" s="198" t="s">
        <v>1448</v>
      </c>
    </row>
    <row r="145" spans="1:65" s="2" customFormat="1" ht="24.2" customHeight="1">
      <c r="A145" s="35"/>
      <c r="B145" s="36"/>
      <c r="C145" s="187" t="s">
        <v>234</v>
      </c>
      <c r="D145" s="187" t="s">
        <v>154</v>
      </c>
      <c r="E145" s="188" t="s">
        <v>1449</v>
      </c>
      <c r="F145" s="189" t="s">
        <v>1450</v>
      </c>
      <c r="G145" s="190" t="s">
        <v>1441</v>
      </c>
      <c r="H145" s="191">
        <v>5</v>
      </c>
      <c r="I145" s="192"/>
      <c r="J145" s="193">
        <f t="shared" si="0"/>
        <v>0</v>
      </c>
      <c r="K145" s="189" t="s">
        <v>1</v>
      </c>
      <c r="L145" s="40"/>
      <c r="M145" s="194" t="s">
        <v>1</v>
      </c>
      <c r="N145" s="195" t="s">
        <v>41</v>
      </c>
      <c r="O145" s="72"/>
      <c r="P145" s="196">
        <f t="shared" si="1"/>
        <v>0</v>
      </c>
      <c r="Q145" s="196">
        <v>0</v>
      </c>
      <c r="R145" s="196">
        <f t="shared" si="2"/>
        <v>0</v>
      </c>
      <c r="S145" s="196">
        <v>0</v>
      </c>
      <c r="T145" s="197">
        <f t="shared" si="3"/>
        <v>0</v>
      </c>
      <c r="U145" s="35"/>
      <c r="V145" s="35"/>
      <c r="W145" s="35"/>
      <c r="X145" s="35"/>
      <c r="Y145" s="35"/>
      <c r="Z145" s="35"/>
      <c r="AA145" s="35"/>
      <c r="AB145" s="35"/>
      <c r="AC145" s="35"/>
      <c r="AD145" s="35"/>
      <c r="AE145" s="35"/>
      <c r="AR145" s="198" t="s">
        <v>159</v>
      </c>
      <c r="AT145" s="198" t="s">
        <v>154</v>
      </c>
      <c r="AU145" s="198" t="s">
        <v>86</v>
      </c>
      <c r="AY145" s="18" t="s">
        <v>150</v>
      </c>
      <c r="BE145" s="199">
        <f t="shared" si="4"/>
        <v>0</v>
      </c>
      <c r="BF145" s="199">
        <f t="shared" si="5"/>
        <v>0</v>
      </c>
      <c r="BG145" s="199">
        <f t="shared" si="6"/>
        <v>0</v>
      </c>
      <c r="BH145" s="199">
        <f t="shared" si="7"/>
        <v>0</v>
      </c>
      <c r="BI145" s="199">
        <f t="shared" si="8"/>
        <v>0</v>
      </c>
      <c r="BJ145" s="18" t="s">
        <v>84</v>
      </c>
      <c r="BK145" s="199">
        <f t="shared" si="9"/>
        <v>0</v>
      </c>
      <c r="BL145" s="18" t="s">
        <v>159</v>
      </c>
      <c r="BM145" s="198" t="s">
        <v>1451</v>
      </c>
    </row>
    <row r="146" spans="1:65" s="2" customFormat="1" ht="24.2" customHeight="1">
      <c r="A146" s="35"/>
      <c r="B146" s="36"/>
      <c r="C146" s="187" t="s">
        <v>239</v>
      </c>
      <c r="D146" s="187" t="s">
        <v>154</v>
      </c>
      <c r="E146" s="188" t="s">
        <v>1452</v>
      </c>
      <c r="F146" s="189" t="s">
        <v>1453</v>
      </c>
      <c r="G146" s="190" t="s">
        <v>1441</v>
      </c>
      <c r="H146" s="191">
        <v>8</v>
      </c>
      <c r="I146" s="192"/>
      <c r="J146" s="193">
        <f t="shared" si="0"/>
        <v>0</v>
      </c>
      <c r="K146" s="189" t="s">
        <v>1</v>
      </c>
      <c r="L146" s="40"/>
      <c r="M146" s="194" t="s">
        <v>1</v>
      </c>
      <c r="N146" s="195" t="s">
        <v>41</v>
      </c>
      <c r="O146" s="72"/>
      <c r="P146" s="196">
        <f t="shared" si="1"/>
        <v>0</v>
      </c>
      <c r="Q146" s="196">
        <v>0</v>
      </c>
      <c r="R146" s="196">
        <f t="shared" si="2"/>
        <v>0</v>
      </c>
      <c r="S146" s="196">
        <v>0</v>
      </c>
      <c r="T146" s="197">
        <f t="shared" si="3"/>
        <v>0</v>
      </c>
      <c r="U146" s="35"/>
      <c r="V146" s="35"/>
      <c r="W146" s="35"/>
      <c r="X146" s="35"/>
      <c r="Y146" s="35"/>
      <c r="Z146" s="35"/>
      <c r="AA146" s="35"/>
      <c r="AB146" s="35"/>
      <c r="AC146" s="35"/>
      <c r="AD146" s="35"/>
      <c r="AE146" s="35"/>
      <c r="AR146" s="198" t="s">
        <v>159</v>
      </c>
      <c r="AT146" s="198" t="s">
        <v>154</v>
      </c>
      <c r="AU146" s="198" t="s">
        <v>86</v>
      </c>
      <c r="AY146" s="18" t="s">
        <v>150</v>
      </c>
      <c r="BE146" s="199">
        <f t="shared" si="4"/>
        <v>0</v>
      </c>
      <c r="BF146" s="199">
        <f t="shared" si="5"/>
        <v>0</v>
      </c>
      <c r="BG146" s="199">
        <f t="shared" si="6"/>
        <v>0</v>
      </c>
      <c r="BH146" s="199">
        <f t="shared" si="7"/>
        <v>0</v>
      </c>
      <c r="BI146" s="199">
        <f t="shared" si="8"/>
        <v>0</v>
      </c>
      <c r="BJ146" s="18" t="s">
        <v>84</v>
      </c>
      <c r="BK146" s="199">
        <f t="shared" si="9"/>
        <v>0</v>
      </c>
      <c r="BL146" s="18" t="s">
        <v>159</v>
      </c>
      <c r="BM146" s="198" t="s">
        <v>1454</v>
      </c>
    </row>
    <row r="147" spans="1:65" s="2" customFormat="1" ht="24.2" customHeight="1">
      <c r="A147" s="35"/>
      <c r="B147" s="36"/>
      <c r="C147" s="187" t="s">
        <v>243</v>
      </c>
      <c r="D147" s="187" t="s">
        <v>154</v>
      </c>
      <c r="E147" s="188" t="s">
        <v>1455</v>
      </c>
      <c r="F147" s="189" t="s">
        <v>1456</v>
      </c>
      <c r="G147" s="190" t="s">
        <v>1441</v>
      </c>
      <c r="H147" s="191">
        <v>107</v>
      </c>
      <c r="I147" s="192"/>
      <c r="J147" s="193">
        <f t="shared" si="0"/>
        <v>0</v>
      </c>
      <c r="K147" s="189" t="s">
        <v>1</v>
      </c>
      <c r="L147" s="40"/>
      <c r="M147" s="194" t="s">
        <v>1</v>
      </c>
      <c r="N147" s="195" t="s">
        <v>41</v>
      </c>
      <c r="O147" s="72"/>
      <c r="P147" s="196">
        <f t="shared" si="1"/>
        <v>0</v>
      </c>
      <c r="Q147" s="196">
        <v>0</v>
      </c>
      <c r="R147" s="196">
        <f t="shared" si="2"/>
        <v>0</v>
      </c>
      <c r="S147" s="196">
        <v>0</v>
      </c>
      <c r="T147" s="197">
        <f t="shared" si="3"/>
        <v>0</v>
      </c>
      <c r="U147" s="35"/>
      <c r="V147" s="35"/>
      <c r="W147" s="35"/>
      <c r="X147" s="35"/>
      <c r="Y147" s="35"/>
      <c r="Z147" s="35"/>
      <c r="AA147" s="35"/>
      <c r="AB147" s="35"/>
      <c r="AC147" s="35"/>
      <c r="AD147" s="35"/>
      <c r="AE147" s="35"/>
      <c r="AR147" s="198" t="s">
        <v>159</v>
      </c>
      <c r="AT147" s="198" t="s">
        <v>154</v>
      </c>
      <c r="AU147" s="198" t="s">
        <v>86</v>
      </c>
      <c r="AY147" s="18" t="s">
        <v>150</v>
      </c>
      <c r="BE147" s="199">
        <f t="shared" si="4"/>
        <v>0</v>
      </c>
      <c r="BF147" s="199">
        <f t="shared" si="5"/>
        <v>0</v>
      </c>
      <c r="BG147" s="199">
        <f t="shared" si="6"/>
        <v>0</v>
      </c>
      <c r="BH147" s="199">
        <f t="shared" si="7"/>
        <v>0</v>
      </c>
      <c r="BI147" s="199">
        <f t="shared" si="8"/>
        <v>0</v>
      </c>
      <c r="BJ147" s="18" t="s">
        <v>84</v>
      </c>
      <c r="BK147" s="199">
        <f t="shared" si="9"/>
        <v>0</v>
      </c>
      <c r="BL147" s="18" t="s">
        <v>159</v>
      </c>
      <c r="BM147" s="198" t="s">
        <v>1457</v>
      </c>
    </row>
    <row r="148" spans="1:65" s="2" customFormat="1" ht="21.75" customHeight="1">
      <c r="A148" s="35"/>
      <c r="B148" s="36"/>
      <c r="C148" s="187" t="s">
        <v>254</v>
      </c>
      <c r="D148" s="187" t="s">
        <v>154</v>
      </c>
      <c r="E148" s="188" t="s">
        <v>1458</v>
      </c>
      <c r="F148" s="189" t="s">
        <v>1459</v>
      </c>
      <c r="G148" s="190" t="s">
        <v>1441</v>
      </c>
      <c r="H148" s="191">
        <v>1863</v>
      </c>
      <c r="I148" s="192"/>
      <c r="J148" s="193">
        <f t="shared" si="0"/>
        <v>0</v>
      </c>
      <c r="K148" s="189" t="s">
        <v>1</v>
      </c>
      <c r="L148" s="40"/>
      <c r="M148" s="194" t="s">
        <v>1</v>
      </c>
      <c r="N148" s="195" t="s">
        <v>41</v>
      </c>
      <c r="O148" s="72"/>
      <c r="P148" s="196">
        <f t="shared" si="1"/>
        <v>0</v>
      </c>
      <c r="Q148" s="196">
        <v>0</v>
      </c>
      <c r="R148" s="196">
        <f t="shared" si="2"/>
        <v>0</v>
      </c>
      <c r="S148" s="196">
        <v>0</v>
      </c>
      <c r="T148" s="197">
        <f t="shared" si="3"/>
        <v>0</v>
      </c>
      <c r="U148" s="35"/>
      <c r="V148" s="35"/>
      <c r="W148" s="35"/>
      <c r="X148" s="35"/>
      <c r="Y148" s="35"/>
      <c r="Z148" s="35"/>
      <c r="AA148" s="35"/>
      <c r="AB148" s="35"/>
      <c r="AC148" s="35"/>
      <c r="AD148" s="35"/>
      <c r="AE148" s="35"/>
      <c r="AR148" s="198" t="s">
        <v>159</v>
      </c>
      <c r="AT148" s="198" t="s">
        <v>154</v>
      </c>
      <c r="AU148" s="198" t="s">
        <v>86</v>
      </c>
      <c r="AY148" s="18" t="s">
        <v>150</v>
      </c>
      <c r="BE148" s="199">
        <f t="shared" si="4"/>
        <v>0</v>
      </c>
      <c r="BF148" s="199">
        <f t="shared" si="5"/>
        <v>0</v>
      </c>
      <c r="BG148" s="199">
        <f t="shared" si="6"/>
        <v>0</v>
      </c>
      <c r="BH148" s="199">
        <f t="shared" si="7"/>
        <v>0</v>
      </c>
      <c r="BI148" s="199">
        <f t="shared" si="8"/>
        <v>0</v>
      </c>
      <c r="BJ148" s="18" t="s">
        <v>84</v>
      </c>
      <c r="BK148" s="199">
        <f t="shared" si="9"/>
        <v>0</v>
      </c>
      <c r="BL148" s="18" t="s">
        <v>159</v>
      </c>
      <c r="BM148" s="198" t="s">
        <v>1460</v>
      </c>
    </row>
    <row r="149" spans="1:65" s="2" customFormat="1" ht="16.5" customHeight="1">
      <c r="A149" s="35"/>
      <c r="B149" s="36"/>
      <c r="C149" s="187" t="s">
        <v>263</v>
      </c>
      <c r="D149" s="187" t="s">
        <v>154</v>
      </c>
      <c r="E149" s="188" t="s">
        <v>1461</v>
      </c>
      <c r="F149" s="189" t="s">
        <v>1462</v>
      </c>
      <c r="G149" s="190" t="s">
        <v>1441</v>
      </c>
      <c r="H149" s="191">
        <v>3312</v>
      </c>
      <c r="I149" s="192"/>
      <c r="J149" s="193">
        <f t="shared" si="0"/>
        <v>0</v>
      </c>
      <c r="K149" s="189" t="s">
        <v>1</v>
      </c>
      <c r="L149" s="40"/>
      <c r="M149" s="194" t="s">
        <v>1</v>
      </c>
      <c r="N149" s="195" t="s">
        <v>41</v>
      </c>
      <c r="O149" s="72"/>
      <c r="P149" s="196">
        <f t="shared" si="1"/>
        <v>0</v>
      </c>
      <c r="Q149" s="196">
        <v>0</v>
      </c>
      <c r="R149" s="196">
        <f t="shared" si="2"/>
        <v>0</v>
      </c>
      <c r="S149" s="196">
        <v>0</v>
      </c>
      <c r="T149" s="197">
        <f t="shared" si="3"/>
        <v>0</v>
      </c>
      <c r="U149" s="35"/>
      <c r="V149" s="35"/>
      <c r="W149" s="35"/>
      <c r="X149" s="35"/>
      <c r="Y149" s="35"/>
      <c r="Z149" s="35"/>
      <c r="AA149" s="35"/>
      <c r="AB149" s="35"/>
      <c r="AC149" s="35"/>
      <c r="AD149" s="35"/>
      <c r="AE149" s="35"/>
      <c r="AR149" s="198" t="s">
        <v>159</v>
      </c>
      <c r="AT149" s="198" t="s">
        <v>154</v>
      </c>
      <c r="AU149" s="198" t="s">
        <v>86</v>
      </c>
      <c r="AY149" s="18" t="s">
        <v>150</v>
      </c>
      <c r="BE149" s="199">
        <f t="shared" si="4"/>
        <v>0</v>
      </c>
      <c r="BF149" s="199">
        <f t="shared" si="5"/>
        <v>0</v>
      </c>
      <c r="BG149" s="199">
        <f t="shared" si="6"/>
        <v>0</v>
      </c>
      <c r="BH149" s="199">
        <f t="shared" si="7"/>
        <v>0</v>
      </c>
      <c r="BI149" s="199">
        <f t="shared" si="8"/>
        <v>0</v>
      </c>
      <c r="BJ149" s="18" t="s">
        <v>84</v>
      </c>
      <c r="BK149" s="199">
        <f t="shared" si="9"/>
        <v>0</v>
      </c>
      <c r="BL149" s="18" t="s">
        <v>159</v>
      </c>
      <c r="BM149" s="198" t="s">
        <v>1463</v>
      </c>
    </row>
    <row r="150" spans="1:65" s="2" customFormat="1" ht="16.5" customHeight="1">
      <c r="A150" s="35"/>
      <c r="B150" s="36"/>
      <c r="C150" s="187" t="s">
        <v>275</v>
      </c>
      <c r="D150" s="187" t="s">
        <v>154</v>
      </c>
      <c r="E150" s="188" t="s">
        <v>1464</v>
      </c>
      <c r="F150" s="189" t="s">
        <v>1465</v>
      </c>
      <c r="G150" s="190" t="s">
        <v>1441</v>
      </c>
      <c r="H150" s="191">
        <v>107</v>
      </c>
      <c r="I150" s="192"/>
      <c r="J150" s="193">
        <f t="shared" si="0"/>
        <v>0</v>
      </c>
      <c r="K150" s="189" t="s">
        <v>1</v>
      </c>
      <c r="L150" s="40"/>
      <c r="M150" s="194" t="s">
        <v>1</v>
      </c>
      <c r="N150" s="195" t="s">
        <v>41</v>
      </c>
      <c r="O150" s="72"/>
      <c r="P150" s="196">
        <f t="shared" si="1"/>
        <v>0</v>
      </c>
      <c r="Q150" s="196">
        <v>0</v>
      </c>
      <c r="R150" s="196">
        <f t="shared" si="2"/>
        <v>0</v>
      </c>
      <c r="S150" s="196">
        <v>0</v>
      </c>
      <c r="T150" s="197">
        <f t="shared" si="3"/>
        <v>0</v>
      </c>
      <c r="U150" s="35"/>
      <c r="V150" s="35"/>
      <c r="W150" s="35"/>
      <c r="X150" s="35"/>
      <c r="Y150" s="35"/>
      <c r="Z150" s="35"/>
      <c r="AA150" s="35"/>
      <c r="AB150" s="35"/>
      <c r="AC150" s="35"/>
      <c r="AD150" s="35"/>
      <c r="AE150" s="35"/>
      <c r="AR150" s="198" t="s">
        <v>159</v>
      </c>
      <c r="AT150" s="198" t="s">
        <v>154</v>
      </c>
      <c r="AU150" s="198" t="s">
        <v>86</v>
      </c>
      <c r="AY150" s="18" t="s">
        <v>150</v>
      </c>
      <c r="BE150" s="199">
        <f t="shared" si="4"/>
        <v>0</v>
      </c>
      <c r="BF150" s="199">
        <f t="shared" si="5"/>
        <v>0</v>
      </c>
      <c r="BG150" s="199">
        <f t="shared" si="6"/>
        <v>0</v>
      </c>
      <c r="BH150" s="199">
        <f t="shared" si="7"/>
        <v>0</v>
      </c>
      <c r="BI150" s="199">
        <f t="shared" si="8"/>
        <v>0</v>
      </c>
      <c r="BJ150" s="18" t="s">
        <v>84</v>
      </c>
      <c r="BK150" s="199">
        <f t="shared" si="9"/>
        <v>0</v>
      </c>
      <c r="BL150" s="18" t="s">
        <v>159</v>
      </c>
      <c r="BM150" s="198" t="s">
        <v>1466</v>
      </c>
    </row>
    <row r="151" spans="1:65" s="2" customFormat="1" ht="16.5" customHeight="1">
      <c r="A151" s="35"/>
      <c r="B151" s="36"/>
      <c r="C151" s="187" t="s">
        <v>8</v>
      </c>
      <c r="D151" s="187" t="s">
        <v>154</v>
      </c>
      <c r="E151" s="188" t="s">
        <v>1467</v>
      </c>
      <c r="F151" s="189" t="s">
        <v>1468</v>
      </c>
      <c r="G151" s="190" t="s">
        <v>1441</v>
      </c>
      <c r="H151" s="191">
        <v>107</v>
      </c>
      <c r="I151" s="192"/>
      <c r="J151" s="193">
        <f t="shared" si="0"/>
        <v>0</v>
      </c>
      <c r="K151" s="189" t="s">
        <v>1</v>
      </c>
      <c r="L151" s="40"/>
      <c r="M151" s="194" t="s">
        <v>1</v>
      </c>
      <c r="N151" s="195" t="s">
        <v>41</v>
      </c>
      <c r="O151" s="72"/>
      <c r="P151" s="196">
        <f t="shared" si="1"/>
        <v>0</v>
      </c>
      <c r="Q151" s="196">
        <v>0</v>
      </c>
      <c r="R151" s="196">
        <f t="shared" si="2"/>
        <v>0</v>
      </c>
      <c r="S151" s="196">
        <v>0</v>
      </c>
      <c r="T151" s="197">
        <f t="shared" si="3"/>
        <v>0</v>
      </c>
      <c r="U151" s="35"/>
      <c r="V151" s="35"/>
      <c r="W151" s="35"/>
      <c r="X151" s="35"/>
      <c r="Y151" s="35"/>
      <c r="Z151" s="35"/>
      <c r="AA151" s="35"/>
      <c r="AB151" s="35"/>
      <c r="AC151" s="35"/>
      <c r="AD151" s="35"/>
      <c r="AE151" s="35"/>
      <c r="AR151" s="198" t="s">
        <v>159</v>
      </c>
      <c r="AT151" s="198" t="s">
        <v>154</v>
      </c>
      <c r="AU151" s="198" t="s">
        <v>86</v>
      </c>
      <c r="AY151" s="18" t="s">
        <v>150</v>
      </c>
      <c r="BE151" s="199">
        <f t="shared" si="4"/>
        <v>0</v>
      </c>
      <c r="BF151" s="199">
        <f t="shared" si="5"/>
        <v>0</v>
      </c>
      <c r="BG151" s="199">
        <f t="shared" si="6"/>
        <v>0</v>
      </c>
      <c r="BH151" s="199">
        <f t="shared" si="7"/>
        <v>0</v>
      </c>
      <c r="BI151" s="199">
        <f t="shared" si="8"/>
        <v>0</v>
      </c>
      <c r="BJ151" s="18" t="s">
        <v>84</v>
      </c>
      <c r="BK151" s="199">
        <f t="shared" si="9"/>
        <v>0</v>
      </c>
      <c r="BL151" s="18" t="s">
        <v>159</v>
      </c>
      <c r="BM151" s="198" t="s">
        <v>1469</v>
      </c>
    </row>
    <row r="152" spans="1:65" s="2" customFormat="1" ht="16.5" customHeight="1">
      <c r="A152" s="35"/>
      <c r="B152" s="36"/>
      <c r="C152" s="187" t="s">
        <v>297</v>
      </c>
      <c r="D152" s="187" t="s">
        <v>154</v>
      </c>
      <c r="E152" s="188" t="s">
        <v>1470</v>
      </c>
      <c r="F152" s="189" t="s">
        <v>1471</v>
      </c>
      <c r="G152" s="190" t="s">
        <v>1441</v>
      </c>
      <c r="H152" s="191">
        <v>115</v>
      </c>
      <c r="I152" s="192"/>
      <c r="J152" s="193">
        <f t="shared" si="0"/>
        <v>0</v>
      </c>
      <c r="K152" s="189" t="s">
        <v>1</v>
      </c>
      <c r="L152" s="40"/>
      <c r="M152" s="194" t="s">
        <v>1</v>
      </c>
      <c r="N152" s="195" t="s">
        <v>41</v>
      </c>
      <c r="O152" s="72"/>
      <c r="P152" s="196">
        <f t="shared" si="1"/>
        <v>0</v>
      </c>
      <c r="Q152" s="196">
        <v>0</v>
      </c>
      <c r="R152" s="196">
        <f t="shared" si="2"/>
        <v>0</v>
      </c>
      <c r="S152" s="196">
        <v>0</v>
      </c>
      <c r="T152" s="197">
        <f t="shared" si="3"/>
        <v>0</v>
      </c>
      <c r="U152" s="35"/>
      <c r="V152" s="35"/>
      <c r="W152" s="35"/>
      <c r="X152" s="35"/>
      <c r="Y152" s="35"/>
      <c r="Z152" s="35"/>
      <c r="AA152" s="35"/>
      <c r="AB152" s="35"/>
      <c r="AC152" s="35"/>
      <c r="AD152" s="35"/>
      <c r="AE152" s="35"/>
      <c r="AR152" s="198" t="s">
        <v>159</v>
      </c>
      <c r="AT152" s="198" t="s">
        <v>154</v>
      </c>
      <c r="AU152" s="198" t="s">
        <v>86</v>
      </c>
      <c r="AY152" s="18" t="s">
        <v>150</v>
      </c>
      <c r="BE152" s="199">
        <f t="shared" si="4"/>
        <v>0</v>
      </c>
      <c r="BF152" s="199">
        <f t="shared" si="5"/>
        <v>0</v>
      </c>
      <c r="BG152" s="199">
        <f t="shared" si="6"/>
        <v>0</v>
      </c>
      <c r="BH152" s="199">
        <f t="shared" si="7"/>
        <v>0</v>
      </c>
      <c r="BI152" s="199">
        <f t="shared" si="8"/>
        <v>0</v>
      </c>
      <c r="BJ152" s="18" t="s">
        <v>84</v>
      </c>
      <c r="BK152" s="199">
        <f t="shared" si="9"/>
        <v>0</v>
      </c>
      <c r="BL152" s="18" t="s">
        <v>159</v>
      </c>
      <c r="BM152" s="198" t="s">
        <v>1472</v>
      </c>
    </row>
    <row r="153" spans="1:65" s="2" customFormat="1" ht="16.5" customHeight="1">
      <c r="A153" s="35"/>
      <c r="B153" s="36"/>
      <c r="C153" s="187" t="s">
        <v>303</v>
      </c>
      <c r="D153" s="187" t="s">
        <v>154</v>
      </c>
      <c r="E153" s="188" t="s">
        <v>1473</v>
      </c>
      <c r="F153" s="189" t="s">
        <v>1474</v>
      </c>
      <c r="G153" s="190" t="s">
        <v>1441</v>
      </c>
      <c r="H153" s="191">
        <v>120</v>
      </c>
      <c r="I153" s="192"/>
      <c r="J153" s="193">
        <f t="shared" si="0"/>
        <v>0</v>
      </c>
      <c r="K153" s="189" t="s">
        <v>1</v>
      </c>
      <c r="L153" s="40"/>
      <c r="M153" s="194" t="s">
        <v>1</v>
      </c>
      <c r="N153" s="195" t="s">
        <v>41</v>
      </c>
      <c r="O153" s="72"/>
      <c r="P153" s="196">
        <f t="shared" si="1"/>
        <v>0</v>
      </c>
      <c r="Q153" s="196">
        <v>0</v>
      </c>
      <c r="R153" s="196">
        <f t="shared" si="2"/>
        <v>0</v>
      </c>
      <c r="S153" s="196">
        <v>0</v>
      </c>
      <c r="T153" s="197">
        <f t="shared" si="3"/>
        <v>0</v>
      </c>
      <c r="U153" s="35"/>
      <c r="V153" s="35"/>
      <c r="W153" s="35"/>
      <c r="X153" s="35"/>
      <c r="Y153" s="35"/>
      <c r="Z153" s="35"/>
      <c r="AA153" s="35"/>
      <c r="AB153" s="35"/>
      <c r="AC153" s="35"/>
      <c r="AD153" s="35"/>
      <c r="AE153" s="35"/>
      <c r="AR153" s="198" t="s">
        <v>159</v>
      </c>
      <c r="AT153" s="198" t="s">
        <v>154</v>
      </c>
      <c r="AU153" s="198" t="s">
        <v>86</v>
      </c>
      <c r="AY153" s="18" t="s">
        <v>150</v>
      </c>
      <c r="BE153" s="199">
        <f t="shared" si="4"/>
        <v>0</v>
      </c>
      <c r="BF153" s="199">
        <f t="shared" si="5"/>
        <v>0</v>
      </c>
      <c r="BG153" s="199">
        <f t="shared" si="6"/>
        <v>0</v>
      </c>
      <c r="BH153" s="199">
        <f t="shared" si="7"/>
        <v>0</v>
      </c>
      <c r="BI153" s="199">
        <f t="shared" si="8"/>
        <v>0</v>
      </c>
      <c r="BJ153" s="18" t="s">
        <v>84</v>
      </c>
      <c r="BK153" s="199">
        <f t="shared" si="9"/>
        <v>0</v>
      </c>
      <c r="BL153" s="18" t="s">
        <v>159</v>
      </c>
      <c r="BM153" s="198" t="s">
        <v>1475</v>
      </c>
    </row>
    <row r="154" spans="1:65" s="2" customFormat="1" ht="24.2" customHeight="1">
      <c r="A154" s="35"/>
      <c r="B154" s="36"/>
      <c r="C154" s="187" t="s">
        <v>308</v>
      </c>
      <c r="D154" s="187" t="s">
        <v>154</v>
      </c>
      <c r="E154" s="188" t="s">
        <v>1476</v>
      </c>
      <c r="F154" s="189" t="s">
        <v>1477</v>
      </c>
      <c r="G154" s="190" t="s">
        <v>197</v>
      </c>
      <c r="H154" s="191">
        <v>120</v>
      </c>
      <c r="I154" s="192"/>
      <c r="J154" s="193">
        <f t="shared" si="0"/>
        <v>0</v>
      </c>
      <c r="K154" s="189" t="s">
        <v>1</v>
      </c>
      <c r="L154" s="40"/>
      <c r="M154" s="194" t="s">
        <v>1</v>
      </c>
      <c r="N154" s="195" t="s">
        <v>41</v>
      </c>
      <c r="O154" s="72"/>
      <c r="P154" s="196">
        <f t="shared" si="1"/>
        <v>0</v>
      </c>
      <c r="Q154" s="196">
        <v>0</v>
      </c>
      <c r="R154" s="196">
        <f t="shared" si="2"/>
        <v>0</v>
      </c>
      <c r="S154" s="196">
        <v>0</v>
      </c>
      <c r="T154" s="197">
        <f t="shared" si="3"/>
        <v>0</v>
      </c>
      <c r="U154" s="35"/>
      <c r="V154" s="35"/>
      <c r="W154" s="35"/>
      <c r="X154" s="35"/>
      <c r="Y154" s="35"/>
      <c r="Z154" s="35"/>
      <c r="AA154" s="35"/>
      <c r="AB154" s="35"/>
      <c r="AC154" s="35"/>
      <c r="AD154" s="35"/>
      <c r="AE154" s="35"/>
      <c r="AR154" s="198" t="s">
        <v>159</v>
      </c>
      <c r="AT154" s="198" t="s">
        <v>154</v>
      </c>
      <c r="AU154" s="198" t="s">
        <v>86</v>
      </c>
      <c r="AY154" s="18" t="s">
        <v>150</v>
      </c>
      <c r="BE154" s="199">
        <f t="shared" si="4"/>
        <v>0</v>
      </c>
      <c r="BF154" s="199">
        <f t="shared" si="5"/>
        <v>0</v>
      </c>
      <c r="BG154" s="199">
        <f t="shared" si="6"/>
        <v>0</v>
      </c>
      <c r="BH154" s="199">
        <f t="shared" si="7"/>
        <v>0</v>
      </c>
      <c r="BI154" s="199">
        <f t="shared" si="8"/>
        <v>0</v>
      </c>
      <c r="BJ154" s="18" t="s">
        <v>84</v>
      </c>
      <c r="BK154" s="199">
        <f t="shared" si="9"/>
        <v>0</v>
      </c>
      <c r="BL154" s="18" t="s">
        <v>159</v>
      </c>
      <c r="BM154" s="198" t="s">
        <v>1478</v>
      </c>
    </row>
    <row r="155" spans="1:65" s="2" customFormat="1" ht="24.2" customHeight="1">
      <c r="A155" s="35"/>
      <c r="B155" s="36"/>
      <c r="C155" s="187" t="s">
        <v>313</v>
      </c>
      <c r="D155" s="187" t="s">
        <v>154</v>
      </c>
      <c r="E155" s="188" t="s">
        <v>1479</v>
      </c>
      <c r="F155" s="189" t="s">
        <v>1480</v>
      </c>
      <c r="G155" s="190" t="s">
        <v>197</v>
      </c>
      <c r="H155" s="191">
        <v>207</v>
      </c>
      <c r="I155" s="192"/>
      <c r="J155" s="193">
        <f t="shared" si="0"/>
        <v>0</v>
      </c>
      <c r="K155" s="189" t="s">
        <v>1</v>
      </c>
      <c r="L155" s="40"/>
      <c r="M155" s="194" t="s">
        <v>1</v>
      </c>
      <c r="N155" s="195" t="s">
        <v>41</v>
      </c>
      <c r="O155" s="72"/>
      <c r="P155" s="196">
        <f t="shared" si="1"/>
        <v>0</v>
      </c>
      <c r="Q155" s="196">
        <v>0</v>
      </c>
      <c r="R155" s="196">
        <f t="shared" si="2"/>
        <v>0</v>
      </c>
      <c r="S155" s="196">
        <v>0</v>
      </c>
      <c r="T155" s="197">
        <f t="shared" si="3"/>
        <v>0</v>
      </c>
      <c r="U155" s="35"/>
      <c r="V155" s="35"/>
      <c r="W155" s="35"/>
      <c r="X155" s="35"/>
      <c r="Y155" s="35"/>
      <c r="Z155" s="35"/>
      <c r="AA155" s="35"/>
      <c r="AB155" s="35"/>
      <c r="AC155" s="35"/>
      <c r="AD155" s="35"/>
      <c r="AE155" s="35"/>
      <c r="AR155" s="198" t="s">
        <v>159</v>
      </c>
      <c r="AT155" s="198" t="s">
        <v>154</v>
      </c>
      <c r="AU155" s="198" t="s">
        <v>86</v>
      </c>
      <c r="AY155" s="18" t="s">
        <v>150</v>
      </c>
      <c r="BE155" s="199">
        <f t="shared" si="4"/>
        <v>0</v>
      </c>
      <c r="BF155" s="199">
        <f t="shared" si="5"/>
        <v>0</v>
      </c>
      <c r="BG155" s="199">
        <f t="shared" si="6"/>
        <v>0</v>
      </c>
      <c r="BH155" s="199">
        <f t="shared" si="7"/>
        <v>0</v>
      </c>
      <c r="BI155" s="199">
        <f t="shared" si="8"/>
        <v>0</v>
      </c>
      <c r="BJ155" s="18" t="s">
        <v>84</v>
      </c>
      <c r="BK155" s="199">
        <f t="shared" si="9"/>
        <v>0</v>
      </c>
      <c r="BL155" s="18" t="s">
        <v>159</v>
      </c>
      <c r="BM155" s="198" t="s">
        <v>1481</v>
      </c>
    </row>
    <row r="156" spans="1:65" s="2" customFormat="1" ht="24.2" customHeight="1">
      <c r="A156" s="35"/>
      <c r="B156" s="36"/>
      <c r="C156" s="187" t="s">
        <v>320</v>
      </c>
      <c r="D156" s="187" t="s">
        <v>154</v>
      </c>
      <c r="E156" s="188" t="s">
        <v>1482</v>
      </c>
      <c r="F156" s="189" t="s">
        <v>1483</v>
      </c>
      <c r="G156" s="190" t="s">
        <v>197</v>
      </c>
      <c r="H156" s="191">
        <v>290</v>
      </c>
      <c r="I156" s="192"/>
      <c r="J156" s="193">
        <f t="shared" si="0"/>
        <v>0</v>
      </c>
      <c r="K156" s="189" t="s">
        <v>1</v>
      </c>
      <c r="L156" s="40"/>
      <c r="M156" s="194" t="s">
        <v>1</v>
      </c>
      <c r="N156" s="195" t="s">
        <v>41</v>
      </c>
      <c r="O156" s="72"/>
      <c r="P156" s="196">
        <f t="shared" si="1"/>
        <v>0</v>
      </c>
      <c r="Q156" s="196">
        <v>0</v>
      </c>
      <c r="R156" s="196">
        <f t="shared" si="2"/>
        <v>0</v>
      </c>
      <c r="S156" s="196">
        <v>0</v>
      </c>
      <c r="T156" s="197">
        <f t="shared" si="3"/>
        <v>0</v>
      </c>
      <c r="U156" s="35"/>
      <c r="V156" s="35"/>
      <c r="W156" s="35"/>
      <c r="X156" s="35"/>
      <c r="Y156" s="35"/>
      <c r="Z156" s="35"/>
      <c r="AA156" s="35"/>
      <c r="AB156" s="35"/>
      <c r="AC156" s="35"/>
      <c r="AD156" s="35"/>
      <c r="AE156" s="35"/>
      <c r="AR156" s="198" t="s">
        <v>159</v>
      </c>
      <c r="AT156" s="198" t="s">
        <v>154</v>
      </c>
      <c r="AU156" s="198" t="s">
        <v>86</v>
      </c>
      <c r="AY156" s="18" t="s">
        <v>150</v>
      </c>
      <c r="BE156" s="199">
        <f t="shared" si="4"/>
        <v>0</v>
      </c>
      <c r="BF156" s="199">
        <f t="shared" si="5"/>
        <v>0</v>
      </c>
      <c r="BG156" s="199">
        <f t="shared" si="6"/>
        <v>0</v>
      </c>
      <c r="BH156" s="199">
        <f t="shared" si="7"/>
        <v>0</v>
      </c>
      <c r="BI156" s="199">
        <f t="shared" si="8"/>
        <v>0</v>
      </c>
      <c r="BJ156" s="18" t="s">
        <v>84</v>
      </c>
      <c r="BK156" s="199">
        <f t="shared" si="9"/>
        <v>0</v>
      </c>
      <c r="BL156" s="18" t="s">
        <v>159</v>
      </c>
      <c r="BM156" s="198" t="s">
        <v>1484</v>
      </c>
    </row>
    <row r="157" spans="2:63" s="12" customFormat="1" ht="22.9" customHeight="1">
      <c r="B157" s="171"/>
      <c r="C157" s="172"/>
      <c r="D157" s="173" t="s">
        <v>75</v>
      </c>
      <c r="E157" s="185" t="s">
        <v>1485</v>
      </c>
      <c r="F157" s="185" t="s">
        <v>1486</v>
      </c>
      <c r="G157" s="172"/>
      <c r="H157" s="172"/>
      <c r="I157" s="175"/>
      <c r="J157" s="186">
        <f>BK157</f>
        <v>0</v>
      </c>
      <c r="K157" s="172"/>
      <c r="L157" s="177"/>
      <c r="M157" s="178"/>
      <c r="N157" s="179"/>
      <c r="O157" s="179"/>
      <c r="P157" s="180">
        <f>SUM(P158:P162)</f>
        <v>0</v>
      </c>
      <c r="Q157" s="179"/>
      <c r="R157" s="180">
        <f>SUM(R158:R162)</f>
        <v>0</v>
      </c>
      <c r="S157" s="179"/>
      <c r="T157" s="181">
        <f>SUM(T158:T162)</f>
        <v>0</v>
      </c>
      <c r="AR157" s="182" t="s">
        <v>84</v>
      </c>
      <c r="AT157" s="183" t="s">
        <v>75</v>
      </c>
      <c r="AU157" s="183" t="s">
        <v>84</v>
      </c>
      <c r="AY157" s="182" t="s">
        <v>150</v>
      </c>
      <c r="BK157" s="184">
        <f>SUM(BK158:BK162)</f>
        <v>0</v>
      </c>
    </row>
    <row r="158" spans="1:65" s="2" customFormat="1" ht="24.2" customHeight="1">
      <c r="A158" s="35"/>
      <c r="B158" s="36"/>
      <c r="C158" s="187" t="s">
        <v>7</v>
      </c>
      <c r="D158" s="187" t="s">
        <v>154</v>
      </c>
      <c r="E158" s="188" t="s">
        <v>1487</v>
      </c>
      <c r="F158" s="189" t="s">
        <v>1488</v>
      </c>
      <c r="G158" s="190" t="s">
        <v>157</v>
      </c>
      <c r="H158" s="191">
        <v>36</v>
      </c>
      <c r="I158" s="192"/>
      <c r="J158" s="193">
        <f>ROUND(I158*H158,2)</f>
        <v>0</v>
      </c>
      <c r="K158" s="189" t="s">
        <v>1</v>
      </c>
      <c r="L158" s="40"/>
      <c r="M158" s="194" t="s">
        <v>1</v>
      </c>
      <c r="N158" s="195" t="s">
        <v>41</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159</v>
      </c>
      <c r="AT158" s="198" t="s">
        <v>154</v>
      </c>
      <c r="AU158" s="198" t="s">
        <v>86</v>
      </c>
      <c r="AY158" s="18" t="s">
        <v>150</v>
      </c>
      <c r="BE158" s="199">
        <f>IF(N158="základní",J158,0)</f>
        <v>0</v>
      </c>
      <c r="BF158" s="199">
        <f>IF(N158="snížená",J158,0)</f>
        <v>0</v>
      </c>
      <c r="BG158" s="199">
        <f>IF(N158="zákl. přenesená",J158,0)</f>
        <v>0</v>
      </c>
      <c r="BH158" s="199">
        <f>IF(N158="sníž. přenesená",J158,0)</f>
        <v>0</v>
      </c>
      <c r="BI158" s="199">
        <f>IF(N158="nulová",J158,0)</f>
        <v>0</v>
      </c>
      <c r="BJ158" s="18" t="s">
        <v>84</v>
      </c>
      <c r="BK158" s="199">
        <f>ROUND(I158*H158,2)</f>
        <v>0</v>
      </c>
      <c r="BL158" s="18" t="s">
        <v>159</v>
      </c>
      <c r="BM158" s="198" t="s">
        <v>1489</v>
      </c>
    </row>
    <row r="159" spans="1:65" s="2" customFormat="1" ht="24.2" customHeight="1">
      <c r="A159" s="35"/>
      <c r="B159" s="36"/>
      <c r="C159" s="187" t="s">
        <v>334</v>
      </c>
      <c r="D159" s="187" t="s">
        <v>154</v>
      </c>
      <c r="E159" s="188" t="s">
        <v>1490</v>
      </c>
      <c r="F159" s="189" t="s">
        <v>1491</v>
      </c>
      <c r="G159" s="190" t="s">
        <v>1441</v>
      </c>
      <c r="H159" s="191">
        <v>115</v>
      </c>
      <c r="I159" s="192"/>
      <c r="J159" s="193">
        <f>ROUND(I159*H159,2)</f>
        <v>0</v>
      </c>
      <c r="K159" s="189" t="s">
        <v>1</v>
      </c>
      <c r="L159" s="40"/>
      <c r="M159" s="194" t="s">
        <v>1</v>
      </c>
      <c r="N159" s="195" t="s">
        <v>41</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159</v>
      </c>
      <c r="AT159" s="198" t="s">
        <v>154</v>
      </c>
      <c r="AU159" s="198" t="s">
        <v>86</v>
      </c>
      <c r="AY159" s="18" t="s">
        <v>150</v>
      </c>
      <c r="BE159" s="199">
        <f>IF(N159="základní",J159,0)</f>
        <v>0</v>
      </c>
      <c r="BF159" s="199">
        <f>IF(N159="snížená",J159,0)</f>
        <v>0</v>
      </c>
      <c r="BG159" s="199">
        <f>IF(N159="zákl. přenesená",J159,0)</f>
        <v>0</v>
      </c>
      <c r="BH159" s="199">
        <f>IF(N159="sníž. přenesená",J159,0)</f>
        <v>0</v>
      </c>
      <c r="BI159" s="199">
        <f>IF(N159="nulová",J159,0)</f>
        <v>0</v>
      </c>
      <c r="BJ159" s="18" t="s">
        <v>84</v>
      </c>
      <c r="BK159" s="199">
        <f>ROUND(I159*H159,2)</f>
        <v>0</v>
      </c>
      <c r="BL159" s="18" t="s">
        <v>159</v>
      </c>
      <c r="BM159" s="198" t="s">
        <v>1492</v>
      </c>
    </row>
    <row r="160" spans="1:65" s="2" customFormat="1" ht="16.5" customHeight="1">
      <c r="A160" s="35"/>
      <c r="B160" s="36"/>
      <c r="C160" s="187" t="s">
        <v>339</v>
      </c>
      <c r="D160" s="187" t="s">
        <v>154</v>
      </c>
      <c r="E160" s="188" t="s">
        <v>1493</v>
      </c>
      <c r="F160" s="189" t="s">
        <v>1494</v>
      </c>
      <c r="G160" s="190" t="s">
        <v>197</v>
      </c>
      <c r="H160" s="191">
        <v>212</v>
      </c>
      <c r="I160" s="192"/>
      <c r="J160" s="193">
        <f>ROUND(I160*H160,2)</f>
        <v>0</v>
      </c>
      <c r="K160" s="189" t="s">
        <v>1</v>
      </c>
      <c r="L160" s="40"/>
      <c r="M160" s="194" t="s">
        <v>1</v>
      </c>
      <c r="N160" s="195" t="s">
        <v>41</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159</v>
      </c>
      <c r="AT160" s="198" t="s">
        <v>154</v>
      </c>
      <c r="AU160" s="198" t="s">
        <v>86</v>
      </c>
      <c r="AY160" s="18" t="s">
        <v>150</v>
      </c>
      <c r="BE160" s="199">
        <f>IF(N160="základní",J160,0)</f>
        <v>0</v>
      </c>
      <c r="BF160" s="199">
        <f>IF(N160="snížená",J160,0)</f>
        <v>0</v>
      </c>
      <c r="BG160" s="199">
        <f>IF(N160="zákl. přenesená",J160,0)</f>
        <v>0</v>
      </c>
      <c r="BH160" s="199">
        <f>IF(N160="sníž. přenesená",J160,0)</f>
        <v>0</v>
      </c>
      <c r="BI160" s="199">
        <f>IF(N160="nulová",J160,0)</f>
        <v>0</v>
      </c>
      <c r="BJ160" s="18" t="s">
        <v>84</v>
      </c>
      <c r="BK160" s="199">
        <f>ROUND(I160*H160,2)</f>
        <v>0</v>
      </c>
      <c r="BL160" s="18" t="s">
        <v>159</v>
      </c>
      <c r="BM160" s="198" t="s">
        <v>1495</v>
      </c>
    </row>
    <row r="161" spans="1:65" s="2" customFormat="1" ht="16.5" customHeight="1">
      <c r="A161" s="35"/>
      <c r="B161" s="36"/>
      <c r="C161" s="187" t="s">
        <v>348</v>
      </c>
      <c r="D161" s="187" t="s">
        <v>154</v>
      </c>
      <c r="E161" s="188" t="s">
        <v>1496</v>
      </c>
      <c r="F161" s="189" t="s">
        <v>1497</v>
      </c>
      <c r="G161" s="190" t="s">
        <v>191</v>
      </c>
      <c r="H161" s="191">
        <v>82</v>
      </c>
      <c r="I161" s="192"/>
      <c r="J161" s="193">
        <f>ROUND(I161*H161,2)</f>
        <v>0</v>
      </c>
      <c r="K161" s="189" t="s">
        <v>1</v>
      </c>
      <c r="L161" s="40"/>
      <c r="M161" s="194" t="s">
        <v>1</v>
      </c>
      <c r="N161" s="195" t="s">
        <v>41</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159</v>
      </c>
      <c r="AT161" s="198" t="s">
        <v>154</v>
      </c>
      <c r="AU161" s="198" t="s">
        <v>86</v>
      </c>
      <c r="AY161" s="18" t="s">
        <v>150</v>
      </c>
      <c r="BE161" s="199">
        <f>IF(N161="základní",J161,0)</f>
        <v>0</v>
      </c>
      <c r="BF161" s="199">
        <f>IF(N161="snížená",J161,0)</f>
        <v>0</v>
      </c>
      <c r="BG161" s="199">
        <f>IF(N161="zákl. přenesená",J161,0)</f>
        <v>0</v>
      </c>
      <c r="BH161" s="199">
        <f>IF(N161="sníž. přenesená",J161,0)</f>
        <v>0</v>
      </c>
      <c r="BI161" s="199">
        <f>IF(N161="nulová",J161,0)</f>
        <v>0</v>
      </c>
      <c r="BJ161" s="18" t="s">
        <v>84</v>
      </c>
      <c r="BK161" s="199">
        <f>ROUND(I161*H161,2)</f>
        <v>0</v>
      </c>
      <c r="BL161" s="18" t="s">
        <v>159</v>
      </c>
      <c r="BM161" s="198" t="s">
        <v>1498</v>
      </c>
    </row>
    <row r="162" spans="1:65" s="2" customFormat="1" ht="37.9" customHeight="1">
      <c r="A162" s="35"/>
      <c r="B162" s="36"/>
      <c r="C162" s="187" t="s">
        <v>714</v>
      </c>
      <c r="D162" s="187" t="s">
        <v>154</v>
      </c>
      <c r="E162" s="188" t="s">
        <v>1499</v>
      </c>
      <c r="F162" s="189" t="s">
        <v>1500</v>
      </c>
      <c r="G162" s="190" t="s">
        <v>356</v>
      </c>
      <c r="H162" s="191">
        <v>1</v>
      </c>
      <c r="I162" s="192"/>
      <c r="J162" s="193">
        <f>ROUND(I162*H162,2)</f>
        <v>0</v>
      </c>
      <c r="K162" s="189" t="s">
        <v>1</v>
      </c>
      <c r="L162" s="40"/>
      <c r="M162" s="194" t="s">
        <v>1</v>
      </c>
      <c r="N162" s="195" t="s">
        <v>41</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159</v>
      </c>
      <c r="AT162" s="198" t="s">
        <v>154</v>
      </c>
      <c r="AU162" s="198" t="s">
        <v>86</v>
      </c>
      <c r="AY162" s="18" t="s">
        <v>150</v>
      </c>
      <c r="BE162" s="199">
        <f>IF(N162="základní",J162,0)</f>
        <v>0</v>
      </c>
      <c r="BF162" s="199">
        <f>IF(N162="snížená",J162,0)</f>
        <v>0</v>
      </c>
      <c r="BG162" s="199">
        <f>IF(N162="zákl. přenesená",J162,0)</f>
        <v>0</v>
      </c>
      <c r="BH162" s="199">
        <f>IF(N162="sníž. přenesená",J162,0)</f>
        <v>0</v>
      </c>
      <c r="BI162" s="199">
        <f>IF(N162="nulová",J162,0)</f>
        <v>0</v>
      </c>
      <c r="BJ162" s="18" t="s">
        <v>84</v>
      </c>
      <c r="BK162" s="199">
        <f>ROUND(I162*H162,2)</f>
        <v>0</v>
      </c>
      <c r="BL162" s="18" t="s">
        <v>159</v>
      </c>
      <c r="BM162" s="198" t="s">
        <v>1501</v>
      </c>
    </row>
    <row r="163" spans="2:63" s="12" customFormat="1" ht="22.9" customHeight="1">
      <c r="B163" s="171"/>
      <c r="C163" s="172"/>
      <c r="D163" s="173" t="s">
        <v>75</v>
      </c>
      <c r="E163" s="185" t="s">
        <v>1502</v>
      </c>
      <c r="F163" s="185" t="s">
        <v>1503</v>
      </c>
      <c r="G163" s="172"/>
      <c r="H163" s="172"/>
      <c r="I163" s="175"/>
      <c r="J163" s="186">
        <f>BK163</f>
        <v>0</v>
      </c>
      <c r="K163" s="172"/>
      <c r="L163" s="177"/>
      <c r="M163" s="178"/>
      <c r="N163" s="179"/>
      <c r="O163" s="179"/>
      <c r="P163" s="180">
        <f>SUM(P164:P176)</f>
        <v>0</v>
      </c>
      <c r="Q163" s="179"/>
      <c r="R163" s="180">
        <f>SUM(R164:R176)</f>
        <v>0</v>
      </c>
      <c r="S163" s="179"/>
      <c r="T163" s="181">
        <f>SUM(T164:T176)</f>
        <v>0</v>
      </c>
      <c r="AR163" s="182" t="s">
        <v>84</v>
      </c>
      <c r="AT163" s="183" t="s">
        <v>75</v>
      </c>
      <c r="AU163" s="183" t="s">
        <v>84</v>
      </c>
      <c r="AY163" s="182" t="s">
        <v>150</v>
      </c>
      <c r="BK163" s="184">
        <f>SUM(BK164:BK176)</f>
        <v>0</v>
      </c>
    </row>
    <row r="164" spans="1:65" s="2" customFormat="1" ht="16.5" customHeight="1">
      <c r="A164" s="35"/>
      <c r="B164" s="36"/>
      <c r="C164" s="187" t="s">
        <v>374</v>
      </c>
      <c r="D164" s="187" t="s">
        <v>154</v>
      </c>
      <c r="E164" s="188" t="s">
        <v>1504</v>
      </c>
      <c r="F164" s="189" t="s">
        <v>1505</v>
      </c>
      <c r="G164" s="190" t="s">
        <v>1506</v>
      </c>
      <c r="H164" s="191">
        <v>0.3</v>
      </c>
      <c r="I164" s="192"/>
      <c r="J164" s="193">
        <f aca="true" t="shared" si="10" ref="J164:J176">ROUND(I164*H164,2)</f>
        <v>0</v>
      </c>
      <c r="K164" s="189" t="s">
        <v>1</v>
      </c>
      <c r="L164" s="40"/>
      <c r="M164" s="194" t="s">
        <v>1</v>
      </c>
      <c r="N164" s="195" t="s">
        <v>41</v>
      </c>
      <c r="O164" s="72"/>
      <c r="P164" s="196">
        <f aca="true" t="shared" si="11" ref="P164:P176">O164*H164</f>
        <v>0</v>
      </c>
      <c r="Q164" s="196">
        <v>0</v>
      </c>
      <c r="R164" s="196">
        <f aca="true" t="shared" si="12" ref="R164:R176">Q164*H164</f>
        <v>0</v>
      </c>
      <c r="S164" s="196">
        <v>0</v>
      </c>
      <c r="T164" s="197">
        <f aca="true" t="shared" si="13" ref="T164:T176">S164*H164</f>
        <v>0</v>
      </c>
      <c r="U164" s="35"/>
      <c r="V164" s="35"/>
      <c r="W164" s="35"/>
      <c r="X164" s="35"/>
      <c r="Y164" s="35"/>
      <c r="Z164" s="35"/>
      <c r="AA164" s="35"/>
      <c r="AB164" s="35"/>
      <c r="AC164" s="35"/>
      <c r="AD164" s="35"/>
      <c r="AE164" s="35"/>
      <c r="AR164" s="198" t="s">
        <v>159</v>
      </c>
      <c r="AT164" s="198" t="s">
        <v>154</v>
      </c>
      <c r="AU164" s="198" t="s">
        <v>86</v>
      </c>
      <c r="AY164" s="18" t="s">
        <v>150</v>
      </c>
      <c r="BE164" s="199">
        <f aca="true" t="shared" si="14" ref="BE164:BE176">IF(N164="základní",J164,0)</f>
        <v>0</v>
      </c>
      <c r="BF164" s="199">
        <f aca="true" t="shared" si="15" ref="BF164:BF176">IF(N164="snížená",J164,0)</f>
        <v>0</v>
      </c>
      <c r="BG164" s="199">
        <f aca="true" t="shared" si="16" ref="BG164:BG176">IF(N164="zákl. přenesená",J164,0)</f>
        <v>0</v>
      </c>
      <c r="BH164" s="199">
        <f aca="true" t="shared" si="17" ref="BH164:BH176">IF(N164="sníž. přenesená",J164,0)</f>
        <v>0</v>
      </c>
      <c r="BI164" s="199">
        <f aca="true" t="shared" si="18" ref="BI164:BI176">IF(N164="nulová",J164,0)</f>
        <v>0</v>
      </c>
      <c r="BJ164" s="18" t="s">
        <v>84</v>
      </c>
      <c r="BK164" s="199">
        <f aca="true" t="shared" si="19" ref="BK164:BK176">ROUND(I164*H164,2)</f>
        <v>0</v>
      </c>
      <c r="BL164" s="18" t="s">
        <v>159</v>
      </c>
      <c r="BM164" s="198" t="s">
        <v>1507</v>
      </c>
    </row>
    <row r="165" spans="1:65" s="2" customFormat="1" ht="16.5" customHeight="1">
      <c r="A165" s="35"/>
      <c r="B165" s="36"/>
      <c r="C165" s="187" t="s">
        <v>380</v>
      </c>
      <c r="D165" s="187" t="s">
        <v>154</v>
      </c>
      <c r="E165" s="188" t="s">
        <v>1508</v>
      </c>
      <c r="F165" s="189" t="s">
        <v>1509</v>
      </c>
      <c r="G165" s="190" t="s">
        <v>405</v>
      </c>
      <c r="H165" s="191">
        <v>12</v>
      </c>
      <c r="I165" s="192"/>
      <c r="J165" s="193">
        <f t="shared" si="10"/>
        <v>0</v>
      </c>
      <c r="K165" s="189" t="s">
        <v>1</v>
      </c>
      <c r="L165" s="40"/>
      <c r="M165" s="194" t="s">
        <v>1</v>
      </c>
      <c r="N165" s="195" t="s">
        <v>41</v>
      </c>
      <c r="O165" s="72"/>
      <c r="P165" s="196">
        <f t="shared" si="11"/>
        <v>0</v>
      </c>
      <c r="Q165" s="196">
        <v>0</v>
      </c>
      <c r="R165" s="196">
        <f t="shared" si="12"/>
        <v>0</v>
      </c>
      <c r="S165" s="196">
        <v>0</v>
      </c>
      <c r="T165" s="197">
        <f t="shared" si="13"/>
        <v>0</v>
      </c>
      <c r="U165" s="35"/>
      <c r="V165" s="35"/>
      <c r="W165" s="35"/>
      <c r="X165" s="35"/>
      <c r="Y165" s="35"/>
      <c r="Z165" s="35"/>
      <c r="AA165" s="35"/>
      <c r="AB165" s="35"/>
      <c r="AC165" s="35"/>
      <c r="AD165" s="35"/>
      <c r="AE165" s="35"/>
      <c r="AR165" s="198" t="s">
        <v>159</v>
      </c>
      <c r="AT165" s="198" t="s">
        <v>154</v>
      </c>
      <c r="AU165" s="198" t="s">
        <v>86</v>
      </c>
      <c r="AY165" s="18" t="s">
        <v>150</v>
      </c>
      <c r="BE165" s="199">
        <f t="shared" si="14"/>
        <v>0</v>
      </c>
      <c r="BF165" s="199">
        <f t="shared" si="15"/>
        <v>0</v>
      </c>
      <c r="BG165" s="199">
        <f t="shared" si="16"/>
        <v>0</v>
      </c>
      <c r="BH165" s="199">
        <f t="shared" si="17"/>
        <v>0</v>
      </c>
      <c r="BI165" s="199">
        <f t="shared" si="18"/>
        <v>0</v>
      </c>
      <c r="BJ165" s="18" t="s">
        <v>84</v>
      </c>
      <c r="BK165" s="199">
        <f t="shared" si="19"/>
        <v>0</v>
      </c>
      <c r="BL165" s="18" t="s">
        <v>159</v>
      </c>
      <c r="BM165" s="198" t="s">
        <v>1510</v>
      </c>
    </row>
    <row r="166" spans="1:65" s="2" customFormat="1" ht="16.5" customHeight="1">
      <c r="A166" s="35"/>
      <c r="B166" s="36"/>
      <c r="C166" s="187" t="s">
        <v>385</v>
      </c>
      <c r="D166" s="187" t="s">
        <v>154</v>
      </c>
      <c r="E166" s="188" t="s">
        <v>1511</v>
      </c>
      <c r="F166" s="189" t="s">
        <v>1512</v>
      </c>
      <c r="G166" s="190" t="s">
        <v>405</v>
      </c>
      <c r="H166" s="191">
        <v>33</v>
      </c>
      <c r="I166" s="192"/>
      <c r="J166" s="193">
        <f t="shared" si="10"/>
        <v>0</v>
      </c>
      <c r="K166" s="189" t="s">
        <v>1</v>
      </c>
      <c r="L166" s="40"/>
      <c r="M166" s="194" t="s">
        <v>1</v>
      </c>
      <c r="N166" s="195" t="s">
        <v>41</v>
      </c>
      <c r="O166" s="72"/>
      <c r="P166" s="196">
        <f t="shared" si="11"/>
        <v>0</v>
      </c>
      <c r="Q166" s="196">
        <v>0</v>
      </c>
      <c r="R166" s="196">
        <f t="shared" si="12"/>
        <v>0</v>
      </c>
      <c r="S166" s="196">
        <v>0</v>
      </c>
      <c r="T166" s="197">
        <f t="shared" si="13"/>
        <v>0</v>
      </c>
      <c r="U166" s="35"/>
      <c r="V166" s="35"/>
      <c r="W166" s="35"/>
      <c r="X166" s="35"/>
      <c r="Y166" s="35"/>
      <c r="Z166" s="35"/>
      <c r="AA166" s="35"/>
      <c r="AB166" s="35"/>
      <c r="AC166" s="35"/>
      <c r="AD166" s="35"/>
      <c r="AE166" s="35"/>
      <c r="AR166" s="198" t="s">
        <v>159</v>
      </c>
      <c r="AT166" s="198" t="s">
        <v>154</v>
      </c>
      <c r="AU166" s="198" t="s">
        <v>86</v>
      </c>
      <c r="AY166" s="18" t="s">
        <v>150</v>
      </c>
      <c r="BE166" s="199">
        <f t="shared" si="14"/>
        <v>0</v>
      </c>
      <c r="BF166" s="199">
        <f t="shared" si="15"/>
        <v>0</v>
      </c>
      <c r="BG166" s="199">
        <f t="shared" si="16"/>
        <v>0</v>
      </c>
      <c r="BH166" s="199">
        <f t="shared" si="17"/>
        <v>0</v>
      </c>
      <c r="BI166" s="199">
        <f t="shared" si="18"/>
        <v>0</v>
      </c>
      <c r="BJ166" s="18" t="s">
        <v>84</v>
      </c>
      <c r="BK166" s="199">
        <f t="shared" si="19"/>
        <v>0</v>
      </c>
      <c r="BL166" s="18" t="s">
        <v>159</v>
      </c>
      <c r="BM166" s="198" t="s">
        <v>1513</v>
      </c>
    </row>
    <row r="167" spans="1:65" s="2" customFormat="1" ht="16.5" customHeight="1">
      <c r="A167" s="35"/>
      <c r="B167" s="36"/>
      <c r="C167" s="187" t="s">
        <v>389</v>
      </c>
      <c r="D167" s="187" t="s">
        <v>154</v>
      </c>
      <c r="E167" s="188" t="s">
        <v>1514</v>
      </c>
      <c r="F167" s="189" t="s">
        <v>1515</v>
      </c>
      <c r="G167" s="190" t="s">
        <v>157</v>
      </c>
      <c r="H167" s="191">
        <v>10</v>
      </c>
      <c r="I167" s="192"/>
      <c r="J167" s="193">
        <f t="shared" si="10"/>
        <v>0</v>
      </c>
      <c r="K167" s="189" t="s">
        <v>1</v>
      </c>
      <c r="L167" s="40"/>
      <c r="M167" s="194" t="s">
        <v>1</v>
      </c>
      <c r="N167" s="195" t="s">
        <v>41</v>
      </c>
      <c r="O167" s="72"/>
      <c r="P167" s="196">
        <f t="shared" si="11"/>
        <v>0</v>
      </c>
      <c r="Q167" s="196">
        <v>0</v>
      </c>
      <c r="R167" s="196">
        <f t="shared" si="12"/>
        <v>0</v>
      </c>
      <c r="S167" s="196">
        <v>0</v>
      </c>
      <c r="T167" s="197">
        <f t="shared" si="13"/>
        <v>0</v>
      </c>
      <c r="U167" s="35"/>
      <c r="V167" s="35"/>
      <c r="W167" s="35"/>
      <c r="X167" s="35"/>
      <c r="Y167" s="35"/>
      <c r="Z167" s="35"/>
      <c r="AA167" s="35"/>
      <c r="AB167" s="35"/>
      <c r="AC167" s="35"/>
      <c r="AD167" s="35"/>
      <c r="AE167" s="35"/>
      <c r="AR167" s="198" t="s">
        <v>159</v>
      </c>
      <c r="AT167" s="198" t="s">
        <v>154</v>
      </c>
      <c r="AU167" s="198" t="s">
        <v>86</v>
      </c>
      <c r="AY167" s="18" t="s">
        <v>150</v>
      </c>
      <c r="BE167" s="199">
        <f t="shared" si="14"/>
        <v>0</v>
      </c>
      <c r="BF167" s="199">
        <f t="shared" si="15"/>
        <v>0</v>
      </c>
      <c r="BG167" s="199">
        <f t="shared" si="16"/>
        <v>0</v>
      </c>
      <c r="BH167" s="199">
        <f t="shared" si="17"/>
        <v>0</v>
      </c>
      <c r="BI167" s="199">
        <f t="shared" si="18"/>
        <v>0</v>
      </c>
      <c r="BJ167" s="18" t="s">
        <v>84</v>
      </c>
      <c r="BK167" s="199">
        <f t="shared" si="19"/>
        <v>0</v>
      </c>
      <c r="BL167" s="18" t="s">
        <v>159</v>
      </c>
      <c r="BM167" s="198" t="s">
        <v>1516</v>
      </c>
    </row>
    <row r="168" spans="1:65" s="2" customFormat="1" ht="16.5" customHeight="1">
      <c r="A168" s="35"/>
      <c r="B168" s="36"/>
      <c r="C168" s="187" t="s">
        <v>393</v>
      </c>
      <c r="D168" s="187" t="s">
        <v>154</v>
      </c>
      <c r="E168" s="188" t="s">
        <v>1517</v>
      </c>
      <c r="F168" s="189" t="s">
        <v>1465</v>
      </c>
      <c r="G168" s="190" t="s">
        <v>1441</v>
      </c>
      <c r="H168" s="191">
        <v>107</v>
      </c>
      <c r="I168" s="192"/>
      <c r="J168" s="193">
        <f t="shared" si="10"/>
        <v>0</v>
      </c>
      <c r="K168" s="189" t="s">
        <v>1</v>
      </c>
      <c r="L168" s="40"/>
      <c r="M168" s="194" t="s">
        <v>1</v>
      </c>
      <c r="N168" s="195" t="s">
        <v>41</v>
      </c>
      <c r="O168" s="72"/>
      <c r="P168" s="196">
        <f t="shared" si="11"/>
        <v>0</v>
      </c>
      <c r="Q168" s="196">
        <v>0</v>
      </c>
      <c r="R168" s="196">
        <f t="shared" si="12"/>
        <v>0</v>
      </c>
      <c r="S168" s="196">
        <v>0</v>
      </c>
      <c r="T168" s="197">
        <f t="shared" si="13"/>
        <v>0</v>
      </c>
      <c r="U168" s="35"/>
      <c r="V168" s="35"/>
      <c r="W168" s="35"/>
      <c r="X168" s="35"/>
      <c r="Y168" s="35"/>
      <c r="Z168" s="35"/>
      <c r="AA168" s="35"/>
      <c r="AB168" s="35"/>
      <c r="AC168" s="35"/>
      <c r="AD168" s="35"/>
      <c r="AE168" s="35"/>
      <c r="AR168" s="198" t="s">
        <v>159</v>
      </c>
      <c r="AT168" s="198" t="s">
        <v>154</v>
      </c>
      <c r="AU168" s="198" t="s">
        <v>86</v>
      </c>
      <c r="AY168" s="18" t="s">
        <v>150</v>
      </c>
      <c r="BE168" s="199">
        <f t="shared" si="14"/>
        <v>0</v>
      </c>
      <c r="BF168" s="199">
        <f t="shared" si="15"/>
        <v>0</v>
      </c>
      <c r="BG168" s="199">
        <f t="shared" si="16"/>
        <v>0</v>
      </c>
      <c r="BH168" s="199">
        <f t="shared" si="17"/>
        <v>0</v>
      </c>
      <c r="BI168" s="199">
        <f t="shared" si="18"/>
        <v>0</v>
      </c>
      <c r="BJ168" s="18" t="s">
        <v>84</v>
      </c>
      <c r="BK168" s="199">
        <f t="shared" si="19"/>
        <v>0</v>
      </c>
      <c r="BL168" s="18" t="s">
        <v>159</v>
      </c>
      <c r="BM168" s="198" t="s">
        <v>1518</v>
      </c>
    </row>
    <row r="169" spans="1:65" s="2" customFormat="1" ht="16.5" customHeight="1">
      <c r="A169" s="35"/>
      <c r="B169" s="36"/>
      <c r="C169" s="187" t="s">
        <v>398</v>
      </c>
      <c r="D169" s="187" t="s">
        <v>154</v>
      </c>
      <c r="E169" s="188" t="s">
        <v>1519</v>
      </c>
      <c r="F169" s="189" t="s">
        <v>1520</v>
      </c>
      <c r="G169" s="190" t="s">
        <v>1441</v>
      </c>
      <c r="H169" s="191">
        <v>107</v>
      </c>
      <c r="I169" s="192"/>
      <c r="J169" s="193">
        <f t="shared" si="10"/>
        <v>0</v>
      </c>
      <c r="K169" s="189" t="s">
        <v>1</v>
      </c>
      <c r="L169" s="40"/>
      <c r="M169" s="194" t="s">
        <v>1</v>
      </c>
      <c r="N169" s="195" t="s">
        <v>41</v>
      </c>
      <c r="O169" s="72"/>
      <c r="P169" s="196">
        <f t="shared" si="11"/>
        <v>0</v>
      </c>
      <c r="Q169" s="196">
        <v>0</v>
      </c>
      <c r="R169" s="196">
        <f t="shared" si="12"/>
        <v>0</v>
      </c>
      <c r="S169" s="196">
        <v>0</v>
      </c>
      <c r="T169" s="197">
        <f t="shared" si="13"/>
        <v>0</v>
      </c>
      <c r="U169" s="35"/>
      <c r="V169" s="35"/>
      <c r="W169" s="35"/>
      <c r="X169" s="35"/>
      <c r="Y169" s="35"/>
      <c r="Z169" s="35"/>
      <c r="AA169" s="35"/>
      <c r="AB169" s="35"/>
      <c r="AC169" s="35"/>
      <c r="AD169" s="35"/>
      <c r="AE169" s="35"/>
      <c r="AR169" s="198" t="s">
        <v>159</v>
      </c>
      <c r="AT169" s="198" t="s">
        <v>154</v>
      </c>
      <c r="AU169" s="198" t="s">
        <v>86</v>
      </c>
      <c r="AY169" s="18" t="s">
        <v>150</v>
      </c>
      <c r="BE169" s="199">
        <f t="shared" si="14"/>
        <v>0</v>
      </c>
      <c r="BF169" s="199">
        <f t="shared" si="15"/>
        <v>0</v>
      </c>
      <c r="BG169" s="199">
        <f t="shared" si="16"/>
        <v>0</v>
      </c>
      <c r="BH169" s="199">
        <f t="shared" si="17"/>
        <v>0</v>
      </c>
      <c r="BI169" s="199">
        <f t="shared" si="18"/>
        <v>0</v>
      </c>
      <c r="BJ169" s="18" t="s">
        <v>84</v>
      </c>
      <c r="BK169" s="199">
        <f t="shared" si="19"/>
        <v>0</v>
      </c>
      <c r="BL169" s="18" t="s">
        <v>159</v>
      </c>
      <c r="BM169" s="198" t="s">
        <v>1521</v>
      </c>
    </row>
    <row r="170" spans="1:65" s="2" customFormat="1" ht="16.5" customHeight="1">
      <c r="A170" s="35"/>
      <c r="B170" s="36"/>
      <c r="C170" s="187" t="s">
        <v>402</v>
      </c>
      <c r="D170" s="187" t="s">
        <v>154</v>
      </c>
      <c r="E170" s="188" t="s">
        <v>1522</v>
      </c>
      <c r="F170" s="189" t="s">
        <v>1523</v>
      </c>
      <c r="G170" s="190" t="s">
        <v>157</v>
      </c>
      <c r="H170" s="191">
        <v>11</v>
      </c>
      <c r="I170" s="192"/>
      <c r="J170" s="193">
        <f t="shared" si="10"/>
        <v>0</v>
      </c>
      <c r="K170" s="189" t="s">
        <v>1</v>
      </c>
      <c r="L170" s="40"/>
      <c r="M170" s="194" t="s">
        <v>1</v>
      </c>
      <c r="N170" s="195" t="s">
        <v>41</v>
      </c>
      <c r="O170" s="72"/>
      <c r="P170" s="196">
        <f t="shared" si="11"/>
        <v>0</v>
      </c>
      <c r="Q170" s="196">
        <v>0</v>
      </c>
      <c r="R170" s="196">
        <f t="shared" si="12"/>
        <v>0</v>
      </c>
      <c r="S170" s="196">
        <v>0</v>
      </c>
      <c r="T170" s="197">
        <f t="shared" si="13"/>
        <v>0</v>
      </c>
      <c r="U170" s="35"/>
      <c r="V170" s="35"/>
      <c r="W170" s="35"/>
      <c r="X170" s="35"/>
      <c r="Y170" s="35"/>
      <c r="Z170" s="35"/>
      <c r="AA170" s="35"/>
      <c r="AB170" s="35"/>
      <c r="AC170" s="35"/>
      <c r="AD170" s="35"/>
      <c r="AE170" s="35"/>
      <c r="AR170" s="198" t="s">
        <v>159</v>
      </c>
      <c r="AT170" s="198" t="s">
        <v>154</v>
      </c>
      <c r="AU170" s="198" t="s">
        <v>86</v>
      </c>
      <c r="AY170" s="18" t="s">
        <v>150</v>
      </c>
      <c r="BE170" s="199">
        <f t="shared" si="14"/>
        <v>0</v>
      </c>
      <c r="BF170" s="199">
        <f t="shared" si="15"/>
        <v>0</v>
      </c>
      <c r="BG170" s="199">
        <f t="shared" si="16"/>
        <v>0</v>
      </c>
      <c r="BH170" s="199">
        <f t="shared" si="17"/>
        <v>0</v>
      </c>
      <c r="BI170" s="199">
        <f t="shared" si="18"/>
        <v>0</v>
      </c>
      <c r="BJ170" s="18" t="s">
        <v>84</v>
      </c>
      <c r="BK170" s="199">
        <f t="shared" si="19"/>
        <v>0</v>
      </c>
      <c r="BL170" s="18" t="s">
        <v>159</v>
      </c>
      <c r="BM170" s="198" t="s">
        <v>1524</v>
      </c>
    </row>
    <row r="171" spans="1:65" s="2" customFormat="1" ht="16.5" customHeight="1">
      <c r="A171" s="35"/>
      <c r="B171" s="36"/>
      <c r="C171" s="187" t="s">
        <v>409</v>
      </c>
      <c r="D171" s="187" t="s">
        <v>154</v>
      </c>
      <c r="E171" s="188" t="s">
        <v>1525</v>
      </c>
      <c r="F171" s="189" t="s">
        <v>1526</v>
      </c>
      <c r="G171" s="190" t="s">
        <v>157</v>
      </c>
      <c r="H171" s="191">
        <v>12</v>
      </c>
      <c r="I171" s="192"/>
      <c r="J171" s="193">
        <f t="shared" si="10"/>
        <v>0</v>
      </c>
      <c r="K171" s="189" t="s">
        <v>1</v>
      </c>
      <c r="L171" s="40"/>
      <c r="M171" s="194" t="s">
        <v>1</v>
      </c>
      <c r="N171" s="195" t="s">
        <v>41</v>
      </c>
      <c r="O171" s="72"/>
      <c r="P171" s="196">
        <f t="shared" si="11"/>
        <v>0</v>
      </c>
      <c r="Q171" s="196">
        <v>0</v>
      </c>
      <c r="R171" s="196">
        <f t="shared" si="12"/>
        <v>0</v>
      </c>
      <c r="S171" s="196">
        <v>0</v>
      </c>
      <c r="T171" s="197">
        <f t="shared" si="13"/>
        <v>0</v>
      </c>
      <c r="U171" s="35"/>
      <c r="V171" s="35"/>
      <c r="W171" s="35"/>
      <c r="X171" s="35"/>
      <c r="Y171" s="35"/>
      <c r="Z171" s="35"/>
      <c r="AA171" s="35"/>
      <c r="AB171" s="35"/>
      <c r="AC171" s="35"/>
      <c r="AD171" s="35"/>
      <c r="AE171" s="35"/>
      <c r="AR171" s="198" t="s">
        <v>159</v>
      </c>
      <c r="AT171" s="198" t="s">
        <v>154</v>
      </c>
      <c r="AU171" s="198" t="s">
        <v>86</v>
      </c>
      <c r="AY171" s="18" t="s">
        <v>150</v>
      </c>
      <c r="BE171" s="199">
        <f t="shared" si="14"/>
        <v>0</v>
      </c>
      <c r="BF171" s="199">
        <f t="shared" si="15"/>
        <v>0</v>
      </c>
      <c r="BG171" s="199">
        <f t="shared" si="16"/>
        <v>0</v>
      </c>
      <c r="BH171" s="199">
        <f t="shared" si="17"/>
        <v>0</v>
      </c>
      <c r="BI171" s="199">
        <f t="shared" si="18"/>
        <v>0</v>
      </c>
      <c r="BJ171" s="18" t="s">
        <v>84</v>
      </c>
      <c r="BK171" s="199">
        <f t="shared" si="19"/>
        <v>0</v>
      </c>
      <c r="BL171" s="18" t="s">
        <v>159</v>
      </c>
      <c r="BM171" s="198" t="s">
        <v>1527</v>
      </c>
    </row>
    <row r="172" spans="1:65" s="2" customFormat="1" ht="21.75" customHeight="1">
      <c r="A172" s="35"/>
      <c r="B172" s="36"/>
      <c r="C172" s="187" t="s">
        <v>413</v>
      </c>
      <c r="D172" s="187" t="s">
        <v>154</v>
      </c>
      <c r="E172" s="188" t="s">
        <v>1528</v>
      </c>
      <c r="F172" s="189" t="s">
        <v>1529</v>
      </c>
      <c r="G172" s="190" t="s">
        <v>1441</v>
      </c>
      <c r="H172" s="191">
        <v>345</v>
      </c>
      <c r="I172" s="192"/>
      <c r="J172" s="193">
        <f t="shared" si="10"/>
        <v>0</v>
      </c>
      <c r="K172" s="189" t="s">
        <v>1</v>
      </c>
      <c r="L172" s="40"/>
      <c r="M172" s="194" t="s">
        <v>1</v>
      </c>
      <c r="N172" s="195" t="s">
        <v>41</v>
      </c>
      <c r="O172" s="72"/>
      <c r="P172" s="196">
        <f t="shared" si="11"/>
        <v>0</v>
      </c>
      <c r="Q172" s="196">
        <v>0</v>
      </c>
      <c r="R172" s="196">
        <f t="shared" si="12"/>
        <v>0</v>
      </c>
      <c r="S172" s="196">
        <v>0</v>
      </c>
      <c r="T172" s="197">
        <f t="shared" si="13"/>
        <v>0</v>
      </c>
      <c r="U172" s="35"/>
      <c r="V172" s="35"/>
      <c r="W172" s="35"/>
      <c r="X172" s="35"/>
      <c r="Y172" s="35"/>
      <c r="Z172" s="35"/>
      <c r="AA172" s="35"/>
      <c r="AB172" s="35"/>
      <c r="AC172" s="35"/>
      <c r="AD172" s="35"/>
      <c r="AE172" s="35"/>
      <c r="AR172" s="198" t="s">
        <v>159</v>
      </c>
      <c r="AT172" s="198" t="s">
        <v>154</v>
      </c>
      <c r="AU172" s="198" t="s">
        <v>86</v>
      </c>
      <c r="AY172" s="18" t="s">
        <v>150</v>
      </c>
      <c r="BE172" s="199">
        <f t="shared" si="14"/>
        <v>0</v>
      </c>
      <c r="BF172" s="199">
        <f t="shared" si="15"/>
        <v>0</v>
      </c>
      <c r="BG172" s="199">
        <f t="shared" si="16"/>
        <v>0</v>
      </c>
      <c r="BH172" s="199">
        <f t="shared" si="17"/>
        <v>0</v>
      </c>
      <c r="BI172" s="199">
        <f t="shared" si="18"/>
        <v>0</v>
      </c>
      <c r="BJ172" s="18" t="s">
        <v>84</v>
      </c>
      <c r="BK172" s="199">
        <f t="shared" si="19"/>
        <v>0</v>
      </c>
      <c r="BL172" s="18" t="s">
        <v>159</v>
      </c>
      <c r="BM172" s="198" t="s">
        <v>1530</v>
      </c>
    </row>
    <row r="173" spans="1:65" s="2" customFormat="1" ht="16.5" customHeight="1">
      <c r="A173" s="35"/>
      <c r="B173" s="36"/>
      <c r="C173" s="187" t="s">
        <v>417</v>
      </c>
      <c r="D173" s="187" t="s">
        <v>154</v>
      </c>
      <c r="E173" s="188" t="s">
        <v>1531</v>
      </c>
      <c r="F173" s="189" t="s">
        <v>1532</v>
      </c>
      <c r="G173" s="190" t="s">
        <v>1441</v>
      </c>
      <c r="H173" s="191">
        <v>345</v>
      </c>
      <c r="I173" s="192"/>
      <c r="J173" s="193">
        <f t="shared" si="10"/>
        <v>0</v>
      </c>
      <c r="K173" s="189" t="s">
        <v>1</v>
      </c>
      <c r="L173" s="40"/>
      <c r="M173" s="194" t="s">
        <v>1</v>
      </c>
      <c r="N173" s="195" t="s">
        <v>41</v>
      </c>
      <c r="O173" s="72"/>
      <c r="P173" s="196">
        <f t="shared" si="11"/>
        <v>0</v>
      </c>
      <c r="Q173" s="196">
        <v>0</v>
      </c>
      <c r="R173" s="196">
        <f t="shared" si="12"/>
        <v>0</v>
      </c>
      <c r="S173" s="196">
        <v>0</v>
      </c>
      <c r="T173" s="197">
        <f t="shared" si="13"/>
        <v>0</v>
      </c>
      <c r="U173" s="35"/>
      <c r="V173" s="35"/>
      <c r="W173" s="35"/>
      <c r="X173" s="35"/>
      <c r="Y173" s="35"/>
      <c r="Z173" s="35"/>
      <c r="AA173" s="35"/>
      <c r="AB173" s="35"/>
      <c r="AC173" s="35"/>
      <c r="AD173" s="35"/>
      <c r="AE173" s="35"/>
      <c r="AR173" s="198" t="s">
        <v>159</v>
      </c>
      <c r="AT173" s="198" t="s">
        <v>154</v>
      </c>
      <c r="AU173" s="198" t="s">
        <v>86</v>
      </c>
      <c r="AY173" s="18" t="s">
        <v>150</v>
      </c>
      <c r="BE173" s="199">
        <f t="shared" si="14"/>
        <v>0</v>
      </c>
      <c r="BF173" s="199">
        <f t="shared" si="15"/>
        <v>0</v>
      </c>
      <c r="BG173" s="199">
        <f t="shared" si="16"/>
        <v>0</v>
      </c>
      <c r="BH173" s="199">
        <f t="shared" si="17"/>
        <v>0</v>
      </c>
      <c r="BI173" s="199">
        <f t="shared" si="18"/>
        <v>0</v>
      </c>
      <c r="BJ173" s="18" t="s">
        <v>84</v>
      </c>
      <c r="BK173" s="199">
        <f t="shared" si="19"/>
        <v>0</v>
      </c>
      <c r="BL173" s="18" t="s">
        <v>159</v>
      </c>
      <c r="BM173" s="198" t="s">
        <v>1533</v>
      </c>
    </row>
    <row r="174" spans="1:65" s="2" customFormat="1" ht="16.5" customHeight="1">
      <c r="A174" s="35"/>
      <c r="B174" s="36"/>
      <c r="C174" s="187" t="s">
        <v>426</v>
      </c>
      <c r="D174" s="187" t="s">
        <v>154</v>
      </c>
      <c r="E174" s="188" t="s">
        <v>1534</v>
      </c>
      <c r="F174" s="189" t="s">
        <v>1535</v>
      </c>
      <c r="G174" s="190" t="s">
        <v>157</v>
      </c>
      <c r="H174" s="191">
        <v>29</v>
      </c>
      <c r="I174" s="192"/>
      <c r="J174" s="193">
        <f t="shared" si="10"/>
        <v>0</v>
      </c>
      <c r="K174" s="189" t="s">
        <v>1</v>
      </c>
      <c r="L174" s="40"/>
      <c r="M174" s="194" t="s">
        <v>1</v>
      </c>
      <c r="N174" s="195" t="s">
        <v>41</v>
      </c>
      <c r="O174" s="72"/>
      <c r="P174" s="196">
        <f t="shared" si="11"/>
        <v>0</v>
      </c>
      <c r="Q174" s="196">
        <v>0</v>
      </c>
      <c r="R174" s="196">
        <f t="shared" si="12"/>
        <v>0</v>
      </c>
      <c r="S174" s="196">
        <v>0</v>
      </c>
      <c r="T174" s="197">
        <f t="shared" si="13"/>
        <v>0</v>
      </c>
      <c r="U174" s="35"/>
      <c r="V174" s="35"/>
      <c r="W174" s="35"/>
      <c r="X174" s="35"/>
      <c r="Y174" s="35"/>
      <c r="Z174" s="35"/>
      <c r="AA174" s="35"/>
      <c r="AB174" s="35"/>
      <c r="AC174" s="35"/>
      <c r="AD174" s="35"/>
      <c r="AE174" s="35"/>
      <c r="AR174" s="198" t="s">
        <v>159</v>
      </c>
      <c r="AT174" s="198" t="s">
        <v>154</v>
      </c>
      <c r="AU174" s="198" t="s">
        <v>86</v>
      </c>
      <c r="AY174" s="18" t="s">
        <v>150</v>
      </c>
      <c r="BE174" s="199">
        <f t="shared" si="14"/>
        <v>0</v>
      </c>
      <c r="BF174" s="199">
        <f t="shared" si="15"/>
        <v>0</v>
      </c>
      <c r="BG174" s="199">
        <f t="shared" si="16"/>
        <v>0</v>
      </c>
      <c r="BH174" s="199">
        <f t="shared" si="17"/>
        <v>0</v>
      </c>
      <c r="BI174" s="199">
        <f t="shared" si="18"/>
        <v>0</v>
      </c>
      <c r="BJ174" s="18" t="s">
        <v>84</v>
      </c>
      <c r="BK174" s="199">
        <f t="shared" si="19"/>
        <v>0</v>
      </c>
      <c r="BL174" s="18" t="s">
        <v>159</v>
      </c>
      <c r="BM174" s="198" t="s">
        <v>1536</v>
      </c>
    </row>
    <row r="175" spans="1:65" s="2" customFormat="1" ht="16.5" customHeight="1">
      <c r="A175" s="35"/>
      <c r="B175" s="36"/>
      <c r="C175" s="187" t="s">
        <v>432</v>
      </c>
      <c r="D175" s="187" t="s">
        <v>154</v>
      </c>
      <c r="E175" s="188" t="s">
        <v>1537</v>
      </c>
      <c r="F175" s="189" t="s">
        <v>1538</v>
      </c>
      <c r="G175" s="190" t="s">
        <v>197</v>
      </c>
      <c r="H175" s="191">
        <v>305</v>
      </c>
      <c r="I175" s="192"/>
      <c r="J175" s="193">
        <f t="shared" si="10"/>
        <v>0</v>
      </c>
      <c r="K175" s="189" t="s">
        <v>1</v>
      </c>
      <c r="L175" s="40"/>
      <c r="M175" s="194" t="s">
        <v>1</v>
      </c>
      <c r="N175" s="195" t="s">
        <v>41</v>
      </c>
      <c r="O175" s="72"/>
      <c r="P175" s="196">
        <f t="shared" si="11"/>
        <v>0</v>
      </c>
      <c r="Q175" s="196">
        <v>0</v>
      </c>
      <c r="R175" s="196">
        <f t="shared" si="12"/>
        <v>0</v>
      </c>
      <c r="S175" s="196">
        <v>0</v>
      </c>
      <c r="T175" s="197">
        <f t="shared" si="13"/>
        <v>0</v>
      </c>
      <c r="U175" s="35"/>
      <c r="V175" s="35"/>
      <c r="W175" s="35"/>
      <c r="X175" s="35"/>
      <c r="Y175" s="35"/>
      <c r="Z175" s="35"/>
      <c r="AA175" s="35"/>
      <c r="AB175" s="35"/>
      <c r="AC175" s="35"/>
      <c r="AD175" s="35"/>
      <c r="AE175" s="35"/>
      <c r="AR175" s="198" t="s">
        <v>159</v>
      </c>
      <c r="AT175" s="198" t="s">
        <v>154</v>
      </c>
      <c r="AU175" s="198" t="s">
        <v>86</v>
      </c>
      <c r="AY175" s="18" t="s">
        <v>150</v>
      </c>
      <c r="BE175" s="199">
        <f t="shared" si="14"/>
        <v>0</v>
      </c>
      <c r="BF175" s="199">
        <f t="shared" si="15"/>
        <v>0</v>
      </c>
      <c r="BG175" s="199">
        <f t="shared" si="16"/>
        <v>0</v>
      </c>
      <c r="BH175" s="199">
        <f t="shared" si="17"/>
        <v>0</v>
      </c>
      <c r="BI175" s="199">
        <f t="shared" si="18"/>
        <v>0</v>
      </c>
      <c r="BJ175" s="18" t="s">
        <v>84</v>
      </c>
      <c r="BK175" s="199">
        <f t="shared" si="19"/>
        <v>0</v>
      </c>
      <c r="BL175" s="18" t="s">
        <v>159</v>
      </c>
      <c r="BM175" s="198" t="s">
        <v>1539</v>
      </c>
    </row>
    <row r="176" spans="1:65" s="2" customFormat="1" ht="16.5" customHeight="1">
      <c r="A176" s="35"/>
      <c r="B176" s="36"/>
      <c r="C176" s="187" t="s">
        <v>437</v>
      </c>
      <c r="D176" s="187" t="s">
        <v>154</v>
      </c>
      <c r="E176" s="188" t="s">
        <v>1540</v>
      </c>
      <c r="F176" s="189" t="s">
        <v>1541</v>
      </c>
      <c r="G176" s="190" t="s">
        <v>1441</v>
      </c>
      <c r="H176" s="191">
        <v>115</v>
      </c>
      <c r="I176" s="192"/>
      <c r="J176" s="193">
        <f t="shared" si="10"/>
        <v>0</v>
      </c>
      <c r="K176" s="189" t="s">
        <v>1</v>
      </c>
      <c r="L176" s="40"/>
      <c r="M176" s="194" t="s">
        <v>1</v>
      </c>
      <c r="N176" s="195" t="s">
        <v>41</v>
      </c>
      <c r="O176" s="72"/>
      <c r="P176" s="196">
        <f t="shared" si="11"/>
        <v>0</v>
      </c>
      <c r="Q176" s="196">
        <v>0</v>
      </c>
      <c r="R176" s="196">
        <f t="shared" si="12"/>
        <v>0</v>
      </c>
      <c r="S176" s="196">
        <v>0</v>
      </c>
      <c r="T176" s="197">
        <f t="shared" si="13"/>
        <v>0</v>
      </c>
      <c r="U176" s="35"/>
      <c r="V176" s="35"/>
      <c r="W176" s="35"/>
      <c r="X176" s="35"/>
      <c r="Y176" s="35"/>
      <c r="Z176" s="35"/>
      <c r="AA176" s="35"/>
      <c r="AB176" s="35"/>
      <c r="AC176" s="35"/>
      <c r="AD176" s="35"/>
      <c r="AE176" s="35"/>
      <c r="AR176" s="198" t="s">
        <v>159</v>
      </c>
      <c r="AT176" s="198" t="s">
        <v>154</v>
      </c>
      <c r="AU176" s="198" t="s">
        <v>86</v>
      </c>
      <c r="AY176" s="18" t="s">
        <v>150</v>
      </c>
      <c r="BE176" s="199">
        <f t="shared" si="14"/>
        <v>0</v>
      </c>
      <c r="BF176" s="199">
        <f t="shared" si="15"/>
        <v>0</v>
      </c>
      <c r="BG176" s="199">
        <f t="shared" si="16"/>
        <v>0</v>
      </c>
      <c r="BH176" s="199">
        <f t="shared" si="17"/>
        <v>0</v>
      </c>
      <c r="BI176" s="199">
        <f t="shared" si="18"/>
        <v>0</v>
      </c>
      <c r="BJ176" s="18" t="s">
        <v>84</v>
      </c>
      <c r="BK176" s="199">
        <f t="shared" si="19"/>
        <v>0</v>
      </c>
      <c r="BL176" s="18" t="s">
        <v>159</v>
      </c>
      <c r="BM176" s="198" t="s">
        <v>1542</v>
      </c>
    </row>
    <row r="177" spans="2:63" s="12" customFormat="1" ht="25.9" customHeight="1">
      <c r="B177" s="171"/>
      <c r="C177" s="172"/>
      <c r="D177" s="173" t="s">
        <v>75</v>
      </c>
      <c r="E177" s="174" t="s">
        <v>1543</v>
      </c>
      <c r="F177" s="174" t="s">
        <v>1544</v>
      </c>
      <c r="G177" s="172"/>
      <c r="H177" s="172"/>
      <c r="I177" s="175"/>
      <c r="J177" s="176">
        <f>BK177</f>
        <v>0</v>
      </c>
      <c r="K177" s="172"/>
      <c r="L177" s="177"/>
      <c r="M177" s="178"/>
      <c r="N177" s="179"/>
      <c r="O177" s="179"/>
      <c r="P177" s="180">
        <f>P178+P181+P184</f>
        <v>0</v>
      </c>
      <c r="Q177" s="179"/>
      <c r="R177" s="180">
        <f>R178+R181+R184</f>
        <v>0</v>
      </c>
      <c r="S177" s="179"/>
      <c r="T177" s="181">
        <f>T178+T181+T184</f>
        <v>0</v>
      </c>
      <c r="AR177" s="182" t="s">
        <v>84</v>
      </c>
      <c r="AT177" s="183" t="s">
        <v>75</v>
      </c>
      <c r="AU177" s="183" t="s">
        <v>76</v>
      </c>
      <c r="AY177" s="182" t="s">
        <v>150</v>
      </c>
      <c r="BK177" s="184">
        <f>BK178+BK181+BK184</f>
        <v>0</v>
      </c>
    </row>
    <row r="178" spans="2:63" s="12" customFormat="1" ht="22.9" customHeight="1">
      <c r="B178" s="171"/>
      <c r="C178" s="172"/>
      <c r="D178" s="173" t="s">
        <v>75</v>
      </c>
      <c r="E178" s="185" t="s">
        <v>1545</v>
      </c>
      <c r="F178" s="185" t="s">
        <v>1546</v>
      </c>
      <c r="G178" s="172"/>
      <c r="H178" s="172"/>
      <c r="I178" s="175"/>
      <c r="J178" s="186">
        <f>BK178</f>
        <v>0</v>
      </c>
      <c r="K178" s="172"/>
      <c r="L178" s="177"/>
      <c r="M178" s="178"/>
      <c r="N178" s="179"/>
      <c r="O178" s="179"/>
      <c r="P178" s="180">
        <f>SUM(P179:P180)</f>
        <v>0</v>
      </c>
      <c r="Q178" s="179"/>
      <c r="R178" s="180">
        <f>SUM(R179:R180)</f>
        <v>0</v>
      </c>
      <c r="S178" s="179"/>
      <c r="T178" s="181">
        <f>SUM(T179:T180)</f>
        <v>0</v>
      </c>
      <c r="AR178" s="182" t="s">
        <v>84</v>
      </c>
      <c r="AT178" s="183" t="s">
        <v>75</v>
      </c>
      <c r="AU178" s="183" t="s">
        <v>84</v>
      </c>
      <c r="AY178" s="182" t="s">
        <v>150</v>
      </c>
      <c r="BK178" s="184">
        <f>SUM(BK179:BK180)</f>
        <v>0</v>
      </c>
    </row>
    <row r="179" spans="1:65" s="2" customFormat="1" ht="16.5" customHeight="1">
      <c r="A179" s="35"/>
      <c r="B179" s="36"/>
      <c r="C179" s="187" t="s">
        <v>441</v>
      </c>
      <c r="D179" s="187" t="s">
        <v>154</v>
      </c>
      <c r="E179" s="188" t="s">
        <v>1547</v>
      </c>
      <c r="F179" s="189" t="s">
        <v>1548</v>
      </c>
      <c r="G179" s="190" t="s">
        <v>1441</v>
      </c>
      <c r="H179" s="191">
        <v>115</v>
      </c>
      <c r="I179" s="192"/>
      <c r="J179" s="193">
        <f>ROUND(I179*H179,2)</f>
        <v>0</v>
      </c>
      <c r="K179" s="189" t="s">
        <v>1</v>
      </c>
      <c r="L179" s="40"/>
      <c r="M179" s="194" t="s">
        <v>1</v>
      </c>
      <c r="N179" s="195" t="s">
        <v>41</v>
      </c>
      <c r="O179" s="72"/>
      <c r="P179" s="196">
        <f>O179*H179</f>
        <v>0</v>
      </c>
      <c r="Q179" s="196">
        <v>0</v>
      </c>
      <c r="R179" s="196">
        <f>Q179*H179</f>
        <v>0</v>
      </c>
      <c r="S179" s="196">
        <v>0</v>
      </c>
      <c r="T179" s="197">
        <f>S179*H179</f>
        <v>0</v>
      </c>
      <c r="U179" s="35"/>
      <c r="V179" s="35"/>
      <c r="W179" s="35"/>
      <c r="X179" s="35"/>
      <c r="Y179" s="35"/>
      <c r="Z179" s="35"/>
      <c r="AA179" s="35"/>
      <c r="AB179" s="35"/>
      <c r="AC179" s="35"/>
      <c r="AD179" s="35"/>
      <c r="AE179" s="35"/>
      <c r="AR179" s="198" t="s">
        <v>159</v>
      </c>
      <c r="AT179" s="198" t="s">
        <v>154</v>
      </c>
      <c r="AU179" s="198" t="s">
        <v>86</v>
      </c>
      <c r="AY179" s="18" t="s">
        <v>150</v>
      </c>
      <c r="BE179" s="199">
        <f>IF(N179="základní",J179,0)</f>
        <v>0</v>
      </c>
      <c r="BF179" s="199">
        <f>IF(N179="snížená",J179,0)</f>
        <v>0</v>
      </c>
      <c r="BG179" s="199">
        <f>IF(N179="zákl. přenesená",J179,0)</f>
        <v>0</v>
      </c>
      <c r="BH179" s="199">
        <f>IF(N179="sníž. přenesená",J179,0)</f>
        <v>0</v>
      </c>
      <c r="BI179" s="199">
        <f>IF(N179="nulová",J179,0)</f>
        <v>0</v>
      </c>
      <c r="BJ179" s="18" t="s">
        <v>84</v>
      </c>
      <c r="BK179" s="199">
        <f>ROUND(I179*H179,2)</f>
        <v>0</v>
      </c>
      <c r="BL179" s="18" t="s">
        <v>159</v>
      </c>
      <c r="BM179" s="198" t="s">
        <v>1549</v>
      </c>
    </row>
    <row r="180" spans="1:65" s="2" customFormat="1" ht="16.5" customHeight="1">
      <c r="A180" s="35"/>
      <c r="B180" s="36"/>
      <c r="C180" s="187" t="s">
        <v>446</v>
      </c>
      <c r="D180" s="187" t="s">
        <v>154</v>
      </c>
      <c r="E180" s="188" t="s">
        <v>1550</v>
      </c>
      <c r="F180" s="189" t="s">
        <v>1551</v>
      </c>
      <c r="G180" s="190" t="s">
        <v>197</v>
      </c>
      <c r="H180" s="191">
        <v>212</v>
      </c>
      <c r="I180" s="192"/>
      <c r="J180" s="193">
        <f>ROUND(I180*H180,2)</f>
        <v>0</v>
      </c>
      <c r="K180" s="189" t="s">
        <v>1</v>
      </c>
      <c r="L180" s="40"/>
      <c r="M180" s="194" t="s">
        <v>1</v>
      </c>
      <c r="N180" s="195" t="s">
        <v>41</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159</v>
      </c>
      <c r="AT180" s="198" t="s">
        <v>154</v>
      </c>
      <c r="AU180" s="198" t="s">
        <v>86</v>
      </c>
      <c r="AY180" s="18" t="s">
        <v>150</v>
      </c>
      <c r="BE180" s="199">
        <f>IF(N180="základní",J180,0)</f>
        <v>0</v>
      </c>
      <c r="BF180" s="199">
        <f>IF(N180="snížená",J180,0)</f>
        <v>0</v>
      </c>
      <c r="BG180" s="199">
        <f>IF(N180="zákl. přenesená",J180,0)</f>
        <v>0</v>
      </c>
      <c r="BH180" s="199">
        <f>IF(N180="sníž. přenesená",J180,0)</f>
        <v>0</v>
      </c>
      <c r="BI180" s="199">
        <f>IF(N180="nulová",J180,0)</f>
        <v>0</v>
      </c>
      <c r="BJ180" s="18" t="s">
        <v>84</v>
      </c>
      <c r="BK180" s="199">
        <f>ROUND(I180*H180,2)</f>
        <v>0</v>
      </c>
      <c r="BL180" s="18" t="s">
        <v>159</v>
      </c>
      <c r="BM180" s="198" t="s">
        <v>1552</v>
      </c>
    </row>
    <row r="181" spans="2:63" s="12" customFormat="1" ht="22.9" customHeight="1">
      <c r="B181" s="171"/>
      <c r="C181" s="172"/>
      <c r="D181" s="173" t="s">
        <v>75</v>
      </c>
      <c r="E181" s="185" t="s">
        <v>1553</v>
      </c>
      <c r="F181" s="185" t="s">
        <v>1554</v>
      </c>
      <c r="G181" s="172"/>
      <c r="H181" s="172"/>
      <c r="I181" s="175"/>
      <c r="J181" s="186">
        <f>BK181</f>
        <v>0</v>
      </c>
      <c r="K181" s="172"/>
      <c r="L181" s="177"/>
      <c r="M181" s="178"/>
      <c r="N181" s="179"/>
      <c r="O181" s="179"/>
      <c r="P181" s="180">
        <f>SUM(P182:P183)</f>
        <v>0</v>
      </c>
      <c r="Q181" s="179"/>
      <c r="R181" s="180">
        <f>SUM(R182:R183)</f>
        <v>0</v>
      </c>
      <c r="S181" s="179"/>
      <c r="T181" s="181">
        <f>SUM(T182:T183)</f>
        <v>0</v>
      </c>
      <c r="AR181" s="182" t="s">
        <v>84</v>
      </c>
      <c r="AT181" s="183" t="s">
        <v>75</v>
      </c>
      <c r="AU181" s="183" t="s">
        <v>84</v>
      </c>
      <c r="AY181" s="182" t="s">
        <v>150</v>
      </c>
      <c r="BK181" s="184">
        <f>SUM(BK182:BK183)</f>
        <v>0</v>
      </c>
    </row>
    <row r="182" spans="1:65" s="2" customFormat="1" ht="16.5" customHeight="1">
      <c r="A182" s="35"/>
      <c r="B182" s="36"/>
      <c r="C182" s="187" t="s">
        <v>458</v>
      </c>
      <c r="D182" s="187" t="s">
        <v>154</v>
      </c>
      <c r="E182" s="188" t="s">
        <v>1550</v>
      </c>
      <c r="F182" s="189" t="s">
        <v>1551</v>
      </c>
      <c r="G182" s="190" t="s">
        <v>197</v>
      </c>
      <c r="H182" s="191">
        <v>212</v>
      </c>
      <c r="I182" s="192"/>
      <c r="J182" s="193">
        <f>ROUND(I182*H182,2)</f>
        <v>0</v>
      </c>
      <c r="K182" s="189" t="s">
        <v>1</v>
      </c>
      <c r="L182" s="40"/>
      <c r="M182" s="194" t="s">
        <v>1</v>
      </c>
      <c r="N182" s="195" t="s">
        <v>41</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159</v>
      </c>
      <c r="AT182" s="198" t="s">
        <v>154</v>
      </c>
      <c r="AU182" s="198" t="s">
        <v>86</v>
      </c>
      <c r="AY182" s="18" t="s">
        <v>150</v>
      </c>
      <c r="BE182" s="199">
        <f>IF(N182="základní",J182,0)</f>
        <v>0</v>
      </c>
      <c r="BF182" s="199">
        <f>IF(N182="snížená",J182,0)</f>
        <v>0</v>
      </c>
      <c r="BG182" s="199">
        <f>IF(N182="zákl. přenesená",J182,0)</f>
        <v>0</v>
      </c>
      <c r="BH182" s="199">
        <f>IF(N182="sníž. přenesená",J182,0)</f>
        <v>0</v>
      </c>
      <c r="BI182" s="199">
        <f>IF(N182="nulová",J182,0)</f>
        <v>0</v>
      </c>
      <c r="BJ182" s="18" t="s">
        <v>84</v>
      </c>
      <c r="BK182" s="199">
        <f>ROUND(I182*H182,2)</f>
        <v>0</v>
      </c>
      <c r="BL182" s="18" t="s">
        <v>159</v>
      </c>
      <c r="BM182" s="198" t="s">
        <v>1555</v>
      </c>
    </row>
    <row r="183" spans="1:65" s="2" customFormat="1" ht="16.5" customHeight="1">
      <c r="A183" s="35"/>
      <c r="B183" s="36"/>
      <c r="C183" s="187" t="s">
        <v>451</v>
      </c>
      <c r="D183" s="187" t="s">
        <v>154</v>
      </c>
      <c r="E183" s="188" t="s">
        <v>1556</v>
      </c>
      <c r="F183" s="189" t="s">
        <v>1548</v>
      </c>
      <c r="G183" s="190" t="s">
        <v>1441</v>
      </c>
      <c r="H183" s="191">
        <v>115</v>
      </c>
      <c r="I183" s="192"/>
      <c r="J183" s="193">
        <f>ROUND(I183*H183,2)</f>
        <v>0</v>
      </c>
      <c r="K183" s="189" t="s">
        <v>1</v>
      </c>
      <c r="L183" s="40"/>
      <c r="M183" s="194" t="s">
        <v>1</v>
      </c>
      <c r="N183" s="195" t="s">
        <v>41</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159</v>
      </c>
      <c r="AT183" s="198" t="s">
        <v>154</v>
      </c>
      <c r="AU183" s="198" t="s">
        <v>86</v>
      </c>
      <c r="AY183" s="18" t="s">
        <v>150</v>
      </c>
      <c r="BE183" s="199">
        <f>IF(N183="základní",J183,0)</f>
        <v>0</v>
      </c>
      <c r="BF183" s="199">
        <f>IF(N183="snížená",J183,0)</f>
        <v>0</v>
      </c>
      <c r="BG183" s="199">
        <f>IF(N183="zákl. přenesená",J183,0)</f>
        <v>0</v>
      </c>
      <c r="BH183" s="199">
        <f>IF(N183="sníž. přenesená",J183,0)</f>
        <v>0</v>
      </c>
      <c r="BI183" s="199">
        <f>IF(N183="nulová",J183,0)</f>
        <v>0</v>
      </c>
      <c r="BJ183" s="18" t="s">
        <v>84</v>
      </c>
      <c r="BK183" s="199">
        <f>ROUND(I183*H183,2)</f>
        <v>0</v>
      </c>
      <c r="BL183" s="18" t="s">
        <v>159</v>
      </c>
      <c r="BM183" s="198" t="s">
        <v>1557</v>
      </c>
    </row>
    <row r="184" spans="2:63" s="12" customFormat="1" ht="22.9" customHeight="1">
      <c r="B184" s="171"/>
      <c r="C184" s="172"/>
      <c r="D184" s="173" t="s">
        <v>75</v>
      </c>
      <c r="E184" s="185" t="s">
        <v>1558</v>
      </c>
      <c r="F184" s="185" t="s">
        <v>1559</v>
      </c>
      <c r="G184" s="172"/>
      <c r="H184" s="172"/>
      <c r="I184" s="175"/>
      <c r="J184" s="186">
        <f>BK184</f>
        <v>0</v>
      </c>
      <c r="K184" s="172"/>
      <c r="L184" s="177"/>
      <c r="M184" s="178"/>
      <c r="N184" s="179"/>
      <c r="O184" s="179"/>
      <c r="P184" s="180">
        <f>SUM(P185:P186)</f>
        <v>0</v>
      </c>
      <c r="Q184" s="179"/>
      <c r="R184" s="180">
        <f>SUM(R185:R186)</f>
        <v>0</v>
      </c>
      <c r="S184" s="179"/>
      <c r="T184" s="181">
        <f>SUM(T185:T186)</f>
        <v>0</v>
      </c>
      <c r="AR184" s="182" t="s">
        <v>84</v>
      </c>
      <c r="AT184" s="183" t="s">
        <v>75</v>
      </c>
      <c r="AU184" s="183" t="s">
        <v>84</v>
      </c>
      <c r="AY184" s="182" t="s">
        <v>150</v>
      </c>
      <c r="BK184" s="184">
        <f>SUM(BK185:BK186)</f>
        <v>0</v>
      </c>
    </row>
    <row r="185" spans="1:65" s="2" customFormat="1" ht="16.5" customHeight="1">
      <c r="A185" s="35"/>
      <c r="B185" s="36"/>
      <c r="C185" s="187" t="s">
        <v>477</v>
      </c>
      <c r="D185" s="187" t="s">
        <v>154</v>
      </c>
      <c r="E185" s="188" t="s">
        <v>1550</v>
      </c>
      <c r="F185" s="189" t="s">
        <v>1551</v>
      </c>
      <c r="G185" s="190" t="s">
        <v>197</v>
      </c>
      <c r="H185" s="191">
        <v>212</v>
      </c>
      <c r="I185" s="192"/>
      <c r="J185" s="193">
        <f>ROUND(I185*H185,2)</f>
        <v>0</v>
      </c>
      <c r="K185" s="189" t="s">
        <v>1</v>
      </c>
      <c r="L185" s="40"/>
      <c r="M185" s="194" t="s">
        <v>1</v>
      </c>
      <c r="N185" s="195" t="s">
        <v>41</v>
      </c>
      <c r="O185" s="72"/>
      <c r="P185" s="196">
        <f>O185*H185</f>
        <v>0</v>
      </c>
      <c r="Q185" s="196">
        <v>0</v>
      </c>
      <c r="R185" s="196">
        <f>Q185*H185</f>
        <v>0</v>
      </c>
      <c r="S185" s="196">
        <v>0</v>
      </c>
      <c r="T185" s="197">
        <f>S185*H185</f>
        <v>0</v>
      </c>
      <c r="U185" s="35"/>
      <c r="V185" s="35"/>
      <c r="W185" s="35"/>
      <c r="X185" s="35"/>
      <c r="Y185" s="35"/>
      <c r="Z185" s="35"/>
      <c r="AA185" s="35"/>
      <c r="AB185" s="35"/>
      <c r="AC185" s="35"/>
      <c r="AD185" s="35"/>
      <c r="AE185" s="35"/>
      <c r="AR185" s="198" t="s">
        <v>159</v>
      </c>
      <c r="AT185" s="198" t="s">
        <v>154</v>
      </c>
      <c r="AU185" s="198" t="s">
        <v>86</v>
      </c>
      <c r="AY185" s="18" t="s">
        <v>150</v>
      </c>
      <c r="BE185" s="199">
        <f>IF(N185="základní",J185,0)</f>
        <v>0</v>
      </c>
      <c r="BF185" s="199">
        <f>IF(N185="snížená",J185,0)</f>
        <v>0</v>
      </c>
      <c r="BG185" s="199">
        <f>IF(N185="zákl. přenesená",J185,0)</f>
        <v>0</v>
      </c>
      <c r="BH185" s="199">
        <f>IF(N185="sníž. přenesená",J185,0)</f>
        <v>0</v>
      </c>
      <c r="BI185" s="199">
        <f>IF(N185="nulová",J185,0)</f>
        <v>0</v>
      </c>
      <c r="BJ185" s="18" t="s">
        <v>84</v>
      </c>
      <c r="BK185" s="199">
        <f>ROUND(I185*H185,2)</f>
        <v>0</v>
      </c>
      <c r="BL185" s="18" t="s">
        <v>159</v>
      </c>
      <c r="BM185" s="198" t="s">
        <v>1560</v>
      </c>
    </row>
    <row r="186" spans="1:65" s="2" customFormat="1" ht="16.5" customHeight="1">
      <c r="A186" s="35"/>
      <c r="B186" s="36"/>
      <c r="C186" s="187" t="s">
        <v>471</v>
      </c>
      <c r="D186" s="187" t="s">
        <v>154</v>
      </c>
      <c r="E186" s="188" t="s">
        <v>1561</v>
      </c>
      <c r="F186" s="189" t="s">
        <v>1548</v>
      </c>
      <c r="G186" s="190" t="s">
        <v>1441</v>
      </c>
      <c r="H186" s="191">
        <v>115</v>
      </c>
      <c r="I186" s="192"/>
      <c r="J186" s="193">
        <f>ROUND(I186*H186,2)</f>
        <v>0</v>
      </c>
      <c r="K186" s="189" t="s">
        <v>1</v>
      </c>
      <c r="L186" s="40"/>
      <c r="M186" s="194" t="s">
        <v>1</v>
      </c>
      <c r="N186" s="195" t="s">
        <v>41</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159</v>
      </c>
      <c r="AT186" s="198" t="s">
        <v>154</v>
      </c>
      <c r="AU186" s="198" t="s">
        <v>86</v>
      </c>
      <c r="AY186" s="18" t="s">
        <v>150</v>
      </c>
      <c r="BE186" s="199">
        <f>IF(N186="základní",J186,0)</f>
        <v>0</v>
      </c>
      <c r="BF186" s="199">
        <f>IF(N186="snížená",J186,0)</f>
        <v>0</v>
      </c>
      <c r="BG186" s="199">
        <f>IF(N186="zákl. přenesená",J186,0)</f>
        <v>0</v>
      </c>
      <c r="BH186" s="199">
        <f>IF(N186="sníž. přenesená",J186,0)</f>
        <v>0</v>
      </c>
      <c r="BI186" s="199">
        <f>IF(N186="nulová",J186,0)</f>
        <v>0</v>
      </c>
      <c r="BJ186" s="18" t="s">
        <v>84</v>
      </c>
      <c r="BK186" s="199">
        <f>ROUND(I186*H186,2)</f>
        <v>0</v>
      </c>
      <c r="BL186" s="18" t="s">
        <v>159</v>
      </c>
      <c r="BM186" s="198" t="s">
        <v>1562</v>
      </c>
    </row>
    <row r="187" spans="2:63" s="12" customFormat="1" ht="25.9" customHeight="1">
      <c r="B187" s="171"/>
      <c r="C187" s="172"/>
      <c r="D187" s="173" t="s">
        <v>75</v>
      </c>
      <c r="E187" s="174" t="s">
        <v>1563</v>
      </c>
      <c r="F187" s="174" t="s">
        <v>1564</v>
      </c>
      <c r="G187" s="172"/>
      <c r="H187" s="172"/>
      <c r="I187" s="175"/>
      <c r="J187" s="176">
        <f>BK187</f>
        <v>0</v>
      </c>
      <c r="K187" s="172"/>
      <c r="L187" s="177"/>
      <c r="M187" s="178"/>
      <c r="N187" s="179"/>
      <c r="O187" s="179"/>
      <c r="P187" s="180">
        <f>P188+P197+P199+P201</f>
        <v>0</v>
      </c>
      <c r="Q187" s="179"/>
      <c r="R187" s="180">
        <f>R188+R197+R199+R201</f>
        <v>0</v>
      </c>
      <c r="S187" s="179"/>
      <c r="T187" s="181">
        <f>T188+T197+T199+T201</f>
        <v>0</v>
      </c>
      <c r="AR187" s="182" t="s">
        <v>84</v>
      </c>
      <c r="AT187" s="183" t="s">
        <v>75</v>
      </c>
      <c r="AU187" s="183" t="s">
        <v>76</v>
      </c>
      <c r="AY187" s="182" t="s">
        <v>150</v>
      </c>
      <c r="BK187" s="184">
        <f>BK188+BK197+BK199+BK201</f>
        <v>0</v>
      </c>
    </row>
    <row r="188" spans="2:63" s="12" customFormat="1" ht="22.9" customHeight="1">
      <c r="B188" s="171"/>
      <c r="C188" s="172"/>
      <c r="D188" s="173" t="s">
        <v>75</v>
      </c>
      <c r="E188" s="185" t="s">
        <v>1565</v>
      </c>
      <c r="F188" s="185" t="s">
        <v>1566</v>
      </c>
      <c r="G188" s="172"/>
      <c r="H188" s="172"/>
      <c r="I188" s="175"/>
      <c r="J188" s="186">
        <f>BK188</f>
        <v>0</v>
      </c>
      <c r="K188" s="172"/>
      <c r="L188" s="177"/>
      <c r="M188" s="178"/>
      <c r="N188" s="179"/>
      <c r="O188" s="179"/>
      <c r="P188" s="180">
        <f>SUM(P189:P196)</f>
        <v>0</v>
      </c>
      <c r="Q188" s="179"/>
      <c r="R188" s="180">
        <f>SUM(R189:R196)</f>
        <v>0</v>
      </c>
      <c r="S188" s="179"/>
      <c r="T188" s="181">
        <f>SUM(T189:T196)</f>
        <v>0</v>
      </c>
      <c r="AR188" s="182" t="s">
        <v>84</v>
      </c>
      <c r="AT188" s="183" t="s">
        <v>75</v>
      </c>
      <c r="AU188" s="183" t="s">
        <v>84</v>
      </c>
      <c r="AY188" s="182" t="s">
        <v>150</v>
      </c>
      <c r="BK188" s="184">
        <f>SUM(BK189:BK196)</f>
        <v>0</v>
      </c>
    </row>
    <row r="189" spans="1:65" s="2" customFormat="1" ht="16.5" customHeight="1">
      <c r="A189" s="35"/>
      <c r="B189" s="36"/>
      <c r="C189" s="244" t="s">
        <v>490</v>
      </c>
      <c r="D189" s="244" t="s">
        <v>255</v>
      </c>
      <c r="E189" s="245" t="s">
        <v>1567</v>
      </c>
      <c r="F189" s="246" t="s">
        <v>1568</v>
      </c>
      <c r="G189" s="247" t="s">
        <v>1441</v>
      </c>
      <c r="H189" s="248">
        <v>8</v>
      </c>
      <c r="I189" s="249"/>
      <c r="J189" s="250">
        <f aca="true" t="shared" si="20" ref="J189:J196">ROUND(I189*H189,2)</f>
        <v>0</v>
      </c>
      <c r="K189" s="246" t="s">
        <v>1</v>
      </c>
      <c r="L189" s="251"/>
      <c r="M189" s="252" t="s">
        <v>1</v>
      </c>
      <c r="N189" s="253" t="s">
        <v>41</v>
      </c>
      <c r="O189" s="72"/>
      <c r="P189" s="196">
        <f aca="true" t="shared" si="21" ref="P189:P196">O189*H189</f>
        <v>0</v>
      </c>
      <c r="Q189" s="196">
        <v>0</v>
      </c>
      <c r="R189" s="196">
        <f aca="true" t="shared" si="22" ref="R189:R196">Q189*H189</f>
        <v>0</v>
      </c>
      <c r="S189" s="196">
        <v>0</v>
      </c>
      <c r="T189" s="197">
        <f aca="true" t="shared" si="23" ref="T189:T196">S189*H189</f>
        <v>0</v>
      </c>
      <c r="U189" s="35"/>
      <c r="V189" s="35"/>
      <c r="W189" s="35"/>
      <c r="X189" s="35"/>
      <c r="Y189" s="35"/>
      <c r="Z189" s="35"/>
      <c r="AA189" s="35"/>
      <c r="AB189" s="35"/>
      <c r="AC189" s="35"/>
      <c r="AD189" s="35"/>
      <c r="AE189" s="35"/>
      <c r="AR189" s="198" t="s">
        <v>228</v>
      </c>
      <c r="AT189" s="198" t="s">
        <v>255</v>
      </c>
      <c r="AU189" s="198" t="s">
        <v>86</v>
      </c>
      <c r="AY189" s="18" t="s">
        <v>150</v>
      </c>
      <c r="BE189" s="199">
        <f aca="true" t="shared" si="24" ref="BE189:BE196">IF(N189="základní",J189,0)</f>
        <v>0</v>
      </c>
      <c r="BF189" s="199">
        <f aca="true" t="shared" si="25" ref="BF189:BF196">IF(N189="snížená",J189,0)</f>
        <v>0</v>
      </c>
      <c r="BG189" s="199">
        <f aca="true" t="shared" si="26" ref="BG189:BG196">IF(N189="zákl. přenesená",J189,0)</f>
        <v>0</v>
      </c>
      <c r="BH189" s="199">
        <f aca="true" t="shared" si="27" ref="BH189:BH196">IF(N189="sníž. přenesená",J189,0)</f>
        <v>0</v>
      </c>
      <c r="BI189" s="199">
        <f aca="true" t="shared" si="28" ref="BI189:BI196">IF(N189="nulová",J189,0)</f>
        <v>0</v>
      </c>
      <c r="BJ189" s="18" t="s">
        <v>84</v>
      </c>
      <c r="BK189" s="199">
        <f aca="true" t="shared" si="29" ref="BK189:BK196">ROUND(I189*H189,2)</f>
        <v>0</v>
      </c>
      <c r="BL189" s="18" t="s">
        <v>159</v>
      </c>
      <c r="BM189" s="198" t="s">
        <v>1569</v>
      </c>
    </row>
    <row r="190" spans="1:65" s="2" customFormat="1" ht="16.5" customHeight="1">
      <c r="A190" s="35"/>
      <c r="B190" s="36"/>
      <c r="C190" s="244" t="s">
        <v>494</v>
      </c>
      <c r="D190" s="244" t="s">
        <v>255</v>
      </c>
      <c r="E190" s="245" t="s">
        <v>1570</v>
      </c>
      <c r="F190" s="246" t="s">
        <v>1571</v>
      </c>
      <c r="G190" s="247" t="s">
        <v>1441</v>
      </c>
      <c r="H190" s="248">
        <v>17</v>
      </c>
      <c r="I190" s="249"/>
      <c r="J190" s="250">
        <f t="shared" si="20"/>
        <v>0</v>
      </c>
      <c r="K190" s="246" t="s">
        <v>1</v>
      </c>
      <c r="L190" s="251"/>
      <c r="M190" s="252" t="s">
        <v>1</v>
      </c>
      <c r="N190" s="253" t="s">
        <v>41</v>
      </c>
      <c r="O190" s="72"/>
      <c r="P190" s="196">
        <f t="shared" si="21"/>
        <v>0</v>
      </c>
      <c r="Q190" s="196">
        <v>0</v>
      </c>
      <c r="R190" s="196">
        <f t="shared" si="22"/>
        <v>0</v>
      </c>
      <c r="S190" s="196">
        <v>0</v>
      </c>
      <c r="T190" s="197">
        <f t="shared" si="23"/>
        <v>0</v>
      </c>
      <c r="U190" s="35"/>
      <c r="V190" s="35"/>
      <c r="W190" s="35"/>
      <c r="X190" s="35"/>
      <c r="Y190" s="35"/>
      <c r="Z190" s="35"/>
      <c r="AA190" s="35"/>
      <c r="AB190" s="35"/>
      <c r="AC190" s="35"/>
      <c r="AD190" s="35"/>
      <c r="AE190" s="35"/>
      <c r="AR190" s="198" t="s">
        <v>228</v>
      </c>
      <c r="AT190" s="198" t="s">
        <v>255</v>
      </c>
      <c r="AU190" s="198" t="s">
        <v>86</v>
      </c>
      <c r="AY190" s="18" t="s">
        <v>150</v>
      </c>
      <c r="BE190" s="199">
        <f t="shared" si="24"/>
        <v>0</v>
      </c>
      <c r="BF190" s="199">
        <f t="shared" si="25"/>
        <v>0</v>
      </c>
      <c r="BG190" s="199">
        <f t="shared" si="26"/>
        <v>0</v>
      </c>
      <c r="BH190" s="199">
        <f t="shared" si="27"/>
        <v>0</v>
      </c>
      <c r="BI190" s="199">
        <f t="shared" si="28"/>
        <v>0</v>
      </c>
      <c r="BJ190" s="18" t="s">
        <v>84</v>
      </c>
      <c r="BK190" s="199">
        <f t="shared" si="29"/>
        <v>0</v>
      </c>
      <c r="BL190" s="18" t="s">
        <v>159</v>
      </c>
      <c r="BM190" s="198" t="s">
        <v>1572</v>
      </c>
    </row>
    <row r="191" spans="1:65" s="2" customFormat="1" ht="21.75" customHeight="1">
      <c r="A191" s="35"/>
      <c r="B191" s="36"/>
      <c r="C191" s="244" t="s">
        <v>499</v>
      </c>
      <c r="D191" s="244" t="s">
        <v>255</v>
      </c>
      <c r="E191" s="245" t="s">
        <v>1573</v>
      </c>
      <c r="F191" s="246" t="s">
        <v>1574</v>
      </c>
      <c r="G191" s="247" t="s">
        <v>1441</v>
      </c>
      <c r="H191" s="248">
        <v>8</v>
      </c>
      <c r="I191" s="249"/>
      <c r="J191" s="250">
        <f t="shared" si="20"/>
        <v>0</v>
      </c>
      <c r="K191" s="246" t="s">
        <v>1</v>
      </c>
      <c r="L191" s="251"/>
      <c r="M191" s="252" t="s">
        <v>1</v>
      </c>
      <c r="N191" s="253" t="s">
        <v>41</v>
      </c>
      <c r="O191" s="72"/>
      <c r="P191" s="196">
        <f t="shared" si="21"/>
        <v>0</v>
      </c>
      <c r="Q191" s="196">
        <v>0</v>
      </c>
      <c r="R191" s="196">
        <f t="shared" si="22"/>
        <v>0</v>
      </c>
      <c r="S191" s="196">
        <v>0</v>
      </c>
      <c r="T191" s="197">
        <f t="shared" si="23"/>
        <v>0</v>
      </c>
      <c r="U191" s="35"/>
      <c r="V191" s="35"/>
      <c r="W191" s="35"/>
      <c r="X191" s="35"/>
      <c r="Y191" s="35"/>
      <c r="Z191" s="35"/>
      <c r="AA191" s="35"/>
      <c r="AB191" s="35"/>
      <c r="AC191" s="35"/>
      <c r="AD191" s="35"/>
      <c r="AE191" s="35"/>
      <c r="AR191" s="198" t="s">
        <v>228</v>
      </c>
      <c r="AT191" s="198" t="s">
        <v>255</v>
      </c>
      <c r="AU191" s="198" t="s">
        <v>86</v>
      </c>
      <c r="AY191" s="18" t="s">
        <v>150</v>
      </c>
      <c r="BE191" s="199">
        <f t="shared" si="24"/>
        <v>0</v>
      </c>
      <c r="BF191" s="199">
        <f t="shared" si="25"/>
        <v>0</v>
      </c>
      <c r="BG191" s="199">
        <f t="shared" si="26"/>
        <v>0</v>
      </c>
      <c r="BH191" s="199">
        <f t="shared" si="27"/>
        <v>0</v>
      </c>
      <c r="BI191" s="199">
        <f t="shared" si="28"/>
        <v>0</v>
      </c>
      <c r="BJ191" s="18" t="s">
        <v>84</v>
      </c>
      <c r="BK191" s="199">
        <f t="shared" si="29"/>
        <v>0</v>
      </c>
      <c r="BL191" s="18" t="s">
        <v>159</v>
      </c>
      <c r="BM191" s="198" t="s">
        <v>1575</v>
      </c>
    </row>
    <row r="192" spans="1:65" s="2" customFormat="1" ht="16.5" customHeight="1">
      <c r="A192" s="35"/>
      <c r="B192" s="36"/>
      <c r="C192" s="244" t="s">
        <v>504</v>
      </c>
      <c r="D192" s="244" t="s">
        <v>255</v>
      </c>
      <c r="E192" s="245" t="s">
        <v>1576</v>
      </c>
      <c r="F192" s="246" t="s">
        <v>1577</v>
      </c>
      <c r="G192" s="247" t="s">
        <v>1441</v>
      </c>
      <c r="H192" s="248">
        <v>40</v>
      </c>
      <c r="I192" s="249"/>
      <c r="J192" s="250">
        <f t="shared" si="20"/>
        <v>0</v>
      </c>
      <c r="K192" s="246" t="s">
        <v>1</v>
      </c>
      <c r="L192" s="251"/>
      <c r="M192" s="252" t="s">
        <v>1</v>
      </c>
      <c r="N192" s="253" t="s">
        <v>41</v>
      </c>
      <c r="O192" s="72"/>
      <c r="P192" s="196">
        <f t="shared" si="21"/>
        <v>0</v>
      </c>
      <c r="Q192" s="196">
        <v>0</v>
      </c>
      <c r="R192" s="196">
        <f t="shared" si="22"/>
        <v>0</v>
      </c>
      <c r="S192" s="196">
        <v>0</v>
      </c>
      <c r="T192" s="197">
        <f t="shared" si="23"/>
        <v>0</v>
      </c>
      <c r="U192" s="35"/>
      <c r="V192" s="35"/>
      <c r="W192" s="35"/>
      <c r="X192" s="35"/>
      <c r="Y192" s="35"/>
      <c r="Z192" s="35"/>
      <c r="AA192" s="35"/>
      <c r="AB192" s="35"/>
      <c r="AC192" s="35"/>
      <c r="AD192" s="35"/>
      <c r="AE192" s="35"/>
      <c r="AR192" s="198" t="s">
        <v>228</v>
      </c>
      <c r="AT192" s="198" t="s">
        <v>255</v>
      </c>
      <c r="AU192" s="198" t="s">
        <v>86</v>
      </c>
      <c r="AY192" s="18" t="s">
        <v>150</v>
      </c>
      <c r="BE192" s="199">
        <f t="shared" si="24"/>
        <v>0</v>
      </c>
      <c r="BF192" s="199">
        <f t="shared" si="25"/>
        <v>0</v>
      </c>
      <c r="BG192" s="199">
        <f t="shared" si="26"/>
        <v>0</v>
      </c>
      <c r="BH192" s="199">
        <f t="shared" si="27"/>
        <v>0</v>
      </c>
      <c r="BI192" s="199">
        <f t="shared" si="28"/>
        <v>0</v>
      </c>
      <c r="BJ192" s="18" t="s">
        <v>84</v>
      </c>
      <c r="BK192" s="199">
        <f t="shared" si="29"/>
        <v>0</v>
      </c>
      <c r="BL192" s="18" t="s">
        <v>159</v>
      </c>
      <c r="BM192" s="198" t="s">
        <v>1578</v>
      </c>
    </row>
    <row r="193" spans="1:65" s="2" customFormat="1" ht="16.5" customHeight="1">
      <c r="A193" s="35"/>
      <c r="B193" s="36"/>
      <c r="C193" s="244" t="s">
        <v>509</v>
      </c>
      <c r="D193" s="244" t="s">
        <v>255</v>
      </c>
      <c r="E193" s="245" t="s">
        <v>1579</v>
      </c>
      <c r="F193" s="246" t="s">
        <v>1580</v>
      </c>
      <c r="G193" s="247" t="s">
        <v>1441</v>
      </c>
      <c r="H193" s="248">
        <v>5</v>
      </c>
      <c r="I193" s="249"/>
      <c r="J193" s="250">
        <f t="shared" si="20"/>
        <v>0</v>
      </c>
      <c r="K193" s="246" t="s">
        <v>1</v>
      </c>
      <c r="L193" s="251"/>
      <c r="M193" s="252" t="s">
        <v>1</v>
      </c>
      <c r="N193" s="253" t="s">
        <v>41</v>
      </c>
      <c r="O193" s="72"/>
      <c r="P193" s="196">
        <f t="shared" si="21"/>
        <v>0</v>
      </c>
      <c r="Q193" s="196">
        <v>0</v>
      </c>
      <c r="R193" s="196">
        <f t="shared" si="22"/>
        <v>0</v>
      </c>
      <c r="S193" s="196">
        <v>0</v>
      </c>
      <c r="T193" s="197">
        <f t="shared" si="23"/>
        <v>0</v>
      </c>
      <c r="U193" s="35"/>
      <c r="V193" s="35"/>
      <c r="W193" s="35"/>
      <c r="X193" s="35"/>
      <c r="Y193" s="35"/>
      <c r="Z193" s="35"/>
      <c r="AA193" s="35"/>
      <c r="AB193" s="35"/>
      <c r="AC193" s="35"/>
      <c r="AD193" s="35"/>
      <c r="AE193" s="35"/>
      <c r="AR193" s="198" t="s">
        <v>228</v>
      </c>
      <c r="AT193" s="198" t="s">
        <v>255</v>
      </c>
      <c r="AU193" s="198" t="s">
        <v>86</v>
      </c>
      <c r="AY193" s="18" t="s">
        <v>150</v>
      </c>
      <c r="BE193" s="199">
        <f t="shared" si="24"/>
        <v>0</v>
      </c>
      <c r="BF193" s="199">
        <f t="shared" si="25"/>
        <v>0</v>
      </c>
      <c r="BG193" s="199">
        <f t="shared" si="26"/>
        <v>0</v>
      </c>
      <c r="BH193" s="199">
        <f t="shared" si="27"/>
        <v>0</v>
      </c>
      <c r="BI193" s="199">
        <f t="shared" si="28"/>
        <v>0</v>
      </c>
      <c r="BJ193" s="18" t="s">
        <v>84</v>
      </c>
      <c r="BK193" s="199">
        <f t="shared" si="29"/>
        <v>0</v>
      </c>
      <c r="BL193" s="18" t="s">
        <v>159</v>
      </c>
      <c r="BM193" s="198" t="s">
        <v>1581</v>
      </c>
    </row>
    <row r="194" spans="1:65" s="2" customFormat="1" ht="16.5" customHeight="1">
      <c r="A194" s="35"/>
      <c r="B194" s="36"/>
      <c r="C194" s="244" t="s">
        <v>515</v>
      </c>
      <c r="D194" s="244" t="s">
        <v>255</v>
      </c>
      <c r="E194" s="245" t="s">
        <v>1582</v>
      </c>
      <c r="F194" s="246" t="s">
        <v>1583</v>
      </c>
      <c r="G194" s="247" t="s">
        <v>1441</v>
      </c>
      <c r="H194" s="248">
        <v>20</v>
      </c>
      <c r="I194" s="249"/>
      <c r="J194" s="250">
        <f t="shared" si="20"/>
        <v>0</v>
      </c>
      <c r="K194" s="246" t="s">
        <v>1</v>
      </c>
      <c r="L194" s="251"/>
      <c r="M194" s="252" t="s">
        <v>1</v>
      </c>
      <c r="N194" s="253" t="s">
        <v>41</v>
      </c>
      <c r="O194" s="72"/>
      <c r="P194" s="196">
        <f t="shared" si="21"/>
        <v>0</v>
      </c>
      <c r="Q194" s="196">
        <v>0</v>
      </c>
      <c r="R194" s="196">
        <f t="shared" si="22"/>
        <v>0</v>
      </c>
      <c r="S194" s="196">
        <v>0</v>
      </c>
      <c r="T194" s="197">
        <f t="shared" si="23"/>
        <v>0</v>
      </c>
      <c r="U194" s="35"/>
      <c r="V194" s="35"/>
      <c r="W194" s="35"/>
      <c r="X194" s="35"/>
      <c r="Y194" s="35"/>
      <c r="Z194" s="35"/>
      <c r="AA194" s="35"/>
      <c r="AB194" s="35"/>
      <c r="AC194" s="35"/>
      <c r="AD194" s="35"/>
      <c r="AE194" s="35"/>
      <c r="AR194" s="198" t="s">
        <v>228</v>
      </c>
      <c r="AT194" s="198" t="s">
        <v>255</v>
      </c>
      <c r="AU194" s="198" t="s">
        <v>86</v>
      </c>
      <c r="AY194" s="18" t="s">
        <v>150</v>
      </c>
      <c r="BE194" s="199">
        <f t="shared" si="24"/>
        <v>0</v>
      </c>
      <c r="BF194" s="199">
        <f t="shared" si="25"/>
        <v>0</v>
      </c>
      <c r="BG194" s="199">
        <f t="shared" si="26"/>
        <v>0</v>
      </c>
      <c r="BH194" s="199">
        <f t="shared" si="27"/>
        <v>0</v>
      </c>
      <c r="BI194" s="199">
        <f t="shared" si="28"/>
        <v>0</v>
      </c>
      <c r="BJ194" s="18" t="s">
        <v>84</v>
      </c>
      <c r="BK194" s="199">
        <f t="shared" si="29"/>
        <v>0</v>
      </c>
      <c r="BL194" s="18" t="s">
        <v>159</v>
      </c>
      <c r="BM194" s="198" t="s">
        <v>1584</v>
      </c>
    </row>
    <row r="195" spans="1:65" s="2" customFormat="1" ht="16.5" customHeight="1">
      <c r="A195" s="35"/>
      <c r="B195" s="36"/>
      <c r="C195" s="244" t="s">
        <v>520</v>
      </c>
      <c r="D195" s="244" t="s">
        <v>255</v>
      </c>
      <c r="E195" s="245" t="s">
        <v>1585</v>
      </c>
      <c r="F195" s="246" t="s">
        <v>1586</v>
      </c>
      <c r="G195" s="247" t="s">
        <v>1441</v>
      </c>
      <c r="H195" s="248">
        <v>5</v>
      </c>
      <c r="I195" s="249"/>
      <c r="J195" s="250">
        <f t="shared" si="20"/>
        <v>0</v>
      </c>
      <c r="K195" s="246" t="s">
        <v>1</v>
      </c>
      <c r="L195" s="251"/>
      <c r="M195" s="252" t="s">
        <v>1</v>
      </c>
      <c r="N195" s="253" t="s">
        <v>41</v>
      </c>
      <c r="O195" s="72"/>
      <c r="P195" s="196">
        <f t="shared" si="21"/>
        <v>0</v>
      </c>
      <c r="Q195" s="196">
        <v>0</v>
      </c>
      <c r="R195" s="196">
        <f t="shared" si="22"/>
        <v>0</v>
      </c>
      <c r="S195" s="196">
        <v>0</v>
      </c>
      <c r="T195" s="197">
        <f t="shared" si="23"/>
        <v>0</v>
      </c>
      <c r="U195" s="35"/>
      <c r="V195" s="35"/>
      <c r="W195" s="35"/>
      <c r="X195" s="35"/>
      <c r="Y195" s="35"/>
      <c r="Z195" s="35"/>
      <c r="AA195" s="35"/>
      <c r="AB195" s="35"/>
      <c r="AC195" s="35"/>
      <c r="AD195" s="35"/>
      <c r="AE195" s="35"/>
      <c r="AR195" s="198" t="s">
        <v>228</v>
      </c>
      <c r="AT195" s="198" t="s">
        <v>255</v>
      </c>
      <c r="AU195" s="198" t="s">
        <v>86</v>
      </c>
      <c r="AY195" s="18" t="s">
        <v>150</v>
      </c>
      <c r="BE195" s="199">
        <f t="shared" si="24"/>
        <v>0</v>
      </c>
      <c r="BF195" s="199">
        <f t="shared" si="25"/>
        <v>0</v>
      </c>
      <c r="BG195" s="199">
        <f t="shared" si="26"/>
        <v>0</v>
      </c>
      <c r="BH195" s="199">
        <f t="shared" si="27"/>
        <v>0</v>
      </c>
      <c r="BI195" s="199">
        <f t="shared" si="28"/>
        <v>0</v>
      </c>
      <c r="BJ195" s="18" t="s">
        <v>84</v>
      </c>
      <c r="BK195" s="199">
        <f t="shared" si="29"/>
        <v>0</v>
      </c>
      <c r="BL195" s="18" t="s">
        <v>159</v>
      </c>
      <c r="BM195" s="198" t="s">
        <v>1587</v>
      </c>
    </row>
    <row r="196" spans="1:65" s="2" customFormat="1" ht="16.5" customHeight="1">
      <c r="A196" s="35"/>
      <c r="B196" s="36"/>
      <c r="C196" s="244" t="s">
        <v>527</v>
      </c>
      <c r="D196" s="244" t="s">
        <v>255</v>
      </c>
      <c r="E196" s="245" t="s">
        <v>1588</v>
      </c>
      <c r="F196" s="246" t="s">
        <v>1589</v>
      </c>
      <c r="G196" s="247" t="s">
        <v>1441</v>
      </c>
      <c r="H196" s="248">
        <v>4</v>
      </c>
      <c r="I196" s="249"/>
      <c r="J196" s="250">
        <f t="shared" si="20"/>
        <v>0</v>
      </c>
      <c r="K196" s="246" t="s">
        <v>1</v>
      </c>
      <c r="L196" s="251"/>
      <c r="M196" s="252" t="s">
        <v>1</v>
      </c>
      <c r="N196" s="253" t="s">
        <v>41</v>
      </c>
      <c r="O196" s="72"/>
      <c r="P196" s="196">
        <f t="shared" si="21"/>
        <v>0</v>
      </c>
      <c r="Q196" s="196">
        <v>0</v>
      </c>
      <c r="R196" s="196">
        <f t="shared" si="22"/>
        <v>0</v>
      </c>
      <c r="S196" s="196">
        <v>0</v>
      </c>
      <c r="T196" s="197">
        <f t="shared" si="23"/>
        <v>0</v>
      </c>
      <c r="U196" s="35"/>
      <c r="V196" s="35"/>
      <c r="W196" s="35"/>
      <c r="X196" s="35"/>
      <c r="Y196" s="35"/>
      <c r="Z196" s="35"/>
      <c r="AA196" s="35"/>
      <c r="AB196" s="35"/>
      <c r="AC196" s="35"/>
      <c r="AD196" s="35"/>
      <c r="AE196" s="35"/>
      <c r="AR196" s="198" t="s">
        <v>228</v>
      </c>
      <c r="AT196" s="198" t="s">
        <v>255</v>
      </c>
      <c r="AU196" s="198" t="s">
        <v>86</v>
      </c>
      <c r="AY196" s="18" t="s">
        <v>150</v>
      </c>
      <c r="BE196" s="199">
        <f t="shared" si="24"/>
        <v>0</v>
      </c>
      <c r="BF196" s="199">
        <f t="shared" si="25"/>
        <v>0</v>
      </c>
      <c r="BG196" s="199">
        <f t="shared" si="26"/>
        <v>0</v>
      </c>
      <c r="BH196" s="199">
        <f t="shared" si="27"/>
        <v>0</v>
      </c>
      <c r="BI196" s="199">
        <f t="shared" si="28"/>
        <v>0</v>
      </c>
      <c r="BJ196" s="18" t="s">
        <v>84</v>
      </c>
      <c r="BK196" s="199">
        <f t="shared" si="29"/>
        <v>0</v>
      </c>
      <c r="BL196" s="18" t="s">
        <v>159</v>
      </c>
      <c r="BM196" s="198" t="s">
        <v>1590</v>
      </c>
    </row>
    <row r="197" spans="2:63" s="12" customFormat="1" ht="22.9" customHeight="1">
      <c r="B197" s="171"/>
      <c r="C197" s="172"/>
      <c r="D197" s="173" t="s">
        <v>75</v>
      </c>
      <c r="E197" s="185" t="s">
        <v>1591</v>
      </c>
      <c r="F197" s="185" t="s">
        <v>1592</v>
      </c>
      <c r="G197" s="172"/>
      <c r="H197" s="172"/>
      <c r="I197" s="175"/>
      <c r="J197" s="186">
        <f>BK197</f>
        <v>0</v>
      </c>
      <c r="K197" s="172"/>
      <c r="L197" s="177"/>
      <c r="M197" s="178"/>
      <c r="N197" s="179"/>
      <c r="O197" s="179"/>
      <c r="P197" s="180">
        <f>P198</f>
        <v>0</v>
      </c>
      <c r="Q197" s="179"/>
      <c r="R197" s="180">
        <f>R198</f>
        <v>0</v>
      </c>
      <c r="S197" s="179"/>
      <c r="T197" s="181">
        <f>T198</f>
        <v>0</v>
      </c>
      <c r="AR197" s="182" t="s">
        <v>84</v>
      </c>
      <c r="AT197" s="183" t="s">
        <v>75</v>
      </c>
      <c r="AU197" s="183" t="s">
        <v>84</v>
      </c>
      <c r="AY197" s="182" t="s">
        <v>150</v>
      </c>
      <c r="BK197" s="184">
        <f>BK198</f>
        <v>0</v>
      </c>
    </row>
    <row r="198" spans="1:65" s="2" customFormat="1" ht="16.5" customHeight="1">
      <c r="A198" s="35"/>
      <c r="B198" s="36"/>
      <c r="C198" s="244" t="s">
        <v>532</v>
      </c>
      <c r="D198" s="244" t="s">
        <v>255</v>
      </c>
      <c r="E198" s="245" t="s">
        <v>1593</v>
      </c>
      <c r="F198" s="246" t="s">
        <v>1594</v>
      </c>
      <c r="G198" s="247" t="s">
        <v>1441</v>
      </c>
      <c r="H198" s="248">
        <v>8</v>
      </c>
      <c r="I198" s="249"/>
      <c r="J198" s="250">
        <f>ROUND(I198*H198,2)</f>
        <v>0</v>
      </c>
      <c r="K198" s="246" t="s">
        <v>1</v>
      </c>
      <c r="L198" s="251"/>
      <c r="M198" s="252" t="s">
        <v>1</v>
      </c>
      <c r="N198" s="253" t="s">
        <v>41</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228</v>
      </c>
      <c r="AT198" s="198" t="s">
        <v>255</v>
      </c>
      <c r="AU198" s="198" t="s">
        <v>86</v>
      </c>
      <c r="AY198" s="18" t="s">
        <v>150</v>
      </c>
      <c r="BE198" s="199">
        <f>IF(N198="základní",J198,0)</f>
        <v>0</v>
      </c>
      <c r="BF198" s="199">
        <f>IF(N198="snížená",J198,0)</f>
        <v>0</v>
      </c>
      <c r="BG198" s="199">
        <f>IF(N198="zákl. přenesená",J198,0)</f>
        <v>0</v>
      </c>
      <c r="BH198" s="199">
        <f>IF(N198="sníž. přenesená",J198,0)</f>
        <v>0</v>
      </c>
      <c r="BI198" s="199">
        <f>IF(N198="nulová",J198,0)</f>
        <v>0</v>
      </c>
      <c r="BJ198" s="18" t="s">
        <v>84</v>
      </c>
      <c r="BK198" s="199">
        <f>ROUND(I198*H198,2)</f>
        <v>0</v>
      </c>
      <c r="BL198" s="18" t="s">
        <v>159</v>
      </c>
      <c r="BM198" s="198" t="s">
        <v>1595</v>
      </c>
    </row>
    <row r="199" spans="2:63" s="12" customFormat="1" ht="22.9" customHeight="1">
      <c r="B199" s="171"/>
      <c r="C199" s="172"/>
      <c r="D199" s="173" t="s">
        <v>75</v>
      </c>
      <c r="E199" s="185" t="s">
        <v>1596</v>
      </c>
      <c r="F199" s="185" t="s">
        <v>1597</v>
      </c>
      <c r="G199" s="172"/>
      <c r="H199" s="172"/>
      <c r="I199" s="175"/>
      <c r="J199" s="186">
        <f>BK199</f>
        <v>0</v>
      </c>
      <c r="K199" s="172"/>
      <c r="L199" s="177"/>
      <c r="M199" s="178"/>
      <c r="N199" s="179"/>
      <c r="O199" s="179"/>
      <c r="P199" s="180">
        <f>P200</f>
        <v>0</v>
      </c>
      <c r="Q199" s="179"/>
      <c r="R199" s="180">
        <f>R200</f>
        <v>0</v>
      </c>
      <c r="S199" s="179"/>
      <c r="T199" s="181">
        <f>T200</f>
        <v>0</v>
      </c>
      <c r="AR199" s="182" t="s">
        <v>84</v>
      </c>
      <c r="AT199" s="183" t="s">
        <v>75</v>
      </c>
      <c r="AU199" s="183" t="s">
        <v>84</v>
      </c>
      <c r="AY199" s="182" t="s">
        <v>150</v>
      </c>
      <c r="BK199" s="184">
        <f>BK200</f>
        <v>0</v>
      </c>
    </row>
    <row r="200" spans="1:65" s="2" customFormat="1" ht="16.5" customHeight="1">
      <c r="A200" s="35"/>
      <c r="B200" s="36"/>
      <c r="C200" s="244" t="s">
        <v>539</v>
      </c>
      <c r="D200" s="244" t="s">
        <v>255</v>
      </c>
      <c r="E200" s="245" t="s">
        <v>1598</v>
      </c>
      <c r="F200" s="246" t="s">
        <v>1599</v>
      </c>
      <c r="G200" s="247" t="s">
        <v>1441</v>
      </c>
      <c r="H200" s="248">
        <v>5</v>
      </c>
      <c r="I200" s="249"/>
      <c r="J200" s="250">
        <f>ROUND(I200*H200,2)</f>
        <v>0</v>
      </c>
      <c r="K200" s="246" t="s">
        <v>1</v>
      </c>
      <c r="L200" s="251"/>
      <c r="M200" s="252" t="s">
        <v>1</v>
      </c>
      <c r="N200" s="253" t="s">
        <v>41</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228</v>
      </c>
      <c r="AT200" s="198" t="s">
        <v>255</v>
      </c>
      <c r="AU200" s="198" t="s">
        <v>86</v>
      </c>
      <c r="AY200" s="18" t="s">
        <v>150</v>
      </c>
      <c r="BE200" s="199">
        <f>IF(N200="základní",J200,0)</f>
        <v>0</v>
      </c>
      <c r="BF200" s="199">
        <f>IF(N200="snížená",J200,0)</f>
        <v>0</v>
      </c>
      <c r="BG200" s="199">
        <f>IF(N200="zákl. přenesená",J200,0)</f>
        <v>0</v>
      </c>
      <c r="BH200" s="199">
        <f>IF(N200="sníž. přenesená",J200,0)</f>
        <v>0</v>
      </c>
      <c r="BI200" s="199">
        <f>IF(N200="nulová",J200,0)</f>
        <v>0</v>
      </c>
      <c r="BJ200" s="18" t="s">
        <v>84</v>
      </c>
      <c r="BK200" s="199">
        <f>ROUND(I200*H200,2)</f>
        <v>0</v>
      </c>
      <c r="BL200" s="18" t="s">
        <v>159</v>
      </c>
      <c r="BM200" s="198" t="s">
        <v>1600</v>
      </c>
    </row>
    <row r="201" spans="2:63" s="12" customFormat="1" ht="22.9" customHeight="1">
      <c r="B201" s="171"/>
      <c r="C201" s="172"/>
      <c r="D201" s="173" t="s">
        <v>75</v>
      </c>
      <c r="E201" s="185" t="s">
        <v>378</v>
      </c>
      <c r="F201" s="185" t="s">
        <v>1601</v>
      </c>
      <c r="G201" s="172"/>
      <c r="H201" s="172"/>
      <c r="I201" s="175"/>
      <c r="J201" s="186">
        <f>BK201</f>
        <v>0</v>
      </c>
      <c r="K201" s="172"/>
      <c r="L201" s="177"/>
      <c r="M201" s="178"/>
      <c r="N201" s="179"/>
      <c r="O201" s="179"/>
      <c r="P201" s="180">
        <f>P202+P208+P219+P226+P229</f>
        <v>0</v>
      </c>
      <c r="Q201" s="179"/>
      <c r="R201" s="180">
        <f>R202+R208+R219+R226+R229</f>
        <v>0</v>
      </c>
      <c r="S201" s="179"/>
      <c r="T201" s="181">
        <f>T202+T208+T219+T226+T229</f>
        <v>0</v>
      </c>
      <c r="AR201" s="182" t="s">
        <v>84</v>
      </c>
      <c r="AT201" s="183" t="s">
        <v>75</v>
      </c>
      <c r="AU201" s="183" t="s">
        <v>84</v>
      </c>
      <c r="AY201" s="182" t="s">
        <v>150</v>
      </c>
      <c r="BK201" s="184">
        <f>BK202+BK208+BK219+BK226+BK229</f>
        <v>0</v>
      </c>
    </row>
    <row r="202" spans="2:63" s="12" customFormat="1" ht="20.85" customHeight="1">
      <c r="B202" s="171"/>
      <c r="C202" s="172"/>
      <c r="D202" s="173" t="s">
        <v>75</v>
      </c>
      <c r="E202" s="185" t="s">
        <v>1602</v>
      </c>
      <c r="F202" s="185" t="s">
        <v>1603</v>
      </c>
      <c r="G202" s="172"/>
      <c r="H202" s="172"/>
      <c r="I202" s="175"/>
      <c r="J202" s="186">
        <f>BK202</f>
        <v>0</v>
      </c>
      <c r="K202" s="172"/>
      <c r="L202" s="177"/>
      <c r="M202" s="178"/>
      <c r="N202" s="179"/>
      <c r="O202" s="179"/>
      <c r="P202" s="180">
        <f>SUM(P203:P207)</f>
        <v>0</v>
      </c>
      <c r="Q202" s="179"/>
      <c r="R202" s="180">
        <f>SUM(R203:R207)</f>
        <v>0</v>
      </c>
      <c r="S202" s="179"/>
      <c r="T202" s="181">
        <f>SUM(T203:T207)</f>
        <v>0</v>
      </c>
      <c r="AR202" s="182" t="s">
        <v>84</v>
      </c>
      <c r="AT202" s="183" t="s">
        <v>75</v>
      </c>
      <c r="AU202" s="183" t="s">
        <v>86</v>
      </c>
      <c r="AY202" s="182" t="s">
        <v>150</v>
      </c>
      <c r="BK202" s="184">
        <f>SUM(BK203:BK207)</f>
        <v>0</v>
      </c>
    </row>
    <row r="203" spans="1:65" s="2" customFormat="1" ht="16.5" customHeight="1">
      <c r="A203" s="35"/>
      <c r="B203" s="36"/>
      <c r="C203" s="244" t="s">
        <v>546</v>
      </c>
      <c r="D203" s="244" t="s">
        <v>255</v>
      </c>
      <c r="E203" s="245" t="s">
        <v>1604</v>
      </c>
      <c r="F203" s="246" t="s">
        <v>1605</v>
      </c>
      <c r="G203" s="247" t="s">
        <v>1441</v>
      </c>
      <c r="H203" s="248">
        <v>37</v>
      </c>
      <c r="I203" s="249"/>
      <c r="J203" s="250">
        <f>ROUND(I203*H203,2)</f>
        <v>0</v>
      </c>
      <c r="K203" s="246" t="s">
        <v>1</v>
      </c>
      <c r="L203" s="251"/>
      <c r="M203" s="252" t="s">
        <v>1</v>
      </c>
      <c r="N203" s="253" t="s">
        <v>41</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228</v>
      </c>
      <c r="AT203" s="198" t="s">
        <v>255</v>
      </c>
      <c r="AU203" s="198" t="s">
        <v>160</v>
      </c>
      <c r="AY203" s="18" t="s">
        <v>150</v>
      </c>
      <c r="BE203" s="199">
        <f>IF(N203="základní",J203,0)</f>
        <v>0</v>
      </c>
      <c r="BF203" s="199">
        <f>IF(N203="snížená",J203,0)</f>
        <v>0</v>
      </c>
      <c r="BG203" s="199">
        <f>IF(N203="zákl. přenesená",J203,0)</f>
        <v>0</v>
      </c>
      <c r="BH203" s="199">
        <f>IF(N203="sníž. přenesená",J203,0)</f>
        <v>0</v>
      </c>
      <c r="BI203" s="199">
        <f>IF(N203="nulová",J203,0)</f>
        <v>0</v>
      </c>
      <c r="BJ203" s="18" t="s">
        <v>84</v>
      </c>
      <c r="BK203" s="199">
        <f>ROUND(I203*H203,2)</f>
        <v>0</v>
      </c>
      <c r="BL203" s="18" t="s">
        <v>159</v>
      </c>
      <c r="BM203" s="198" t="s">
        <v>1606</v>
      </c>
    </row>
    <row r="204" spans="1:65" s="2" customFormat="1" ht="16.5" customHeight="1">
      <c r="A204" s="35"/>
      <c r="B204" s="36"/>
      <c r="C204" s="244" t="s">
        <v>555</v>
      </c>
      <c r="D204" s="244" t="s">
        <v>255</v>
      </c>
      <c r="E204" s="245" t="s">
        <v>1607</v>
      </c>
      <c r="F204" s="246" t="s">
        <v>1608</v>
      </c>
      <c r="G204" s="247" t="s">
        <v>1441</v>
      </c>
      <c r="H204" s="248">
        <v>56</v>
      </c>
      <c r="I204" s="249"/>
      <c r="J204" s="250">
        <f>ROUND(I204*H204,2)</f>
        <v>0</v>
      </c>
      <c r="K204" s="246" t="s">
        <v>1</v>
      </c>
      <c r="L204" s="251"/>
      <c r="M204" s="252" t="s">
        <v>1</v>
      </c>
      <c r="N204" s="253" t="s">
        <v>41</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228</v>
      </c>
      <c r="AT204" s="198" t="s">
        <v>255</v>
      </c>
      <c r="AU204" s="198" t="s">
        <v>160</v>
      </c>
      <c r="AY204" s="18" t="s">
        <v>150</v>
      </c>
      <c r="BE204" s="199">
        <f>IF(N204="základní",J204,0)</f>
        <v>0</v>
      </c>
      <c r="BF204" s="199">
        <f>IF(N204="snížená",J204,0)</f>
        <v>0</v>
      </c>
      <c r="BG204" s="199">
        <f>IF(N204="zákl. přenesená",J204,0)</f>
        <v>0</v>
      </c>
      <c r="BH204" s="199">
        <f>IF(N204="sníž. přenesená",J204,0)</f>
        <v>0</v>
      </c>
      <c r="BI204" s="199">
        <f>IF(N204="nulová",J204,0)</f>
        <v>0</v>
      </c>
      <c r="BJ204" s="18" t="s">
        <v>84</v>
      </c>
      <c r="BK204" s="199">
        <f>ROUND(I204*H204,2)</f>
        <v>0</v>
      </c>
      <c r="BL204" s="18" t="s">
        <v>159</v>
      </c>
      <c r="BM204" s="198" t="s">
        <v>1609</v>
      </c>
    </row>
    <row r="205" spans="1:65" s="2" customFormat="1" ht="16.5" customHeight="1">
      <c r="A205" s="35"/>
      <c r="B205" s="36"/>
      <c r="C205" s="244" t="s">
        <v>561</v>
      </c>
      <c r="D205" s="244" t="s">
        <v>255</v>
      </c>
      <c r="E205" s="245" t="s">
        <v>1610</v>
      </c>
      <c r="F205" s="246" t="s">
        <v>1611</v>
      </c>
      <c r="G205" s="247" t="s">
        <v>1441</v>
      </c>
      <c r="H205" s="248">
        <v>75</v>
      </c>
      <c r="I205" s="249"/>
      <c r="J205" s="250">
        <f>ROUND(I205*H205,2)</f>
        <v>0</v>
      </c>
      <c r="K205" s="246" t="s">
        <v>1</v>
      </c>
      <c r="L205" s="251"/>
      <c r="M205" s="252" t="s">
        <v>1</v>
      </c>
      <c r="N205" s="253" t="s">
        <v>41</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228</v>
      </c>
      <c r="AT205" s="198" t="s">
        <v>255</v>
      </c>
      <c r="AU205" s="198" t="s">
        <v>160</v>
      </c>
      <c r="AY205" s="18" t="s">
        <v>150</v>
      </c>
      <c r="BE205" s="199">
        <f>IF(N205="základní",J205,0)</f>
        <v>0</v>
      </c>
      <c r="BF205" s="199">
        <f>IF(N205="snížená",J205,0)</f>
        <v>0</v>
      </c>
      <c r="BG205" s="199">
        <f>IF(N205="zákl. přenesená",J205,0)</f>
        <v>0</v>
      </c>
      <c r="BH205" s="199">
        <f>IF(N205="sníž. přenesená",J205,0)</f>
        <v>0</v>
      </c>
      <c r="BI205" s="199">
        <f>IF(N205="nulová",J205,0)</f>
        <v>0</v>
      </c>
      <c r="BJ205" s="18" t="s">
        <v>84</v>
      </c>
      <c r="BK205" s="199">
        <f>ROUND(I205*H205,2)</f>
        <v>0</v>
      </c>
      <c r="BL205" s="18" t="s">
        <v>159</v>
      </c>
      <c r="BM205" s="198" t="s">
        <v>1612</v>
      </c>
    </row>
    <row r="206" spans="1:65" s="2" customFormat="1" ht="16.5" customHeight="1">
      <c r="A206" s="35"/>
      <c r="B206" s="36"/>
      <c r="C206" s="244" t="s">
        <v>566</v>
      </c>
      <c r="D206" s="244" t="s">
        <v>255</v>
      </c>
      <c r="E206" s="245" t="s">
        <v>1613</v>
      </c>
      <c r="F206" s="246" t="s">
        <v>1614</v>
      </c>
      <c r="G206" s="247" t="s">
        <v>1441</v>
      </c>
      <c r="H206" s="248">
        <v>75</v>
      </c>
      <c r="I206" s="249"/>
      <c r="J206" s="250">
        <f>ROUND(I206*H206,2)</f>
        <v>0</v>
      </c>
      <c r="K206" s="246" t="s">
        <v>1</v>
      </c>
      <c r="L206" s="251"/>
      <c r="M206" s="252" t="s">
        <v>1</v>
      </c>
      <c r="N206" s="253" t="s">
        <v>41</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228</v>
      </c>
      <c r="AT206" s="198" t="s">
        <v>255</v>
      </c>
      <c r="AU206" s="198" t="s">
        <v>160</v>
      </c>
      <c r="AY206" s="18" t="s">
        <v>150</v>
      </c>
      <c r="BE206" s="199">
        <f>IF(N206="základní",J206,0)</f>
        <v>0</v>
      </c>
      <c r="BF206" s="199">
        <f>IF(N206="snížená",J206,0)</f>
        <v>0</v>
      </c>
      <c r="BG206" s="199">
        <f>IF(N206="zákl. přenesená",J206,0)</f>
        <v>0</v>
      </c>
      <c r="BH206" s="199">
        <f>IF(N206="sníž. přenesená",J206,0)</f>
        <v>0</v>
      </c>
      <c r="BI206" s="199">
        <f>IF(N206="nulová",J206,0)</f>
        <v>0</v>
      </c>
      <c r="BJ206" s="18" t="s">
        <v>84</v>
      </c>
      <c r="BK206" s="199">
        <f>ROUND(I206*H206,2)</f>
        <v>0</v>
      </c>
      <c r="BL206" s="18" t="s">
        <v>159</v>
      </c>
      <c r="BM206" s="198" t="s">
        <v>1615</v>
      </c>
    </row>
    <row r="207" spans="1:65" s="2" customFormat="1" ht="16.5" customHeight="1">
      <c r="A207" s="35"/>
      <c r="B207" s="36"/>
      <c r="C207" s="244" t="s">
        <v>574</v>
      </c>
      <c r="D207" s="244" t="s">
        <v>255</v>
      </c>
      <c r="E207" s="245" t="s">
        <v>1616</v>
      </c>
      <c r="F207" s="246" t="s">
        <v>1617</v>
      </c>
      <c r="G207" s="247" t="s">
        <v>1441</v>
      </c>
      <c r="H207" s="248">
        <v>37</v>
      </c>
      <c r="I207" s="249"/>
      <c r="J207" s="250">
        <f>ROUND(I207*H207,2)</f>
        <v>0</v>
      </c>
      <c r="K207" s="246" t="s">
        <v>1</v>
      </c>
      <c r="L207" s="251"/>
      <c r="M207" s="252" t="s">
        <v>1</v>
      </c>
      <c r="N207" s="253" t="s">
        <v>41</v>
      </c>
      <c r="O207" s="72"/>
      <c r="P207" s="196">
        <f>O207*H207</f>
        <v>0</v>
      </c>
      <c r="Q207" s="196">
        <v>0</v>
      </c>
      <c r="R207" s="196">
        <f>Q207*H207</f>
        <v>0</v>
      </c>
      <c r="S207" s="196">
        <v>0</v>
      </c>
      <c r="T207" s="197">
        <f>S207*H207</f>
        <v>0</v>
      </c>
      <c r="U207" s="35"/>
      <c r="V207" s="35"/>
      <c r="W207" s="35"/>
      <c r="X207" s="35"/>
      <c r="Y207" s="35"/>
      <c r="Z207" s="35"/>
      <c r="AA207" s="35"/>
      <c r="AB207" s="35"/>
      <c r="AC207" s="35"/>
      <c r="AD207" s="35"/>
      <c r="AE207" s="35"/>
      <c r="AR207" s="198" t="s">
        <v>228</v>
      </c>
      <c r="AT207" s="198" t="s">
        <v>255</v>
      </c>
      <c r="AU207" s="198" t="s">
        <v>160</v>
      </c>
      <c r="AY207" s="18" t="s">
        <v>150</v>
      </c>
      <c r="BE207" s="199">
        <f>IF(N207="základní",J207,0)</f>
        <v>0</v>
      </c>
      <c r="BF207" s="199">
        <f>IF(N207="snížená",J207,0)</f>
        <v>0</v>
      </c>
      <c r="BG207" s="199">
        <f>IF(N207="zákl. přenesená",J207,0)</f>
        <v>0</v>
      </c>
      <c r="BH207" s="199">
        <f>IF(N207="sníž. přenesená",J207,0)</f>
        <v>0</v>
      </c>
      <c r="BI207" s="199">
        <f>IF(N207="nulová",J207,0)</f>
        <v>0</v>
      </c>
      <c r="BJ207" s="18" t="s">
        <v>84</v>
      </c>
      <c r="BK207" s="199">
        <f>ROUND(I207*H207,2)</f>
        <v>0</v>
      </c>
      <c r="BL207" s="18" t="s">
        <v>159</v>
      </c>
      <c r="BM207" s="198" t="s">
        <v>1618</v>
      </c>
    </row>
    <row r="208" spans="2:63" s="12" customFormat="1" ht="20.85" customHeight="1">
      <c r="B208" s="171"/>
      <c r="C208" s="172"/>
      <c r="D208" s="173" t="s">
        <v>75</v>
      </c>
      <c r="E208" s="185" t="s">
        <v>1619</v>
      </c>
      <c r="F208" s="185" t="s">
        <v>1620</v>
      </c>
      <c r="G208" s="172"/>
      <c r="H208" s="172"/>
      <c r="I208" s="175"/>
      <c r="J208" s="186">
        <f>BK208</f>
        <v>0</v>
      </c>
      <c r="K208" s="172"/>
      <c r="L208" s="177"/>
      <c r="M208" s="178"/>
      <c r="N208" s="179"/>
      <c r="O208" s="179"/>
      <c r="P208" s="180">
        <f>SUM(P209:P218)</f>
        <v>0</v>
      </c>
      <c r="Q208" s="179"/>
      <c r="R208" s="180">
        <f>SUM(R209:R218)</f>
        <v>0</v>
      </c>
      <c r="S208" s="179"/>
      <c r="T208" s="181">
        <f>SUM(T209:T218)</f>
        <v>0</v>
      </c>
      <c r="AR208" s="182" t="s">
        <v>84</v>
      </c>
      <c r="AT208" s="183" t="s">
        <v>75</v>
      </c>
      <c r="AU208" s="183" t="s">
        <v>86</v>
      </c>
      <c r="AY208" s="182" t="s">
        <v>150</v>
      </c>
      <c r="BK208" s="184">
        <f>SUM(BK209:BK218)</f>
        <v>0</v>
      </c>
    </row>
    <row r="209" spans="1:65" s="2" customFormat="1" ht="16.5" customHeight="1">
      <c r="A209" s="35"/>
      <c r="B209" s="36"/>
      <c r="C209" s="244" t="s">
        <v>581</v>
      </c>
      <c r="D209" s="244" t="s">
        <v>255</v>
      </c>
      <c r="E209" s="245" t="s">
        <v>1621</v>
      </c>
      <c r="F209" s="246" t="s">
        <v>1622</v>
      </c>
      <c r="G209" s="247" t="s">
        <v>1441</v>
      </c>
      <c r="H209" s="248">
        <v>93</v>
      </c>
      <c r="I209" s="249"/>
      <c r="J209" s="250">
        <f aca="true" t="shared" si="30" ref="J209:J218">ROUND(I209*H209,2)</f>
        <v>0</v>
      </c>
      <c r="K209" s="246" t="s">
        <v>1</v>
      </c>
      <c r="L209" s="251"/>
      <c r="M209" s="252" t="s">
        <v>1</v>
      </c>
      <c r="N209" s="253" t="s">
        <v>41</v>
      </c>
      <c r="O209" s="72"/>
      <c r="P209" s="196">
        <f aca="true" t="shared" si="31" ref="P209:P218">O209*H209</f>
        <v>0</v>
      </c>
      <c r="Q209" s="196">
        <v>0</v>
      </c>
      <c r="R209" s="196">
        <f aca="true" t="shared" si="32" ref="R209:R218">Q209*H209</f>
        <v>0</v>
      </c>
      <c r="S209" s="196">
        <v>0</v>
      </c>
      <c r="T209" s="197">
        <f aca="true" t="shared" si="33" ref="T209:T218">S209*H209</f>
        <v>0</v>
      </c>
      <c r="U209" s="35"/>
      <c r="V209" s="35"/>
      <c r="W209" s="35"/>
      <c r="X209" s="35"/>
      <c r="Y209" s="35"/>
      <c r="Z209" s="35"/>
      <c r="AA209" s="35"/>
      <c r="AB209" s="35"/>
      <c r="AC209" s="35"/>
      <c r="AD209" s="35"/>
      <c r="AE209" s="35"/>
      <c r="AR209" s="198" t="s">
        <v>228</v>
      </c>
      <c r="AT209" s="198" t="s">
        <v>255</v>
      </c>
      <c r="AU209" s="198" t="s">
        <v>160</v>
      </c>
      <c r="AY209" s="18" t="s">
        <v>150</v>
      </c>
      <c r="BE209" s="199">
        <f aca="true" t="shared" si="34" ref="BE209:BE218">IF(N209="základní",J209,0)</f>
        <v>0</v>
      </c>
      <c r="BF209" s="199">
        <f aca="true" t="shared" si="35" ref="BF209:BF218">IF(N209="snížená",J209,0)</f>
        <v>0</v>
      </c>
      <c r="BG209" s="199">
        <f aca="true" t="shared" si="36" ref="BG209:BG218">IF(N209="zákl. přenesená",J209,0)</f>
        <v>0</v>
      </c>
      <c r="BH209" s="199">
        <f aca="true" t="shared" si="37" ref="BH209:BH218">IF(N209="sníž. přenesená",J209,0)</f>
        <v>0</v>
      </c>
      <c r="BI209" s="199">
        <f aca="true" t="shared" si="38" ref="BI209:BI218">IF(N209="nulová",J209,0)</f>
        <v>0</v>
      </c>
      <c r="BJ209" s="18" t="s">
        <v>84</v>
      </c>
      <c r="BK209" s="199">
        <f aca="true" t="shared" si="39" ref="BK209:BK218">ROUND(I209*H209,2)</f>
        <v>0</v>
      </c>
      <c r="BL209" s="18" t="s">
        <v>159</v>
      </c>
      <c r="BM209" s="198" t="s">
        <v>1623</v>
      </c>
    </row>
    <row r="210" spans="1:65" s="2" customFormat="1" ht="16.5" customHeight="1">
      <c r="A210" s="35"/>
      <c r="B210" s="36"/>
      <c r="C210" s="244" t="s">
        <v>585</v>
      </c>
      <c r="D210" s="244" t="s">
        <v>255</v>
      </c>
      <c r="E210" s="245" t="s">
        <v>1624</v>
      </c>
      <c r="F210" s="246" t="s">
        <v>1625</v>
      </c>
      <c r="G210" s="247" t="s">
        <v>1441</v>
      </c>
      <c r="H210" s="248">
        <v>93</v>
      </c>
      <c r="I210" s="249"/>
      <c r="J210" s="250">
        <f t="shared" si="30"/>
        <v>0</v>
      </c>
      <c r="K210" s="246" t="s">
        <v>1</v>
      </c>
      <c r="L210" s="251"/>
      <c r="M210" s="252" t="s">
        <v>1</v>
      </c>
      <c r="N210" s="253" t="s">
        <v>41</v>
      </c>
      <c r="O210" s="72"/>
      <c r="P210" s="196">
        <f t="shared" si="31"/>
        <v>0</v>
      </c>
      <c r="Q210" s="196">
        <v>0</v>
      </c>
      <c r="R210" s="196">
        <f t="shared" si="32"/>
        <v>0</v>
      </c>
      <c r="S210" s="196">
        <v>0</v>
      </c>
      <c r="T210" s="197">
        <f t="shared" si="33"/>
        <v>0</v>
      </c>
      <c r="U210" s="35"/>
      <c r="V210" s="35"/>
      <c r="W210" s="35"/>
      <c r="X210" s="35"/>
      <c r="Y210" s="35"/>
      <c r="Z210" s="35"/>
      <c r="AA210" s="35"/>
      <c r="AB210" s="35"/>
      <c r="AC210" s="35"/>
      <c r="AD210" s="35"/>
      <c r="AE210" s="35"/>
      <c r="AR210" s="198" t="s">
        <v>228</v>
      </c>
      <c r="AT210" s="198" t="s">
        <v>255</v>
      </c>
      <c r="AU210" s="198" t="s">
        <v>160</v>
      </c>
      <c r="AY210" s="18" t="s">
        <v>150</v>
      </c>
      <c r="BE210" s="199">
        <f t="shared" si="34"/>
        <v>0</v>
      </c>
      <c r="BF210" s="199">
        <f t="shared" si="35"/>
        <v>0</v>
      </c>
      <c r="BG210" s="199">
        <f t="shared" si="36"/>
        <v>0</v>
      </c>
      <c r="BH210" s="199">
        <f t="shared" si="37"/>
        <v>0</v>
      </c>
      <c r="BI210" s="199">
        <f t="shared" si="38"/>
        <v>0</v>
      </c>
      <c r="BJ210" s="18" t="s">
        <v>84</v>
      </c>
      <c r="BK210" s="199">
        <f t="shared" si="39"/>
        <v>0</v>
      </c>
      <c r="BL210" s="18" t="s">
        <v>159</v>
      </c>
      <c r="BM210" s="198" t="s">
        <v>1626</v>
      </c>
    </row>
    <row r="211" spans="1:65" s="2" customFormat="1" ht="16.5" customHeight="1">
      <c r="A211" s="35"/>
      <c r="B211" s="36"/>
      <c r="C211" s="244" t="s">
        <v>591</v>
      </c>
      <c r="D211" s="244" t="s">
        <v>255</v>
      </c>
      <c r="E211" s="245" t="s">
        <v>1627</v>
      </c>
      <c r="F211" s="246" t="s">
        <v>1628</v>
      </c>
      <c r="G211" s="247" t="s">
        <v>1441</v>
      </c>
      <c r="H211" s="248">
        <v>93</v>
      </c>
      <c r="I211" s="249"/>
      <c r="J211" s="250">
        <f t="shared" si="30"/>
        <v>0</v>
      </c>
      <c r="K211" s="246" t="s">
        <v>1</v>
      </c>
      <c r="L211" s="251"/>
      <c r="M211" s="252" t="s">
        <v>1</v>
      </c>
      <c r="N211" s="253" t="s">
        <v>41</v>
      </c>
      <c r="O211" s="72"/>
      <c r="P211" s="196">
        <f t="shared" si="31"/>
        <v>0</v>
      </c>
      <c r="Q211" s="196">
        <v>0</v>
      </c>
      <c r="R211" s="196">
        <f t="shared" si="32"/>
        <v>0</v>
      </c>
      <c r="S211" s="196">
        <v>0</v>
      </c>
      <c r="T211" s="197">
        <f t="shared" si="33"/>
        <v>0</v>
      </c>
      <c r="U211" s="35"/>
      <c r="V211" s="35"/>
      <c r="W211" s="35"/>
      <c r="X211" s="35"/>
      <c r="Y211" s="35"/>
      <c r="Z211" s="35"/>
      <c r="AA211" s="35"/>
      <c r="AB211" s="35"/>
      <c r="AC211" s="35"/>
      <c r="AD211" s="35"/>
      <c r="AE211" s="35"/>
      <c r="AR211" s="198" t="s">
        <v>228</v>
      </c>
      <c r="AT211" s="198" t="s">
        <v>255</v>
      </c>
      <c r="AU211" s="198" t="s">
        <v>160</v>
      </c>
      <c r="AY211" s="18" t="s">
        <v>150</v>
      </c>
      <c r="BE211" s="199">
        <f t="shared" si="34"/>
        <v>0</v>
      </c>
      <c r="BF211" s="199">
        <f t="shared" si="35"/>
        <v>0</v>
      </c>
      <c r="BG211" s="199">
        <f t="shared" si="36"/>
        <v>0</v>
      </c>
      <c r="BH211" s="199">
        <f t="shared" si="37"/>
        <v>0</v>
      </c>
      <c r="BI211" s="199">
        <f t="shared" si="38"/>
        <v>0</v>
      </c>
      <c r="BJ211" s="18" t="s">
        <v>84</v>
      </c>
      <c r="BK211" s="199">
        <f t="shared" si="39"/>
        <v>0</v>
      </c>
      <c r="BL211" s="18" t="s">
        <v>159</v>
      </c>
      <c r="BM211" s="198" t="s">
        <v>1629</v>
      </c>
    </row>
    <row r="212" spans="1:65" s="2" customFormat="1" ht="16.5" customHeight="1">
      <c r="A212" s="35"/>
      <c r="B212" s="36"/>
      <c r="C212" s="244" t="s">
        <v>595</v>
      </c>
      <c r="D212" s="244" t="s">
        <v>255</v>
      </c>
      <c r="E212" s="245" t="s">
        <v>1630</v>
      </c>
      <c r="F212" s="246" t="s">
        <v>1631</v>
      </c>
      <c r="G212" s="247" t="s">
        <v>1441</v>
      </c>
      <c r="H212" s="248">
        <v>75</v>
      </c>
      <c r="I212" s="249"/>
      <c r="J212" s="250">
        <f t="shared" si="30"/>
        <v>0</v>
      </c>
      <c r="K212" s="246" t="s">
        <v>1</v>
      </c>
      <c r="L212" s="251"/>
      <c r="M212" s="252" t="s">
        <v>1</v>
      </c>
      <c r="N212" s="253" t="s">
        <v>41</v>
      </c>
      <c r="O212" s="72"/>
      <c r="P212" s="196">
        <f t="shared" si="31"/>
        <v>0</v>
      </c>
      <c r="Q212" s="196">
        <v>0</v>
      </c>
      <c r="R212" s="196">
        <f t="shared" si="32"/>
        <v>0</v>
      </c>
      <c r="S212" s="196">
        <v>0</v>
      </c>
      <c r="T212" s="197">
        <f t="shared" si="33"/>
        <v>0</v>
      </c>
      <c r="U212" s="35"/>
      <c r="V212" s="35"/>
      <c r="W212" s="35"/>
      <c r="X212" s="35"/>
      <c r="Y212" s="35"/>
      <c r="Z212" s="35"/>
      <c r="AA212" s="35"/>
      <c r="AB212" s="35"/>
      <c r="AC212" s="35"/>
      <c r="AD212" s="35"/>
      <c r="AE212" s="35"/>
      <c r="AR212" s="198" t="s">
        <v>228</v>
      </c>
      <c r="AT212" s="198" t="s">
        <v>255</v>
      </c>
      <c r="AU212" s="198" t="s">
        <v>160</v>
      </c>
      <c r="AY212" s="18" t="s">
        <v>150</v>
      </c>
      <c r="BE212" s="199">
        <f t="shared" si="34"/>
        <v>0</v>
      </c>
      <c r="BF212" s="199">
        <f t="shared" si="35"/>
        <v>0</v>
      </c>
      <c r="BG212" s="199">
        <f t="shared" si="36"/>
        <v>0</v>
      </c>
      <c r="BH212" s="199">
        <f t="shared" si="37"/>
        <v>0</v>
      </c>
      <c r="BI212" s="199">
        <f t="shared" si="38"/>
        <v>0</v>
      </c>
      <c r="BJ212" s="18" t="s">
        <v>84</v>
      </c>
      <c r="BK212" s="199">
        <f t="shared" si="39"/>
        <v>0</v>
      </c>
      <c r="BL212" s="18" t="s">
        <v>159</v>
      </c>
      <c r="BM212" s="198" t="s">
        <v>1632</v>
      </c>
    </row>
    <row r="213" spans="1:65" s="2" customFormat="1" ht="16.5" customHeight="1">
      <c r="A213" s="35"/>
      <c r="B213" s="36"/>
      <c r="C213" s="244" t="s">
        <v>600</v>
      </c>
      <c r="D213" s="244" t="s">
        <v>255</v>
      </c>
      <c r="E213" s="245" t="s">
        <v>1633</v>
      </c>
      <c r="F213" s="246" t="s">
        <v>1634</v>
      </c>
      <c r="G213" s="247" t="s">
        <v>1441</v>
      </c>
      <c r="H213" s="248">
        <v>75</v>
      </c>
      <c r="I213" s="249"/>
      <c r="J213" s="250">
        <f t="shared" si="30"/>
        <v>0</v>
      </c>
      <c r="K213" s="246" t="s">
        <v>1</v>
      </c>
      <c r="L213" s="251"/>
      <c r="M213" s="252" t="s">
        <v>1</v>
      </c>
      <c r="N213" s="253" t="s">
        <v>41</v>
      </c>
      <c r="O213" s="72"/>
      <c r="P213" s="196">
        <f t="shared" si="31"/>
        <v>0</v>
      </c>
      <c r="Q213" s="196">
        <v>0</v>
      </c>
      <c r="R213" s="196">
        <f t="shared" si="32"/>
        <v>0</v>
      </c>
      <c r="S213" s="196">
        <v>0</v>
      </c>
      <c r="T213" s="197">
        <f t="shared" si="33"/>
        <v>0</v>
      </c>
      <c r="U213" s="35"/>
      <c r="V213" s="35"/>
      <c r="W213" s="35"/>
      <c r="X213" s="35"/>
      <c r="Y213" s="35"/>
      <c r="Z213" s="35"/>
      <c r="AA213" s="35"/>
      <c r="AB213" s="35"/>
      <c r="AC213" s="35"/>
      <c r="AD213" s="35"/>
      <c r="AE213" s="35"/>
      <c r="AR213" s="198" t="s">
        <v>228</v>
      </c>
      <c r="AT213" s="198" t="s">
        <v>255</v>
      </c>
      <c r="AU213" s="198" t="s">
        <v>160</v>
      </c>
      <c r="AY213" s="18" t="s">
        <v>150</v>
      </c>
      <c r="BE213" s="199">
        <f t="shared" si="34"/>
        <v>0</v>
      </c>
      <c r="BF213" s="199">
        <f t="shared" si="35"/>
        <v>0</v>
      </c>
      <c r="BG213" s="199">
        <f t="shared" si="36"/>
        <v>0</v>
      </c>
      <c r="BH213" s="199">
        <f t="shared" si="37"/>
        <v>0</v>
      </c>
      <c r="BI213" s="199">
        <f t="shared" si="38"/>
        <v>0</v>
      </c>
      <c r="BJ213" s="18" t="s">
        <v>84</v>
      </c>
      <c r="BK213" s="199">
        <f t="shared" si="39"/>
        <v>0</v>
      </c>
      <c r="BL213" s="18" t="s">
        <v>159</v>
      </c>
      <c r="BM213" s="198" t="s">
        <v>1635</v>
      </c>
    </row>
    <row r="214" spans="1:65" s="2" customFormat="1" ht="16.5" customHeight="1">
      <c r="A214" s="35"/>
      <c r="B214" s="36"/>
      <c r="C214" s="244" t="s">
        <v>605</v>
      </c>
      <c r="D214" s="244" t="s">
        <v>255</v>
      </c>
      <c r="E214" s="245" t="s">
        <v>1636</v>
      </c>
      <c r="F214" s="246" t="s">
        <v>1637</v>
      </c>
      <c r="G214" s="247" t="s">
        <v>1441</v>
      </c>
      <c r="H214" s="248">
        <v>75</v>
      </c>
      <c r="I214" s="249"/>
      <c r="J214" s="250">
        <f t="shared" si="30"/>
        <v>0</v>
      </c>
      <c r="K214" s="246" t="s">
        <v>1</v>
      </c>
      <c r="L214" s="251"/>
      <c r="M214" s="252" t="s">
        <v>1</v>
      </c>
      <c r="N214" s="253" t="s">
        <v>41</v>
      </c>
      <c r="O214" s="72"/>
      <c r="P214" s="196">
        <f t="shared" si="31"/>
        <v>0</v>
      </c>
      <c r="Q214" s="196">
        <v>0</v>
      </c>
      <c r="R214" s="196">
        <f t="shared" si="32"/>
        <v>0</v>
      </c>
      <c r="S214" s="196">
        <v>0</v>
      </c>
      <c r="T214" s="197">
        <f t="shared" si="33"/>
        <v>0</v>
      </c>
      <c r="U214" s="35"/>
      <c r="V214" s="35"/>
      <c r="W214" s="35"/>
      <c r="X214" s="35"/>
      <c r="Y214" s="35"/>
      <c r="Z214" s="35"/>
      <c r="AA214" s="35"/>
      <c r="AB214" s="35"/>
      <c r="AC214" s="35"/>
      <c r="AD214" s="35"/>
      <c r="AE214" s="35"/>
      <c r="AR214" s="198" t="s">
        <v>228</v>
      </c>
      <c r="AT214" s="198" t="s">
        <v>255</v>
      </c>
      <c r="AU214" s="198" t="s">
        <v>160</v>
      </c>
      <c r="AY214" s="18" t="s">
        <v>150</v>
      </c>
      <c r="BE214" s="199">
        <f t="shared" si="34"/>
        <v>0</v>
      </c>
      <c r="BF214" s="199">
        <f t="shared" si="35"/>
        <v>0</v>
      </c>
      <c r="BG214" s="199">
        <f t="shared" si="36"/>
        <v>0</v>
      </c>
      <c r="BH214" s="199">
        <f t="shared" si="37"/>
        <v>0</v>
      </c>
      <c r="BI214" s="199">
        <f t="shared" si="38"/>
        <v>0</v>
      </c>
      <c r="BJ214" s="18" t="s">
        <v>84</v>
      </c>
      <c r="BK214" s="199">
        <f t="shared" si="39"/>
        <v>0</v>
      </c>
      <c r="BL214" s="18" t="s">
        <v>159</v>
      </c>
      <c r="BM214" s="198" t="s">
        <v>1638</v>
      </c>
    </row>
    <row r="215" spans="1:65" s="2" customFormat="1" ht="16.5" customHeight="1">
      <c r="A215" s="35"/>
      <c r="B215" s="36"/>
      <c r="C215" s="244" t="s">
        <v>611</v>
      </c>
      <c r="D215" s="244" t="s">
        <v>255</v>
      </c>
      <c r="E215" s="245" t="s">
        <v>1639</v>
      </c>
      <c r="F215" s="246" t="s">
        <v>1640</v>
      </c>
      <c r="G215" s="247" t="s">
        <v>1441</v>
      </c>
      <c r="H215" s="248">
        <v>56</v>
      </c>
      <c r="I215" s="249"/>
      <c r="J215" s="250">
        <f t="shared" si="30"/>
        <v>0</v>
      </c>
      <c r="K215" s="246" t="s">
        <v>1</v>
      </c>
      <c r="L215" s="251"/>
      <c r="M215" s="252" t="s">
        <v>1</v>
      </c>
      <c r="N215" s="253" t="s">
        <v>41</v>
      </c>
      <c r="O215" s="72"/>
      <c r="P215" s="196">
        <f t="shared" si="31"/>
        <v>0</v>
      </c>
      <c r="Q215" s="196">
        <v>0</v>
      </c>
      <c r="R215" s="196">
        <f t="shared" si="32"/>
        <v>0</v>
      </c>
      <c r="S215" s="196">
        <v>0</v>
      </c>
      <c r="T215" s="197">
        <f t="shared" si="33"/>
        <v>0</v>
      </c>
      <c r="U215" s="35"/>
      <c r="V215" s="35"/>
      <c r="W215" s="35"/>
      <c r="X215" s="35"/>
      <c r="Y215" s="35"/>
      <c r="Z215" s="35"/>
      <c r="AA215" s="35"/>
      <c r="AB215" s="35"/>
      <c r="AC215" s="35"/>
      <c r="AD215" s="35"/>
      <c r="AE215" s="35"/>
      <c r="AR215" s="198" t="s">
        <v>228</v>
      </c>
      <c r="AT215" s="198" t="s">
        <v>255</v>
      </c>
      <c r="AU215" s="198" t="s">
        <v>160</v>
      </c>
      <c r="AY215" s="18" t="s">
        <v>150</v>
      </c>
      <c r="BE215" s="199">
        <f t="shared" si="34"/>
        <v>0</v>
      </c>
      <c r="BF215" s="199">
        <f t="shared" si="35"/>
        <v>0</v>
      </c>
      <c r="BG215" s="199">
        <f t="shared" si="36"/>
        <v>0</v>
      </c>
      <c r="BH215" s="199">
        <f t="shared" si="37"/>
        <v>0</v>
      </c>
      <c r="BI215" s="199">
        <f t="shared" si="38"/>
        <v>0</v>
      </c>
      <c r="BJ215" s="18" t="s">
        <v>84</v>
      </c>
      <c r="BK215" s="199">
        <f t="shared" si="39"/>
        <v>0</v>
      </c>
      <c r="BL215" s="18" t="s">
        <v>159</v>
      </c>
      <c r="BM215" s="198" t="s">
        <v>1641</v>
      </c>
    </row>
    <row r="216" spans="1:65" s="2" customFormat="1" ht="16.5" customHeight="1">
      <c r="A216" s="35"/>
      <c r="B216" s="36"/>
      <c r="C216" s="244" t="s">
        <v>618</v>
      </c>
      <c r="D216" s="244" t="s">
        <v>255</v>
      </c>
      <c r="E216" s="245" t="s">
        <v>1642</v>
      </c>
      <c r="F216" s="246" t="s">
        <v>1643</v>
      </c>
      <c r="G216" s="247" t="s">
        <v>1441</v>
      </c>
      <c r="H216" s="248">
        <v>112</v>
      </c>
      <c r="I216" s="249"/>
      <c r="J216" s="250">
        <f t="shared" si="30"/>
        <v>0</v>
      </c>
      <c r="K216" s="246" t="s">
        <v>1</v>
      </c>
      <c r="L216" s="251"/>
      <c r="M216" s="252" t="s">
        <v>1</v>
      </c>
      <c r="N216" s="253" t="s">
        <v>41</v>
      </c>
      <c r="O216" s="72"/>
      <c r="P216" s="196">
        <f t="shared" si="31"/>
        <v>0</v>
      </c>
      <c r="Q216" s="196">
        <v>0</v>
      </c>
      <c r="R216" s="196">
        <f t="shared" si="32"/>
        <v>0</v>
      </c>
      <c r="S216" s="196">
        <v>0</v>
      </c>
      <c r="T216" s="197">
        <f t="shared" si="33"/>
        <v>0</v>
      </c>
      <c r="U216" s="35"/>
      <c r="V216" s="35"/>
      <c r="W216" s="35"/>
      <c r="X216" s="35"/>
      <c r="Y216" s="35"/>
      <c r="Z216" s="35"/>
      <c r="AA216" s="35"/>
      <c r="AB216" s="35"/>
      <c r="AC216" s="35"/>
      <c r="AD216" s="35"/>
      <c r="AE216" s="35"/>
      <c r="AR216" s="198" t="s">
        <v>228</v>
      </c>
      <c r="AT216" s="198" t="s">
        <v>255</v>
      </c>
      <c r="AU216" s="198" t="s">
        <v>160</v>
      </c>
      <c r="AY216" s="18" t="s">
        <v>150</v>
      </c>
      <c r="BE216" s="199">
        <f t="shared" si="34"/>
        <v>0</v>
      </c>
      <c r="BF216" s="199">
        <f t="shared" si="35"/>
        <v>0</v>
      </c>
      <c r="BG216" s="199">
        <f t="shared" si="36"/>
        <v>0</v>
      </c>
      <c r="BH216" s="199">
        <f t="shared" si="37"/>
        <v>0</v>
      </c>
      <c r="BI216" s="199">
        <f t="shared" si="38"/>
        <v>0</v>
      </c>
      <c r="BJ216" s="18" t="s">
        <v>84</v>
      </c>
      <c r="BK216" s="199">
        <f t="shared" si="39"/>
        <v>0</v>
      </c>
      <c r="BL216" s="18" t="s">
        <v>159</v>
      </c>
      <c r="BM216" s="198" t="s">
        <v>1644</v>
      </c>
    </row>
    <row r="217" spans="1:65" s="2" customFormat="1" ht="16.5" customHeight="1">
      <c r="A217" s="35"/>
      <c r="B217" s="36"/>
      <c r="C217" s="244" t="s">
        <v>626</v>
      </c>
      <c r="D217" s="244" t="s">
        <v>255</v>
      </c>
      <c r="E217" s="245" t="s">
        <v>1645</v>
      </c>
      <c r="F217" s="246" t="s">
        <v>1646</v>
      </c>
      <c r="G217" s="247" t="s">
        <v>1441</v>
      </c>
      <c r="H217" s="248">
        <v>93</v>
      </c>
      <c r="I217" s="249"/>
      <c r="J217" s="250">
        <f t="shared" si="30"/>
        <v>0</v>
      </c>
      <c r="K217" s="246" t="s">
        <v>1</v>
      </c>
      <c r="L217" s="251"/>
      <c r="M217" s="252" t="s">
        <v>1</v>
      </c>
      <c r="N217" s="253" t="s">
        <v>41</v>
      </c>
      <c r="O217" s="72"/>
      <c r="P217" s="196">
        <f t="shared" si="31"/>
        <v>0</v>
      </c>
      <c r="Q217" s="196">
        <v>0</v>
      </c>
      <c r="R217" s="196">
        <f t="shared" si="32"/>
        <v>0</v>
      </c>
      <c r="S217" s="196">
        <v>0</v>
      </c>
      <c r="T217" s="197">
        <f t="shared" si="33"/>
        <v>0</v>
      </c>
      <c r="U217" s="35"/>
      <c r="V217" s="35"/>
      <c r="W217" s="35"/>
      <c r="X217" s="35"/>
      <c r="Y217" s="35"/>
      <c r="Z217" s="35"/>
      <c r="AA217" s="35"/>
      <c r="AB217" s="35"/>
      <c r="AC217" s="35"/>
      <c r="AD217" s="35"/>
      <c r="AE217" s="35"/>
      <c r="AR217" s="198" t="s">
        <v>228</v>
      </c>
      <c r="AT217" s="198" t="s">
        <v>255</v>
      </c>
      <c r="AU217" s="198" t="s">
        <v>160</v>
      </c>
      <c r="AY217" s="18" t="s">
        <v>150</v>
      </c>
      <c r="BE217" s="199">
        <f t="shared" si="34"/>
        <v>0</v>
      </c>
      <c r="BF217" s="199">
        <f t="shared" si="35"/>
        <v>0</v>
      </c>
      <c r="BG217" s="199">
        <f t="shared" si="36"/>
        <v>0</v>
      </c>
      <c r="BH217" s="199">
        <f t="shared" si="37"/>
        <v>0</v>
      </c>
      <c r="BI217" s="199">
        <f t="shared" si="38"/>
        <v>0</v>
      </c>
      <c r="BJ217" s="18" t="s">
        <v>84</v>
      </c>
      <c r="BK217" s="199">
        <f t="shared" si="39"/>
        <v>0</v>
      </c>
      <c r="BL217" s="18" t="s">
        <v>159</v>
      </c>
      <c r="BM217" s="198" t="s">
        <v>1647</v>
      </c>
    </row>
    <row r="218" spans="1:65" s="2" customFormat="1" ht="16.5" customHeight="1">
      <c r="A218" s="35"/>
      <c r="B218" s="36"/>
      <c r="C218" s="244" t="s">
        <v>632</v>
      </c>
      <c r="D218" s="244" t="s">
        <v>255</v>
      </c>
      <c r="E218" s="245" t="s">
        <v>1648</v>
      </c>
      <c r="F218" s="246" t="s">
        <v>1649</v>
      </c>
      <c r="G218" s="247" t="s">
        <v>1441</v>
      </c>
      <c r="H218" s="248">
        <v>73</v>
      </c>
      <c r="I218" s="249"/>
      <c r="J218" s="250">
        <f t="shared" si="30"/>
        <v>0</v>
      </c>
      <c r="K218" s="246" t="s">
        <v>1</v>
      </c>
      <c r="L218" s="251"/>
      <c r="M218" s="252" t="s">
        <v>1</v>
      </c>
      <c r="N218" s="253" t="s">
        <v>41</v>
      </c>
      <c r="O218" s="72"/>
      <c r="P218" s="196">
        <f t="shared" si="31"/>
        <v>0</v>
      </c>
      <c r="Q218" s="196">
        <v>0</v>
      </c>
      <c r="R218" s="196">
        <f t="shared" si="32"/>
        <v>0</v>
      </c>
      <c r="S218" s="196">
        <v>0</v>
      </c>
      <c r="T218" s="197">
        <f t="shared" si="33"/>
        <v>0</v>
      </c>
      <c r="U218" s="35"/>
      <c r="V218" s="35"/>
      <c r="W218" s="35"/>
      <c r="X218" s="35"/>
      <c r="Y218" s="35"/>
      <c r="Z218" s="35"/>
      <c r="AA218" s="35"/>
      <c r="AB218" s="35"/>
      <c r="AC218" s="35"/>
      <c r="AD218" s="35"/>
      <c r="AE218" s="35"/>
      <c r="AR218" s="198" t="s">
        <v>228</v>
      </c>
      <c r="AT218" s="198" t="s">
        <v>255</v>
      </c>
      <c r="AU218" s="198" t="s">
        <v>160</v>
      </c>
      <c r="AY218" s="18" t="s">
        <v>150</v>
      </c>
      <c r="BE218" s="199">
        <f t="shared" si="34"/>
        <v>0</v>
      </c>
      <c r="BF218" s="199">
        <f t="shared" si="35"/>
        <v>0</v>
      </c>
      <c r="BG218" s="199">
        <f t="shared" si="36"/>
        <v>0</v>
      </c>
      <c r="BH218" s="199">
        <f t="shared" si="37"/>
        <v>0</v>
      </c>
      <c r="BI218" s="199">
        <f t="shared" si="38"/>
        <v>0</v>
      </c>
      <c r="BJ218" s="18" t="s">
        <v>84</v>
      </c>
      <c r="BK218" s="199">
        <f t="shared" si="39"/>
        <v>0</v>
      </c>
      <c r="BL218" s="18" t="s">
        <v>159</v>
      </c>
      <c r="BM218" s="198" t="s">
        <v>1650</v>
      </c>
    </row>
    <row r="219" spans="2:63" s="12" customFormat="1" ht="20.85" customHeight="1">
      <c r="B219" s="171"/>
      <c r="C219" s="172"/>
      <c r="D219" s="173" t="s">
        <v>75</v>
      </c>
      <c r="E219" s="185" t="s">
        <v>1651</v>
      </c>
      <c r="F219" s="185" t="s">
        <v>1652</v>
      </c>
      <c r="G219" s="172"/>
      <c r="H219" s="172"/>
      <c r="I219" s="175"/>
      <c r="J219" s="186">
        <f>BK219</f>
        <v>0</v>
      </c>
      <c r="K219" s="172"/>
      <c r="L219" s="177"/>
      <c r="M219" s="178"/>
      <c r="N219" s="179"/>
      <c r="O219" s="179"/>
      <c r="P219" s="180">
        <f>SUM(P220:P225)</f>
        <v>0</v>
      </c>
      <c r="Q219" s="179"/>
      <c r="R219" s="180">
        <f>SUM(R220:R225)</f>
        <v>0</v>
      </c>
      <c r="S219" s="179"/>
      <c r="T219" s="181">
        <f>SUM(T220:T225)</f>
        <v>0</v>
      </c>
      <c r="AR219" s="182" t="s">
        <v>84</v>
      </c>
      <c r="AT219" s="183" t="s">
        <v>75</v>
      </c>
      <c r="AU219" s="183" t="s">
        <v>86</v>
      </c>
      <c r="AY219" s="182" t="s">
        <v>150</v>
      </c>
      <c r="BK219" s="184">
        <f>SUM(BK220:BK225)</f>
        <v>0</v>
      </c>
    </row>
    <row r="220" spans="1:65" s="2" customFormat="1" ht="16.5" customHeight="1">
      <c r="A220" s="35"/>
      <c r="B220" s="36"/>
      <c r="C220" s="244" t="s">
        <v>637</v>
      </c>
      <c r="D220" s="244" t="s">
        <v>255</v>
      </c>
      <c r="E220" s="245" t="s">
        <v>1653</v>
      </c>
      <c r="F220" s="246" t="s">
        <v>1654</v>
      </c>
      <c r="G220" s="247" t="s">
        <v>1441</v>
      </c>
      <c r="H220" s="248">
        <v>75</v>
      </c>
      <c r="I220" s="249"/>
      <c r="J220" s="250">
        <f aca="true" t="shared" si="40" ref="J220:J225">ROUND(I220*H220,2)</f>
        <v>0</v>
      </c>
      <c r="K220" s="246" t="s">
        <v>1</v>
      </c>
      <c r="L220" s="251"/>
      <c r="M220" s="252" t="s">
        <v>1</v>
      </c>
      <c r="N220" s="253" t="s">
        <v>41</v>
      </c>
      <c r="O220" s="72"/>
      <c r="P220" s="196">
        <f aca="true" t="shared" si="41" ref="P220:P225">O220*H220</f>
        <v>0</v>
      </c>
      <c r="Q220" s="196">
        <v>0</v>
      </c>
      <c r="R220" s="196">
        <f aca="true" t="shared" si="42" ref="R220:R225">Q220*H220</f>
        <v>0</v>
      </c>
      <c r="S220" s="196">
        <v>0</v>
      </c>
      <c r="T220" s="197">
        <f aca="true" t="shared" si="43" ref="T220:T225">S220*H220</f>
        <v>0</v>
      </c>
      <c r="U220" s="35"/>
      <c r="V220" s="35"/>
      <c r="W220" s="35"/>
      <c r="X220" s="35"/>
      <c r="Y220" s="35"/>
      <c r="Z220" s="35"/>
      <c r="AA220" s="35"/>
      <c r="AB220" s="35"/>
      <c r="AC220" s="35"/>
      <c r="AD220" s="35"/>
      <c r="AE220" s="35"/>
      <c r="AR220" s="198" t="s">
        <v>228</v>
      </c>
      <c r="AT220" s="198" t="s">
        <v>255</v>
      </c>
      <c r="AU220" s="198" t="s">
        <v>160</v>
      </c>
      <c r="AY220" s="18" t="s">
        <v>150</v>
      </c>
      <c r="BE220" s="199">
        <f aca="true" t="shared" si="44" ref="BE220:BE225">IF(N220="základní",J220,0)</f>
        <v>0</v>
      </c>
      <c r="BF220" s="199">
        <f aca="true" t="shared" si="45" ref="BF220:BF225">IF(N220="snížená",J220,0)</f>
        <v>0</v>
      </c>
      <c r="BG220" s="199">
        <f aca="true" t="shared" si="46" ref="BG220:BG225">IF(N220="zákl. přenesená",J220,0)</f>
        <v>0</v>
      </c>
      <c r="BH220" s="199">
        <f aca="true" t="shared" si="47" ref="BH220:BH225">IF(N220="sníž. přenesená",J220,0)</f>
        <v>0</v>
      </c>
      <c r="BI220" s="199">
        <f aca="true" t="shared" si="48" ref="BI220:BI225">IF(N220="nulová",J220,0)</f>
        <v>0</v>
      </c>
      <c r="BJ220" s="18" t="s">
        <v>84</v>
      </c>
      <c r="BK220" s="199">
        <f aca="true" t="shared" si="49" ref="BK220:BK225">ROUND(I220*H220,2)</f>
        <v>0</v>
      </c>
      <c r="BL220" s="18" t="s">
        <v>159</v>
      </c>
      <c r="BM220" s="198" t="s">
        <v>1655</v>
      </c>
    </row>
    <row r="221" spans="1:65" s="2" customFormat="1" ht="16.5" customHeight="1">
      <c r="A221" s="35"/>
      <c r="B221" s="36"/>
      <c r="C221" s="244" t="s">
        <v>642</v>
      </c>
      <c r="D221" s="244" t="s">
        <v>255</v>
      </c>
      <c r="E221" s="245" t="s">
        <v>1656</v>
      </c>
      <c r="F221" s="246" t="s">
        <v>1657</v>
      </c>
      <c r="G221" s="247" t="s">
        <v>1441</v>
      </c>
      <c r="H221" s="248">
        <v>149</v>
      </c>
      <c r="I221" s="249"/>
      <c r="J221" s="250">
        <f t="shared" si="40"/>
        <v>0</v>
      </c>
      <c r="K221" s="246" t="s">
        <v>1</v>
      </c>
      <c r="L221" s="251"/>
      <c r="M221" s="252" t="s">
        <v>1</v>
      </c>
      <c r="N221" s="253" t="s">
        <v>41</v>
      </c>
      <c r="O221" s="72"/>
      <c r="P221" s="196">
        <f t="shared" si="41"/>
        <v>0</v>
      </c>
      <c r="Q221" s="196">
        <v>0</v>
      </c>
      <c r="R221" s="196">
        <f t="shared" si="42"/>
        <v>0</v>
      </c>
      <c r="S221" s="196">
        <v>0</v>
      </c>
      <c r="T221" s="197">
        <f t="shared" si="43"/>
        <v>0</v>
      </c>
      <c r="U221" s="35"/>
      <c r="V221" s="35"/>
      <c r="W221" s="35"/>
      <c r="X221" s="35"/>
      <c r="Y221" s="35"/>
      <c r="Z221" s="35"/>
      <c r="AA221" s="35"/>
      <c r="AB221" s="35"/>
      <c r="AC221" s="35"/>
      <c r="AD221" s="35"/>
      <c r="AE221" s="35"/>
      <c r="AR221" s="198" t="s">
        <v>228</v>
      </c>
      <c r="AT221" s="198" t="s">
        <v>255</v>
      </c>
      <c r="AU221" s="198" t="s">
        <v>160</v>
      </c>
      <c r="AY221" s="18" t="s">
        <v>150</v>
      </c>
      <c r="BE221" s="199">
        <f t="shared" si="44"/>
        <v>0</v>
      </c>
      <c r="BF221" s="199">
        <f t="shared" si="45"/>
        <v>0</v>
      </c>
      <c r="BG221" s="199">
        <f t="shared" si="46"/>
        <v>0</v>
      </c>
      <c r="BH221" s="199">
        <f t="shared" si="47"/>
        <v>0</v>
      </c>
      <c r="BI221" s="199">
        <f t="shared" si="48"/>
        <v>0</v>
      </c>
      <c r="BJ221" s="18" t="s">
        <v>84</v>
      </c>
      <c r="BK221" s="199">
        <f t="shared" si="49"/>
        <v>0</v>
      </c>
      <c r="BL221" s="18" t="s">
        <v>159</v>
      </c>
      <c r="BM221" s="198" t="s">
        <v>1658</v>
      </c>
    </row>
    <row r="222" spans="1:65" s="2" customFormat="1" ht="16.5" customHeight="1">
      <c r="A222" s="35"/>
      <c r="B222" s="36"/>
      <c r="C222" s="244" t="s">
        <v>647</v>
      </c>
      <c r="D222" s="244" t="s">
        <v>255</v>
      </c>
      <c r="E222" s="245" t="s">
        <v>1659</v>
      </c>
      <c r="F222" s="246" t="s">
        <v>1660</v>
      </c>
      <c r="G222" s="247" t="s">
        <v>1441</v>
      </c>
      <c r="H222" s="248">
        <v>93</v>
      </c>
      <c r="I222" s="249"/>
      <c r="J222" s="250">
        <f t="shared" si="40"/>
        <v>0</v>
      </c>
      <c r="K222" s="246" t="s">
        <v>1</v>
      </c>
      <c r="L222" s="251"/>
      <c r="M222" s="252" t="s">
        <v>1</v>
      </c>
      <c r="N222" s="253" t="s">
        <v>41</v>
      </c>
      <c r="O222" s="72"/>
      <c r="P222" s="196">
        <f t="shared" si="41"/>
        <v>0</v>
      </c>
      <c r="Q222" s="196">
        <v>0</v>
      </c>
      <c r="R222" s="196">
        <f t="shared" si="42"/>
        <v>0</v>
      </c>
      <c r="S222" s="196">
        <v>0</v>
      </c>
      <c r="T222" s="197">
        <f t="shared" si="43"/>
        <v>0</v>
      </c>
      <c r="U222" s="35"/>
      <c r="V222" s="35"/>
      <c r="W222" s="35"/>
      <c r="X222" s="35"/>
      <c r="Y222" s="35"/>
      <c r="Z222" s="35"/>
      <c r="AA222" s="35"/>
      <c r="AB222" s="35"/>
      <c r="AC222" s="35"/>
      <c r="AD222" s="35"/>
      <c r="AE222" s="35"/>
      <c r="AR222" s="198" t="s">
        <v>228</v>
      </c>
      <c r="AT222" s="198" t="s">
        <v>255</v>
      </c>
      <c r="AU222" s="198" t="s">
        <v>160</v>
      </c>
      <c r="AY222" s="18" t="s">
        <v>150</v>
      </c>
      <c r="BE222" s="199">
        <f t="shared" si="44"/>
        <v>0</v>
      </c>
      <c r="BF222" s="199">
        <f t="shared" si="45"/>
        <v>0</v>
      </c>
      <c r="BG222" s="199">
        <f t="shared" si="46"/>
        <v>0</v>
      </c>
      <c r="BH222" s="199">
        <f t="shared" si="47"/>
        <v>0</v>
      </c>
      <c r="BI222" s="199">
        <f t="shared" si="48"/>
        <v>0</v>
      </c>
      <c r="BJ222" s="18" t="s">
        <v>84</v>
      </c>
      <c r="BK222" s="199">
        <f t="shared" si="49"/>
        <v>0</v>
      </c>
      <c r="BL222" s="18" t="s">
        <v>159</v>
      </c>
      <c r="BM222" s="198" t="s">
        <v>1661</v>
      </c>
    </row>
    <row r="223" spans="1:65" s="2" customFormat="1" ht="16.5" customHeight="1">
      <c r="A223" s="35"/>
      <c r="B223" s="36"/>
      <c r="C223" s="244" t="s">
        <v>652</v>
      </c>
      <c r="D223" s="244" t="s">
        <v>255</v>
      </c>
      <c r="E223" s="245" t="s">
        <v>1662</v>
      </c>
      <c r="F223" s="246" t="s">
        <v>1663</v>
      </c>
      <c r="G223" s="247" t="s">
        <v>1441</v>
      </c>
      <c r="H223" s="248">
        <v>56</v>
      </c>
      <c r="I223" s="249"/>
      <c r="J223" s="250">
        <f t="shared" si="40"/>
        <v>0</v>
      </c>
      <c r="K223" s="246" t="s">
        <v>1</v>
      </c>
      <c r="L223" s="251"/>
      <c r="M223" s="252" t="s">
        <v>1</v>
      </c>
      <c r="N223" s="253" t="s">
        <v>41</v>
      </c>
      <c r="O223" s="72"/>
      <c r="P223" s="196">
        <f t="shared" si="41"/>
        <v>0</v>
      </c>
      <c r="Q223" s="196">
        <v>0</v>
      </c>
      <c r="R223" s="196">
        <f t="shared" si="42"/>
        <v>0</v>
      </c>
      <c r="S223" s="196">
        <v>0</v>
      </c>
      <c r="T223" s="197">
        <f t="shared" si="43"/>
        <v>0</v>
      </c>
      <c r="U223" s="35"/>
      <c r="V223" s="35"/>
      <c r="W223" s="35"/>
      <c r="X223" s="35"/>
      <c r="Y223" s="35"/>
      <c r="Z223" s="35"/>
      <c r="AA223" s="35"/>
      <c r="AB223" s="35"/>
      <c r="AC223" s="35"/>
      <c r="AD223" s="35"/>
      <c r="AE223" s="35"/>
      <c r="AR223" s="198" t="s">
        <v>228</v>
      </c>
      <c r="AT223" s="198" t="s">
        <v>255</v>
      </c>
      <c r="AU223" s="198" t="s">
        <v>160</v>
      </c>
      <c r="AY223" s="18" t="s">
        <v>150</v>
      </c>
      <c r="BE223" s="199">
        <f t="shared" si="44"/>
        <v>0</v>
      </c>
      <c r="BF223" s="199">
        <f t="shared" si="45"/>
        <v>0</v>
      </c>
      <c r="BG223" s="199">
        <f t="shared" si="46"/>
        <v>0</v>
      </c>
      <c r="BH223" s="199">
        <f t="shared" si="47"/>
        <v>0</v>
      </c>
      <c r="BI223" s="199">
        <f t="shared" si="48"/>
        <v>0</v>
      </c>
      <c r="BJ223" s="18" t="s">
        <v>84</v>
      </c>
      <c r="BK223" s="199">
        <f t="shared" si="49"/>
        <v>0</v>
      </c>
      <c r="BL223" s="18" t="s">
        <v>159</v>
      </c>
      <c r="BM223" s="198" t="s">
        <v>1664</v>
      </c>
    </row>
    <row r="224" spans="1:65" s="2" customFormat="1" ht="16.5" customHeight="1">
      <c r="A224" s="35"/>
      <c r="B224" s="36"/>
      <c r="C224" s="244" t="s">
        <v>656</v>
      </c>
      <c r="D224" s="244" t="s">
        <v>255</v>
      </c>
      <c r="E224" s="245" t="s">
        <v>1665</v>
      </c>
      <c r="F224" s="246" t="s">
        <v>1666</v>
      </c>
      <c r="G224" s="247" t="s">
        <v>1441</v>
      </c>
      <c r="H224" s="248">
        <v>93</v>
      </c>
      <c r="I224" s="249"/>
      <c r="J224" s="250">
        <f t="shared" si="40"/>
        <v>0</v>
      </c>
      <c r="K224" s="246" t="s">
        <v>1</v>
      </c>
      <c r="L224" s="251"/>
      <c r="M224" s="252" t="s">
        <v>1</v>
      </c>
      <c r="N224" s="253" t="s">
        <v>41</v>
      </c>
      <c r="O224" s="72"/>
      <c r="P224" s="196">
        <f t="shared" si="41"/>
        <v>0</v>
      </c>
      <c r="Q224" s="196">
        <v>0</v>
      </c>
      <c r="R224" s="196">
        <f t="shared" si="42"/>
        <v>0</v>
      </c>
      <c r="S224" s="196">
        <v>0</v>
      </c>
      <c r="T224" s="197">
        <f t="shared" si="43"/>
        <v>0</v>
      </c>
      <c r="U224" s="35"/>
      <c r="V224" s="35"/>
      <c r="W224" s="35"/>
      <c r="X224" s="35"/>
      <c r="Y224" s="35"/>
      <c r="Z224" s="35"/>
      <c r="AA224" s="35"/>
      <c r="AB224" s="35"/>
      <c r="AC224" s="35"/>
      <c r="AD224" s="35"/>
      <c r="AE224" s="35"/>
      <c r="AR224" s="198" t="s">
        <v>228</v>
      </c>
      <c r="AT224" s="198" t="s">
        <v>255</v>
      </c>
      <c r="AU224" s="198" t="s">
        <v>160</v>
      </c>
      <c r="AY224" s="18" t="s">
        <v>150</v>
      </c>
      <c r="BE224" s="199">
        <f t="shared" si="44"/>
        <v>0</v>
      </c>
      <c r="BF224" s="199">
        <f t="shared" si="45"/>
        <v>0</v>
      </c>
      <c r="BG224" s="199">
        <f t="shared" si="46"/>
        <v>0</v>
      </c>
      <c r="BH224" s="199">
        <f t="shared" si="47"/>
        <v>0</v>
      </c>
      <c r="BI224" s="199">
        <f t="shared" si="48"/>
        <v>0</v>
      </c>
      <c r="BJ224" s="18" t="s">
        <v>84</v>
      </c>
      <c r="BK224" s="199">
        <f t="shared" si="49"/>
        <v>0</v>
      </c>
      <c r="BL224" s="18" t="s">
        <v>159</v>
      </c>
      <c r="BM224" s="198" t="s">
        <v>1667</v>
      </c>
    </row>
    <row r="225" spans="1:65" s="2" customFormat="1" ht="16.5" customHeight="1">
      <c r="A225" s="35"/>
      <c r="B225" s="36"/>
      <c r="C225" s="244" t="s">
        <v>661</v>
      </c>
      <c r="D225" s="244" t="s">
        <v>255</v>
      </c>
      <c r="E225" s="245" t="s">
        <v>1668</v>
      </c>
      <c r="F225" s="246" t="s">
        <v>1669</v>
      </c>
      <c r="G225" s="247" t="s">
        <v>1441</v>
      </c>
      <c r="H225" s="248">
        <v>149</v>
      </c>
      <c r="I225" s="249"/>
      <c r="J225" s="250">
        <f t="shared" si="40"/>
        <v>0</v>
      </c>
      <c r="K225" s="246" t="s">
        <v>1</v>
      </c>
      <c r="L225" s="251"/>
      <c r="M225" s="252" t="s">
        <v>1</v>
      </c>
      <c r="N225" s="253" t="s">
        <v>41</v>
      </c>
      <c r="O225" s="72"/>
      <c r="P225" s="196">
        <f t="shared" si="41"/>
        <v>0</v>
      </c>
      <c r="Q225" s="196">
        <v>0</v>
      </c>
      <c r="R225" s="196">
        <f t="shared" si="42"/>
        <v>0</v>
      </c>
      <c r="S225" s="196">
        <v>0</v>
      </c>
      <c r="T225" s="197">
        <f t="shared" si="43"/>
        <v>0</v>
      </c>
      <c r="U225" s="35"/>
      <c r="V225" s="35"/>
      <c r="W225" s="35"/>
      <c r="X225" s="35"/>
      <c r="Y225" s="35"/>
      <c r="Z225" s="35"/>
      <c r="AA225" s="35"/>
      <c r="AB225" s="35"/>
      <c r="AC225" s="35"/>
      <c r="AD225" s="35"/>
      <c r="AE225" s="35"/>
      <c r="AR225" s="198" t="s">
        <v>228</v>
      </c>
      <c r="AT225" s="198" t="s">
        <v>255</v>
      </c>
      <c r="AU225" s="198" t="s">
        <v>160</v>
      </c>
      <c r="AY225" s="18" t="s">
        <v>150</v>
      </c>
      <c r="BE225" s="199">
        <f t="shared" si="44"/>
        <v>0</v>
      </c>
      <c r="BF225" s="199">
        <f t="shared" si="45"/>
        <v>0</v>
      </c>
      <c r="BG225" s="199">
        <f t="shared" si="46"/>
        <v>0</v>
      </c>
      <c r="BH225" s="199">
        <f t="shared" si="47"/>
        <v>0</v>
      </c>
      <c r="BI225" s="199">
        <f t="shared" si="48"/>
        <v>0</v>
      </c>
      <c r="BJ225" s="18" t="s">
        <v>84</v>
      </c>
      <c r="BK225" s="199">
        <f t="shared" si="49"/>
        <v>0</v>
      </c>
      <c r="BL225" s="18" t="s">
        <v>159</v>
      </c>
      <c r="BM225" s="198" t="s">
        <v>1670</v>
      </c>
    </row>
    <row r="226" spans="2:63" s="12" customFormat="1" ht="20.85" customHeight="1">
      <c r="B226" s="171"/>
      <c r="C226" s="172"/>
      <c r="D226" s="173" t="s">
        <v>75</v>
      </c>
      <c r="E226" s="185" t="s">
        <v>1671</v>
      </c>
      <c r="F226" s="185" t="s">
        <v>1672</v>
      </c>
      <c r="G226" s="172"/>
      <c r="H226" s="172"/>
      <c r="I226" s="175"/>
      <c r="J226" s="186">
        <f>BK226</f>
        <v>0</v>
      </c>
      <c r="K226" s="172"/>
      <c r="L226" s="177"/>
      <c r="M226" s="178"/>
      <c r="N226" s="179"/>
      <c r="O226" s="179"/>
      <c r="P226" s="180">
        <f>SUM(P227:P228)</f>
        <v>0</v>
      </c>
      <c r="Q226" s="179"/>
      <c r="R226" s="180">
        <f>SUM(R227:R228)</f>
        <v>0</v>
      </c>
      <c r="S226" s="179"/>
      <c r="T226" s="181">
        <f>SUM(T227:T228)</f>
        <v>0</v>
      </c>
      <c r="AR226" s="182" t="s">
        <v>84</v>
      </c>
      <c r="AT226" s="183" t="s">
        <v>75</v>
      </c>
      <c r="AU226" s="183" t="s">
        <v>86</v>
      </c>
      <c r="AY226" s="182" t="s">
        <v>150</v>
      </c>
      <c r="BK226" s="184">
        <f>SUM(BK227:BK228)</f>
        <v>0</v>
      </c>
    </row>
    <row r="227" spans="1:65" s="2" customFormat="1" ht="16.5" customHeight="1">
      <c r="A227" s="35"/>
      <c r="B227" s="36"/>
      <c r="C227" s="244" t="s">
        <v>666</v>
      </c>
      <c r="D227" s="244" t="s">
        <v>255</v>
      </c>
      <c r="E227" s="245" t="s">
        <v>1673</v>
      </c>
      <c r="F227" s="246" t="s">
        <v>1674</v>
      </c>
      <c r="G227" s="247" t="s">
        <v>1441</v>
      </c>
      <c r="H227" s="248">
        <v>37</v>
      </c>
      <c r="I227" s="249"/>
      <c r="J227" s="250">
        <f>ROUND(I227*H227,2)</f>
        <v>0</v>
      </c>
      <c r="K227" s="246" t="s">
        <v>1</v>
      </c>
      <c r="L227" s="251"/>
      <c r="M227" s="252" t="s">
        <v>1</v>
      </c>
      <c r="N227" s="253" t="s">
        <v>41</v>
      </c>
      <c r="O227" s="72"/>
      <c r="P227" s="196">
        <f>O227*H227</f>
        <v>0</v>
      </c>
      <c r="Q227" s="196">
        <v>0</v>
      </c>
      <c r="R227" s="196">
        <f>Q227*H227</f>
        <v>0</v>
      </c>
      <c r="S227" s="196">
        <v>0</v>
      </c>
      <c r="T227" s="197">
        <f>S227*H227</f>
        <v>0</v>
      </c>
      <c r="U227" s="35"/>
      <c r="V227" s="35"/>
      <c r="W227" s="35"/>
      <c r="X227" s="35"/>
      <c r="Y227" s="35"/>
      <c r="Z227" s="35"/>
      <c r="AA227" s="35"/>
      <c r="AB227" s="35"/>
      <c r="AC227" s="35"/>
      <c r="AD227" s="35"/>
      <c r="AE227" s="35"/>
      <c r="AR227" s="198" t="s">
        <v>228</v>
      </c>
      <c r="AT227" s="198" t="s">
        <v>255</v>
      </c>
      <c r="AU227" s="198" t="s">
        <v>160</v>
      </c>
      <c r="AY227" s="18" t="s">
        <v>150</v>
      </c>
      <c r="BE227" s="199">
        <f>IF(N227="základní",J227,0)</f>
        <v>0</v>
      </c>
      <c r="BF227" s="199">
        <f>IF(N227="snížená",J227,0)</f>
        <v>0</v>
      </c>
      <c r="BG227" s="199">
        <f>IF(N227="zákl. přenesená",J227,0)</f>
        <v>0</v>
      </c>
      <c r="BH227" s="199">
        <f>IF(N227="sníž. přenesená",J227,0)</f>
        <v>0</v>
      </c>
      <c r="BI227" s="199">
        <f>IF(N227="nulová",J227,0)</f>
        <v>0</v>
      </c>
      <c r="BJ227" s="18" t="s">
        <v>84</v>
      </c>
      <c r="BK227" s="199">
        <f>ROUND(I227*H227,2)</f>
        <v>0</v>
      </c>
      <c r="BL227" s="18" t="s">
        <v>159</v>
      </c>
      <c r="BM227" s="198" t="s">
        <v>1675</v>
      </c>
    </row>
    <row r="228" spans="1:65" s="2" customFormat="1" ht="16.5" customHeight="1">
      <c r="A228" s="35"/>
      <c r="B228" s="36"/>
      <c r="C228" s="244" t="s">
        <v>678</v>
      </c>
      <c r="D228" s="244" t="s">
        <v>255</v>
      </c>
      <c r="E228" s="245" t="s">
        <v>1676</v>
      </c>
      <c r="F228" s="246" t="s">
        <v>1677</v>
      </c>
      <c r="G228" s="247" t="s">
        <v>1441</v>
      </c>
      <c r="H228" s="248">
        <v>93</v>
      </c>
      <c r="I228" s="249"/>
      <c r="J228" s="250">
        <f>ROUND(I228*H228,2)</f>
        <v>0</v>
      </c>
      <c r="K228" s="246" t="s">
        <v>1</v>
      </c>
      <c r="L228" s="251"/>
      <c r="M228" s="252" t="s">
        <v>1</v>
      </c>
      <c r="N228" s="253" t="s">
        <v>41</v>
      </c>
      <c r="O228" s="72"/>
      <c r="P228" s="196">
        <f>O228*H228</f>
        <v>0</v>
      </c>
      <c r="Q228" s="196">
        <v>0</v>
      </c>
      <c r="R228" s="196">
        <f>Q228*H228</f>
        <v>0</v>
      </c>
      <c r="S228" s="196">
        <v>0</v>
      </c>
      <c r="T228" s="197">
        <f>S228*H228</f>
        <v>0</v>
      </c>
      <c r="U228" s="35"/>
      <c r="V228" s="35"/>
      <c r="W228" s="35"/>
      <c r="X228" s="35"/>
      <c r="Y228" s="35"/>
      <c r="Z228" s="35"/>
      <c r="AA228" s="35"/>
      <c r="AB228" s="35"/>
      <c r="AC228" s="35"/>
      <c r="AD228" s="35"/>
      <c r="AE228" s="35"/>
      <c r="AR228" s="198" t="s">
        <v>228</v>
      </c>
      <c r="AT228" s="198" t="s">
        <v>255</v>
      </c>
      <c r="AU228" s="198" t="s">
        <v>160</v>
      </c>
      <c r="AY228" s="18" t="s">
        <v>150</v>
      </c>
      <c r="BE228" s="199">
        <f>IF(N228="základní",J228,0)</f>
        <v>0</v>
      </c>
      <c r="BF228" s="199">
        <f>IF(N228="snížená",J228,0)</f>
        <v>0</v>
      </c>
      <c r="BG228" s="199">
        <f>IF(N228="zákl. přenesená",J228,0)</f>
        <v>0</v>
      </c>
      <c r="BH228" s="199">
        <f>IF(N228="sníž. přenesená",J228,0)</f>
        <v>0</v>
      </c>
      <c r="BI228" s="199">
        <f>IF(N228="nulová",J228,0)</f>
        <v>0</v>
      </c>
      <c r="BJ228" s="18" t="s">
        <v>84</v>
      </c>
      <c r="BK228" s="199">
        <f>ROUND(I228*H228,2)</f>
        <v>0</v>
      </c>
      <c r="BL228" s="18" t="s">
        <v>159</v>
      </c>
      <c r="BM228" s="198" t="s">
        <v>1678</v>
      </c>
    </row>
    <row r="229" spans="2:63" s="12" customFormat="1" ht="20.85" customHeight="1">
      <c r="B229" s="171"/>
      <c r="C229" s="172"/>
      <c r="D229" s="173" t="s">
        <v>75</v>
      </c>
      <c r="E229" s="185" t="s">
        <v>1679</v>
      </c>
      <c r="F229" s="185" t="s">
        <v>1680</v>
      </c>
      <c r="G229" s="172"/>
      <c r="H229" s="172"/>
      <c r="I229" s="175"/>
      <c r="J229" s="186">
        <f>BK229</f>
        <v>0</v>
      </c>
      <c r="K229" s="172"/>
      <c r="L229" s="177"/>
      <c r="M229" s="178"/>
      <c r="N229" s="179"/>
      <c r="O229" s="179"/>
      <c r="P229" s="180">
        <f>SUM(P230:P234)</f>
        <v>0</v>
      </c>
      <c r="Q229" s="179"/>
      <c r="R229" s="180">
        <f>SUM(R230:R234)</f>
        <v>0</v>
      </c>
      <c r="S229" s="179"/>
      <c r="T229" s="181">
        <f>SUM(T230:T234)</f>
        <v>0</v>
      </c>
      <c r="AR229" s="182" t="s">
        <v>84</v>
      </c>
      <c r="AT229" s="183" t="s">
        <v>75</v>
      </c>
      <c r="AU229" s="183" t="s">
        <v>86</v>
      </c>
      <c r="AY229" s="182" t="s">
        <v>150</v>
      </c>
      <c r="BK229" s="184">
        <f>SUM(BK230:BK234)</f>
        <v>0</v>
      </c>
    </row>
    <row r="230" spans="1:65" s="2" customFormat="1" ht="16.5" customHeight="1">
      <c r="A230" s="35"/>
      <c r="B230" s="36"/>
      <c r="C230" s="244" t="s">
        <v>684</v>
      </c>
      <c r="D230" s="244" t="s">
        <v>255</v>
      </c>
      <c r="E230" s="245" t="s">
        <v>1681</v>
      </c>
      <c r="F230" s="246" t="s">
        <v>1682</v>
      </c>
      <c r="G230" s="247" t="s">
        <v>1441</v>
      </c>
      <c r="H230" s="248">
        <v>414</v>
      </c>
      <c r="I230" s="249"/>
      <c r="J230" s="250">
        <f>ROUND(I230*H230,2)</f>
        <v>0</v>
      </c>
      <c r="K230" s="246" t="s">
        <v>1</v>
      </c>
      <c r="L230" s="251"/>
      <c r="M230" s="252" t="s">
        <v>1</v>
      </c>
      <c r="N230" s="253" t="s">
        <v>41</v>
      </c>
      <c r="O230" s="72"/>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228</v>
      </c>
      <c r="AT230" s="198" t="s">
        <v>255</v>
      </c>
      <c r="AU230" s="198" t="s">
        <v>160</v>
      </c>
      <c r="AY230" s="18" t="s">
        <v>150</v>
      </c>
      <c r="BE230" s="199">
        <f>IF(N230="základní",J230,0)</f>
        <v>0</v>
      </c>
      <c r="BF230" s="199">
        <f>IF(N230="snížená",J230,0)</f>
        <v>0</v>
      </c>
      <c r="BG230" s="199">
        <f>IF(N230="zákl. přenesená",J230,0)</f>
        <v>0</v>
      </c>
      <c r="BH230" s="199">
        <f>IF(N230="sníž. přenesená",J230,0)</f>
        <v>0</v>
      </c>
      <c r="BI230" s="199">
        <f>IF(N230="nulová",J230,0)</f>
        <v>0</v>
      </c>
      <c r="BJ230" s="18" t="s">
        <v>84</v>
      </c>
      <c r="BK230" s="199">
        <f>ROUND(I230*H230,2)</f>
        <v>0</v>
      </c>
      <c r="BL230" s="18" t="s">
        <v>159</v>
      </c>
      <c r="BM230" s="198" t="s">
        <v>1683</v>
      </c>
    </row>
    <row r="231" spans="1:65" s="2" customFormat="1" ht="16.5" customHeight="1">
      <c r="A231" s="35"/>
      <c r="B231" s="36"/>
      <c r="C231" s="244" t="s">
        <v>689</v>
      </c>
      <c r="D231" s="244" t="s">
        <v>255</v>
      </c>
      <c r="E231" s="245" t="s">
        <v>1684</v>
      </c>
      <c r="F231" s="246" t="s">
        <v>1685</v>
      </c>
      <c r="G231" s="247" t="s">
        <v>1441</v>
      </c>
      <c r="H231" s="248">
        <v>828</v>
      </c>
      <c r="I231" s="249"/>
      <c r="J231" s="250">
        <f>ROUND(I231*H231,2)</f>
        <v>0</v>
      </c>
      <c r="K231" s="246" t="s">
        <v>1</v>
      </c>
      <c r="L231" s="251"/>
      <c r="M231" s="252" t="s">
        <v>1</v>
      </c>
      <c r="N231" s="253" t="s">
        <v>41</v>
      </c>
      <c r="O231" s="72"/>
      <c r="P231" s="196">
        <f>O231*H231</f>
        <v>0</v>
      </c>
      <c r="Q231" s="196">
        <v>0</v>
      </c>
      <c r="R231" s="196">
        <f>Q231*H231</f>
        <v>0</v>
      </c>
      <c r="S231" s="196">
        <v>0</v>
      </c>
      <c r="T231" s="197">
        <f>S231*H231</f>
        <v>0</v>
      </c>
      <c r="U231" s="35"/>
      <c r="V231" s="35"/>
      <c r="W231" s="35"/>
      <c r="X231" s="35"/>
      <c r="Y231" s="35"/>
      <c r="Z231" s="35"/>
      <c r="AA231" s="35"/>
      <c r="AB231" s="35"/>
      <c r="AC231" s="35"/>
      <c r="AD231" s="35"/>
      <c r="AE231" s="35"/>
      <c r="AR231" s="198" t="s">
        <v>228</v>
      </c>
      <c r="AT231" s="198" t="s">
        <v>255</v>
      </c>
      <c r="AU231" s="198" t="s">
        <v>160</v>
      </c>
      <c r="AY231" s="18" t="s">
        <v>150</v>
      </c>
      <c r="BE231" s="199">
        <f>IF(N231="základní",J231,0)</f>
        <v>0</v>
      </c>
      <c r="BF231" s="199">
        <f>IF(N231="snížená",J231,0)</f>
        <v>0</v>
      </c>
      <c r="BG231" s="199">
        <f>IF(N231="zákl. přenesená",J231,0)</f>
        <v>0</v>
      </c>
      <c r="BH231" s="199">
        <f>IF(N231="sníž. přenesená",J231,0)</f>
        <v>0</v>
      </c>
      <c r="BI231" s="199">
        <f>IF(N231="nulová",J231,0)</f>
        <v>0</v>
      </c>
      <c r="BJ231" s="18" t="s">
        <v>84</v>
      </c>
      <c r="BK231" s="199">
        <f>ROUND(I231*H231,2)</f>
        <v>0</v>
      </c>
      <c r="BL231" s="18" t="s">
        <v>159</v>
      </c>
      <c r="BM231" s="198" t="s">
        <v>1686</v>
      </c>
    </row>
    <row r="232" spans="1:65" s="2" customFormat="1" ht="16.5" customHeight="1">
      <c r="A232" s="35"/>
      <c r="B232" s="36"/>
      <c r="C232" s="244" t="s">
        <v>697</v>
      </c>
      <c r="D232" s="244" t="s">
        <v>255</v>
      </c>
      <c r="E232" s="245" t="s">
        <v>1687</v>
      </c>
      <c r="F232" s="246" t="s">
        <v>1688</v>
      </c>
      <c r="G232" s="247" t="s">
        <v>1441</v>
      </c>
      <c r="H232" s="248">
        <v>621</v>
      </c>
      <c r="I232" s="249"/>
      <c r="J232" s="250">
        <f>ROUND(I232*H232,2)</f>
        <v>0</v>
      </c>
      <c r="K232" s="246" t="s">
        <v>1</v>
      </c>
      <c r="L232" s="251"/>
      <c r="M232" s="252" t="s">
        <v>1</v>
      </c>
      <c r="N232" s="253" t="s">
        <v>41</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228</v>
      </c>
      <c r="AT232" s="198" t="s">
        <v>255</v>
      </c>
      <c r="AU232" s="198" t="s">
        <v>160</v>
      </c>
      <c r="AY232" s="18" t="s">
        <v>150</v>
      </c>
      <c r="BE232" s="199">
        <f>IF(N232="základní",J232,0)</f>
        <v>0</v>
      </c>
      <c r="BF232" s="199">
        <f>IF(N232="snížená",J232,0)</f>
        <v>0</v>
      </c>
      <c r="BG232" s="199">
        <f>IF(N232="zákl. přenesená",J232,0)</f>
        <v>0</v>
      </c>
      <c r="BH232" s="199">
        <f>IF(N232="sníž. přenesená",J232,0)</f>
        <v>0</v>
      </c>
      <c r="BI232" s="199">
        <f>IF(N232="nulová",J232,0)</f>
        <v>0</v>
      </c>
      <c r="BJ232" s="18" t="s">
        <v>84</v>
      </c>
      <c r="BK232" s="199">
        <f>ROUND(I232*H232,2)</f>
        <v>0</v>
      </c>
      <c r="BL232" s="18" t="s">
        <v>159</v>
      </c>
      <c r="BM232" s="198" t="s">
        <v>1689</v>
      </c>
    </row>
    <row r="233" spans="1:65" s="2" customFormat="1" ht="16.5" customHeight="1">
      <c r="A233" s="35"/>
      <c r="B233" s="36"/>
      <c r="C233" s="244" t="s">
        <v>702</v>
      </c>
      <c r="D233" s="244" t="s">
        <v>255</v>
      </c>
      <c r="E233" s="245" t="s">
        <v>1690</v>
      </c>
      <c r="F233" s="246" t="s">
        <v>1691</v>
      </c>
      <c r="G233" s="247" t="s">
        <v>1441</v>
      </c>
      <c r="H233" s="248">
        <v>621</v>
      </c>
      <c r="I233" s="249"/>
      <c r="J233" s="250">
        <f>ROUND(I233*H233,2)</f>
        <v>0</v>
      </c>
      <c r="K233" s="246" t="s">
        <v>1</v>
      </c>
      <c r="L233" s="251"/>
      <c r="M233" s="252" t="s">
        <v>1</v>
      </c>
      <c r="N233" s="253" t="s">
        <v>41</v>
      </c>
      <c r="O233" s="72"/>
      <c r="P233" s="196">
        <f>O233*H233</f>
        <v>0</v>
      </c>
      <c r="Q233" s="196">
        <v>0</v>
      </c>
      <c r="R233" s="196">
        <f>Q233*H233</f>
        <v>0</v>
      </c>
      <c r="S233" s="196">
        <v>0</v>
      </c>
      <c r="T233" s="197">
        <f>S233*H233</f>
        <v>0</v>
      </c>
      <c r="U233" s="35"/>
      <c r="V233" s="35"/>
      <c r="W233" s="35"/>
      <c r="X233" s="35"/>
      <c r="Y233" s="35"/>
      <c r="Z233" s="35"/>
      <c r="AA233" s="35"/>
      <c r="AB233" s="35"/>
      <c r="AC233" s="35"/>
      <c r="AD233" s="35"/>
      <c r="AE233" s="35"/>
      <c r="AR233" s="198" t="s">
        <v>228</v>
      </c>
      <c r="AT233" s="198" t="s">
        <v>255</v>
      </c>
      <c r="AU233" s="198" t="s">
        <v>160</v>
      </c>
      <c r="AY233" s="18" t="s">
        <v>150</v>
      </c>
      <c r="BE233" s="199">
        <f>IF(N233="základní",J233,0)</f>
        <v>0</v>
      </c>
      <c r="BF233" s="199">
        <f>IF(N233="snížená",J233,0)</f>
        <v>0</v>
      </c>
      <c r="BG233" s="199">
        <f>IF(N233="zákl. přenesená",J233,0)</f>
        <v>0</v>
      </c>
      <c r="BH233" s="199">
        <f>IF(N233="sníž. přenesená",J233,0)</f>
        <v>0</v>
      </c>
      <c r="BI233" s="199">
        <f>IF(N233="nulová",J233,0)</f>
        <v>0</v>
      </c>
      <c r="BJ233" s="18" t="s">
        <v>84</v>
      </c>
      <c r="BK233" s="199">
        <f>ROUND(I233*H233,2)</f>
        <v>0</v>
      </c>
      <c r="BL233" s="18" t="s">
        <v>159</v>
      </c>
      <c r="BM233" s="198" t="s">
        <v>1692</v>
      </c>
    </row>
    <row r="234" spans="1:65" s="2" customFormat="1" ht="16.5" customHeight="1">
      <c r="A234" s="35"/>
      <c r="B234" s="36"/>
      <c r="C234" s="244" t="s">
        <v>708</v>
      </c>
      <c r="D234" s="244" t="s">
        <v>255</v>
      </c>
      <c r="E234" s="245" t="s">
        <v>1693</v>
      </c>
      <c r="F234" s="246" t="s">
        <v>1694</v>
      </c>
      <c r="G234" s="247" t="s">
        <v>1441</v>
      </c>
      <c r="H234" s="248">
        <v>828</v>
      </c>
      <c r="I234" s="249"/>
      <c r="J234" s="250">
        <f>ROUND(I234*H234,2)</f>
        <v>0</v>
      </c>
      <c r="K234" s="246" t="s">
        <v>1</v>
      </c>
      <c r="L234" s="251"/>
      <c r="M234" s="262" t="s">
        <v>1</v>
      </c>
      <c r="N234" s="263" t="s">
        <v>41</v>
      </c>
      <c r="O234" s="256"/>
      <c r="P234" s="257">
        <f>O234*H234</f>
        <v>0</v>
      </c>
      <c r="Q234" s="257">
        <v>0</v>
      </c>
      <c r="R234" s="257">
        <f>Q234*H234</f>
        <v>0</v>
      </c>
      <c r="S234" s="257">
        <v>0</v>
      </c>
      <c r="T234" s="258">
        <f>S234*H234</f>
        <v>0</v>
      </c>
      <c r="U234" s="35"/>
      <c r="V234" s="35"/>
      <c r="W234" s="35"/>
      <c r="X234" s="35"/>
      <c r="Y234" s="35"/>
      <c r="Z234" s="35"/>
      <c r="AA234" s="35"/>
      <c r="AB234" s="35"/>
      <c r="AC234" s="35"/>
      <c r="AD234" s="35"/>
      <c r="AE234" s="35"/>
      <c r="AR234" s="198" t="s">
        <v>228</v>
      </c>
      <c r="AT234" s="198" t="s">
        <v>255</v>
      </c>
      <c r="AU234" s="198" t="s">
        <v>160</v>
      </c>
      <c r="AY234" s="18" t="s">
        <v>150</v>
      </c>
      <c r="BE234" s="199">
        <f>IF(N234="základní",J234,0)</f>
        <v>0</v>
      </c>
      <c r="BF234" s="199">
        <f>IF(N234="snížená",J234,0)</f>
        <v>0</v>
      </c>
      <c r="BG234" s="199">
        <f>IF(N234="zákl. přenesená",J234,0)</f>
        <v>0</v>
      </c>
      <c r="BH234" s="199">
        <f>IF(N234="sníž. přenesená",J234,0)</f>
        <v>0</v>
      </c>
      <c r="BI234" s="199">
        <f>IF(N234="nulová",J234,0)</f>
        <v>0</v>
      </c>
      <c r="BJ234" s="18" t="s">
        <v>84</v>
      </c>
      <c r="BK234" s="199">
        <f>ROUND(I234*H234,2)</f>
        <v>0</v>
      </c>
      <c r="BL234" s="18" t="s">
        <v>159</v>
      </c>
      <c r="BM234" s="198" t="s">
        <v>1695</v>
      </c>
    </row>
    <row r="235" spans="1:31" s="2" customFormat="1" ht="6.95" customHeight="1">
      <c r="A235" s="35"/>
      <c r="B235" s="55"/>
      <c r="C235" s="56"/>
      <c r="D235" s="56"/>
      <c r="E235" s="56"/>
      <c r="F235" s="56"/>
      <c r="G235" s="56"/>
      <c r="H235" s="56"/>
      <c r="I235" s="56"/>
      <c r="J235" s="56"/>
      <c r="K235" s="56"/>
      <c r="L235" s="40"/>
      <c r="M235" s="35"/>
      <c r="O235" s="35"/>
      <c r="P235" s="35"/>
      <c r="Q235" s="35"/>
      <c r="R235" s="35"/>
      <c r="S235" s="35"/>
      <c r="T235" s="35"/>
      <c r="U235" s="35"/>
      <c r="V235" s="35"/>
      <c r="W235" s="35"/>
      <c r="X235" s="35"/>
      <c r="Y235" s="35"/>
      <c r="Z235" s="35"/>
      <c r="AA235" s="35"/>
      <c r="AB235" s="35"/>
      <c r="AC235" s="35"/>
      <c r="AD235" s="35"/>
      <c r="AE235" s="35"/>
    </row>
  </sheetData>
  <sheetProtection algorithmName="SHA-512" hashValue="In1wwwfyTwbJdNFZpAIKtvxd4lBRqS1khPk9Wf+F5+kMLsPlyO4QaQwM6kiwg+x4+H+1wlGFAiA1fbCtgBk+qQ==" saltValue="OskZsP+sqUo+EkJMj457Hz7RSYGk+AhmWXgVV1MNM1mgTXyOfeS4472sNE2EPZOuqX/vJoMx8ojjQZO2Gq+OJA==" spinCount="100000" sheet="1" objects="1" scenarios="1" formatColumns="0" formatRows="0" autoFilter="0"/>
  <autoFilter ref="C133:K234"/>
  <mergeCells count="9">
    <mergeCell ref="E87:H87"/>
    <mergeCell ref="E124:H124"/>
    <mergeCell ref="E126:H126"/>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4"/>
      <c r="M2" s="304"/>
      <c r="N2" s="304"/>
      <c r="O2" s="304"/>
      <c r="P2" s="304"/>
      <c r="Q2" s="304"/>
      <c r="R2" s="304"/>
      <c r="S2" s="304"/>
      <c r="T2" s="304"/>
      <c r="U2" s="304"/>
      <c r="V2" s="304"/>
      <c r="AT2" s="18" t="s">
        <v>99</v>
      </c>
    </row>
    <row r="3" spans="2:46" s="1" customFormat="1" ht="6.95" customHeight="1">
      <c r="B3" s="109"/>
      <c r="C3" s="110"/>
      <c r="D3" s="110"/>
      <c r="E3" s="110"/>
      <c r="F3" s="110"/>
      <c r="G3" s="110"/>
      <c r="H3" s="110"/>
      <c r="I3" s="110"/>
      <c r="J3" s="110"/>
      <c r="K3" s="110"/>
      <c r="L3" s="21"/>
      <c r="AT3" s="18" t="s">
        <v>86</v>
      </c>
    </row>
    <row r="4" spans="2:46" s="1" customFormat="1" ht="24.95" customHeight="1">
      <c r="B4" s="21"/>
      <c r="D4" s="111" t="s">
        <v>100</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05" t="str">
        <f>'Rekapitulace stavby'!K6</f>
        <v>II/272 Benátky nad Jizerou, připojení na silnici III/27212 – PD</v>
      </c>
      <c r="F7" s="306"/>
      <c r="G7" s="306"/>
      <c r="H7" s="306"/>
      <c r="L7" s="21"/>
    </row>
    <row r="8" spans="1:31" s="2" customFormat="1" ht="12" customHeight="1">
      <c r="A8" s="35"/>
      <c r="B8" s="40"/>
      <c r="C8" s="35"/>
      <c r="D8" s="113" t="s">
        <v>101</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07" t="s">
        <v>1696</v>
      </c>
      <c r="F9" s="308"/>
      <c r="G9" s="308"/>
      <c r="H9" s="308"/>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20. 4. 2022</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09" t="str">
        <f>'Rekapitulace stavby'!E14</f>
        <v>Vyplň údaj</v>
      </c>
      <c r="F18" s="310"/>
      <c r="G18" s="310"/>
      <c r="H18" s="310"/>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tr">
        <f>IF('Rekapitulace stavby'!AN16="","",'Rekapitulace stavby'!AN16)</f>
        <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tr">
        <f>IF('Rekapitulace stavby'!E17="","",'Rekapitulace stavby'!E17)</f>
        <v xml:space="preserve"> </v>
      </c>
      <c r="F21" s="35"/>
      <c r="G21" s="35"/>
      <c r="H21" s="35"/>
      <c r="I21" s="113" t="s">
        <v>27</v>
      </c>
      <c r="J21" s="114" t="str">
        <f>IF('Rekapitulace stavby'!AN17="","",'Rekapitulace stavby'!AN17)</f>
        <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32</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33</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34</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1" t="s">
        <v>1</v>
      </c>
      <c r="F27" s="311"/>
      <c r="G27" s="311"/>
      <c r="H27" s="311"/>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ROUND((SUM(BE119:BE148)),2)</f>
        <v>0</v>
      </c>
      <c r="G33" s="35"/>
      <c r="H33" s="35"/>
      <c r="I33" s="125">
        <v>0.21</v>
      </c>
      <c r="J33" s="124">
        <f>ROUND(((SUM(BE119:BE148))*I33),2)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ROUND((SUM(BF119:BF148)),2)</f>
        <v>0</v>
      </c>
      <c r="G34" s="35"/>
      <c r="H34" s="35"/>
      <c r="I34" s="125">
        <v>0.15</v>
      </c>
      <c r="J34" s="124">
        <f>ROUND(((SUM(BF119:BF148))*I34),2)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43</v>
      </c>
      <c r="F35" s="124">
        <f>ROUND((SUM(BG119:BG148)),2)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44</v>
      </c>
      <c r="F36" s="124">
        <f>ROUND((SUM(BH119:BH148)),2)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ROUND((SUM(BI119:BI148)),2)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49</v>
      </c>
      <c r="E50" s="134"/>
      <c r="F50" s="134"/>
      <c r="G50" s="133" t="s">
        <v>50</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104</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12" t="str">
        <f>E7</f>
        <v>II/272 Benátky nad Jizerou, připojení na silnici III/27212 – PD</v>
      </c>
      <c r="F85" s="313"/>
      <c r="G85" s="313"/>
      <c r="H85" s="313"/>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101</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64" t="str">
        <f>E9</f>
        <v>VRN - Vedlejší rozpočtové náklady</v>
      </c>
      <c r="F87" s="314"/>
      <c r="G87" s="314"/>
      <c r="H87" s="314"/>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 xml:space="preserve"> </v>
      </c>
      <c r="G89" s="37"/>
      <c r="H89" s="37"/>
      <c r="I89" s="30" t="s">
        <v>22</v>
      </c>
      <c r="J89" s="67" t="str">
        <f>IF(J12="","",J12)</f>
        <v>20. 4. 2022</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5.2" customHeight="1">
      <c r="A91" s="35"/>
      <c r="B91" s="36"/>
      <c r="C91" s="30" t="s">
        <v>24</v>
      </c>
      <c r="D91" s="37"/>
      <c r="E91" s="37"/>
      <c r="F91" s="28" t="str">
        <f>E15</f>
        <v>Krajská správa a údržba silnic Středočeského kraje</v>
      </c>
      <c r="G91" s="37"/>
      <c r="H91" s="37"/>
      <c r="I91" s="30" t="s">
        <v>30</v>
      </c>
      <c r="J91" s="33" t="str">
        <f>E21</f>
        <v xml:space="preserve"> </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32</v>
      </c>
      <c r="J92" s="33" t="str">
        <f>E24</f>
        <v>Josef Nentwich</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105</v>
      </c>
      <c r="D94" s="145"/>
      <c r="E94" s="145"/>
      <c r="F94" s="145"/>
      <c r="G94" s="145"/>
      <c r="H94" s="145"/>
      <c r="I94" s="145"/>
      <c r="J94" s="146" t="s">
        <v>106</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107</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108</v>
      </c>
    </row>
    <row r="97" spans="2:12" s="9" customFormat="1" ht="24.95" customHeight="1">
      <c r="B97" s="148"/>
      <c r="C97" s="149"/>
      <c r="D97" s="150" t="s">
        <v>1697</v>
      </c>
      <c r="E97" s="151"/>
      <c r="F97" s="151"/>
      <c r="G97" s="151"/>
      <c r="H97" s="151"/>
      <c r="I97" s="151"/>
      <c r="J97" s="152">
        <f>J120</f>
        <v>0</v>
      </c>
      <c r="K97" s="149"/>
      <c r="L97" s="153"/>
    </row>
    <row r="98" spans="2:12" s="10" customFormat="1" ht="19.9" customHeight="1">
      <c r="B98" s="154"/>
      <c r="C98" s="155"/>
      <c r="D98" s="156" t="s">
        <v>1698</v>
      </c>
      <c r="E98" s="157"/>
      <c r="F98" s="157"/>
      <c r="G98" s="157"/>
      <c r="H98" s="157"/>
      <c r="I98" s="157"/>
      <c r="J98" s="158">
        <f>J121</f>
        <v>0</v>
      </c>
      <c r="K98" s="155"/>
      <c r="L98" s="159"/>
    </row>
    <row r="99" spans="2:12" s="10" customFormat="1" ht="19.9" customHeight="1">
      <c r="B99" s="154"/>
      <c r="C99" s="155"/>
      <c r="D99" s="156" t="s">
        <v>1699</v>
      </c>
      <c r="E99" s="157"/>
      <c r="F99" s="157"/>
      <c r="G99" s="157"/>
      <c r="H99" s="157"/>
      <c r="I99" s="157"/>
      <c r="J99" s="158">
        <f>J144</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135</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12" t="str">
        <f>E7</f>
        <v>II/272 Benátky nad Jizerou, připojení na silnici III/27212 – PD</v>
      </c>
      <c r="F109" s="313"/>
      <c r="G109" s="313"/>
      <c r="H109" s="313"/>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101</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4" t="str">
        <f>E9</f>
        <v>VRN - Vedlejší rozpočtové náklady</v>
      </c>
      <c r="F111" s="314"/>
      <c r="G111" s="314"/>
      <c r="H111" s="314"/>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 xml:space="preserve"> </v>
      </c>
      <c r="G113" s="37"/>
      <c r="H113" s="37"/>
      <c r="I113" s="30" t="s">
        <v>22</v>
      </c>
      <c r="J113" s="67" t="str">
        <f>IF(J12="","",J12)</f>
        <v>20. 4. 2022</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24</v>
      </c>
      <c r="D115" s="37"/>
      <c r="E115" s="37"/>
      <c r="F115" s="28" t="str">
        <f>E15</f>
        <v>Krajská správa a údržba silnic Středočeského kraje</v>
      </c>
      <c r="G115" s="37"/>
      <c r="H115" s="37"/>
      <c r="I115" s="30" t="s">
        <v>30</v>
      </c>
      <c r="J115" s="33" t="str">
        <f>E21</f>
        <v xml:space="preserve"> </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32</v>
      </c>
      <c r="J116" s="33" t="str">
        <f>E24</f>
        <v>Josef Nentwich</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0"/>
      <c r="B118" s="161"/>
      <c r="C118" s="162" t="s">
        <v>136</v>
      </c>
      <c r="D118" s="163" t="s">
        <v>61</v>
      </c>
      <c r="E118" s="163" t="s">
        <v>57</v>
      </c>
      <c r="F118" s="163" t="s">
        <v>58</v>
      </c>
      <c r="G118" s="163" t="s">
        <v>137</v>
      </c>
      <c r="H118" s="163" t="s">
        <v>138</v>
      </c>
      <c r="I118" s="163" t="s">
        <v>139</v>
      </c>
      <c r="J118" s="163" t="s">
        <v>106</v>
      </c>
      <c r="K118" s="164" t="s">
        <v>140</v>
      </c>
      <c r="L118" s="165"/>
      <c r="M118" s="76" t="s">
        <v>1</v>
      </c>
      <c r="N118" s="77" t="s">
        <v>40</v>
      </c>
      <c r="O118" s="77" t="s">
        <v>141</v>
      </c>
      <c r="P118" s="77" t="s">
        <v>142</v>
      </c>
      <c r="Q118" s="77" t="s">
        <v>143</v>
      </c>
      <c r="R118" s="77" t="s">
        <v>144</v>
      </c>
      <c r="S118" s="77" t="s">
        <v>145</v>
      </c>
      <c r="T118" s="78" t="s">
        <v>146</v>
      </c>
      <c r="U118" s="160"/>
      <c r="V118" s="160"/>
      <c r="W118" s="160"/>
      <c r="X118" s="160"/>
      <c r="Y118" s="160"/>
      <c r="Z118" s="160"/>
      <c r="AA118" s="160"/>
      <c r="AB118" s="160"/>
      <c r="AC118" s="160"/>
      <c r="AD118" s="160"/>
      <c r="AE118" s="160"/>
    </row>
    <row r="119" spans="1:63" s="2" customFormat="1" ht="22.9" customHeight="1">
      <c r="A119" s="35"/>
      <c r="B119" s="36"/>
      <c r="C119" s="83" t="s">
        <v>147</v>
      </c>
      <c r="D119" s="37"/>
      <c r="E119" s="37"/>
      <c r="F119" s="37"/>
      <c r="G119" s="37"/>
      <c r="H119" s="37"/>
      <c r="I119" s="37"/>
      <c r="J119" s="166">
        <f>BK119</f>
        <v>0</v>
      </c>
      <c r="K119" s="37"/>
      <c r="L119" s="40"/>
      <c r="M119" s="79"/>
      <c r="N119" s="167"/>
      <c r="O119" s="80"/>
      <c r="P119" s="168">
        <f>P120</f>
        <v>0</v>
      </c>
      <c r="Q119" s="80"/>
      <c r="R119" s="168">
        <f>R120</f>
        <v>0</v>
      </c>
      <c r="S119" s="80"/>
      <c r="T119" s="169">
        <f>T120</f>
        <v>0</v>
      </c>
      <c r="U119" s="35"/>
      <c r="V119" s="35"/>
      <c r="W119" s="35"/>
      <c r="X119" s="35"/>
      <c r="Y119" s="35"/>
      <c r="Z119" s="35"/>
      <c r="AA119" s="35"/>
      <c r="AB119" s="35"/>
      <c r="AC119" s="35"/>
      <c r="AD119" s="35"/>
      <c r="AE119" s="35"/>
      <c r="AT119" s="18" t="s">
        <v>75</v>
      </c>
      <c r="AU119" s="18" t="s">
        <v>108</v>
      </c>
      <c r="BK119" s="170">
        <f>BK120</f>
        <v>0</v>
      </c>
    </row>
    <row r="120" spans="2:63" s="12" customFormat="1" ht="25.9" customHeight="1">
      <c r="B120" s="171"/>
      <c r="C120" s="172"/>
      <c r="D120" s="173" t="s">
        <v>75</v>
      </c>
      <c r="E120" s="174" t="s">
        <v>1700</v>
      </c>
      <c r="F120" s="174" t="s">
        <v>1701</v>
      </c>
      <c r="G120" s="172"/>
      <c r="H120" s="172"/>
      <c r="I120" s="175"/>
      <c r="J120" s="176">
        <f>BK120</f>
        <v>0</v>
      </c>
      <c r="K120" s="172"/>
      <c r="L120" s="177"/>
      <c r="M120" s="178"/>
      <c r="N120" s="179"/>
      <c r="O120" s="179"/>
      <c r="P120" s="180">
        <f>P121+P144</f>
        <v>0</v>
      </c>
      <c r="Q120" s="179"/>
      <c r="R120" s="180">
        <f>R121+R144</f>
        <v>0</v>
      </c>
      <c r="S120" s="179"/>
      <c r="T120" s="181">
        <f>T121+T144</f>
        <v>0</v>
      </c>
      <c r="AR120" s="182" t="s">
        <v>159</v>
      </c>
      <c r="AT120" s="183" t="s">
        <v>75</v>
      </c>
      <c r="AU120" s="183" t="s">
        <v>76</v>
      </c>
      <c r="AY120" s="182" t="s">
        <v>150</v>
      </c>
      <c r="BK120" s="184">
        <f>BK121+BK144</f>
        <v>0</v>
      </c>
    </row>
    <row r="121" spans="2:63" s="12" customFormat="1" ht="22.9" customHeight="1">
      <c r="B121" s="171"/>
      <c r="C121" s="172"/>
      <c r="D121" s="173" t="s">
        <v>75</v>
      </c>
      <c r="E121" s="185" t="s">
        <v>1702</v>
      </c>
      <c r="F121" s="185" t="s">
        <v>1703</v>
      </c>
      <c r="G121" s="172"/>
      <c r="H121" s="172"/>
      <c r="I121" s="175"/>
      <c r="J121" s="186">
        <f>BK121</f>
        <v>0</v>
      </c>
      <c r="K121" s="172"/>
      <c r="L121" s="177"/>
      <c r="M121" s="178"/>
      <c r="N121" s="179"/>
      <c r="O121" s="179"/>
      <c r="P121" s="180">
        <f>SUM(P122:P143)</f>
        <v>0</v>
      </c>
      <c r="Q121" s="179"/>
      <c r="R121" s="180">
        <f>SUM(R122:R143)</f>
        <v>0</v>
      </c>
      <c r="S121" s="179"/>
      <c r="T121" s="181">
        <f>SUM(T122:T143)</f>
        <v>0</v>
      </c>
      <c r="AR121" s="182" t="s">
        <v>159</v>
      </c>
      <c r="AT121" s="183" t="s">
        <v>75</v>
      </c>
      <c r="AU121" s="183" t="s">
        <v>84</v>
      </c>
      <c r="AY121" s="182" t="s">
        <v>150</v>
      </c>
      <c r="BK121" s="184">
        <f>SUM(BK122:BK143)</f>
        <v>0</v>
      </c>
    </row>
    <row r="122" spans="1:65" s="2" customFormat="1" ht="24.2" customHeight="1">
      <c r="A122" s="35"/>
      <c r="B122" s="36"/>
      <c r="C122" s="187" t="s">
        <v>84</v>
      </c>
      <c r="D122" s="187" t="s">
        <v>154</v>
      </c>
      <c r="E122" s="188" t="s">
        <v>1704</v>
      </c>
      <c r="F122" s="189" t="s">
        <v>1705</v>
      </c>
      <c r="G122" s="190" t="s">
        <v>1706</v>
      </c>
      <c r="H122" s="191">
        <v>1</v>
      </c>
      <c r="I122" s="192"/>
      <c r="J122" s="193">
        <f aca="true" t="shared" si="0" ref="J122:J141">ROUND(I122*H122,2)</f>
        <v>0</v>
      </c>
      <c r="K122" s="189" t="s">
        <v>1</v>
      </c>
      <c r="L122" s="40"/>
      <c r="M122" s="194" t="s">
        <v>1</v>
      </c>
      <c r="N122" s="195" t="s">
        <v>41</v>
      </c>
      <c r="O122" s="72"/>
      <c r="P122" s="196">
        <f aca="true" t="shared" si="1" ref="P122:P141">O122*H122</f>
        <v>0</v>
      </c>
      <c r="Q122" s="196">
        <v>0</v>
      </c>
      <c r="R122" s="196">
        <f aca="true" t="shared" si="2" ref="R122:R141">Q122*H122</f>
        <v>0</v>
      </c>
      <c r="S122" s="196">
        <v>0</v>
      </c>
      <c r="T122" s="197">
        <f aca="true" t="shared" si="3" ref="T122:T141">S122*H122</f>
        <v>0</v>
      </c>
      <c r="U122" s="35"/>
      <c r="V122" s="35"/>
      <c r="W122" s="35"/>
      <c r="X122" s="35"/>
      <c r="Y122" s="35"/>
      <c r="Z122" s="35"/>
      <c r="AA122" s="35"/>
      <c r="AB122" s="35"/>
      <c r="AC122" s="35"/>
      <c r="AD122" s="35"/>
      <c r="AE122" s="35"/>
      <c r="AR122" s="198" t="s">
        <v>1707</v>
      </c>
      <c r="AT122" s="198" t="s">
        <v>154</v>
      </c>
      <c r="AU122" s="198" t="s">
        <v>86</v>
      </c>
      <c r="AY122" s="18" t="s">
        <v>150</v>
      </c>
      <c r="BE122" s="199">
        <f aca="true" t="shared" si="4" ref="BE122:BE141">IF(N122="základní",J122,0)</f>
        <v>0</v>
      </c>
      <c r="BF122" s="199">
        <f aca="true" t="shared" si="5" ref="BF122:BF141">IF(N122="snížená",J122,0)</f>
        <v>0</v>
      </c>
      <c r="BG122" s="199">
        <f aca="true" t="shared" si="6" ref="BG122:BG141">IF(N122="zákl. přenesená",J122,0)</f>
        <v>0</v>
      </c>
      <c r="BH122" s="199">
        <f aca="true" t="shared" si="7" ref="BH122:BH141">IF(N122="sníž. přenesená",J122,0)</f>
        <v>0</v>
      </c>
      <c r="BI122" s="199">
        <f aca="true" t="shared" si="8" ref="BI122:BI141">IF(N122="nulová",J122,0)</f>
        <v>0</v>
      </c>
      <c r="BJ122" s="18" t="s">
        <v>84</v>
      </c>
      <c r="BK122" s="199">
        <f aca="true" t="shared" si="9" ref="BK122:BK141">ROUND(I122*H122,2)</f>
        <v>0</v>
      </c>
      <c r="BL122" s="18" t="s">
        <v>1707</v>
      </c>
      <c r="BM122" s="198" t="s">
        <v>1708</v>
      </c>
    </row>
    <row r="123" spans="1:65" s="2" customFormat="1" ht="16.5" customHeight="1">
      <c r="A123" s="35"/>
      <c r="B123" s="36"/>
      <c r="C123" s="187" t="s">
        <v>86</v>
      </c>
      <c r="D123" s="187" t="s">
        <v>154</v>
      </c>
      <c r="E123" s="188" t="s">
        <v>1709</v>
      </c>
      <c r="F123" s="189" t="s">
        <v>1710</v>
      </c>
      <c r="G123" s="190" t="s">
        <v>1706</v>
      </c>
      <c r="H123" s="191">
        <v>1</v>
      </c>
      <c r="I123" s="192"/>
      <c r="J123" s="193">
        <f t="shared" si="0"/>
        <v>0</v>
      </c>
      <c r="K123" s="189" t="s">
        <v>1</v>
      </c>
      <c r="L123" s="40"/>
      <c r="M123" s="194" t="s">
        <v>1</v>
      </c>
      <c r="N123" s="195" t="s">
        <v>41</v>
      </c>
      <c r="O123" s="72"/>
      <c r="P123" s="196">
        <f t="shared" si="1"/>
        <v>0</v>
      </c>
      <c r="Q123" s="196">
        <v>0</v>
      </c>
      <c r="R123" s="196">
        <f t="shared" si="2"/>
        <v>0</v>
      </c>
      <c r="S123" s="196">
        <v>0</v>
      </c>
      <c r="T123" s="197">
        <f t="shared" si="3"/>
        <v>0</v>
      </c>
      <c r="U123" s="35"/>
      <c r="V123" s="35"/>
      <c r="W123" s="35"/>
      <c r="X123" s="35"/>
      <c r="Y123" s="35"/>
      <c r="Z123" s="35"/>
      <c r="AA123" s="35"/>
      <c r="AB123" s="35"/>
      <c r="AC123" s="35"/>
      <c r="AD123" s="35"/>
      <c r="AE123" s="35"/>
      <c r="AR123" s="198" t="s">
        <v>1707</v>
      </c>
      <c r="AT123" s="198" t="s">
        <v>154</v>
      </c>
      <c r="AU123" s="198" t="s">
        <v>86</v>
      </c>
      <c r="AY123" s="18" t="s">
        <v>150</v>
      </c>
      <c r="BE123" s="199">
        <f t="shared" si="4"/>
        <v>0</v>
      </c>
      <c r="BF123" s="199">
        <f t="shared" si="5"/>
        <v>0</v>
      </c>
      <c r="BG123" s="199">
        <f t="shared" si="6"/>
        <v>0</v>
      </c>
      <c r="BH123" s="199">
        <f t="shared" si="7"/>
        <v>0</v>
      </c>
      <c r="BI123" s="199">
        <f t="shared" si="8"/>
        <v>0</v>
      </c>
      <c r="BJ123" s="18" t="s">
        <v>84</v>
      </c>
      <c r="BK123" s="199">
        <f t="shared" si="9"/>
        <v>0</v>
      </c>
      <c r="BL123" s="18" t="s">
        <v>1707</v>
      </c>
      <c r="BM123" s="198" t="s">
        <v>1711</v>
      </c>
    </row>
    <row r="124" spans="1:65" s="2" customFormat="1" ht="16.5" customHeight="1">
      <c r="A124" s="35"/>
      <c r="B124" s="36"/>
      <c r="C124" s="187" t="s">
        <v>160</v>
      </c>
      <c r="D124" s="187" t="s">
        <v>154</v>
      </c>
      <c r="E124" s="188" t="s">
        <v>1712</v>
      </c>
      <c r="F124" s="189" t="s">
        <v>1713</v>
      </c>
      <c r="G124" s="190" t="s">
        <v>1706</v>
      </c>
      <c r="H124" s="191">
        <v>1</v>
      </c>
      <c r="I124" s="192"/>
      <c r="J124" s="193">
        <f t="shared" si="0"/>
        <v>0</v>
      </c>
      <c r="K124" s="189" t="s">
        <v>1</v>
      </c>
      <c r="L124" s="40"/>
      <c r="M124" s="194" t="s">
        <v>1</v>
      </c>
      <c r="N124" s="195" t="s">
        <v>41</v>
      </c>
      <c r="O124" s="72"/>
      <c r="P124" s="196">
        <f t="shared" si="1"/>
        <v>0</v>
      </c>
      <c r="Q124" s="196">
        <v>0</v>
      </c>
      <c r="R124" s="196">
        <f t="shared" si="2"/>
        <v>0</v>
      </c>
      <c r="S124" s="196">
        <v>0</v>
      </c>
      <c r="T124" s="197">
        <f t="shared" si="3"/>
        <v>0</v>
      </c>
      <c r="U124" s="35"/>
      <c r="V124" s="35"/>
      <c r="W124" s="35"/>
      <c r="X124" s="35"/>
      <c r="Y124" s="35"/>
      <c r="Z124" s="35"/>
      <c r="AA124" s="35"/>
      <c r="AB124" s="35"/>
      <c r="AC124" s="35"/>
      <c r="AD124" s="35"/>
      <c r="AE124" s="35"/>
      <c r="AR124" s="198" t="s">
        <v>1707</v>
      </c>
      <c r="AT124" s="198" t="s">
        <v>154</v>
      </c>
      <c r="AU124" s="198" t="s">
        <v>86</v>
      </c>
      <c r="AY124" s="18" t="s">
        <v>150</v>
      </c>
      <c r="BE124" s="199">
        <f t="shared" si="4"/>
        <v>0</v>
      </c>
      <c r="BF124" s="199">
        <f t="shared" si="5"/>
        <v>0</v>
      </c>
      <c r="BG124" s="199">
        <f t="shared" si="6"/>
        <v>0</v>
      </c>
      <c r="BH124" s="199">
        <f t="shared" si="7"/>
        <v>0</v>
      </c>
      <c r="BI124" s="199">
        <f t="shared" si="8"/>
        <v>0</v>
      </c>
      <c r="BJ124" s="18" t="s">
        <v>84</v>
      </c>
      <c r="BK124" s="199">
        <f t="shared" si="9"/>
        <v>0</v>
      </c>
      <c r="BL124" s="18" t="s">
        <v>1707</v>
      </c>
      <c r="BM124" s="198" t="s">
        <v>1714</v>
      </c>
    </row>
    <row r="125" spans="1:65" s="2" customFormat="1" ht="16.5" customHeight="1">
      <c r="A125" s="35"/>
      <c r="B125" s="36"/>
      <c r="C125" s="187" t="s">
        <v>159</v>
      </c>
      <c r="D125" s="187" t="s">
        <v>154</v>
      </c>
      <c r="E125" s="188" t="s">
        <v>1715</v>
      </c>
      <c r="F125" s="189" t="s">
        <v>1716</v>
      </c>
      <c r="G125" s="190" t="s">
        <v>1706</v>
      </c>
      <c r="H125" s="191">
        <v>1</v>
      </c>
      <c r="I125" s="192"/>
      <c r="J125" s="193">
        <f t="shared" si="0"/>
        <v>0</v>
      </c>
      <c r="K125" s="189" t="s">
        <v>1</v>
      </c>
      <c r="L125" s="40"/>
      <c r="M125" s="194" t="s">
        <v>1</v>
      </c>
      <c r="N125" s="195" t="s">
        <v>41</v>
      </c>
      <c r="O125" s="72"/>
      <c r="P125" s="196">
        <f t="shared" si="1"/>
        <v>0</v>
      </c>
      <c r="Q125" s="196">
        <v>0</v>
      </c>
      <c r="R125" s="196">
        <f t="shared" si="2"/>
        <v>0</v>
      </c>
      <c r="S125" s="196">
        <v>0</v>
      </c>
      <c r="T125" s="197">
        <f t="shared" si="3"/>
        <v>0</v>
      </c>
      <c r="U125" s="35"/>
      <c r="V125" s="35"/>
      <c r="W125" s="35"/>
      <c r="X125" s="35"/>
      <c r="Y125" s="35"/>
      <c r="Z125" s="35"/>
      <c r="AA125" s="35"/>
      <c r="AB125" s="35"/>
      <c r="AC125" s="35"/>
      <c r="AD125" s="35"/>
      <c r="AE125" s="35"/>
      <c r="AR125" s="198" t="s">
        <v>1707</v>
      </c>
      <c r="AT125" s="198" t="s">
        <v>154</v>
      </c>
      <c r="AU125" s="198" t="s">
        <v>86</v>
      </c>
      <c r="AY125" s="18" t="s">
        <v>150</v>
      </c>
      <c r="BE125" s="199">
        <f t="shared" si="4"/>
        <v>0</v>
      </c>
      <c r="BF125" s="199">
        <f t="shared" si="5"/>
        <v>0</v>
      </c>
      <c r="BG125" s="199">
        <f t="shared" si="6"/>
        <v>0</v>
      </c>
      <c r="BH125" s="199">
        <f t="shared" si="7"/>
        <v>0</v>
      </c>
      <c r="BI125" s="199">
        <f t="shared" si="8"/>
        <v>0</v>
      </c>
      <c r="BJ125" s="18" t="s">
        <v>84</v>
      </c>
      <c r="BK125" s="199">
        <f t="shared" si="9"/>
        <v>0</v>
      </c>
      <c r="BL125" s="18" t="s">
        <v>1707</v>
      </c>
      <c r="BM125" s="198" t="s">
        <v>1717</v>
      </c>
    </row>
    <row r="126" spans="1:65" s="2" customFormat="1" ht="37.9" customHeight="1">
      <c r="A126" s="35"/>
      <c r="B126" s="36"/>
      <c r="C126" s="187" t="s">
        <v>188</v>
      </c>
      <c r="D126" s="187" t="s">
        <v>154</v>
      </c>
      <c r="E126" s="188" t="s">
        <v>1718</v>
      </c>
      <c r="F126" s="189" t="s">
        <v>1719</v>
      </c>
      <c r="G126" s="190" t="s">
        <v>1706</v>
      </c>
      <c r="H126" s="191">
        <v>1</v>
      </c>
      <c r="I126" s="192"/>
      <c r="J126" s="193">
        <f t="shared" si="0"/>
        <v>0</v>
      </c>
      <c r="K126" s="189" t="s">
        <v>1</v>
      </c>
      <c r="L126" s="40"/>
      <c r="M126" s="194" t="s">
        <v>1</v>
      </c>
      <c r="N126" s="195" t="s">
        <v>41</v>
      </c>
      <c r="O126" s="72"/>
      <c r="P126" s="196">
        <f t="shared" si="1"/>
        <v>0</v>
      </c>
      <c r="Q126" s="196">
        <v>0</v>
      </c>
      <c r="R126" s="196">
        <f t="shared" si="2"/>
        <v>0</v>
      </c>
      <c r="S126" s="196">
        <v>0</v>
      </c>
      <c r="T126" s="197">
        <f t="shared" si="3"/>
        <v>0</v>
      </c>
      <c r="U126" s="35"/>
      <c r="V126" s="35"/>
      <c r="W126" s="35"/>
      <c r="X126" s="35"/>
      <c r="Y126" s="35"/>
      <c r="Z126" s="35"/>
      <c r="AA126" s="35"/>
      <c r="AB126" s="35"/>
      <c r="AC126" s="35"/>
      <c r="AD126" s="35"/>
      <c r="AE126" s="35"/>
      <c r="AR126" s="198" t="s">
        <v>1707</v>
      </c>
      <c r="AT126" s="198" t="s">
        <v>154</v>
      </c>
      <c r="AU126" s="198" t="s">
        <v>86</v>
      </c>
      <c r="AY126" s="18" t="s">
        <v>150</v>
      </c>
      <c r="BE126" s="199">
        <f t="shared" si="4"/>
        <v>0</v>
      </c>
      <c r="BF126" s="199">
        <f t="shared" si="5"/>
        <v>0</v>
      </c>
      <c r="BG126" s="199">
        <f t="shared" si="6"/>
        <v>0</v>
      </c>
      <c r="BH126" s="199">
        <f t="shared" si="7"/>
        <v>0</v>
      </c>
      <c r="BI126" s="199">
        <f t="shared" si="8"/>
        <v>0</v>
      </c>
      <c r="BJ126" s="18" t="s">
        <v>84</v>
      </c>
      <c r="BK126" s="199">
        <f t="shared" si="9"/>
        <v>0</v>
      </c>
      <c r="BL126" s="18" t="s">
        <v>1707</v>
      </c>
      <c r="BM126" s="198" t="s">
        <v>1720</v>
      </c>
    </row>
    <row r="127" spans="1:65" s="2" customFormat="1" ht="44.25" customHeight="1">
      <c r="A127" s="35"/>
      <c r="B127" s="36"/>
      <c r="C127" s="187" t="s">
        <v>194</v>
      </c>
      <c r="D127" s="187" t="s">
        <v>154</v>
      </c>
      <c r="E127" s="188" t="s">
        <v>1721</v>
      </c>
      <c r="F127" s="189" t="s">
        <v>1722</v>
      </c>
      <c r="G127" s="190" t="s">
        <v>1706</v>
      </c>
      <c r="H127" s="191">
        <v>1</v>
      </c>
      <c r="I127" s="192"/>
      <c r="J127" s="193">
        <f t="shared" si="0"/>
        <v>0</v>
      </c>
      <c r="K127" s="189" t="s">
        <v>1</v>
      </c>
      <c r="L127" s="40"/>
      <c r="M127" s="194" t="s">
        <v>1</v>
      </c>
      <c r="N127" s="195" t="s">
        <v>41</v>
      </c>
      <c r="O127" s="72"/>
      <c r="P127" s="196">
        <f t="shared" si="1"/>
        <v>0</v>
      </c>
      <c r="Q127" s="196">
        <v>0</v>
      </c>
      <c r="R127" s="196">
        <f t="shared" si="2"/>
        <v>0</v>
      </c>
      <c r="S127" s="196">
        <v>0</v>
      </c>
      <c r="T127" s="197">
        <f t="shared" si="3"/>
        <v>0</v>
      </c>
      <c r="U127" s="35"/>
      <c r="V127" s="35"/>
      <c r="W127" s="35"/>
      <c r="X127" s="35"/>
      <c r="Y127" s="35"/>
      <c r="Z127" s="35"/>
      <c r="AA127" s="35"/>
      <c r="AB127" s="35"/>
      <c r="AC127" s="35"/>
      <c r="AD127" s="35"/>
      <c r="AE127" s="35"/>
      <c r="AR127" s="198" t="s">
        <v>1707</v>
      </c>
      <c r="AT127" s="198" t="s">
        <v>154</v>
      </c>
      <c r="AU127" s="198" t="s">
        <v>86</v>
      </c>
      <c r="AY127" s="18" t="s">
        <v>150</v>
      </c>
      <c r="BE127" s="199">
        <f t="shared" si="4"/>
        <v>0</v>
      </c>
      <c r="BF127" s="199">
        <f t="shared" si="5"/>
        <v>0</v>
      </c>
      <c r="BG127" s="199">
        <f t="shared" si="6"/>
        <v>0</v>
      </c>
      <c r="BH127" s="199">
        <f t="shared" si="7"/>
        <v>0</v>
      </c>
      <c r="BI127" s="199">
        <f t="shared" si="8"/>
        <v>0</v>
      </c>
      <c r="BJ127" s="18" t="s">
        <v>84</v>
      </c>
      <c r="BK127" s="199">
        <f t="shared" si="9"/>
        <v>0</v>
      </c>
      <c r="BL127" s="18" t="s">
        <v>1707</v>
      </c>
      <c r="BM127" s="198" t="s">
        <v>1723</v>
      </c>
    </row>
    <row r="128" spans="1:65" s="2" customFormat="1" ht="62.65" customHeight="1">
      <c r="A128" s="35"/>
      <c r="B128" s="36"/>
      <c r="C128" s="187" t="s">
        <v>207</v>
      </c>
      <c r="D128" s="187" t="s">
        <v>154</v>
      </c>
      <c r="E128" s="188" t="s">
        <v>1724</v>
      </c>
      <c r="F128" s="189" t="s">
        <v>1725</v>
      </c>
      <c r="G128" s="190" t="s">
        <v>1706</v>
      </c>
      <c r="H128" s="191">
        <v>1</v>
      </c>
      <c r="I128" s="192"/>
      <c r="J128" s="193">
        <f t="shared" si="0"/>
        <v>0</v>
      </c>
      <c r="K128" s="189" t="s">
        <v>1</v>
      </c>
      <c r="L128" s="40"/>
      <c r="M128" s="194" t="s">
        <v>1</v>
      </c>
      <c r="N128" s="195" t="s">
        <v>41</v>
      </c>
      <c r="O128" s="72"/>
      <c r="P128" s="196">
        <f t="shared" si="1"/>
        <v>0</v>
      </c>
      <c r="Q128" s="196">
        <v>0</v>
      </c>
      <c r="R128" s="196">
        <f t="shared" si="2"/>
        <v>0</v>
      </c>
      <c r="S128" s="196">
        <v>0</v>
      </c>
      <c r="T128" s="197">
        <f t="shared" si="3"/>
        <v>0</v>
      </c>
      <c r="U128" s="35"/>
      <c r="V128" s="35"/>
      <c r="W128" s="35"/>
      <c r="X128" s="35"/>
      <c r="Y128" s="35"/>
      <c r="Z128" s="35"/>
      <c r="AA128" s="35"/>
      <c r="AB128" s="35"/>
      <c r="AC128" s="35"/>
      <c r="AD128" s="35"/>
      <c r="AE128" s="35"/>
      <c r="AR128" s="198" t="s">
        <v>1707</v>
      </c>
      <c r="AT128" s="198" t="s">
        <v>154</v>
      </c>
      <c r="AU128" s="198" t="s">
        <v>86</v>
      </c>
      <c r="AY128" s="18" t="s">
        <v>150</v>
      </c>
      <c r="BE128" s="199">
        <f t="shared" si="4"/>
        <v>0</v>
      </c>
      <c r="BF128" s="199">
        <f t="shared" si="5"/>
        <v>0</v>
      </c>
      <c r="BG128" s="199">
        <f t="shared" si="6"/>
        <v>0</v>
      </c>
      <c r="BH128" s="199">
        <f t="shared" si="7"/>
        <v>0</v>
      </c>
      <c r="BI128" s="199">
        <f t="shared" si="8"/>
        <v>0</v>
      </c>
      <c r="BJ128" s="18" t="s">
        <v>84</v>
      </c>
      <c r="BK128" s="199">
        <f t="shared" si="9"/>
        <v>0</v>
      </c>
      <c r="BL128" s="18" t="s">
        <v>1707</v>
      </c>
      <c r="BM128" s="198" t="s">
        <v>1726</v>
      </c>
    </row>
    <row r="129" spans="1:65" s="2" customFormat="1" ht="55.5" customHeight="1">
      <c r="A129" s="35"/>
      <c r="B129" s="36"/>
      <c r="C129" s="187" t="s">
        <v>228</v>
      </c>
      <c r="D129" s="187" t="s">
        <v>154</v>
      </c>
      <c r="E129" s="188" t="s">
        <v>1727</v>
      </c>
      <c r="F129" s="189" t="s">
        <v>1728</v>
      </c>
      <c r="G129" s="190" t="s">
        <v>664</v>
      </c>
      <c r="H129" s="191">
        <v>1</v>
      </c>
      <c r="I129" s="192"/>
      <c r="J129" s="193">
        <f t="shared" si="0"/>
        <v>0</v>
      </c>
      <c r="K129" s="189" t="s">
        <v>1</v>
      </c>
      <c r="L129" s="40"/>
      <c r="M129" s="194" t="s">
        <v>1</v>
      </c>
      <c r="N129" s="195" t="s">
        <v>41</v>
      </c>
      <c r="O129" s="72"/>
      <c r="P129" s="196">
        <f t="shared" si="1"/>
        <v>0</v>
      </c>
      <c r="Q129" s="196">
        <v>0</v>
      </c>
      <c r="R129" s="196">
        <f t="shared" si="2"/>
        <v>0</v>
      </c>
      <c r="S129" s="196">
        <v>0</v>
      </c>
      <c r="T129" s="197">
        <f t="shared" si="3"/>
        <v>0</v>
      </c>
      <c r="U129" s="35"/>
      <c r="V129" s="35"/>
      <c r="W129" s="35"/>
      <c r="X129" s="35"/>
      <c r="Y129" s="35"/>
      <c r="Z129" s="35"/>
      <c r="AA129" s="35"/>
      <c r="AB129" s="35"/>
      <c r="AC129" s="35"/>
      <c r="AD129" s="35"/>
      <c r="AE129" s="35"/>
      <c r="AR129" s="198" t="s">
        <v>1707</v>
      </c>
      <c r="AT129" s="198" t="s">
        <v>154</v>
      </c>
      <c r="AU129" s="198" t="s">
        <v>86</v>
      </c>
      <c r="AY129" s="18" t="s">
        <v>150</v>
      </c>
      <c r="BE129" s="199">
        <f t="shared" si="4"/>
        <v>0</v>
      </c>
      <c r="BF129" s="199">
        <f t="shared" si="5"/>
        <v>0</v>
      </c>
      <c r="BG129" s="199">
        <f t="shared" si="6"/>
        <v>0</v>
      </c>
      <c r="BH129" s="199">
        <f t="shared" si="7"/>
        <v>0</v>
      </c>
      <c r="BI129" s="199">
        <f t="shared" si="8"/>
        <v>0</v>
      </c>
      <c r="BJ129" s="18" t="s">
        <v>84</v>
      </c>
      <c r="BK129" s="199">
        <f t="shared" si="9"/>
        <v>0</v>
      </c>
      <c r="BL129" s="18" t="s">
        <v>1707</v>
      </c>
      <c r="BM129" s="198" t="s">
        <v>1729</v>
      </c>
    </row>
    <row r="130" spans="1:65" s="2" customFormat="1" ht="33" customHeight="1">
      <c r="A130" s="35"/>
      <c r="B130" s="36"/>
      <c r="C130" s="187" t="s">
        <v>234</v>
      </c>
      <c r="D130" s="187" t="s">
        <v>154</v>
      </c>
      <c r="E130" s="188" t="s">
        <v>1730</v>
      </c>
      <c r="F130" s="189" t="s">
        <v>1731</v>
      </c>
      <c r="G130" s="190" t="s">
        <v>1706</v>
      </c>
      <c r="H130" s="191">
        <v>1</v>
      </c>
      <c r="I130" s="192"/>
      <c r="J130" s="193">
        <f t="shared" si="0"/>
        <v>0</v>
      </c>
      <c r="K130" s="189" t="s">
        <v>1</v>
      </c>
      <c r="L130" s="40"/>
      <c r="M130" s="194" t="s">
        <v>1</v>
      </c>
      <c r="N130" s="195" t="s">
        <v>41</v>
      </c>
      <c r="O130" s="72"/>
      <c r="P130" s="196">
        <f t="shared" si="1"/>
        <v>0</v>
      </c>
      <c r="Q130" s="196">
        <v>0</v>
      </c>
      <c r="R130" s="196">
        <f t="shared" si="2"/>
        <v>0</v>
      </c>
      <c r="S130" s="196">
        <v>0</v>
      </c>
      <c r="T130" s="197">
        <f t="shared" si="3"/>
        <v>0</v>
      </c>
      <c r="U130" s="35"/>
      <c r="V130" s="35"/>
      <c r="W130" s="35"/>
      <c r="X130" s="35"/>
      <c r="Y130" s="35"/>
      <c r="Z130" s="35"/>
      <c r="AA130" s="35"/>
      <c r="AB130" s="35"/>
      <c r="AC130" s="35"/>
      <c r="AD130" s="35"/>
      <c r="AE130" s="35"/>
      <c r="AR130" s="198" t="s">
        <v>1707</v>
      </c>
      <c r="AT130" s="198" t="s">
        <v>154</v>
      </c>
      <c r="AU130" s="198" t="s">
        <v>86</v>
      </c>
      <c r="AY130" s="18" t="s">
        <v>150</v>
      </c>
      <c r="BE130" s="199">
        <f t="shared" si="4"/>
        <v>0</v>
      </c>
      <c r="BF130" s="199">
        <f t="shared" si="5"/>
        <v>0</v>
      </c>
      <c r="BG130" s="199">
        <f t="shared" si="6"/>
        <v>0</v>
      </c>
      <c r="BH130" s="199">
        <f t="shared" si="7"/>
        <v>0</v>
      </c>
      <c r="BI130" s="199">
        <f t="shared" si="8"/>
        <v>0</v>
      </c>
      <c r="BJ130" s="18" t="s">
        <v>84</v>
      </c>
      <c r="BK130" s="199">
        <f t="shared" si="9"/>
        <v>0</v>
      </c>
      <c r="BL130" s="18" t="s">
        <v>1707</v>
      </c>
      <c r="BM130" s="198" t="s">
        <v>1732</v>
      </c>
    </row>
    <row r="131" spans="1:65" s="2" customFormat="1" ht="37.9" customHeight="1">
      <c r="A131" s="35"/>
      <c r="B131" s="36"/>
      <c r="C131" s="187" t="s">
        <v>239</v>
      </c>
      <c r="D131" s="187" t="s">
        <v>154</v>
      </c>
      <c r="E131" s="188" t="s">
        <v>1733</v>
      </c>
      <c r="F131" s="189" t="s">
        <v>1734</v>
      </c>
      <c r="G131" s="190" t="s">
        <v>1706</v>
      </c>
      <c r="H131" s="191">
        <v>1</v>
      </c>
      <c r="I131" s="192"/>
      <c r="J131" s="193">
        <f t="shared" si="0"/>
        <v>0</v>
      </c>
      <c r="K131" s="189" t="s">
        <v>1</v>
      </c>
      <c r="L131" s="40"/>
      <c r="M131" s="194" t="s">
        <v>1</v>
      </c>
      <c r="N131" s="195" t="s">
        <v>41</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1707</v>
      </c>
      <c r="AT131" s="198" t="s">
        <v>154</v>
      </c>
      <c r="AU131" s="198" t="s">
        <v>86</v>
      </c>
      <c r="AY131" s="18" t="s">
        <v>150</v>
      </c>
      <c r="BE131" s="199">
        <f t="shared" si="4"/>
        <v>0</v>
      </c>
      <c r="BF131" s="199">
        <f t="shared" si="5"/>
        <v>0</v>
      </c>
      <c r="BG131" s="199">
        <f t="shared" si="6"/>
        <v>0</v>
      </c>
      <c r="BH131" s="199">
        <f t="shared" si="7"/>
        <v>0</v>
      </c>
      <c r="BI131" s="199">
        <f t="shared" si="8"/>
        <v>0</v>
      </c>
      <c r="BJ131" s="18" t="s">
        <v>84</v>
      </c>
      <c r="BK131" s="199">
        <f t="shared" si="9"/>
        <v>0</v>
      </c>
      <c r="BL131" s="18" t="s">
        <v>1707</v>
      </c>
      <c r="BM131" s="198" t="s">
        <v>1735</v>
      </c>
    </row>
    <row r="132" spans="1:65" s="2" customFormat="1" ht="62.65" customHeight="1">
      <c r="A132" s="35"/>
      <c r="B132" s="36"/>
      <c r="C132" s="187" t="s">
        <v>243</v>
      </c>
      <c r="D132" s="187" t="s">
        <v>154</v>
      </c>
      <c r="E132" s="188" t="s">
        <v>1736</v>
      </c>
      <c r="F132" s="189" t="s">
        <v>1737</v>
      </c>
      <c r="G132" s="190" t="s">
        <v>1706</v>
      </c>
      <c r="H132" s="191">
        <v>1</v>
      </c>
      <c r="I132" s="192"/>
      <c r="J132" s="193">
        <f t="shared" si="0"/>
        <v>0</v>
      </c>
      <c r="K132" s="189" t="s">
        <v>1</v>
      </c>
      <c r="L132" s="40"/>
      <c r="M132" s="194" t="s">
        <v>1</v>
      </c>
      <c r="N132" s="195" t="s">
        <v>41</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1707</v>
      </c>
      <c r="AT132" s="198" t="s">
        <v>154</v>
      </c>
      <c r="AU132" s="198" t="s">
        <v>86</v>
      </c>
      <c r="AY132" s="18" t="s">
        <v>150</v>
      </c>
      <c r="BE132" s="199">
        <f t="shared" si="4"/>
        <v>0</v>
      </c>
      <c r="BF132" s="199">
        <f t="shared" si="5"/>
        <v>0</v>
      </c>
      <c r="BG132" s="199">
        <f t="shared" si="6"/>
        <v>0</v>
      </c>
      <c r="BH132" s="199">
        <f t="shared" si="7"/>
        <v>0</v>
      </c>
      <c r="BI132" s="199">
        <f t="shared" si="8"/>
        <v>0</v>
      </c>
      <c r="BJ132" s="18" t="s">
        <v>84</v>
      </c>
      <c r="BK132" s="199">
        <f t="shared" si="9"/>
        <v>0</v>
      </c>
      <c r="BL132" s="18" t="s">
        <v>1707</v>
      </c>
      <c r="BM132" s="198" t="s">
        <v>1738</v>
      </c>
    </row>
    <row r="133" spans="1:65" s="2" customFormat="1" ht="24.2" customHeight="1">
      <c r="A133" s="35"/>
      <c r="B133" s="36"/>
      <c r="C133" s="187" t="s">
        <v>254</v>
      </c>
      <c r="D133" s="187" t="s">
        <v>154</v>
      </c>
      <c r="E133" s="188" t="s">
        <v>1739</v>
      </c>
      <c r="F133" s="189" t="s">
        <v>1740</v>
      </c>
      <c r="G133" s="190" t="s">
        <v>1706</v>
      </c>
      <c r="H133" s="191">
        <v>1</v>
      </c>
      <c r="I133" s="192"/>
      <c r="J133" s="193">
        <f t="shared" si="0"/>
        <v>0</v>
      </c>
      <c r="K133" s="189" t="s">
        <v>1</v>
      </c>
      <c r="L133" s="40"/>
      <c r="M133" s="194" t="s">
        <v>1</v>
      </c>
      <c r="N133" s="195" t="s">
        <v>41</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1707</v>
      </c>
      <c r="AT133" s="198" t="s">
        <v>154</v>
      </c>
      <c r="AU133" s="198" t="s">
        <v>86</v>
      </c>
      <c r="AY133" s="18" t="s">
        <v>150</v>
      </c>
      <c r="BE133" s="199">
        <f t="shared" si="4"/>
        <v>0</v>
      </c>
      <c r="BF133" s="199">
        <f t="shared" si="5"/>
        <v>0</v>
      </c>
      <c r="BG133" s="199">
        <f t="shared" si="6"/>
        <v>0</v>
      </c>
      <c r="BH133" s="199">
        <f t="shared" si="7"/>
        <v>0</v>
      </c>
      <c r="BI133" s="199">
        <f t="shared" si="8"/>
        <v>0</v>
      </c>
      <c r="BJ133" s="18" t="s">
        <v>84</v>
      </c>
      <c r="BK133" s="199">
        <f t="shared" si="9"/>
        <v>0</v>
      </c>
      <c r="BL133" s="18" t="s">
        <v>1707</v>
      </c>
      <c r="BM133" s="198" t="s">
        <v>1741</v>
      </c>
    </row>
    <row r="134" spans="1:65" s="2" customFormat="1" ht="24.2" customHeight="1">
      <c r="A134" s="35"/>
      <c r="B134" s="36"/>
      <c r="C134" s="187" t="s">
        <v>263</v>
      </c>
      <c r="D134" s="187" t="s">
        <v>154</v>
      </c>
      <c r="E134" s="188" t="s">
        <v>1742</v>
      </c>
      <c r="F134" s="189" t="s">
        <v>1743</v>
      </c>
      <c r="G134" s="190" t="s">
        <v>356</v>
      </c>
      <c r="H134" s="191">
        <v>15</v>
      </c>
      <c r="I134" s="192"/>
      <c r="J134" s="193">
        <f t="shared" si="0"/>
        <v>0</v>
      </c>
      <c r="K134" s="189" t="s">
        <v>1</v>
      </c>
      <c r="L134" s="40"/>
      <c r="M134" s="194" t="s">
        <v>1</v>
      </c>
      <c r="N134" s="195" t="s">
        <v>41</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1707</v>
      </c>
      <c r="AT134" s="198" t="s">
        <v>154</v>
      </c>
      <c r="AU134" s="198" t="s">
        <v>86</v>
      </c>
      <c r="AY134" s="18" t="s">
        <v>150</v>
      </c>
      <c r="BE134" s="199">
        <f t="shared" si="4"/>
        <v>0</v>
      </c>
      <c r="BF134" s="199">
        <f t="shared" si="5"/>
        <v>0</v>
      </c>
      <c r="BG134" s="199">
        <f t="shared" si="6"/>
        <v>0</v>
      </c>
      <c r="BH134" s="199">
        <f t="shared" si="7"/>
        <v>0</v>
      </c>
      <c r="BI134" s="199">
        <f t="shared" si="8"/>
        <v>0</v>
      </c>
      <c r="BJ134" s="18" t="s">
        <v>84</v>
      </c>
      <c r="BK134" s="199">
        <f t="shared" si="9"/>
        <v>0</v>
      </c>
      <c r="BL134" s="18" t="s">
        <v>1707</v>
      </c>
      <c r="BM134" s="198" t="s">
        <v>1744</v>
      </c>
    </row>
    <row r="135" spans="1:65" s="2" customFormat="1" ht="24.2" customHeight="1">
      <c r="A135" s="35"/>
      <c r="B135" s="36"/>
      <c r="C135" s="187" t="s">
        <v>275</v>
      </c>
      <c r="D135" s="187" t="s">
        <v>154</v>
      </c>
      <c r="E135" s="188" t="s">
        <v>1745</v>
      </c>
      <c r="F135" s="189" t="s">
        <v>1746</v>
      </c>
      <c r="G135" s="190" t="s">
        <v>356</v>
      </c>
      <c r="H135" s="191">
        <v>1</v>
      </c>
      <c r="I135" s="192"/>
      <c r="J135" s="193">
        <f t="shared" si="0"/>
        <v>0</v>
      </c>
      <c r="K135" s="189" t="s">
        <v>1</v>
      </c>
      <c r="L135" s="40"/>
      <c r="M135" s="194" t="s">
        <v>1</v>
      </c>
      <c r="N135" s="195" t="s">
        <v>41</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1707</v>
      </c>
      <c r="AT135" s="198" t="s">
        <v>154</v>
      </c>
      <c r="AU135" s="198" t="s">
        <v>86</v>
      </c>
      <c r="AY135" s="18" t="s">
        <v>150</v>
      </c>
      <c r="BE135" s="199">
        <f t="shared" si="4"/>
        <v>0</v>
      </c>
      <c r="BF135" s="199">
        <f t="shared" si="5"/>
        <v>0</v>
      </c>
      <c r="BG135" s="199">
        <f t="shared" si="6"/>
        <v>0</v>
      </c>
      <c r="BH135" s="199">
        <f t="shared" si="7"/>
        <v>0</v>
      </c>
      <c r="BI135" s="199">
        <f t="shared" si="8"/>
        <v>0</v>
      </c>
      <c r="BJ135" s="18" t="s">
        <v>84</v>
      </c>
      <c r="BK135" s="199">
        <f t="shared" si="9"/>
        <v>0</v>
      </c>
      <c r="BL135" s="18" t="s">
        <v>1707</v>
      </c>
      <c r="BM135" s="198" t="s">
        <v>1747</v>
      </c>
    </row>
    <row r="136" spans="1:65" s="2" customFormat="1" ht="37.9" customHeight="1">
      <c r="A136" s="35"/>
      <c r="B136" s="36"/>
      <c r="C136" s="187" t="s">
        <v>8</v>
      </c>
      <c r="D136" s="187" t="s">
        <v>154</v>
      </c>
      <c r="E136" s="188" t="s">
        <v>1748</v>
      </c>
      <c r="F136" s="189" t="s">
        <v>1749</v>
      </c>
      <c r="G136" s="190" t="s">
        <v>1706</v>
      </c>
      <c r="H136" s="191">
        <v>1</v>
      </c>
      <c r="I136" s="192"/>
      <c r="J136" s="193">
        <f t="shared" si="0"/>
        <v>0</v>
      </c>
      <c r="K136" s="189" t="s">
        <v>1</v>
      </c>
      <c r="L136" s="40"/>
      <c r="M136" s="194" t="s">
        <v>1</v>
      </c>
      <c r="N136" s="195" t="s">
        <v>41</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1707</v>
      </c>
      <c r="AT136" s="198" t="s">
        <v>154</v>
      </c>
      <c r="AU136" s="198" t="s">
        <v>86</v>
      </c>
      <c r="AY136" s="18" t="s">
        <v>150</v>
      </c>
      <c r="BE136" s="199">
        <f t="shared" si="4"/>
        <v>0</v>
      </c>
      <c r="BF136" s="199">
        <f t="shared" si="5"/>
        <v>0</v>
      </c>
      <c r="BG136" s="199">
        <f t="shared" si="6"/>
        <v>0</v>
      </c>
      <c r="BH136" s="199">
        <f t="shared" si="7"/>
        <v>0</v>
      </c>
      <c r="BI136" s="199">
        <f t="shared" si="8"/>
        <v>0</v>
      </c>
      <c r="BJ136" s="18" t="s">
        <v>84</v>
      </c>
      <c r="BK136" s="199">
        <f t="shared" si="9"/>
        <v>0</v>
      </c>
      <c r="BL136" s="18" t="s">
        <v>1707</v>
      </c>
      <c r="BM136" s="198" t="s">
        <v>1750</v>
      </c>
    </row>
    <row r="137" spans="1:65" s="2" customFormat="1" ht="24.2" customHeight="1">
      <c r="A137" s="35"/>
      <c r="B137" s="36"/>
      <c r="C137" s="187" t="s">
        <v>297</v>
      </c>
      <c r="D137" s="187" t="s">
        <v>154</v>
      </c>
      <c r="E137" s="188" t="s">
        <v>1751</v>
      </c>
      <c r="F137" s="189" t="s">
        <v>1752</v>
      </c>
      <c r="G137" s="190" t="s">
        <v>1706</v>
      </c>
      <c r="H137" s="191">
        <v>1</v>
      </c>
      <c r="I137" s="192"/>
      <c r="J137" s="193">
        <f t="shared" si="0"/>
        <v>0</v>
      </c>
      <c r="K137" s="189" t="s">
        <v>1</v>
      </c>
      <c r="L137" s="40"/>
      <c r="M137" s="194" t="s">
        <v>1</v>
      </c>
      <c r="N137" s="195" t="s">
        <v>41</v>
      </c>
      <c r="O137" s="72"/>
      <c r="P137" s="196">
        <f t="shared" si="1"/>
        <v>0</v>
      </c>
      <c r="Q137" s="196">
        <v>0</v>
      </c>
      <c r="R137" s="196">
        <f t="shared" si="2"/>
        <v>0</v>
      </c>
      <c r="S137" s="196">
        <v>0</v>
      </c>
      <c r="T137" s="197">
        <f t="shared" si="3"/>
        <v>0</v>
      </c>
      <c r="U137" s="35"/>
      <c r="V137" s="35"/>
      <c r="W137" s="35"/>
      <c r="X137" s="35"/>
      <c r="Y137" s="35"/>
      <c r="Z137" s="35"/>
      <c r="AA137" s="35"/>
      <c r="AB137" s="35"/>
      <c r="AC137" s="35"/>
      <c r="AD137" s="35"/>
      <c r="AE137" s="35"/>
      <c r="AR137" s="198" t="s">
        <v>1707</v>
      </c>
      <c r="AT137" s="198" t="s">
        <v>154</v>
      </c>
      <c r="AU137" s="198" t="s">
        <v>86</v>
      </c>
      <c r="AY137" s="18" t="s">
        <v>150</v>
      </c>
      <c r="BE137" s="199">
        <f t="shared" si="4"/>
        <v>0</v>
      </c>
      <c r="BF137" s="199">
        <f t="shared" si="5"/>
        <v>0</v>
      </c>
      <c r="BG137" s="199">
        <f t="shared" si="6"/>
        <v>0</v>
      </c>
      <c r="BH137" s="199">
        <f t="shared" si="7"/>
        <v>0</v>
      </c>
      <c r="BI137" s="199">
        <f t="shared" si="8"/>
        <v>0</v>
      </c>
      <c r="BJ137" s="18" t="s">
        <v>84</v>
      </c>
      <c r="BK137" s="199">
        <f t="shared" si="9"/>
        <v>0</v>
      </c>
      <c r="BL137" s="18" t="s">
        <v>1707</v>
      </c>
      <c r="BM137" s="198" t="s">
        <v>1753</v>
      </c>
    </row>
    <row r="138" spans="1:65" s="2" customFormat="1" ht="16.5" customHeight="1">
      <c r="A138" s="35"/>
      <c r="B138" s="36"/>
      <c r="C138" s="187" t="s">
        <v>303</v>
      </c>
      <c r="D138" s="187" t="s">
        <v>154</v>
      </c>
      <c r="E138" s="188" t="s">
        <v>1754</v>
      </c>
      <c r="F138" s="189" t="s">
        <v>1755</v>
      </c>
      <c r="G138" s="190" t="s">
        <v>1706</v>
      </c>
      <c r="H138" s="191">
        <v>1</v>
      </c>
      <c r="I138" s="192"/>
      <c r="J138" s="193">
        <f t="shared" si="0"/>
        <v>0</v>
      </c>
      <c r="K138" s="189" t="s">
        <v>1</v>
      </c>
      <c r="L138" s="40"/>
      <c r="M138" s="194" t="s">
        <v>1</v>
      </c>
      <c r="N138" s="195" t="s">
        <v>41</v>
      </c>
      <c r="O138" s="72"/>
      <c r="P138" s="196">
        <f t="shared" si="1"/>
        <v>0</v>
      </c>
      <c r="Q138" s="196">
        <v>0</v>
      </c>
      <c r="R138" s="196">
        <f t="shared" si="2"/>
        <v>0</v>
      </c>
      <c r="S138" s="196">
        <v>0</v>
      </c>
      <c r="T138" s="197">
        <f t="shared" si="3"/>
        <v>0</v>
      </c>
      <c r="U138" s="35"/>
      <c r="V138" s="35"/>
      <c r="W138" s="35"/>
      <c r="X138" s="35"/>
      <c r="Y138" s="35"/>
      <c r="Z138" s="35"/>
      <c r="AA138" s="35"/>
      <c r="AB138" s="35"/>
      <c r="AC138" s="35"/>
      <c r="AD138" s="35"/>
      <c r="AE138" s="35"/>
      <c r="AR138" s="198" t="s">
        <v>1707</v>
      </c>
      <c r="AT138" s="198" t="s">
        <v>154</v>
      </c>
      <c r="AU138" s="198" t="s">
        <v>86</v>
      </c>
      <c r="AY138" s="18" t="s">
        <v>150</v>
      </c>
      <c r="BE138" s="199">
        <f t="shared" si="4"/>
        <v>0</v>
      </c>
      <c r="BF138" s="199">
        <f t="shared" si="5"/>
        <v>0</v>
      </c>
      <c r="BG138" s="199">
        <f t="shared" si="6"/>
        <v>0</v>
      </c>
      <c r="BH138" s="199">
        <f t="shared" si="7"/>
        <v>0</v>
      </c>
      <c r="BI138" s="199">
        <f t="shared" si="8"/>
        <v>0</v>
      </c>
      <c r="BJ138" s="18" t="s">
        <v>84</v>
      </c>
      <c r="BK138" s="199">
        <f t="shared" si="9"/>
        <v>0</v>
      </c>
      <c r="BL138" s="18" t="s">
        <v>1707</v>
      </c>
      <c r="BM138" s="198" t="s">
        <v>1756</v>
      </c>
    </row>
    <row r="139" spans="1:65" s="2" customFormat="1" ht="21.75" customHeight="1">
      <c r="A139" s="35"/>
      <c r="B139" s="36"/>
      <c r="C139" s="187" t="s">
        <v>308</v>
      </c>
      <c r="D139" s="187" t="s">
        <v>154</v>
      </c>
      <c r="E139" s="188" t="s">
        <v>1757</v>
      </c>
      <c r="F139" s="189" t="s">
        <v>1758</v>
      </c>
      <c r="G139" s="190" t="s">
        <v>1706</v>
      </c>
      <c r="H139" s="191">
        <v>1</v>
      </c>
      <c r="I139" s="192"/>
      <c r="J139" s="193">
        <f t="shared" si="0"/>
        <v>0</v>
      </c>
      <c r="K139" s="189" t="s">
        <v>1</v>
      </c>
      <c r="L139" s="40"/>
      <c r="M139" s="194" t="s">
        <v>1</v>
      </c>
      <c r="N139" s="195" t="s">
        <v>41</v>
      </c>
      <c r="O139" s="72"/>
      <c r="P139" s="196">
        <f t="shared" si="1"/>
        <v>0</v>
      </c>
      <c r="Q139" s="196">
        <v>0</v>
      </c>
      <c r="R139" s="196">
        <f t="shared" si="2"/>
        <v>0</v>
      </c>
      <c r="S139" s="196">
        <v>0</v>
      </c>
      <c r="T139" s="197">
        <f t="shared" si="3"/>
        <v>0</v>
      </c>
      <c r="U139" s="35"/>
      <c r="V139" s="35"/>
      <c r="W139" s="35"/>
      <c r="X139" s="35"/>
      <c r="Y139" s="35"/>
      <c r="Z139" s="35"/>
      <c r="AA139" s="35"/>
      <c r="AB139" s="35"/>
      <c r="AC139" s="35"/>
      <c r="AD139" s="35"/>
      <c r="AE139" s="35"/>
      <c r="AR139" s="198" t="s">
        <v>1707</v>
      </c>
      <c r="AT139" s="198" t="s">
        <v>154</v>
      </c>
      <c r="AU139" s="198" t="s">
        <v>86</v>
      </c>
      <c r="AY139" s="18" t="s">
        <v>150</v>
      </c>
      <c r="BE139" s="199">
        <f t="shared" si="4"/>
        <v>0</v>
      </c>
      <c r="BF139" s="199">
        <f t="shared" si="5"/>
        <v>0</v>
      </c>
      <c r="BG139" s="199">
        <f t="shared" si="6"/>
        <v>0</v>
      </c>
      <c r="BH139" s="199">
        <f t="shared" si="7"/>
        <v>0</v>
      </c>
      <c r="BI139" s="199">
        <f t="shared" si="8"/>
        <v>0</v>
      </c>
      <c r="BJ139" s="18" t="s">
        <v>84</v>
      </c>
      <c r="BK139" s="199">
        <f t="shared" si="9"/>
        <v>0</v>
      </c>
      <c r="BL139" s="18" t="s">
        <v>1707</v>
      </c>
      <c r="BM139" s="198" t="s">
        <v>1759</v>
      </c>
    </row>
    <row r="140" spans="1:65" s="2" customFormat="1" ht="16.5" customHeight="1">
      <c r="A140" s="35"/>
      <c r="B140" s="36"/>
      <c r="C140" s="187" t="s">
        <v>313</v>
      </c>
      <c r="D140" s="187" t="s">
        <v>154</v>
      </c>
      <c r="E140" s="188" t="s">
        <v>1760</v>
      </c>
      <c r="F140" s="189" t="s">
        <v>1761</v>
      </c>
      <c r="G140" s="190" t="s">
        <v>1706</v>
      </c>
      <c r="H140" s="191">
        <v>1</v>
      </c>
      <c r="I140" s="192"/>
      <c r="J140" s="193">
        <f t="shared" si="0"/>
        <v>0</v>
      </c>
      <c r="K140" s="189" t="s">
        <v>1</v>
      </c>
      <c r="L140" s="40"/>
      <c r="M140" s="194" t="s">
        <v>1</v>
      </c>
      <c r="N140" s="195" t="s">
        <v>41</v>
      </c>
      <c r="O140" s="72"/>
      <c r="P140" s="196">
        <f t="shared" si="1"/>
        <v>0</v>
      </c>
      <c r="Q140" s="196">
        <v>0</v>
      </c>
      <c r="R140" s="196">
        <f t="shared" si="2"/>
        <v>0</v>
      </c>
      <c r="S140" s="196">
        <v>0</v>
      </c>
      <c r="T140" s="197">
        <f t="shared" si="3"/>
        <v>0</v>
      </c>
      <c r="U140" s="35"/>
      <c r="V140" s="35"/>
      <c r="W140" s="35"/>
      <c r="X140" s="35"/>
      <c r="Y140" s="35"/>
      <c r="Z140" s="35"/>
      <c r="AA140" s="35"/>
      <c r="AB140" s="35"/>
      <c r="AC140" s="35"/>
      <c r="AD140" s="35"/>
      <c r="AE140" s="35"/>
      <c r="AR140" s="198" t="s">
        <v>1707</v>
      </c>
      <c r="AT140" s="198" t="s">
        <v>154</v>
      </c>
      <c r="AU140" s="198" t="s">
        <v>86</v>
      </c>
      <c r="AY140" s="18" t="s">
        <v>150</v>
      </c>
      <c r="BE140" s="199">
        <f t="shared" si="4"/>
        <v>0</v>
      </c>
      <c r="BF140" s="199">
        <f t="shared" si="5"/>
        <v>0</v>
      </c>
      <c r="BG140" s="199">
        <f t="shared" si="6"/>
        <v>0</v>
      </c>
      <c r="BH140" s="199">
        <f t="shared" si="7"/>
        <v>0</v>
      </c>
      <c r="BI140" s="199">
        <f t="shared" si="8"/>
        <v>0</v>
      </c>
      <c r="BJ140" s="18" t="s">
        <v>84</v>
      </c>
      <c r="BK140" s="199">
        <f t="shared" si="9"/>
        <v>0</v>
      </c>
      <c r="BL140" s="18" t="s">
        <v>1707</v>
      </c>
      <c r="BM140" s="198" t="s">
        <v>1762</v>
      </c>
    </row>
    <row r="141" spans="1:65" s="2" customFormat="1" ht="16.5" customHeight="1">
      <c r="A141" s="35"/>
      <c r="B141" s="36"/>
      <c r="C141" s="187" t="s">
        <v>320</v>
      </c>
      <c r="D141" s="187" t="s">
        <v>154</v>
      </c>
      <c r="E141" s="188" t="s">
        <v>1763</v>
      </c>
      <c r="F141" s="189" t="s">
        <v>1764</v>
      </c>
      <c r="G141" s="190" t="s">
        <v>1706</v>
      </c>
      <c r="H141" s="191">
        <v>2</v>
      </c>
      <c r="I141" s="192"/>
      <c r="J141" s="193">
        <f t="shared" si="0"/>
        <v>0</v>
      </c>
      <c r="K141" s="189" t="s">
        <v>158</v>
      </c>
      <c r="L141" s="40"/>
      <c r="M141" s="194" t="s">
        <v>1</v>
      </c>
      <c r="N141" s="195" t="s">
        <v>41</v>
      </c>
      <c r="O141" s="72"/>
      <c r="P141" s="196">
        <f t="shared" si="1"/>
        <v>0</v>
      </c>
      <c r="Q141" s="196">
        <v>0</v>
      </c>
      <c r="R141" s="196">
        <f t="shared" si="2"/>
        <v>0</v>
      </c>
      <c r="S141" s="196">
        <v>0</v>
      </c>
      <c r="T141" s="197">
        <f t="shared" si="3"/>
        <v>0</v>
      </c>
      <c r="U141" s="35"/>
      <c r="V141" s="35"/>
      <c r="W141" s="35"/>
      <c r="X141" s="35"/>
      <c r="Y141" s="35"/>
      <c r="Z141" s="35"/>
      <c r="AA141" s="35"/>
      <c r="AB141" s="35"/>
      <c r="AC141" s="35"/>
      <c r="AD141" s="35"/>
      <c r="AE141" s="35"/>
      <c r="AR141" s="198" t="s">
        <v>1707</v>
      </c>
      <c r="AT141" s="198" t="s">
        <v>154</v>
      </c>
      <c r="AU141" s="198" t="s">
        <v>86</v>
      </c>
      <c r="AY141" s="18" t="s">
        <v>150</v>
      </c>
      <c r="BE141" s="199">
        <f t="shared" si="4"/>
        <v>0</v>
      </c>
      <c r="BF141" s="199">
        <f t="shared" si="5"/>
        <v>0</v>
      </c>
      <c r="BG141" s="199">
        <f t="shared" si="6"/>
        <v>0</v>
      </c>
      <c r="BH141" s="199">
        <f t="shared" si="7"/>
        <v>0</v>
      </c>
      <c r="BI141" s="199">
        <f t="shared" si="8"/>
        <v>0</v>
      </c>
      <c r="BJ141" s="18" t="s">
        <v>84</v>
      </c>
      <c r="BK141" s="199">
        <f t="shared" si="9"/>
        <v>0</v>
      </c>
      <c r="BL141" s="18" t="s">
        <v>1707</v>
      </c>
      <c r="BM141" s="198" t="s">
        <v>1765</v>
      </c>
    </row>
    <row r="142" spans="2:51" s="14" customFormat="1" ht="11.25">
      <c r="B142" s="211"/>
      <c r="C142" s="212"/>
      <c r="D142" s="202" t="s">
        <v>162</v>
      </c>
      <c r="E142" s="213" t="s">
        <v>1</v>
      </c>
      <c r="F142" s="214" t="s">
        <v>1766</v>
      </c>
      <c r="G142" s="212"/>
      <c r="H142" s="215">
        <v>2</v>
      </c>
      <c r="I142" s="216"/>
      <c r="J142" s="212"/>
      <c r="K142" s="212"/>
      <c r="L142" s="217"/>
      <c r="M142" s="218"/>
      <c r="N142" s="219"/>
      <c r="O142" s="219"/>
      <c r="P142" s="219"/>
      <c r="Q142" s="219"/>
      <c r="R142" s="219"/>
      <c r="S142" s="219"/>
      <c r="T142" s="220"/>
      <c r="AT142" s="221" t="s">
        <v>162</v>
      </c>
      <c r="AU142" s="221" t="s">
        <v>86</v>
      </c>
      <c r="AV142" s="14" t="s">
        <v>86</v>
      </c>
      <c r="AW142" s="14" t="s">
        <v>31</v>
      </c>
      <c r="AX142" s="14" t="s">
        <v>84</v>
      </c>
      <c r="AY142" s="221" t="s">
        <v>150</v>
      </c>
    </row>
    <row r="143" spans="1:65" s="2" customFormat="1" ht="24.2" customHeight="1">
      <c r="A143" s="35"/>
      <c r="B143" s="36"/>
      <c r="C143" s="187" t="s">
        <v>7</v>
      </c>
      <c r="D143" s="187" t="s">
        <v>154</v>
      </c>
      <c r="E143" s="188" t="s">
        <v>1767</v>
      </c>
      <c r="F143" s="189" t="s">
        <v>1768</v>
      </c>
      <c r="G143" s="190" t="s">
        <v>1706</v>
      </c>
      <c r="H143" s="191">
        <v>1</v>
      </c>
      <c r="I143" s="192"/>
      <c r="J143" s="193">
        <f>ROUND(I143*H143,2)</f>
        <v>0</v>
      </c>
      <c r="K143" s="189" t="s">
        <v>1</v>
      </c>
      <c r="L143" s="40"/>
      <c r="M143" s="194" t="s">
        <v>1</v>
      </c>
      <c r="N143" s="195" t="s">
        <v>41</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1707</v>
      </c>
      <c r="AT143" s="198" t="s">
        <v>154</v>
      </c>
      <c r="AU143" s="198" t="s">
        <v>86</v>
      </c>
      <c r="AY143" s="18" t="s">
        <v>150</v>
      </c>
      <c r="BE143" s="199">
        <f>IF(N143="základní",J143,0)</f>
        <v>0</v>
      </c>
      <c r="BF143" s="199">
        <f>IF(N143="snížená",J143,0)</f>
        <v>0</v>
      </c>
      <c r="BG143" s="199">
        <f>IF(N143="zákl. přenesená",J143,0)</f>
        <v>0</v>
      </c>
      <c r="BH143" s="199">
        <f>IF(N143="sníž. přenesená",J143,0)</f>
        <v>0</v>
      </c>
      <c r="BI143" s="199">
        <f>IF(N143="nulová",J143,0)</f>
        <v>0</v>
      </c>
      <c r="BJ143" s="18" t="s">
        <v>84</v>
      </c>
      <c r="BK143" s="199">
        <f>ROUND(I143*H143,2)</f>
        <v>0</v>
      </c>
      <c r="BL143" s="18" t="s">
        <v>1707</v>
      </c>
      <c r="BM143" s="198" t="s">
        <v>1769</v>
      </c>
    </row>
    <row r="144" spans="2:63" s="12" customFormat="1" ht="22.9" customHeight="1">
      <c r="B144" s="171"/>
      <c r="C144" s="172"/>
      <c r="D144" s="173" t="s">
        <v>75</v>
      </c>
      <c r="E144" s="185" t="s">
        <v>1770</v>
      </c>
      <c r="F144" s="185" t="s">
        <v>1771</v>
      </c>
      <c r="G144" s="172"/>
      <c r="H144" s="172"/>
      <c r="I144" s="175"/>
      <c r="J144" s="186">
        <f>BK144</f>
        <v>0</v>
      </c>
      <c r="K144" s="172"/>
      <c r="L144" s="177"/>
      <c r="M144" s="178"/>
      <c r="N144" s="179"/>
      <c r="O144" s="179"/>
      <c r="P144" s="180">
        <f>SUM(P145:P148)</f>
        <v>0</v>
      </c>
      <c r="Q144" s="179"/>
      <c r="R144" s="180">
        <f>SUM(R145:R148)</f>
        <v>0</v>
      </c>
      <c r="S144" s="179"/>
      <c r="T144" s="181">
        <f>SUM(T145:T148)</f>
        <v>0</v>
      </c>
      <c r="AR144" s="182" t="s">
        <v>159</v>
      </c>
      <c r="AT144" s="183" t="s">
        <v>75</v>
      </c>
      <c r="AU144" s="183" t="s">
        <v>84</v>
      </c>
      <c r="AY144" s="182" t="s">
        <v>150</v>
      </c>
      <c r="BK144" s="184">
        <f>SUM(BK145:BK148)</f>
        <v>0</v>
      </c>
    </row>
    <row r="145" spans="1:65" s="2" customFormat="1" ht="24.2" customHeight="1">
      <c r="A145" s="35"/>
      <c r="B145" s="36"/>
      <c r="C145" s="187" t="s">
        <v>334</v>
      </c>
      <c r="D145" s="187" t="s">
        <v>154</v>
      </c>
      <c r="E145" s="188" t="s">
        <v>1772</v>
      </c>
      <c r="F145" s="189" t="s">
        <v>1773</v>
      </c>
      <c r="G145" s="190" t="s">
        <v>1706</v>
      </c>
      <c r="H145" s="191">
        <v>1</v>
      </c>
      <c r="I145" s="192"/>
      <c r="J145" s="193">
        <f>ROUND(I145*H145,2)</f>
        <v>0</v>
      </c>
      <c r="K145" s="189" t="s">
        <v>1</v>
      </c>
      <c r="L145" s="40"/>
      <c r="M145" s="194" t="s">
        <v>1</v>
      </c>
      <c r="N145" s="195" t="s">
        <v>41</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1774</v>
      </c>
      <c r="AT145" s="198" t="s">
        <v>154</v>
      </c>
      <c r="AU145" s="198" t="s">
        <v>86</v>
      </c>
      <c r="AY145" s="18" t="s">
        <v>150</v>
      </c>
      <c r="BE145" s="199">
        <f>IF(N145="základní",J145,0)</f>
        <v>0</v>
      </c>
      <c r="BF145" s="199">
        <f>IF(N145="snížená",J145,0)</f>
        <v>0</v>
      </c>
      <c r="BG145" s="199">
        <f>IF(N145="zákl. přenesená",J145,0)</f>
        <v>0</v>
      </c>
      <c r="BH145" s="199">
        <f>IF(N145="sníž. přenesená",J145,0)</f>
        <v>0</v>
      </c>
      <c r="BI145" s="199">
        <f>IF(N145="nulová",J145,0)</f>
        <v>0</v>
      </c>
      <c r="BJ145" s="18" t="s">
        <v>84</v>
      </c>
      <c r="BK145" s="199">
        <f>ROUND(I145*H145,2)</f>
        <v>0</v>
      </c>
      <c r="BL145" s="18" t="s">
        <v>1774</v>
      </c>
      <c r="BM145" s="198" t="s">
        <v>1775</v>
      </c>
    </row>
    <row r="146" spans="1:65" s="2" customFormat="1" ht="37.9" customHeight="1">
      <c r="A146" s="35"/>
      <c r="B146" s="36"/>
      <c r="C146" s="187" t="s">
        <v>339</v>
      </c>
      <c r="D146" s="187" t="s">
        <v>154</v>
      </c>
      <c r="E146" s="188" t="s">
        <v>1776</v>
      </c>
      <c r="F146" s="189" t="s">
        <v>1777</v>
      </c>
      <c r="G146" s="190" t="s">
        <v>1706</v>
      </c>
      <c r="H146" s="191">
        <v>1</v>
      </c>
      <c r="I146" s="192"/>
      <c r="J146" s="193">
        <f>ROUND(I146*H146,2)</f>
        <v>0</v>
      </c>
      <c r="K146" s="189" t="s">
        <v>1</v>
      </c>
      <c r="L146" s="40"/>
      <c r="M146" s="194" t="s">
        <v>1</v>
      </c>
      <c r="N146" s="195" t="s">
        <v>41</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1774</v>
      </c>
      <c r="AT146" s="198" t="s">
        <v>154</v>
      </c>
      <c r="AU146" s="198" t="s">
        <v>86</v>
      </c>
      <c r="AY146" s="18" t="s">
        <v>150</v>
      </c>
      <c r="BE146" s="199">
        <f>IF(N146="základní",J146,0)</f>
        <v>0</v>
      </c>
      <c r="BF146" s="199">
        <f>IF(N146="snížená",J146,0)</f>
        <v>0</v>
      </c>
      <c r="BG146" s="199">
        <f>IF(N146="zákl. přenesená",J146,0)</f>
        <v>0</v>
      </c>
      <c r="BH146" s="199">
        <f>IF(N146="sníž. přenesená",J146,0)</f>
        <v>0</v>
      </c>
      <c r="BI146" s="199">
        <f>IF(N146="nulová",J146,0)</f>
        <v>0</v>
      </c>
      <c r="BJ146" s="18" t="s">
        <v>84</v>
      </c>
      <c r="BK146" s="199">
        <f>ROUND(I146*H146,2)</f>
        <v>0</v>
      </c>
      <c r="BL146" s="18" t="s">
        <v>1774</v>
      </c>
      <c r="BM146" s="198" t="s">
        <v>1778</v>
      </c>
    </row>
    <row r="147" spans="1:65" s="2" customFormat="1" ht="16.5" customHeight="1">
      <c r="A147" s="35"/>
      <c r="B147" s="36"/>
      <c r="C147" s="187" t="s">
        <v>348</v>
      </c>
      <c r="D147" s="187" t="s">
        <v>154</v>
      </c>
      <c r="E147" s="188" t="s">
        <v>1779</v>
      </c>
      <c r="F147" s="189" t="s">
        <v>1780</v>
      </c>
      <c r="G147" s="190" t="s">
        <v>1706</v>
      </c>
      <c r="H147" s="191">
        <v>1</v>
      </c>
      <c r="I147" s="192"/>
      <c r="J147" s="193">
        <f>ROUND(I147*H147,2)</f>
        <v>0</v>
      </c>
      <c r="K147" s="189" t="s">
        <v>1</v>
      </c>
      <c r="L147" s="40"/>
      <c r="M147" s="194" t="s">
        <v>1</v>
      </c>
      <c r="N147" s="195" t="s">
        <v>41</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1774</v>
      </c>
      <c r="AT147" s="198" t="s">
        <v>154</v>
      </c>
      <c r="AU147" s="198" t="s">
        <v>86</v>
      </c>
      <c r="AY147" s="18" t="s">
        <v>150</v>
      </c>
      <c r="BE147" s="199">
        <f>IF(N147="základní",J147,0)</f>
        <v>0</v>
      </c>
      <c r="BF147" s="199">
        <f>IF(N147="snížená",J147,0)</f>
        <v>0</v>
      </c>
      <c r="BG147" s="199">
        <f>IF(N147="zákl. přenesená",J147,0)</f>
        <v>0</v>
      </c>
      <c r="BH147" s="199">
        <f>IF(N147="sníž. přenesená",J147,0)</f>
        <v>0</v>
      </c>
      <c r="BI147" s="199">
        <f>IF(N147="nulová",J147,0)</f>
        <v>0</v>
      </c>
      <c r="BJ147" s="18" t="s">
        <v>84</v>
      </c>
      <c r="BK147" s="199">
        <f>ROUND(I147*H147,2)</f>
        <v>0</v>
      </c>
      <c r="BL147" s="18" t="s">
        <v>1774</v>
      </c>
      <c r="BM147" s="198" t="s">
        <v>1781</v>
      </c>
    </row>
    <row r="148" spans="1:65" s="2" customFormat="1" ht="21.75" customHeight="1">
      <c r="A148" s="35"/>
      <c r="B148" s="36"/>
      <c r="C148" s="187" t="s">
        <v>353</v>
      </c>
      <c r="D148" s="187" t="s">
        <v>154</v>
      </c>
      <c r="E148" s="188" t="s">
        <v>1782</v>
      </c>
      <c r="F148" s="189" t="s">
        <v>1783</v>
      </c>
      <c r="G148" s="190" t="s">
        <v>1706</v>
      </c>
      <c r="H148" s="191">
        <v>1</v>
      </c>
      <c r="I148" s="192"/>
      <c r="J148" s="193">
        <f>ROUND(I148*H148,2)</f>
        <v>0</v>
      </c>
      <c r="K148" s="189" t="s">
        <v>1</v>
      </c>
      <c r="L148" s="40"/>
      <c r="M148" s="254" t="s">
        <v>1</v>
      </c>
      <c r="N148" s="255" t="s">
        <v>41</v>
      </c>
      <c r="O148" s="256"/>
      <c r="P148" s="257">
        <f>O148*H148</f>
        <v>0</v>
      </c>
      <c r="Q148" s="257">
        <v>0</v>
      </c>
      <c r="R148" s="257">
        <f>Q148*H148</f>
        <v>0</v>
      </c>
      <c r="S148" s="257">
        <v>0</v>
      </c>
      <c r="T148" s="258">
        <f>S148*H148</f>
        <v>0</v>
      </c>
      <c r="U148" s="35"/>
      <c r="V148" s="35"/>
      <c r="W148" s="35"/>
      <c r="X148" s="35"/>
      <c r="Y148" s="35"/>
      <c r="Z148" s="35"/>
      <c r="AA148" s="35"/>
      <c r="AB148" s="35"/>
      <c r="AC148" s="35"/>
      <c r="AD148" s="35"/>
      <c r="AE148" s="35"/>
      <c r="AR148" s="198" t="s">
        <v>1774</v>
      </c>
      <c r="AT148" s="198" t="s">
        <v>154</v>
      </c>
      <c r="AU148" s="198" t="s">
        <v>86</v>
      </c>
      <c r="AY148" s="18" t="s">
        <v>150</v>
      </c>
      <c r="BE148" s="199">
        <f>IF(N148="základní",J148,0)</f>
        <v>0</v>
      </c>
      <c r="BF148" s="199">
        <f>IF(N148="snížená",J148,0)</f>
        <v>0</v>
      </c>
      <c r="BG148" s="199">
        <f>IF(N148="zákl. přenesená",J148,0)</f>
        <v>0</v>
      </c>
      <c r="BH148" s="199">
        <f>IF(N148="sníž. přenesená",J148,0)</f>
        <v>0</v>
      </c>
      <c r="BI148" s="199">
        <f>IF(N148="nulová",J148,0)</f>
        <v>0</v>
      </c>
      <c r="BJ148" s="18" t="s">
        <v>84</v>
      </c>
      <c r="BK148" s="199">
        <f>ROUND(I148*H148,2)</f>
        <v>0</v>
      </c>
      <c r="BL148" s="18" t="s">
        <v>1774</v>
      </c>
      <c r="BM148" s="198" t="s">
        <v>1784</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pYHNYcJiM/phfL6D7X5c3L2RET0LjZe9ZKh1O3Tl0YxdT25g7jy1ZHsLLj0yHz2X4muxJWQ3W4RbddMVjI4CFA==" saltValue="TF8mm9F66CsJEcTT6zHdyjzLJ0c4V7x8CmQXi5Eesl8L7m6kWcEeqodoZRlaZXNM9yMys5oBdlXGiRvLlNtgMQ==" spinCount="100000" sheet="1" objects="1" scenarios="1" formatColumns="0" formatRows="0" autoFilter="0"/>
  <autoFilter ref="C118:K148"/>
  <mergeCells count="9">
    <mergeCell ref="E87:H87"/>
    <mergeCell ref="E109:H109"/>
    <mergeCell ref="E111:H111"/>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2022-08-15T12:53:27Z</cp:lastPrinted>
  <dcterms:created xsi:type="dcterms:W3CDTF">2022-08-15T12:51:53Z</dcterms:created>
  <dcterms:modified xsi:type="dcterms:W3CDTF">2022-08-15T12:53:31Z</dcterms:modified>
  <cp:category/>
  <cp:version/>
  <cp:contentType/>
  <cp:contentStatus/>
</cp:coreProperties>
</file>