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Jesenice - Stavební úprav..." sheetId="2" r:id="rId2"/>
  </sheets>
  <definedNames>
    <definedName name="_xlnm.Print_Area" localSheetId="0">'Rekapitulace stavby'!$D$4:$AO$76,'Rekapitulace stavby'!$C$82:$AQ$96</definedName>
    <definedName name="_xlnm._FilterDatabase" localSheetId="1" hidden="1">'Jesenice - Stavební úprav...'!$C$153:$K$961</definedName>
    <definedName name="_xlnm.Print_Area" localSheetId="1">'Jesenice - Stavební úprav...'!$C$4:$J$76,'Jesenice - Stavební úprav...'!$C$82:$J$137,'Jesenice - Stavební úprav...'!$C$143:$J$961</definedName>
    <definedName name="_xlnm.Print_Titles" localSheetId="0">'Rekapitulace stavby'!$92:$92</definedName>
    <definedName name="_xlnm.Print_Titles" localSheetId="1">'Jesenice - Stavební úprav...'!$153:$153</definedName>
  </definedNames>
  <calcPr fullCalcOnLoad="1"/>
</workbook>
</file>

<file path=xl/sharedStrings.xml><?xml version="1.0" encoding="utf-8"?>
<sst xmlns="http://schemas.openxmlformats.org/spreadsheetml/2006/main" count="9756" uniqueCount="2277">
  <si>
    <t>Export Komplet</t>
  </si>
  <si>
    <t/>
  </si>
  <si>
    <t>2.0</t>
  </si>
  <si>
    <t>ZAMOK</t>
  </si>
  <si>
    <t>False</t>
  </si>
  <si>
    <t>{5fa62c56-2abe-4d34-8923-eeebaf2c30d7}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</si>
  <si>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</si>
  <si>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</si>
  <si>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</si>
  <si>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</si>
  <si>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</si>
  <si>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</si>
  <si>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</si>
  <si>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</si>
  <si>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Jesenice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</si>
  <si>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</si>
  <si>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</si>
  <si>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části objektu č.p. 420 - Výjezdové stanoviště ZZS</t>
  </si>
  <si>
    <t>KSO:</t>
  </si>
  <si>
    <t>CC-CZ:</t>
  </si>
  <si>
    <t>Místo:</t>
  </si>
  <si>
    <t>Jesenice č.p. 420, parc.č  841</t>
  </si>
  <si>
    <t>Datum:</t>
  </si>
  <si>
    <t>18. 1. 2022</t>
  </si>
  <si>
    <t>Zadavatel:</t>
  </si>
  <si>
    <t>IČ:</t>
  </si>
  <si>
    <t>Město Jesenice, Mírové náměstí 368,270 33 Jesenice</t>
  </si>
  <si>
    <t>DIČ:</t>
  </si>
  <si>
    <t>Uchazeč:</t>
  </si>
  <si>
    <t>Vyplň údaj</t>
  </si>
  <si>
    <t>Projektant:</t>
  </si>
  <si>
    <t>Iva Kroupová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</si>
  <si>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</si>
  <si>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</si>
  <si>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</si>
  <si>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</si>
  <si>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</si>
  <si>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</si>
  <si>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</si>
  <si>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</si>
  <si>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</si>
  <si>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</si>
  <si>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</si>
  <si>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</si>
  <si>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</si>
  <si>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</si>
  <si>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</si>
  <si>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</si>
  <si>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</si>
  <si>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</si>
  <si>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</si>
  <si>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</si>
  <si>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</si>
  <si>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</si>
  <si>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</si>
  <si>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</si>
  <si>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</si>
  <si>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</si>
  <si>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</si>
  <si>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</si>
  <si>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</si>
  <si>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</si>
  <si>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</si>
  <si>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</si>
  <si>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</si>
  <si>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</si>
  <si>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</si>
  <si>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</si>
  <si>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</si>
  <si>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</si>
  <si>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</si>
  <si>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</si>
  <si>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</si>
  <si>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</si>
  <si>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</si>
  <si>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</si>
  <si>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</si>
  <si>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</si>
  <si>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</si>
  <si>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</si>
  <si>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</si>
  <si>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</si>
  <si>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</si>
  <si>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</si>
  <si>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</si>
  <si>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</si>
  <si>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</si>
  <si>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</si>
  <si>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</si>
  <si>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</si>
  <si>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</si>
  <si>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</si>
  <si>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1-1 - Zemní práce ZTI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</si>
  <si>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</si>
  <si>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</si>
  <si>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</si>
  <si>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</si>
  <si>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</si>
  <si>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</si>
  <si>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</si>
  <si>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9-1 - Ostatní 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</si>
  <si>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</si>
  <si>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</si>
  <si>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</si>
  <si>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</si>
  <si>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</si>
  <si>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</si>
  <si>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</si>
  <si>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</si>
  <si>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</si>
  <si>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</si>
  <si>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</si>
  <si>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</si>
  <si>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</si>
  <si>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</si>
  <si>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</si>
  <si>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</si>
  <si>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</si>
  <si>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</si>
  <si>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</si>
  <si>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</si>
  <si>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</si>
  <si>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</si>
  <si>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</si>
  <si>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</si>
  <si>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</si>
  <si>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</si>
  <si>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M - Práce a dodávky M   </t>
  </si>
  <si>
    <t xml:space="preserve">    21-M - Elektromontáže   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</si>
  <si>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</si>
  <si>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</si>
  <si>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</si>
  <si>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</si>
  <si>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</si>
  <si>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</si>
  <si>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</si>
  <si>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</si>
  <si>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</si>
  <si>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</si>
  <si>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</si>
  <si>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</si>
  <si>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</si>
  <si>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</si>
  <si>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</si>
  <si>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</si>
  <si>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</si>
  <si>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</si>
  <si>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</si>
  <si>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</si>
  <si>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</si>
  <si>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</si>
  <si>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</si>
  <si>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</si>
  <si>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</si>
  <si>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1103649551</t>
  </si>
  <si>
    <t>VV</t>
  </si>
  <si>
    <t>5,57*3</t>
  </si>
  <si>
    <t>113107321</t>
  </si>
  <si>
    <t>Odstranění podkladu z kameniva drceného tl do 100 mm strojně pl do 50 m2</t>
  </si>
  <si>
    <t>-2129628977</t>
  </si>
  <si>
    <t>2,5*5</t>
  </si>
  <si>
    <t>3</t>
  </si>
  <si>
    <t>113107342</t>
  </si>
  <si>
    <t>Odstranění podkladu živičného tl přes 50 do 100 mm strojně pl do 50 m2</t>
  </si>
  <si>
    <t>9193631</t>
  </si>
  <si>
    <t>122111101</t>
  </si>
  <si>
    <t>Odkopávky a prokopávky v hornině třídy těžitelnosti I, skupiny 1 a 2 ručně</t>
  </si>
  <si>
    <t>m3</t>
  </si>
  <si>
    <t>898465748</t>
  </si>
  <si>
    <t>" garáž"</t>
  </si>
  <si>
    <t>30,47*0,3</t>
  </si>
  <si>
    <t>"chodník"</t>
  </si>
  <si>
    <t>5,5*1,7*0,4</t>
  </si>
  <si>
    <t>Součet</t>
  </si>
  <si>
    <t>5</t>
  </si>
  <si>
    <t>122151101</t>
  </si>
  <si>
    <t>Odkopávky a prokopávky nezapažené v hornině třídy těžitelnosti I skupiny 1 a 2 objem do 20 m3 strojně</t>
  </si>
  <si>
    <t>-328235290</t>
  </si>
  <si>
    <t>" pro doplnění zpevněné plochy"</t>
  </si>
  <si>
    <t>6,6*1,4*0,3</t>
  </si>
  <si>
    <t>" nový vjezd"</t>
  </si>
  <si>
    <t>5*2,5*0,5</t>
  </si>
  <si>
    <t>6</t>
  </si>
  <si>
    <t>132111401</t>
  </si>
  <si>
    <t>Hloubená vykopávka pod základy v hornině třídy těžitelnosti I skupiny 1 a 2 ručně</t>
  </si>
  <si>
    <t>-1424734936</t>
  </si>
  <si>
    <t>3,5*0,6*0,4</t>
  </si>
  <si>
    <t>7</t>
  </si>
  <si>
    <t>132112131</t>
  </si>
  <si>
    <t>Hloubení nezapažených rýh šířky do 800 mm v soudržných horninách třídy těžitelnosti I skupiny 1 a 2 ručně</t>
  </si>
  <si>
    <t>1508120705</t>
  </si>
  <si>
    <t>" nová kamenná zeď"</t>
  </si>
  <si>
    <t>2,2*0,6*0,8</t>
  </si>
  <si>
    <t>" chodník"</t>
  </si>
  <si>
    <t>2,2*2*0,5</t>
  </si>
  <si>
    <t>8</t>
  </si>
  <si>
    <t>162211311</t>
  </si>
  <si>
    <t>Vodorovné přemístění výkopku z horniny třídy těžitelnosti I skupiny 1 až 3 stavebním kolečkem do 10 m</t>
  </si>
  <si>
    <t>1377048839</t>
  </si>
  <si>
    <t>12,881+9,022+0,84+3,256</t>
  </si>
  <si>
    <t>-2,5</t>
  </si>
  <si>
    <t>9</t>
  </si>
  <si>
    <t>162751117</t>
  </si>
  <si>
    <t>Vodorovné přemístění přes 9 000 do 10000 m výkopku/sypaniny z horniny třídy těžitelnosti I skupiny 1 až 3</t>
  </si>
  <si>
    <t>1213843950</t>
  </si>
  <si>
    <t>10</t>
  </si>
  <si>
    <t>162751119</t>
  </si>
  <si>
    <t>Příplatek k vodorovnému přemístění výkopku/sypaniny z horniny třídy těžitelnosti I skupiny 1 až 3 ZKD 1000 m přes 10000 m</t>
  </si>
  <si>
    <t>-61691963</t>
  </si>
  <si>
    <t>23,499*20</t>
  </si>
  <si>
    <t>11</t>
  </si>
  <si>
    <t>167111101</t>
  </si>
  <si>
    <t>Nakládání výkopku z hornin třídy těžitelnosti I skupiny 1 až 3 ručně</t>
  </si>
  <si>
    <t>-805114571</t>
  </si>
  <si>
    <t>12</t>
  </si>
  <si>
    <t>171201221</t>
  </si>
  <si>
    <t>Poplatek za uložení na skládce (skládkovné) zeminy a kamení kód odpadu 17 05 04</t>
  </si>
  <si>
    <t>t</t>
  </si>
  <si>
    <t>1504927467</t>
  </si>
  <si>
    <t>23,499*1,6 'Přepočtené koeficientem množství</t>
  </si>
  <si>
    <t>13</t>
  </si>
  <si>
    <t>171251201</t>
  </si>
  <si>
    <t>Uložení sypaniny na skládky nebo meziskládky</t>
  </si>
  <si>
    <t>1301685072</t>
  </si>
  <si>
    <t>14</t>
  </si>
  <si>
    <t>174111101</t>
  </si>
  <si>
    <t>Zásyp jam, šachet rýh nebo kolem objektů sypaninou se zhutněním ručně</t>
  </si>
  <si>
    <t>1305039551</t>
  </si>
  <si>
    <t>2,5</t>
  </si>
  <si>
    <t>181911102</t>
  </si>
  <si>
    <t>Úprava pláně v hornině třídy těžitelnosti I skupiny 1 až 2 se zhutněním ručně</t>
  </si>
  <si>
    <t>1432900806</t>
  </si>
  <si>
    <t>30,47</t>
  </si>
  <si>
    <t>12,5+9,3</t>
  </si>
  <si>
    <t>5,5*1,7</t>
  </si>
  <si>
    <t>1-1</t>
  </si>
  <si>
    <t>Zemní práce ZTI</t>
  </si>
  <si>
    <t>16</t>
  </si>
  <si>
    <t>-1489999872</t>
  </si>
  <si>
    <t>27*0,6*0,8</t>
  </si>
  <si>
    <t>17</t>
  </si>
  <si>
    <t>-740207874</t>
  </si>
  <si>
    <t>6,48+1,944</t>
  </si>
  <si>
    <t>18</t>
  </si>
  <si>
    <t>-812278734</t>
  </si>
  <si>
    <t>19</t>
  </si>
  <si>
    <t>1876990008</t>
  </si>
  <si>
    <t>8,424*20</t>
  </si>
  <si>
    <t>20</t>
  </si>
  <si>
    <t>-1743708733</t>
  </si>
  <si>
    <t>-2108302018</t>
  </si>
  <si>
    <t>8,424*1,6 'Přepočtené koeficientem množství</t>
  </si>
  <si>
    <t>22</t>
  </si>
  <si>
    <t>653882603</t>
  </si>
  <si>
    <t>23</t>
  </si>
  <si>
    <t>-1248216299</t>
  </si>
  <si>
    <t>12,96-8,424</t>
  </si>
  <si>
    <t>24</t>
  </si>
  <si>
    <t>175111101</t>
  </si>
  <si>
    <t>Obsypání potrubí ručně sypaninou bez prohození, uloženou do 3 m</t>
  </si>
  <si>
    <t>-55015120</t>
  </si>
  <si>
    <t>27*0,6*0,4</t>
  </si>
  <si>
    <t>25</t>
  </si>
  <si>
    <t>M</t>
  </si>
  <si>
    <t>58331200</t>
  </si>
  <si>
    <t>štěrkopísek netříděný zásypový</t>
  </si>
  <si>
    <t>408369336</t>
  </si>
  <si>
    <t>6,48*2 'Přepočtené koeficientem množství</t>
  </si>
  <si>
    <t>26</t>
  </si>
  <si>
    <t>451573111</t>
  </si>
  <si>
    <t>Lože pod potrubí otevřený výkop ze štěrkopísku</t>
  </si>
  <si>
    <t>-591052094</t>
  </si>
  <si>
    <t>27*0,6*0,12</t>
  </si>
  <si>
    <t>27</t>
  </si>
  <si>
    <t>113107442</t>
  </si>
  <si>
    <t>Odstranění podkladu živičných tl přes 50 do 100 mm při překopech strojně pl do 15 m2</t>
  </si>
  <si>
    <t>-1896698716</t>
  </si>
  <si>
    <t>28</t>
  </si>
  <si>
    <t>566901122</t>
  </si>
  <si>
    <t>Vyspravení podkladu po překopech inženýrských sítí plochy do 15 m2 štěrkopískem tl. 150 mm</t>
  </si>
  <si>
    <t>-1247684335</t>
  </si>
  <si>
    <t>29</t>
  </si>
  <si>
    <t>572330111</t>
  </si>
  <si>
    <t>Vyspravení krytu komunikací po překopech pl do 15 m2 obalovaným kamenivem tl přes 20 do 50 mm</t>
  </si>
  <si>
    <t>-802008818</t>
  </si>
  <si>
    <t>Zakládání</t>
  </si>
  <si>
    <t>30</t>
  </si>
  <si>
    <t>274311611</t>
  </si>
  <si>
    <t>Základové pásy prokládané kamenem z betonu tř. C 16/20</t>
  </si>
  <si>
    <t>-650867021</t>
  </si>
  <si>
    <t>2,2*0,6*0,9</t>
  </si>
  <si>
    <t>31</t>
  </si>
  <si>
    <t>274351121</t>
  </si>
  <si>
    <t>Zřízení bednění základových pasů rovného</t>
  </si>
  <si>
    <t>-929035750</t>
  </si>
  <si>
    <t>2,2*0,3</t>
  </si>
  <si>
    <t>32</t>
  </si>
  <si>
    <t>279232513</t>
  </si>
  <si>
    <t>Postupná podezdívka základového zdiva cihlami betonovými na MC</t>
  </si>
  <si>
    <t>-97126254</t>
  </si>
  <si>
    <t>Svislé a kompletní konstrukce</t>
  </si>
  <si>
    <t>33</t>
  </si>
  <si>
    <t>311213113</t>
  </si>
  <si>
    <t>Zdivo z nepravidelných kamenů na maltu objem jednoho kamene do 0,02 m3 š spáry přes 10 do 20 mm</t>
  </si>
  <si>
    <t>-764860331</t>
  </si>
  <si>
    <t>2,2*0,5*0,46</t>
  </si>
  <si>
    <t>34</t>
  </si>
  <si>
    <t>311272211</t>
  </si>
  <si>
    <t>Zdivo z pórobetonových tvárnic hladkých do P2 do 450 kg/m3 na tenkovrstvou maltu tl 300 mm</t>
  </si>
  <si>
    <t>-2103863170</t>
  </si>
  <si>
    <t>0,32*1,4</t>
  </si>
  <si>
    <t>35</t>
  </si>
  <si>
    <t>316381115.1</t>
  </si>
  <si>
    <t>Krycí desky tl přes 50 do 80 mm z betonu tř. C 12/15 až C 16/20 s přesahy do 70 mm</t>
  </si>
  <si>
    <t>1502639336</t>
  </si>
  <si>
    <t>" zídka"</t>
  </si>
  <si>
    <t>2,25*0,6</t>
  </si>
  <si>
    <t>36</t>
  </si>
  <si>
    <t>317142420</t>
  </si>
  <si>
    <t>Překlad nenosný pórobetonový š 100 mm v do 250 mm na tenkovrstvou maltu dl do 1000 mm</t>
  </si>
  <si>
    <t>kus</t>
  </si>
  <si>
    <t>-1048965911</t>
  </si>
  <si>
    <t>37</t>
  </si>
  <si>
    <t>317941121</t>
  </si>
  <si>
    <t>Osazování ocelových válcovaných nosníků na zdivu I, IE, U, UE nebo L do č. 12 nebo výšky do 120 mm</t>
  </si>
  <si>
    <t>-323581477</t>
  </si>
  <si>
    <t>" 60/45/5"</t>
  </si>
  <si>
    <t>(1,2*2*4+1,1*2*5)*0,00479</t>
  </si>
  <si>
    <t>"60/60/6"</t>
  </si>
  <si>
    <t>2*1,9*2*0,00642</t>
  </si>
  <si>
    <t>" I80"</t>
  </si>
  <si>
    <t>0,9*3*0,00594</t>
  </si>
  <si>
    <t>38</t>
  </si>
  <si>
    <t>13010508</t>
  </si>
  <si>
    <t>úhelník ocelový nerovnostranný jakost S235JR (11 375) 60x40x5mm</t>
  </si>
  <si>
    <t>685525558</t>
  </si>
  <si>
    <t>0,099*1,1</t>
  </si>
  <si>
    <t>39</t>
  </si>
  <si>
    <t>13010424</t>
  </si>
  <si>
    <t>úhelník ocelový rovnostranný jakost S235JR (11 375) 60x60x6mm</t>
  </si>
  <si>
    <t>261172987</t>
  </si>
  <si>
    <t>0,049*1,1</t>
  </si>
  <si>
    <t>40</t>
  </si>
  <si>
    <t>13010710</t>
  </si>
  <si>
    <t>ocel profilová jakost S235JR (11 375) průřez I (IPN) 80</t>
  </si>
  <si>
    <t>1087454556</t>
  </si>
  <si>
    <t>0,016*1,1</t>
  </si>
  <si>
    <t>41</t>
  </si>
  <si>
    <t>317941123</t>
  </si>
  <si>
    <t>Osazování ocelových válcovaných nosníků na zdivu I, IE, U, UE nebo L přes č. 14 do č. 22 nebo výšky do 220 mm</t>
  </si>
  <si>
    <t>-1573584113</t>
  </si>
  <si>
    <t>" HEB 14"</t>
  </si>
  <si>
    <t>2*3,6*0,0337</t>
  </si>
  <si>
    <t>" U18"</t>
  </si>
  <si>
    <t>3,6*0,022</t>
  </si>
  <si>
    <t>42</t>
  </si>
  <si>
    <t>13010974</t>
  </si>
  <si>
    <t>ocel profilová jakost S235JR (11 375) průřez HEB 140</t>
  </si>
  <si>
    <t>1636182319</t>
  </si>
  <si>
    <t>0,243*1,1</t>
  </si>
  <si>
    <t>43</t>
  </si>
  <si>
    <t>13010824</t>
  </si>
  <si>
    <t>ocel profilová jakost S235JR (11 375) průřez U (UPN) 180</t>
  </si>
  <si>
    <t>-1711537227</t>
  </si>
  <si>
    <t>0,079*1,1</t>
  </si>
  <si>
    <t>44</t>
  </si>
  <si>
    <t>339921132</t>
  </si>
  <si>
    <t>Osazování betonových palisád do betonového základu v řadě výšky prvku přes 0,5 do 1 m</t>
  </si>
  <si>
    <t>m</t>
  </si>
  <si>
    <t>2091149562</t>
  </si>
  <si>
    <t>45</t>
  </si>
  <si>
    <t>BET.P60P01</t>
  </si>
  <si>
    <t>BEST-PALISÁDA PREMIUM/60CM PŘÍRODNÍ</t>
  </si>
  <si>
    <t>846299612</t>
  </si>
  <si>
    <t>11*9+2</t>
  </si>
  <si>
    <t>46</t>
  </si>
  <si>
    <t>340271021</t>
  </si>
  <si>
    <t>Zazdívka otvorů v příčkách nebo stěnách pl přes 0,25 do 1 m2 tvárnicemi pórobetonovými tl 100 mm</t>
  </si>
  <si>
    <t>-1206162556</t>
  </si>
  <si>
    <t>0,605*2,1</t>
  </si>
  <si>
    <t>0,25*2,1</t>
  </si>
  <si>
    <t>0,9*2,1</t>
  </si>
  <si>
    <t>47</t>
  </si>
  <si>
    <t>342272225</t>
  </si>
  <si>
    <t>Příčka z pórobetonových hladkých tvárnic na tenkovrstvou maltu tl 100 mm</t>
  </si>
  <si>
    <t>-1967873355</t>
  </si>
  <si>
    <t>1,19*3,1-0,8*2</t>
  </si>
  <si>
    <t>(3,66+1,7+1,37)*3,1-(0,8*2+0,7*2)</t>
  </si>
  <si>
    <t>1,37*3,1*2</t>
  </si>
  <si>
    <t>0,6*3,1</t>
  </si>
  <si>
    <t>(0,2*2+0,8)*2,5</t>
  </si>
  <si>
    <t>1,49*3,1-0,7*2</t>
  </si>
  <si>
    <t>Mezisoučet</t>
  </si>
  <si>
    <t>" dozdění stáv. příček pro provedení celoplošného bednění"</t>
  </si>
  <si>
    <t>(3,5+5+9+3,3+3,5)*0,4</t>
  </si>
  <si>
    <t>48</t>
  </si>
  <si>
    <t>342272235</t>
  </si>
  <si>
    <t>Příčka z pórobetonových hladkých tvárnic na tenkovrstvou maltu tl 125 mm</t>
  </si>
  <si>
    <t>-539698151</t>
  </si>
  <si>
    <t>1,49*3,1</t>
  </si>
  <si>
    <t>3,62*3,1*2</t>
  </si>
  <si>
    <t>1,6*3,1*2-1,4*2,1*2</t>
  </si>
  <si>
    <t>49</t>
  </si>
  <si>
    <t>342272245</t>
  </si>
  <si>
    <t>Příčka z pórobetonových hladkých tvárnic na tenkovrstvou maltu tl 150 mm</t>
  </si>
  <si>
    <t>2129093023</t>
  </si>
  <si>
    <t>(2,04+2,5+3,5)*3,1</t>
  </si>
  <si>
    <t>50</t>
  </si>
  <si>
    <t>342291111</t>
  </si>
  <si>
    <t>Ukotvení příček montážní polyuretanovou pěnou tl příčky do 100 mm</t>
  </si>
  <si>
    <t>-187235936</t>
  </si>
  <si>
    <t>1,6+1,19+3,27+9,8+7,5+1,49*2+3,42*2+1,37*2</t>
  </si>
  <si>
    <t>51</t>
  </si>
  <si>
    <t>342291112</t>
  </si>
  <si>
    <t>Ukotvení příček montážní polyuretanovou pěnou tl příčky přes 100 mm</t>
  </si>
  <si>
    <t>527040529</t>
  </si>
  <si>
    <t>3,47*2+3,5+2,04+2,5+1,6*2</t>
  </si>
  <si>
    <t>52</t>
  </si>
  <si>
    <t>342291121</t>
  </si>
  <si>
    <t>Ukotvení příček k cihelným konstrukcím plochými kotvami</t>
  </si>
  <si>
    <t>538757656</t>
  </si>
  <si>
    <t>3,1*12</t>
  </si>
  <si>
    <t>53</t>
  </si>
  <si>
    <t>346272226</t>
  </si>
  <si>
    <t>Přizdívka z pórobetonových tvárnic tl 75 mm</t>
  </si>
  <si>
    <t>-686779770</t>
  </si>
  <si>
    <t>" ostění vstupních dveří"</t>
  </si>
  <si>
    <t>0,3*2,1*2</t>
  </si>
  <si>
    <t>54</t>
  </si>
  <si>
    <t>346272236</t>
  </si>
  <si>
    <t>Přizdívka z pórobetonových tvárnic tl 100 mm</t>
  </si>
  <si>
    <t>1728937393</t>
  </si>
  <si>
    <t>3,47*3,1</t>
  </si>
  <si>
    <t>3,08*3,1</t>
  </si>
  <si>
    <t>55</t>
  </si>
  <si>
    <t>346272256</t>
  </si>
  <si>
    <t>Přizdívka z pórobetonových tvárnic tl 150 mm</t>
  </si>
  <si>
    <t>260694779</t>
  </si>
  <si>
    <t>" WC"</t>
  </si>
  <si>
    <t>(1,095+1,12+0,9)*1,25</t>
  </si>
  <si>
    <t>" ostění - garáž"</t>
  </si>
  <si>
    <t>(0,47*4)*1,28+1,51*0,47*2</t>
  </si>
  <si>
    <t>Vodorovné konstrukce</t>
  </si>
  <si>
    <t>56</t>
  </si>
  <si>
    <t>411362021</t>
  </si>
  <si>
    <t>Výztuž stropů svařovanými sítěmi Kari</t>
  </si>
  <si>
    <t>72037357</t>
  </si>
  <si>
    <t>3,5*0,5*0,01235*1,1</t>
  </si>
  <si>
    <t>57</t>
  </si>
  <si>
    <t>411388531</t>
  </si>
  <si>
    <t>Zabetonování otvorů pl do 1 m2 ve stropech vč. bednění, odbednění</t>
  </si>
  <si>
    <t>-978245911</t>
  </si>
  <si>
    <t>3,5*0,5*0,3</t>
  </si>
  <si>
    <t>58</t>
  </si>
  <si>
    <t>434313113.BET</t>
  </si>
  <si>
    <t>Schody z  prefabrikátů BEST-Canto se zřízením podkladních stupňů z betonu C 16/20</t>
  </si>
  <si>
    <t>601923734</t>
  </si>
  <si>
    <t>1,5*6</t>
  </si>
  <si>
    <t>Komunikace pozemní</t>
  </si>
  <si>
    <t>59</t>
  </si>
  <si>
    <t>564710011</t>
  </si>
  <si>
    <t>Podklad z kameniva hrubého drceného vel. 8-16 mm tl 50 mm</t>
  </si>
  <si>
    <t>447336103</t>
  </si>
  <si>
    <t>0,55*1,5+2,875*1,5+0,66*1,5</t>
  </si>
  <si>
    <t>60</t>
  </si>
  <si>
    <t>564731111</t>
  </si>
  <si>
    <t>Podklad z kameniva hrubého drceného vel. 32-63 mm tl 100 mm (0-63)</t>
  </si>
  <si>
    <t>-977561890</t>
  </si>
  <si>
    <t>61</t>
  </si>
  <si>
    <t>564750111</t>
  </si>
  <si>
    <t>Podklad z kameniva hrubého drceného vel. 16-32 mm tl 150 mm (0-32)</t>
  </si>
  <si>
    <t>1035081280</t>
  </si>
  <si>
    <t>62</t>
  </si>
  <si>
    <t>564861111</t>
  </si>
  <si>
    <t>Podklad ze štěrkodrtě ŠD tl 200 mm</t>
  </si>
  <si>
    <t>-1738843833</t>
  </si>
  <si>
    <t>63</t>
  </si>
  <si>
    <t>565165101</t>
  </si>
  <si>
    <t>Asfaltový beton vrstva podkladní ACP 16 (obalované kamenivo OKS) tl 80 mm š do 1,5 m</t>
  </si>
  <si>
    <t>23924081</t>
  </si>
  <si>
    <t>64</t>
  </si>
  <si>
    <t>573231108</t>
  </si>
  <si>
    <t>Postřik živičný spojovací ze silniční emulze v množství 0,50 kg/m2</t>
  </si>
  <si>
    <t>473973529</t>
  </si>
  <si>
    <t>65</t>
  </si>
  <si>
    <t>577144031</t>
  </si>
  <si>
    <t>Asfaltový beton vrstva obrusná ACO 11 (ABS) tř. I tl 50 mm š do 1,5 m z modifikovaného asfaltu</t>
  </si>
  <si>
    <t>1730476580</t>
  </si>
  <si>
    <t>66</t>
  </si>
  <si>
    <t>596211110</t>
  </si>
  <si>
    <t>Kladení zámkové dlažby komunikací pro pěší tl 60 mm skupiny A pl do 50 m2</t>
  </si>
  <si>
    <t>121828593</t>
  </si>
  <si>
    <t>67</t>
  </si>
  <si>
    <t>59245018</t>
  </si>
  <si>
    <t>dlažba tvar obdélník betonová 200x100x60mm přírodní</t>
  </si>
  <si>
    <t>-632973163</t>
  </si>
  <si>
    <t>6,128*1,03 'Přepočtené koeficientem množství</t>
  </si>
  <si>
    <t>Úpravy povrchů, podlahy a osazování výplní</t>
  </si>
  <si>
    <t>68</t>
  </si>
  <si>
    <t>611135001</t>
  </si>
  <si>
    <t>Vyrovnání podkladu vnitřních stropů maltou vápenocementovou tl do 10 mm</t>
  </si>
  <si>
    <t>-903649647</t>
  </si>
  <si>
    <t>69</t>
  </si>
  <si>
    <t>611311131</t>
  </si>
  <si>
    <t>Potažení vnitřních rovných stropů vápenným štukem tloušťky do 3 mm</t>
  </si>
  <si>
    <t>291364572</t>
  </si>
  <si>
    <t>70</t>
  </si>
  <si>
    <t>612142001</t>
  </si>
  <si>
    <t>Potažení vnitřních stěn sklovláknitým pletivem vtlačeným do tenkovrstvé hmoty</t>
  </si>
  <si>
    <t>-27011877</t>
  </si>
  <si>
    <t>" nové příčky"</t>
  </si>
  <si>
    <t>(3,52+1,4+3,63*5)*2,8</t>
  </si>
  <si>
    <t>(3,66+2,1)*2,8</t>
  </si>
  <si>
    <t>(1,6*5+1,095*4+1,12*2)*0,8</t>
  </si>
  <si>
    <t>(0,95*2+1,37*4+0,97+0,1+0,6+2,04+2,1)*0,8</t>
  </si>
  <si>
    <t>(1,49*4)*2,8-0,7*2</t>
  </si>
  <si>
    <t>" stávající stěny"</t>
  </si>
  <si>
    <t>205,904</t>
  </si>
  <si>
    <t>71</t>
  </si>
  <si>
    <t>612311131</t>
  </si>
  <si>
    <t>Potažení vnitřních stěn vápenným štukem tloušťky do 3 mm</t>
  </si>
  <si>
    <t>2010215762</t>
  </si>
  <si>
    <t>72</t>
  </si>
  <si>
    <t>612321121</t>
  </si>
  <si>
    <t>Vápenocementová omítka hladká jednovrstvá vnitřních stěn nanášená ručně</t>
  </si>
  <si>
    <t>1567285291</t>
  </si>
  <si>
    <t>(8,88+3,56+4,76+5,22+0,14*6)*2,8</t>
  </si>
  <si>
    <t>-(1,83*1,25*2+2,56*1,25*2)+(1,83*2+2,56*2+1,25*8)*0,15</t>
  </si>
  <si>
    <t>(2,44*2+3,62)*2,8-1,96*1,47+(1,96+1,47*2)*0,15</t>
  </si>
  <si>
    <t>(2,2*2)*2,8</t>
  </si>
  <si>
    <t>(3,17*2)*2,8-1,95*1,46+(1,96+1,46*2)*0,15</t>
  </si>
  <si>
    <t>(7,5*2)*2,8</t>
  </si>
  <si>
    <t>1,4*2*2,8</t>
  </si>
  <si>
    <t>(3,42*2+2,75*2)*2,8-(1,34*1,41)+(1,34+1,41*2)*0,15</t>
  </si>
  <si>
    <t>(3,42+1,7+1,35)*2,8</t>
  </si>
  <si>
    <t>(0,95*2*2,8)+(2,1+2,04+3,66)*3-0,5*1,4</t>
  </si>
  <si>
    <t>" pod obklad - stávající stěny"</t>
  </si>
  <si>
    <t>-29,94</t>
  </si>
  <si>
    <t>73</t>
  </si>
  <si>
    <t>612321141</t>
  </si>
  <si>
    <t>Vápenocementová omítka štuková dvouvrstvá vnitřních stěn nanášená ručně</t>
  </si>
  <si>
    <t>446431301</t>
  </si>
  <si>
    <t>(3,5*2+8,28*2)*2,86-(3,1*2,9)</t>
  </si>
  <si>
    <t>(3,1+2,9*2)*0,63</t>
  </si>
  <si>
    <t>-(1,51*1,28*2)</t>
  </si>
  <si>
    <t>(1,514+1,28*2)*0,47</t>
  </si>
  <si>
    <t>74</t>
  </si>
  <si>
    <t>612331121</t>
  </si>
  <si>
    <t>Cementová omítka hladká jednovrstvá vnitřních stěn nanášená ručně</t>
  </si>
  <si>
    <t>-170900759</t>
  </si>
  <si>
    <t>(3,42+1,35+1,8)*2-(0,7*2)</t>
  </si>
  <si>
    <t>(2,04+2,1+2,04)*2-0,7*2</t>
  </si>
  <si>
    <t>(1,6+0,15)*2</t>
  </si>
  <si>
    <t>(0,95*2+1,37)*2-0,7*2*2</t>
  </si>
  <si>
    <t>75</t>
  </si>
  <si>
    <t>615142002</t>
  </si>
  <si>
    <t>Potažení vnitřních nosníků sklovláknitým pletivem</t>
  </si>
  <si>
    <t>-1024593673</t>
  </si>
  <si>
    <t>76</t>
  </si>
  <si>
    <t>619991011</t>
  </si>
  <si>
    <t>Obalení konstrukcí a prvků fólií přilepenou lepící páskou</t>
  </si>
  <si>
    <t>1404254517</t>
  </si>
  <si>
    <t>1,9*1,25+2,56*1,28*2+1,83*1,25+1,96*1,47*2+1,34*1,4+0,5*1,4*2</t>
  </si>
  <si>
    <t>77</t>
  </si>
  <si>
    <t>621211011</t>
  </si>
  <si>
    <t>Montáž kontaktního zateplení vnějších podhledů lepením a mechanickým kotvením polystyrénových desek do betonu nebo zdiva tl přes 40 do 80 mm</t>
  </si>
  <si>
    <t>1040226589</t>
  </si>
  <si>
    <t>" strop garáže"</t>
  </si>
  <si>
    <t>78</t>
  </si>
  <si>
    <t>28376073</t>
  </si>
  <si>
    <t>deska EPS grafitová fasádní λ=0,030-0,031 tl 50mm</t>
  </si>
  <si>
    <t>-1273453840</t>
  </si>
  <si>
    <t>30,47*1,05 'Přepočtené koeficientem množství</t>
  </si>
  <si>
    <t>79</t>
  </si>
  <si>
    <t>629135101</t>
  </si>
  <si>
    <t>Vyrovnávací vrstva pod klempířské prvky z MC š do 150 mm</t>
  </si>
  <si>
    <t>-1653575731</t>
  </si>
  <si>
    <t>0,5*2+0,4+1,4+2*2+1,85+2,55*2</t>
  </si>
  <si>
    <t>80</t>
  </si>
  <si>
    <t>631311134</t>
  </si>
  <si>
    <t>Mazanina tl přes 120 do 240 mm z betonu prostého bez zvýšených nároků na prostředí tř. C 16/20</t>
  </si>
  <si>
    <t>-1241733424</t>
  </si>
  <si>
    <t>(8,28*3,5+3,1*0,63)*0,15</t>
  </si>
  <si>
    <t>81</t>
  </si>
  <si>
    <t>631319200.1</t>
  </si>
  <si>
    <t>Průmyslová betonová podlaha s rozptýlenou výztuží a korundovým vsypem tl. 160 mm</t>
  </si>
  <si>
    <t>342943107</t>
  </si>
  <si>
    <t>82</t>
  </si>
  <si>
    <t>632451212</t>
  </si>
  <si>
    <t>Potěr cementový samonivelační litý C20 tl přes 35 do 40 mm</t>
  </si>
  <si>
    <t>1666119624</t>
  </si>
  <si>
    <t>112,24</t>
  </si>
  <si>
    <t>83</t>
  </si>
  <si>
    <t>642946111</t>
  </si>
  <si>
    <t>Osazování pouzdra posuvných dveří s jednou kapsou pro jedno křídlo š do 800 mm do zděné příčky</t>
  </si>
  <si>
    <t>1313659321</t>
  </si>
  <si>
    <t>84</t>
  </si>
  <si>
    <t>55331611</t>
  </si>
  <si>
    <t>pouzdro stavební posuvných dveří jednopouzdrové 700mm standardní rozměr</t>
  </si>
  <si>
    <t>-1587251871</t>
  </si>
  <si>
    <t>Trubní vedení</t>
  </si>
  <si>
    <t>85</t>
  </si>
  <si>
    <t>837371221</t>
  </si>
  <si>
    <t>Montáž kameninových tvarovek odbočných s integrovaným těsněním otevřený výkop DN 300</t>
  </si>
  <si>
    <t>960425665</t>
  </si>
  <si>
    <t>86</t>
  </si>
  <si>
    <t>597117741</t>
  </si>
  <si>
    <t xml:space="preserve">odbočná tvarovka na kemeninové potrubí  DN 300/200 </t>
  </si>
  <si>
    <t>-153171448</t>
  </si>
  <si>
    <t>87</t>
  </si>
  <si>
    <t>837371229</t>
  </si>
  <si>
    <t>Napojení výřezem na stáv. ležatou kanalizaci</t>
  </si>
  <si>
    <t>soub</t>
  </si>
  <si>
    <t>-177233255</t>
  </si>
  <si>
    <t>88</t>
  </si>
  <si>
    <t>894812200</t>
  </si>
  <si>
    <t xml:space="preserve">Revizní a čistící šachta z PP šachtové dno DN 425/200 </t>
  </si>
  <si>
    <t>-1452259609</t>
  </si>
  <si>
    <t>89</t>
  </si>
  <si>
    <t>894812242</t>
  </si>
  <si>
    <t>Revizní a čistící šachta z PP DN 425 šachtová roura teleskopická světlé hloubky 750 mm</t>
  </si>
  <si>
    <t>-580622916</t>
  </si>
  <si>
    <t>90</t>
  </si>
  <si>
    <t>894812262</t>
  </si>
  <si>
    <t>Revizní a čistící šachta z PP DN 425 poklop litinový plný do teleskopické trubky pro třídu zatížení D400</t>
  </si>
  <si>
    <t>-1481512954</t>
  </si>
  <si>
    <t>Ostatní konstrukce a práce, bourání</t>
  </si>
  <si>
    <t>91</t>
  </si>
  <si>
    <t>919735112</t>
  </si>
  <si>
    <t>Řezání stávajícího živičného krytu hl přes 50 do 100 mm</t>
  </si>
  <si>
    <t>-2119593637</t>
  </si>
  <si>
    <t>2,5*2+5</t>
  </si>
  <si>
    <t>92</t>
  </si>
  <si>
    <t>949101111</t>
  </si>
  <si>
    <t>Lešení pomocné pro objekty pozemních staveb s lešeňovou podlahou v do 1,9 m zatížení do 150 kg/m2</t>
  </si>
  <si>
    <t>-1487822333</t>
  </si>
  <si>
    <t>112,24+30,47</t>
  </si>
  <si>
    <t>93</t>
  </si>
  <si>
    <t>952901111</t>
  </si>
  <si>
    <t>Vyčištění budov bytové a občanské výstavby při výšce podlaží do 4 m</t>
  </si>
  <si>
    <t>-1058016178</t>
  </si>
  <si>
    <t>94</t>
  </si>
  <si>
    <t>95394301</t>
  </si>
  <si>
    <t>Osazování haícího přístroje</t>
  </si>
  <si>
    <t>-290484198</t>
  </si>
  <si>
    <t>95</t>
  </si>
  <si>
    <t>449322111</t>
  </si>
  <si>
    <t>přístroj hasicí ruční práškový s hasící schopností 183B</t>
  </si>
  <si>
    <t>1474398832</t>
  </si>
  <si>
    <t>96</t>
  </si>
  <si>
    <t>962022391</t>
  </si>
  <si>
    <t>Bourání zdiva nadzákladového kamenného na MV nebo MVC přes 1 m3</t>
  </si>
  <si>
    <t>1229391501</t>
  </si>
  <si>
    <t>" stěna oplocení"</t>
  </si>
  <si>
    <t>1,6*0,45*1</t>
  </si>
  <si>
    <t>6,5*0,45*0,7</t>
  </si>
  <si>
    <t>97</t>
  </si>
  <si>
    <t>962025151</t>
  </si>
  <si>
    <t>Bourání pilířů kamenných</t>
  </si>
  <si>
    <t>2023833505</t>
  </si>
  <si>
    <t>0,3*0,3*0,8*4 " plotové piliře"</t>
  </si>
  <si>
    <t>98</t>
  </si>
  <si>
    <t>962031132</t>
  </si>
  <si>
    <t>Bourání příček z cihel pálených na MVC tl do 100 mm</t>
  </si>
  <si>
    <t>945528501</t>
  </si>
  <si>
    <t>4,85*3,1-(0,8*2)</t>
  </si>
  <si>
    <t>2,82*3,1-0,8*2</t>
  </si>
  <si>
    <t>1,4*2,4-0,8*2</t>
  </si>
  <si>
    <t>" ubourání pro provedení celoplošného bednění"</t>
  </si>
  <si>
    <t>99</t>
  </si>
  <si>
    <t>962032230</t>
  </si>
  <si>
    <t>Bourání zdiva z cihel pálených nebo vápenopískových na MV nebo MVC do 1 m3</t>
  </si>
  <si>
    <t>-1729885033</t>
  </si>
  <si>
    <t>" garáž - nadpraží vrat"</t>
  </si>
  <si>
    <t>3,1*0,63*0,15</t>
  </si>
  <si>
    <t>100</t>
  </si>
  <si>
    <t>962032314</t>
  </si>
  <si>
    <t>Bourání pilířů cihelných z dutých nebo plných cihel pálených i nepálených na jakoukoli maltu</t>
  </si>
  <si>
    <t>563640195</t>
  </si>
  <si>
    <t>0,79*0,38*3,1</t>
  </si>
  <si>
    <t>0,78*0,4*3,1</t>
  </si>
  <si>
    <t>101</t>
  </si>
  <si>
    <t>963012510</t>
  </si>
  <si>
    <t>Bourání stropů z ŽB desek š do 300 mm tl do 140 mm</t>
  </si>
  <si>
    <t>947834760</t>
  </si>
  <si>
    <t>4,65*0,5*0,32</t>
  </si>
  <si>
    <t>102</t>
  </si>
  <si>
    <t>964073221</t>
  </si>
  <si>
    <t>Vybourání válcovaných nosníků ze zdiva cihelného dl do 4 m hmotnosti 20 kg/m</t>
  </si>
  <si>
    <t>1978109299</t>
  </si>
  <si>
    <t>3,5*2*0,0111</t>
  </si>
  <si>
    <t>103</t>
  </si>
  <si>
    <t>965042241</t>
  </si>
  <si>
    <t>Bourání podkladů pod dlažby nebo mazanin betonových nebo z litého asfaltu tl přes 100 mm pl přes 4 m2</t>
  </si>
  <si>
    <t>1522428282</t>
  </si>
  <si>
    <t>29*0,15</t>
  </si>
  <si>
    <t>104</t>
  </si>
  <si>
    <t>965043341</t>
  </si>
  <si>
    <t>Bourání podkladů pod dlažby betonových s potěrem nebo teracem tl do 100 mm pl přes 4 m2</t>
  </si>
  <si>
    <t>-2014644376</t>
  </si>
  <si>
    <t>(21,1+13,75)*0,04</t>
  </si>
  <si>
    <t>105</t>
  </si>
  <si>
    <t>965081213</t>
  </si>
  <si>
    <t>Bourání podlah z dlaždic keramických nebo xylolitových tl do 10 mm plochy přes 1 m2</t>
  </si>
  <si>
    <t>-1611438265</t>
  </si>
  <si>
    <t>21,1+13,75</t>
  </si>
  <si>
    <t>106</t>
  </si>
  <si>
    <t>965081611</t>
  </si>
  <si>
    <t>Odsekání soklíků rovných</t>
  </si>
  <si>
    <t>-2109912988</t>
  </si>
  <si>
    <t>(3,56*2+3,9*2+0,38*2+0,14*2)-0,8</t>
  </si>
  <si>
    <t>(5,15*2+9*2*2)-(1,49+0,8*4)</t>
  </si>
  <si>
    <t>107</t>
  </si>
  <si>
    <t>967031132</t>
  </si>
  <si>
    <t>Přisekání rovných ostění v cihelném zdivu na MV nebo MVC</t>
  </si>
  <si>
    <t>1989157560</t>
  </si>
  <si>
    <t>0,65*0,3*2</t>
  </si>
  <si>
    <t>0,1*2,02*12</t>
  </si>
  <si>
    <t>0,1*0,6*2</t>
  </si>
  <si>
    <t>108</t>
  </si>
  <si>
    <t>968062376</t>
  </si>
  <si>
    <t>Vybourání dřevěných rámů oken zdvojených včetně křídel pl do 4 m2</t>
  </si>
  <si>
    <t>926793494</t>
  </si>
  <si>
    <t>1,32*1,42*2</t>
  </si>
  <si>
    <t>1,5*1,46+1,95*1,46*2+1,83*1,25+2,55*1,28*2+1,85*1,25</t>
  </si>
  <si>
    <t>109</t>
  </si>
  <si>
    <t>968062455</t>
  </si>
  <si>
    <t>Vybourání dřevěných dveřních zárubní pl do 2 m2</t>
  </si>
  <si>
    <t>812656026</t>
  </si>
  <si>
    <t>0,8*2*2</t>
  </si>
  <si>
    <t>110</t>
  </si>
  <si>
    <t>968072455</t>
  </si>
  <si>
    <t>Vybourání kovových dveřních zárubní pl do 2 m2</t>
  </si>
  <si>
    <t>-2095703317</t>
  </si>
  <si>
    <t>0,8*2*3</t>
  </si>
  <si>
    <t>111</t>
  </si>
  <si>
    <t>971033541</t>
  </si>
  <si>
    <t>Vybourání otvorů ve zdivu cihelném pl do 1 m2 na MVC nebo MV tl do 300 mm</t>
  </si>
  <si>
    <t>-1526503438</t>
  </si>
  <si>
    <t>0,4*0,65*0,32</t>
  </si>
  <si>
    <t>112</t>
  </si>
  <si>
    <t>971033621</t>
  </si>
  <si>
    <t>Vybourání otvorů ve zdivu cihelném pl do 4 m2 na MVC nebo MV tl do 100 mm</t>
  </si>
  <si>
    <t>-1265697772</t>
  </si>
  <si>
    <t>0,565*2,02</t>
  </si>
  <si>
    <t>0,495*2,02</t>
  </si>
  <si>
    <t>0,45*2,02</t>
  </si>
  <si>
    <t>0,9*2,02*2</t>
  </si>
  <si>
    <t>0,8*2,02</t>
  </si>
  <si>
    <t>0,8*0,6</t>
  </si>
  <si>
    <t>113</t>
  </si>
  <si>
    <t>972085290</t>
  </si>
  <si>
    <t>Prostup střšní konstrukcí pro odvětrání kanalizace vč. začištění a lemování prostutpu</t>
  </si>
  <si>
    <t>-915329853</t>
  </si>
  <si>
    <t>114</t>
  </si>
  <si>
    <t>974029666</t>
  </si>
  <si>
    <t>Vysekání rýh ve zdivu kamenném pro vtahování nosníků hl do 150 mm v do 250 mm</t>
  </si>
  <si>
    <t>-1589963773</t>
  </si>
  <si>
    <t>3,6*3</t>
  </si>
  <si>
    <t>115</t>
  </si>
  <si>
    <t>974031664</t>
  </si>
  <si>
    <t>Vysekání rýh ve zdivu cihelném pro vtahování nosníků hl do 150 mm v do 150 mm</t>
  </si>
  <si>
    <t>-32935440</t>
  </si>
  <si>
    <t>1,2*6</t>
  </si>
  <si>
    <t>116</t>
  </si>
  <si>
    <t>977151111</t>
  </si>
  <si>
    <t>Jádrové vrty diamantovými korunkami do stavebních materiálů D do 35 mm</t>
  </si>
  <si>
    <t>1819320725</t>
  </si>
  <si>
    <t>" prostupy ÚT"</t>
  </si>
  <si>
    <t>0,2*5</t>
  </si>
  <si>
    <t>117</t>
  </si>
  <si>
    <t>977151123</t>
  </si>
  <si>
    <t>Jádrové vrty diamantovými korunkami do stavebních materiálů D přes 130 do 150 mm</t>
  </si>
  <si>
    <t>1343933080</t>
  </si>
  <si>
    <t>" pro odvětrání"</t>
  </si>
  <si>
    <t>0,45+0,3</t>
  </si>
  <si>
    <t>118</t>
  </si>
  <si>
    <t>977151223</t>
  </si>
  <si>
    <t>Jádrové vrty dovrchní diamantovými korunkami do stavebních materiálů D přes 130 do 150 mm</t>
  </si>
  <si>
    <t>-89268515</t>
  </si>
  <si>
    <t>" prostupy stropem - instalace"</t>
  </si>
  <si>
    <t>0,25*5</t>
  </si>
  <si>
    <t>119</t>
  </si>
  <si>
    <t>978012191</t>
  </si>
  <si>
    <t>Otlučení (osekání) vnitřní vápenné nebo vápenocementové omítky stropů rákosových v rozsahu přes 50 do 100 %</t>
  </si>
  <si>
    <t>-578948569</t>
  </si>
  <si>
    <t>21,1+41,83+13,18+15,38+13,75+9,36</t>
  </si>
  <si>
    <t>120</t>
  </si>
  <si>
    <t>978013191</t>
  </si>
  <si>
    <t>Otlučení (osekání) vnitřní vápenné nebo vápenocementové omítky stěn v rozsahu přes 50 do 100 %</t>
  </si>
  <si>
    <t>-414021339</t>
  </si>
  <si>
    <t>(8,88+3,56+4,76+5,22+0,14*6)*3</t>
  </si>
  <si>
    <t>(2,44*2+3,62)*3-1,96*1,47+(1,96+1,47*2)*0,15</t>
  </si>
  <si>
    <t>(2,2*2)*3</t>
  </si>
  <si>
    <t>(3,17*2)*3-1,95*1,46+(1,96+1,46*2)*0,15</t>
  </si>
  <si>
    <t>(7,5*2)*3</t>
  </si>
  <si>
    <t>1,4*2*3</t>
  </si>
  <si>
    <t>(3,42*2+2,75*2)*3-(1,34*1,41)+(1,34+1,41*2)*0,15</t>
  </si>
  <si>
    <t>(3,42+1,7+1,35)*3</t>
  </si>
  <si>
    <t>(0,95*2*3)+(2,1+2,04+3,66)*3-0,5*1,4</t>
  </si>
  <si>
    <t>121</t>
  </si>
  <si>
    <t>981011314</t>
  </si>
  <si>
    <t>Demolice budov zděných na MVC podíl konstrukcí přes 20 do 25 % postupným rozebíráním</t>
  </si>
  <si>
    <t>-1114312146</t>
  </si>
  <si>
    <t>3,62*5,57*3,5</t>
  </si>
  <si>
    <t>122</t>
  </si>
  <si>
    <t>985131311</t>
  </si>
  <si>
    <t>Ruční dočištění ploch stěn, rubu kleneb a podlah ocelových kartáči</t>
  </si>
  <si>
    <t>714526974</t>
  </si>
  <si>
    <t>" garáž- stávající zdivo"</t>
  </si>
  <si>
    <t>62,048+30,47</t>
  </si>
  <si>
    <t>123</t>
  </si>
  <si>
    <t>985323111</t>
  </si>
  <si>
    <t>Spojovací můstek reprofilovaného betonu na cementové bázi tl 1 mm</t>
  </si>
  <si>
    <t>1834559392</t>
  </si>
  <si>
    <t>9-1</t>
  </si>
  <si>
    <t xml:space="preserve">Ostatní </t>
  </si>
  <si>
    <t>124</t>
  </si>
  <si>
    <t>725319111.3</t>
  </si>
  <si>
    <t>Montáž dvojskříňky</t>
  </si>
  <si>
    <t>1847763273</t>
  </si>
  <si>
    <t>125</t>
  </si>
  <si>
    <t>554410001</t>
  </si>
  <si>
    <t>šatní dvojskříňka kovová</t>
  </si>
  <si>
    <t>108291156</t>
  </si>
  <si>
    <t>126</t>
  </si>
  <si>
    <t>766811101</t>
  </si>
  <si>
    <t>Montáž kuchyňské linky vč. spotřebičů</t>
  </si>
  <si>
    <t>-1890954327</t>
  </si>
  <si>
    <t>127</t>
  </si>
  <si>
    <t>607222541</t>
  </si>
  <si>
    <t>Dodávka kuchyňské linky dl. 2600 mm -dle požadavku investora</t>
  </si>
  <si>
    <t>131731126</t>
  </si>
  <si>
    <t>128</t>
  </si>
  <si>
    <t>607222542</t>
  </si>
  <si>
    <t>Dodávka spotřebičů - lednice, mikrovlnná trouba, sklokeramická deska, el. trouba, rychlovarná konvice</t>
  </si>
  <si>
    <t>1812500166</t>
  </si>
  <si>
    <t>129</t>
  </si>
  <si>
    <t>725319111.1</t>
  </si>
  <si>
    <t xml:space="preserve">Montáž stolu s dřezem </t>
  </si>
  <si>
    <t>soubor</t>
  </si>
  <si>
    <t>-80253542</t>
  </si>
  <si>
    <t>130</t>
  </si>
  <si>
    <t>552313621</t>
  </si>
  <si>
    <t>nerezový stůl s dvojdřezem - atyp</t>
  </si>
  <si>
    <t>482145189</t>
  </si>
  <si>
    <t>131</t>
  </si>
  <si>
    <t>725319111.2</t>
  </si>
  <si>
    <t>Montáž sušičky a pračky</t>
  </si>
  <si>
    <t>1825060739</t>
  </si>
  <si>
    <t>132</t>
  </si>
  <si>
    <t>55431131</t>
  </si>
  <si>
    <t>sušička na prádlo kondenzační</t>
  </si>
  <si>
    <t>-1503554932</t>
  </si>
  <si>
    <t>133</t>
  </si>
  <si>
    <t>542411111</t>
  </si>
  <si>
    <t>pračka automatická přední plnění</t>
  </si>
  <si>
    <t>-1113565548</t>
  </si>
  <si>
    <t>134</t>
  </si>
  <si>
    <t>725319111.9</t>
  </si>
  <si>
    <t>Utěsnění prostupu chráničky od antény</t>
  </si>
  <si>
    <t>-588228318</t>
  </si>
  <si>
    <t>997</t>
  </si>
  <si>
    <t>Přesun sutě</t>
  </si>
  <si>
    <t>135</t>
  </si>
  <si>
    <t>997013211</t>
  </si>
  <si>
    <t>Vnitrostaveništní doprava suti a vybouraných hmot pro budovy v do 6 m ručně</t>
  </si>
  <si>
    <t>1813085479</t>
  </si>
  <si>
    <t>136</t>
  </si>
  <si>
    <t>997013501</t>
  </si>
  <si>
    <t>Odvoz suti a vybouraných hmot na skládku nebo meziskládku do 1 km se složením</t>
  </si>
  <si>
    <t>-2078702403</t>
  </si>
  <si>
    <t>137</t>
  </si>
  <si>
    <t>997013509</t>
  </si>
  <si>
    <t>Příplatek k odvozu suti a vybouraných hmot na skládku ZKD 1 km přes 1 km</t>
  </si>
  <si>
    <t>176858</t>
  </si>
  <si>
    <t>97,564*29 'Přepočtené koeficientem množství</t>
  </si>
  <si>
    <t>138</t>
  </si>
  <si>
    <t>997013631</t>
  </si>
  <si>
    <t>Poplatek za uložení na skládce (skládkovné) stavebního odpadu směsného kód odpadu 17 09 04</t>
  </si>
  <si>
    <t>251927269</t>
  </si>
  <si>
    <t>998</t>
  </si>
  <si>
    <t>Přesun hmot</t>
  </si>
  <si>
    <t>139</t>
  </si>
  <si>
    <t>998011001</t>
  </si>
  <si>
    <t>Přesun hmot pro budovy zděné v do 6 m</t>
  </si>
  <si>
    <t>1408543185</t>
  </si>
  <si>
    <t>PSV</t>
  </si>
  <si>
    <t>Práce a dodávky PSV</t>
  </si>
  <si>
    <t>711</t>
  </si>
  <si>
    <t>Izolace proti vodě, vlhkosti a plynům</t>
  </si>
  <si>
    <t>140</t>
  </si>
  <si>
    <t>711111001</t>
  </si>
  <si>
    <t>Provedení izolace proti zemní vlhkosti vodorovné za studena nátěrem penetračním</t>
  </si>
  <si>
    <t>1086938305</t>
  </si>
  <si>
    <t>(8,28*3,5+3,1*0,63)</t>
  </si>
  <si>
    <t>141</t>
  </si>
  <si>
    <t>11163150</t>
  </si>
  <si>
    <t>lak penetrační asfaltový</t>
  </si>
  <si>
    <t>1029098038</t>
  </si>
  <si>
    <t>30,933*0,00033 'Přepočtené koeficientem množství</t>
  </si>
  <si>
    <t>142</t>
  </si>
  <si>
    <t>711112001</t>
  </si>
  <si>
    <t>Provedení izolace proti zemní vlhkosti svislé za studena nátěrem penetračním</t>
  </si>
  <si>
    <t>357659905</t>
  </si>
  <si>
    <t>(8,28*2+0,63*2+3,5*2)*0,3-3,1*0,3</t>
  </si>
  <si>
    <t>143</t>
  </si>
  <si>
    <t>-676077926</t>
  </si>
  <si>
    <t>6,516*0,00034 'Přepočtené koeficientem množství</t>
  </si>
  <si>
    <t>144</t>
  </si>
  <si>
    <t>711141559</t>
  </si>
  <si>
    <t>Provedení izolace proti zemní vlhkosti pásy přitavením vodorovné NAIP</t>
  </si>
  <si>
    <t>696983833</t>
  </si>
  <si>
    <t>145</t>
  </si>
  <si>
    <t>62853004</t>
  </si>
  <si>
    <t>pás asfaltový natavitelný modifikovaný SBS tl 4,0mm s vložkou ze skleněné tkaniny a spalitelnou PE fólií nebo jemnozrnným minerálním posypem na horním povrchu</t>
  </si>
  <si>
    <t>-526450470</t>
  </si>
  <si>
    <t>30,933*1,1655 'Přepočtené koeficientem množství</t>
  </si>
  <si>
    <t>146</t>
  </si>
  <si>
    <t>711142559</t>
  </si>
  <si>
    <t>Provedení izolace proti zemní vlhkosti pásy přitavením svislé NAIP</t>
  </si>
  <si>
    <t>730676560</t>
  </si>
  <si>
    <t>147</t>
  </si>
  <si>
    <t>-2061873659</t>
  </si>
  <si>
    <t>6,516*1,221 'Přepočtené koeficientem množství</t>
  </si>
  <si>
    <t>148</t>
  </si>
  <si>
    <t>998711101</t>
  </si>
  <si>
    <t>Přesun hmot tonážní pro izolace proti vodě, vlhkosti a plynům v objektech v do 6 m</t>
  </si>
  <si>
    <t>1259388061</t>
  </si>
  <si>
    <t>713</t>
  </si>
  <si>
    <t>Izolace tepelné</t>
  </si>
  <si>
    <t>149</t>
  </si>
  <si>
    <t>713114125</t>
  </si>
  <si>
    <t>Tepelná foukaná izolace celulózová vlákna vodorovná do dutiny tl přes 300 do 350 mm</t>
  </si>
  <si>
    <t>-31389426</t>
  </si>
  <si>
    <t>120,94*0,3</t>
  </si>
  <si>
    <t>150</t>
  </si>
  <si>
    <t>998713101</t>
  </si>
  <si>
    <t>Přesun hmot tonážní pro izolace tepelné v objektech v do 6 m</t>
  </si>
  <si>
    <t>-278271439</t>
  </si>
  <si>
    <t>721</t>
  </si>
  <si>
    <t>Zdravotechnika - vnitřní kanalizace</t>
  </si>
  <si>
    <t>151</t>
  </si>
  <si>
    <t>721-101</t>
  </si>
  <si>
    <t>Vnitřní kanalizace - demontáže</t>
  </si>
  <si>
    <t>693463974</t>
  </si>
  <si>
    <t>152</t>
  </si>
  <si>
    <t>721-102</t>
  </si>
  <si>
    <t>Vnitřní kanalizace - stavební přípomoce</t>
  </si>
  <si>
    <t>-257611314</t>
  </si>
  <si>
    <t>153</t>
  </si>
  <si>
    <t>721173402</t>
  </si>
  <si>
    <t>Potrubí kanalizační z PVC SN 4 svodné DN 125</t>
  </si>
  <si>
    <t>-1823395216</t>
  </si>
  <si>
    <t>154</t>
  </si>
  <si>
    <t>721173403</t>
  </si>
  <si>
    <t>Potrubí kanalizační z PVC SN 4 svodné DN 160</t>
  </si>
  <si>
    <t>-646789552</t>
  </si>
  <si>
    <t>155</t>
  </si>
  <si>
    <t>721173404</t>
  </si>
  <si>
    <t>Potrubí kanalizační z PVC SN 4 svodné DN 200</t>
  </si>
  <si>
    <t>1588201204</t>
  </si>
  <si>
    <t>156</t>
  </si>
  <si>
    <t>286113941</t>
  </si>
  <si>
    <t>odbočka kanalizační plastová s hrdlem KG 200/125</t>
  </si>
  <si>
    <t>2127192491</t>
  </si>
  <si>
    <t>157</t>
  </si>
  <si>
    <t>286113951</t>
  </si>
  <si>
    <t>odbočka kanalizační plastová s hrdlem KG 200/150</t>
  </si>
  <si>
    <t>1677809396</t>
  </si>
  <si>
    <t>158</t>
  </si>
  <si>
    <t>28611354</t>
  </si>
  <si>
    <t>koleno kanalizace PVC KG 125x15°</t>
  </si>
  <si>
    <t>937112804</t>
  </si>
  <si>
    <t>159</t>
  </si>
  <si>
    <t>28611356</t>
  </si>
  <si>
    <t>koleno kanalizační PVC KG 125x45°</t>
  </si>
  <si>
    <t>-1265997464</t>
  </si>
  <si>
    <t>160</t>
  </si>
  <si>
    <t>28611360</t>
  </si>
  <si>
    <t>koleno kanalizace PVC KG 160x30°</t>
  </si>
  <si>
    <t>-471481138</t>
  </si>
  <si>
    <t>161</t>
  </si>
  <si>
    <t>28617245</t>
  </si>
  <si>
    <t>redukce kanalizační  DN 200/150</t>
  </si>
  <si>
    <t>-1267366037</t>
  </si>
  <si>
    <t>162</t>
  </si>
  <si>
    <t>286172431</t>
  </si>
  <si>
    <t>redukce kanalizační  DN 125/100</t>
  </si>
  <si>
    <t>-1909616967</t>
  </si>
  <si>
    <t>163</t>
  </si>
  <si>
    <t>721174026</t>
  </si>
  <si>
    <t>Potrubí kanalizační z PP odpadní DN 125</t>
  </si>
  <si>
    <t>215360245</t>
  </si>
  <si>
    <t>164</t>
  </si>
  <si>
    <t>721174027</t>
  </si>
  <si>
    <t>Potrubí kanalizační z PP odpadní DN 160</t>
  </si>
  <si>
    <t>-988991695</t>
  </si>
  <si>
    <t>165</t>
  </si>
  <si>
    <t>286156221</t>
  </si>
  <si>
    <t>odbočka HTEA DN 40/40</t>
  </si>
  <si>
    <t>-1139271570</t>
  </si>
  <si>
    <t>166</t>
  </si>
  <si>
    <t>286155511</t>
  </si>
  <si>
    <t>odbočka HTEA DN 75/50</t>
  </si>
  <si>
    <t>896255476</t>
  </si>
  <si>
    <t>167</t>
  </si>
  <si>
    <t>286156231</t>
  </si>
  <si>
    <t>odbočka HTEA DN 75/40</t>
  </si>
  <si>
    <t>-1700941487</t>
  </si>
  <si>
    <t>168</t>
  </si>
  <si>
    <t>286156241</t>
  </si>
  <si>
    <t>odbočka HTEA DN 110/40</t>
  </si>
  <si>
    <t>-1647115454</t>
  </si>
  <si>
    <t>169</t>
  </si>
  <si>
    <t>286155521</t>
  </si>
  <si>
    <t>odbočka HTEA  110/50</t>
  </si>
  <si>
    <t>815864037</t>
  </si>
  <si>
    <t>170</t>
  </si>
  <si>
    <t>286155531</t>
  </si>
  <si>
    <t>odbočka HTEA DN 110/75</t>
  </si>
  <si>
    <t>-664741476</t>
  </si>
  <si>
    <t>171</t>
  </si>
  <si>
    <t>286156251</t>
  </si>
  <si>
    <t>odbočka HTEA DN 110/110</t>
  </si>
  <si>
    <t>-1063665219</t>
  </si>
  <si>
    <t>172</t>
  </si>
  <si>
    <t>286155541</t>
  </si>
  <si>
    <t>odbočka HTEA  DN 125/110</t>
  </si>
  <si>
    <t>1852839640</t>
  </si>
  <si>
    <t>173</t>
  </si>
  <si>
    <t>286156271</t>
  </si>
  <si>
    <t>odbočka HTEA  DN 160/160</t>
  </si>
  <si>
    <t>-882824930</t>
  </si>
  <si>
    <t>174</t>
  </si>
  <si>
    <t>286155551</t>
  </si>
  <si>
    <t>odbočka HTEA DN 160/125</t>
  </si>
  <si>
    <t>-136332400</t>
  </si>
  <si>
    <t>175</t>
  </si>
  <si>
    <t>286156121</t>
  </si>
  <si>
    <t xml:space="preserve">koleno kanalizační PP úhel 45° DN 110 </t>
  </si>
  <si>
    <t>726037354</t>
  </si>
  <si>
    <t>176</t>
  </si>
  <si>
    <t>286156131</t>
  </si>
  <si>
    <t xml:space="preserve">koleno kanalizační PP úhel 45° DN 125 </t>
  </si>
  <si>
    <t>631504491</t>
  </si>
  <si>
    <t>177</t>
  </si>
  <si>
    <t>286156141</t>
  </si>
  <si>
    <t xml:space="preserve">koleno kanalizační PP úhel 45° DN 160 </t>
  </si>
  <si>
    <t>539781741</t>
  </si>
  <si>
    <t>178</t>
  </si>
  <si>
    <t>28615690</t>
  </si>
  <si>
    <t>zátka hrdlová HTM DN 75  l = 39mm</t>
  </si>
  <si>
    <t>722314753</t>
  </si>
  <si>
    <t>179</t>
  </si>
  <si>
    <t>286156021</t>
  </si>
  <si>
    <t>čistící tvarovka odpadní PP DN 75</t>
  </si>
  <si>
    <t>-480197621</t>
  </si>
  <si>
    <t>180</t>
  </si>
  <si>
    <t>286156031</t>
  </si>
  <si>
    <t xml:space="preserve">čistící tvarovka odpadní PP DN 110 </t>
  </si>
  <si>
    <t>-1540002543</t>
  </si>
  <si>
    <t>181</t>
  </si>
  <si>
    <t>286156041</t>
  </si>
  <si>
    <t xml:space="preserve">čistící tvarovka odpadní PP DN 125 </t>
  </si>
  <si>
    <t>1701403033</t>
  </si>
  <si>
    <t>182</t>
  </si>
  <si>
    <t>286156051</t>
  </si>
  <si>
    <t xml:space="preserve">čistící tvarovka odpadní PP DN 160 </t>
  </si>
  <si>
    <t>-217510989</t>
  </si>
  <si>
    <t>183</t>
  </si>
  <si>
    <t>286147031</t>
  </si>
  <si>
    <t>redukce kanalizační PP  50/40</t>
  </si>
  <si>
    <t>-2071383912</t>
  </si>
  <si>
    <t>184</t>
  </si>
  <si>
    <t>286147041</t>
  </si>
  <si>
    <t>redukce kanalizační PP  75/50</t>
  </si>
  <si>
    <t>-369645845</t>
  </si>
  <si>
    <t>185</t>
  </si>
  <si>
    <t>286147061</t>
  </si>
  <si>
    <t>redukce kanalizační PP  110/75</t>
  </si>
  <si>
    <t>-996708450</t>
  </si>
  <si>
    <t>186</t>
  </si>
  <si>
    <t>286147071</t>
  </si>
  <si>
    <t>redukce kanalizační PP 125/110</t>
  </si>
  <si>
    <t>-667002458</t>
  </si>
  <si>
    <t>187</t>
  </si>
  <si>
    <t>286147081</t>
  </si>
  <si>
    <t>redukce kanalizační PP  160/110</t>
  </si>
  <si>
    <t>581456854</t>
  </si>
  <si>
    <t>188</t>
  </si>
  <si>
    <t>286147082</t>
  </si>
  <si>
    <t>redukce kanalizační PP  160/125</t>
  </si>
  <si>
    <t>2095482928</t>
  </si>
  <si>
    <t>189</t>
  </si>
  <si>
    <t>721174042</t>
  </si>
  <si>
    <t>Potrubí kanalizační z PP připojovací DN 40</t>
  </si>
  <si>
    <t>316233493</t>
  </si>
  <si>
    <t>190</t>
  </si>
  <si>
    <t>721174043</t>
  </si>
  <si>
    <t>Potrubí kanalizační z PP připojovací DN 50</t>
  </si>
  <si>
    <t>-51992975</t>
  </si>
  <si>
    <t>191</t>
  </si>
  <si>
    <t>721174044</t>
  </si>
  <si>
    <t>Potrubí kanalizační z PP připojovací DN 75</t>
  </si>
  <si>
    <t>-1716682397</t>
  </si>
  <si>
    <t>192</t>
  </si>
  <si>
    <t>721174045</t>
  </si>
  <si>
    <t>Potrubí kanalizační z PP připojovací DN 110</t>
  </si>
  <si>
    <t>420496135</t>
  </si>
  <si>
    <t>193</t>
  </si>
  <si>
    <t>721211912</t>
  </si>
  <si>
    <t>Montáž vpustí podlahových DN 50/75 ostatní typ</t>
  </si>
  <si>
    <t>-1623463095</t>
  </si>
  <si>
    <t>194</t>
  </si>
  <si>
    <t>551617191</t>
  </si>
  <si>
    <t>vpusť podlahová se suchou zápachovou uzávěrou HL310 Npr DN 75</t>
  </si>
  <si>
    <t>-640858176</t>
  </si>
  <si>
    <t>195</t>
  </si>
  <si>
    <t>7212265121</t>
  </si>
  <si>
    <t>Zápachová uzávěrka HL 405</t>
  </si>
  <si>
    <t>-1449823098</t>
  </si>
  <si>
    <t>196</t>
  </si>
  <si>
    <t>7212265122</t>
  </si>
  <si>
    <t>Vtok ze zápachouvou uzávěrkou HL 21</t>
  </si>
  <si>
    <t>1102883524</t>
  </si>
  <si>
    <t>197</t>
  </si>
  <si>
    <t>721242105</t>
  </si>
  <si>
    <t>Lapač střešních splavenin z PP se zápachovou klapkou a lapacím košem DN 110</t>
  </si>
  <si>
    <t>-159483710</t>
  </si>
  <si>
    <t>198</t>
  </si>
  <si>
    <t>721273153</t>
  </si>
  <si>
    <t>Hlavice ventilační polypropylen PP DN 110</t>
  </si>
  <si>
    <t>1060479353</t>
  </si>
  <si>
    <t>199</t>
  </si>
  <si>
    <t>721290111</t>
  </si>
  <si>
    <t>Zkouška těsnosti potrubí kanalizace vodou DN do 125</t>
  </si>
  <si>
    <t>-1509904683</t>
  </si>
  <si>
    <t>6+2+4+15+7+4+5+12+10</t>
  </si>
  <si>
    <t>200</t>
  </si>
  <si>
    <t>998721101</t>
  </si>
  <si>
    <t>Přesun hmot tonážní pro vnitřní kanalizace v objektech v do 6 m</t>
  </si>
  <si>
    <t>-1879241538</t>
  </si>
  <si>
    <t>722</t>
  </si>
  <si>
    <t>Zdravotechnika - vnitřní vodovod</t>
  </si>
  <si>
    <t>201</t>
  </si>
  <si>
    <t>722-101</t>
  </si>
  <si>
    <t>Vnitřní vodovod - demontáže</t>
  </si>
  <si>
    <t>-95069675</t>
  </si>
  <si>
    <t>202</t>
  </si>
  <si>
    <t>722-102</t>
  </si>
  <si>
    <t>Vnitřní vodovod - stavební přípomoce</t>
  </si>
  <si>
    <t>-891896983</t>
  </si>
  <si>
    <t>203</t>
  </si>
  <si>
    <t>722175002.WVN</t>
  </si>
  <si>
    <t>Potrubí vodovodní plastové PP-RCT Wavin STABI PLUS S 3,2 svar polyfúze D 20x2,8 mm</t>
  </si>
  <si>
    <t>935680197</t>
  </si>
  <si>
    <t>204</t>
  </si>
  <si>
    <t>722175003.WVN</t>
  </si>
  <si>
    <t>Potrubí vodovodní plastové PP-RCT Wavin STABI PLUS S 3,2 svar polyfúze D 25x3,5 mm</t>
  </si>
  <si>
    <t>2041073019</t>
  </si>
  <si>
    <t>205</t>
  </si>
  <si>
    <t>722175004.WVN</t>
  </si>
  <si>
    <t>Potrubí vodovodní plastové PP-RCT Wavin STABI PLUS S 3,2 svar polyfúze D 32x4,4 mm</t>
  </si>
  <si>
    <t>1516965125</t>
  </si>
  <si>
    <t>206</t>
  </si>
  <si>
    <t>722181241</t>
  </si>
  <si>
    <t>Ochrana vodovodního potrubí přilepenými termoizolačními trubicemi z PE tl přes 13 do 20 mm DN do 22 mm</t>
  </si>
  <si>
    <t>-1268098140</t>
  </si>
  <si>
    <t>207</t>
  </si>
  <si>
    <t>722181242</t>
  </si>
  <si>
    <t>Ochrana vodovodního potrubí přilepenými termoizolačními trubicemi z PE tl přes 13 do 20 mm DN přes 22 do 45 mm</t>
  </si>
  <si>
    <t>-1930387388</t>
  </si>
  <si>
    <t>208</t>
  </si>
  <si>
    <t>722229100</t>
  </si>
  <si>
    <t>Montáž vodovodních armatur ostatní typ</t>
  </si>
  <si>
    <t>1147506605</t>
  </si>
  <si>
    <t>209</t>
  </si>
  <si>
    <t>55124301</t>
  </si>
  <si>
    <t>kohout kulový uzavírací DN 20</t>
  </si>
  <si>
    <t>817087145</t>
  </si>
  <si>
    <t>210</t>
  </si>
  <si>
    <t>55124302</t>
  </si>
  <si>
    <t>kohout kulový uzavírací DN 25</t>
  </si>
  <si>
    <t>-704311059</t>
  </si>
  <si>
    <t>211</t>
  </si>
  <si>
    <t>55124303</t>
  </si>
  <si>
    <t>kohout kulový uzavíracís vypouštěním DN 25</t>
  </si>
  <si>
    <t>2062244057</t>
  </si>
  <si>
    <t>212</t>
  </si>
  <si>
    <t>55124304</t>
  </si>
  <si>
    <t>zpětný a pojistný ventil T 1847 DN 20</t>
  </si>
  <si>
    <t>-1010988666</t>
  </si>
  <si>
    <t>213</t>
  </si>
  <si>
    <t>7222622110</t>
  </si>
  <si>
    <t>Vodoměr odečtový</t>
  </si>
  <si>
    <t>-627002533</t>
  </si>
  <si>
    <t>214</t>
  </si>
  <si>
    <t>722290226</t>
  </si>
  <si>
    <t>Zkouška těsnosti vodovodního potrubí závitového DN do 50</t>
  </si>
  <si>
    <t>-1366346279</t>
  </si>
  <si>
    <t>11+22+20</t>
  </si>
  <si>
    <t>215</t>
  </si>
  <si>
    <t>722290234</t>
  </si>
  <si>
    <t>Proplach a dezinfekce vodovodního potrubí DN do 80</t>
  </si>
  <si>
    <t>-420102762</t>
  </si>
  <si>
    <t>216</t>
  </si>
  <si>
    <t>998722101</t>
  </si>
  <si>
    <t>Přesun hmot tonážní pro vnitřní vodovod v objektech v do 6 m</t>
  </si>
  <si>
    <t>-687391355</t>
  </si>
  <si>
    <t>725</t>
  </si>
  <si>
    <t>Zdravotechnika - zařizovací předměty</t>
  </si>
  <si>
    <t>217</t>
  </si>
  <si>
    <t>725119125</t>
  </si>
  <si>
    <t>Montáž klozetových mís závěsných na nosné stěny</t>
  </si>
  <si>
    <t>285356090</t>
  </si>
  <si>
    <t>218</t>
  </si>
  <si>
    <t>642360911</t>
  </si>
  <si>
    <t>mísa  klozetová závěsná bílá vč. sedátka</t>
  </si>
  <si>
    <t>-97585264</t>
  </si>
  <si>
    <t>219</t>
  </si>
  <si>
    <t>725219101</t>
  </si>
  <si>
    <t>Montáž umyvadla připevněného na konzoly</t>
  </si>
  <si>
    <t>1014633638</t>
  </si>
  <si>
    <t>220</t>
  </si>
  <si>
    <t>642110051</t>
  </si>
  <si>
    <t xml:space="preserve">umyvadlo závěsné bílé </t>
  </si>
  <si>
    <t>-150873931</t>
  </si>
  <si>
    <t>221</t>
  </si>
  <si>
    <t>725241901</t>
  </si>
  <si>
    <t>Montáž vaničky sprchové</t>
  </si>
  <si>
    <t>-1389717635</t>
  </si>
  <si>
    <t>222</t>
  </si>
  <si>
    <t>554230201</t>
  </si>
  <si>
    <t>vanička sprchová keramická čtvrtkruhová 900x900mm</t>
  </si>
  <si>
    <t>-26798164</t>
  </si>
  <si>
    <t>223</t>
  </si>
  <si>
    <t>725244907</t>
  </si>
  <si>
    <t>Montáž zástěny sprchové rohové (sprchový kout)</t>
  </si>
  <si>
    <t>875571499</t>
  </si>
  <si>
    <t>224</t>
  </si>
  <si>
    <t>554950041</t>
  </si>
  <si>
    <t>zástěna sprchová  / skleněná výplň/</t>
  </si>
  <si>
    <t>-1849211307</t>
  </si>
  <si>
    <t>225</t>
  </si>
  <si>
    <t>725319111</t>
  </si>
  <si>
    <t>Montáž dřezu ostatních typů</t>
  </si>
  <si>
    <t>2041776521</t>
  </si>
  <si>
    <t>226</t>
  </si>
  <si>
    <t>55231360</t>
  </si>
  <si>
    <t xml:space="preserve">dřez nerez vestavný s odkapní deskou </t>
  </si>
  <si>
    <t>-226904676</t>
  </si>
  <si>
    <t>227</t>
  </si>
  <si>
    <t>725339111</t>
  </si>
  <si>
    <t>Montáž výlevky</t>
  </si>
  <si>
    <t>1879881653</t>
  </si>
  <si>
    <t>228</t>
  </si>
  <si>
    <t>64271101</t>
  </si>
  <si>
    <t>výlevka keramická bílá</t>
  </si>
  <si>
    <t>816461980</t>
  </si>
  <si>
    <t>229</t>
  </si>
  <si>
    <t>725529300</t>
  </si>
  <si>
    <t xml:space="preserve">Montáž expanzní nádoby </t>
  </si>
  <si>
    <t>753966661</t>
  </si>
  <si>
    <t>230</t>
  </si>
  <si>
    <t>484665001</t>
  </si>
  <si>
    <t>nádoba expanzní DD8/10 s armaturou "flowjet"</t>
  </si>
  <si>
    <t>804834670</t>
  </si>
  <si>
    <t>231</t>
  </si>
  <si>
    <t>725539201</t>
  </si>
  <si>
    <t>Montáž ohřívačů zásobníkových závěsných tlakových do 15 l</t>
  </si>
  <si>
    <t>1184896502</t>
  </si>
  <si>
    <t>232</t>
  </si>
  <si>
    <t>541322831</t>
  </si>
  <si>
    <t>ohřívač vody elektrický zásobníkový pro dvěodběrná místa 10 l</t>
  </si>
  <si>
    <t>1932404449</t>
  </si>
  <si>
    <t>233</t>
  </si>
  <si>
    <t>725539204</t>
  </si>
  <si>
    <t>Montáž ohřívačů zásobníkových závěsných tlakových přes 80 do 125 l</t>
  </si>
  <si>
    <t>-861447888</t>
  </si>
  <si>
    <t>234</t>
  </si>
  <si>
    <t>484388011</t>
  </si>
  <si>
    <t xml:space="preserve">ohřívač vody elektrický zásobníkový závěsný stojatý 125L </t>
  </si>
  <si>
    <t>-1552624932</t>
  </si>
  <si>
    <t>235</t>
  </si>
  <si>
    <t>725829111</t>
  </si>
  <si>
    <t xml:space="preserve">Montáž baterie stojánkové dřezové </t>
  </si>
  <si>
    <t>923271908</t>
  </si>
  <si>
    <t>236</t>
  </si>
  <si>
    <t>551439741</t>
  </si>
  <si>
    <t>baterie dřezová páková stojánková s otáčivým ústím</t>
  </si>
  <si>
    <t>2090958880</t>
  </si>
  <si>
    <t>237</t>
  </si>
  <si>
    <t>725829131</t>
  </si>
  <si>
    <t>Montáž baterie umyvadlové stojánkové G 1/2" ostatní typ</t>
  </si>
  <si>
    <t>-1552640947</t>
  </si>
  <si>
    <t>238</t>
  </si>
  <si>
    <t>551440061</t>
  </si>
  <si>
    <t xml:space="preserve">baterie umyvadlová stojánková páková </t>
  </si>
  <si>
    <t>-1804933280</t>
  </si>
  <si>
    <t>239</t>
  </si>
  <si>
    <t>551440062</t>
  </si>
  <si>
    <t>baterie k výlevce</t>
  </si>
  <si>
    <t>-311794585</t>
  </si>
  <si>
    <t>240</t>
  </si>
  <si>
    <t>998725101</t>
  </si>
  <si>
    <t>Přesun hmot tonážní pro zařizovací předměty v objektech v do 6 m</t>
  </si>
  <si>
    <t>1416075508</t>
  </si>
  <si>
    <t>726</t>
  </si>
  <si>
    <t>Zdravotechnika - předstěnové instalace</t>
  </si>
  <si>
    <t>241</t>
  </si>
  <si>
    <t>726111033.GBT</t>
  </si>
  <si>
    <t>Instalační předstěna Geberit Duofix pro klozet s ovládáním zepředu v 1080 závěsný do masivní zděné kce</t>
  </si>
  <si>
    <t>1898903312</t>
  </si>
  <si>
    <t>731</t>
  </si>
  <si>
    <t xml:space="preserve">Ústřední vytápění </t>
  </si>
  <si>
    <t>242</t>
  </si>
  <si>
    <t>731-101</t>
  </si>
  <si>
    <t>Demontáže stávajících rozvodů ÚT</t>
  </si>
  <si>
    <t>-152369132</t>
  </si>
  <si>
    <t>243</t>
  </si>
  <si>
    <t>731-102</t>
  </si>
  <si>
    <t>Stavební přípomoce  ÚT</t>
  </si>
  <si>
    <t>-1354902734</t>
  </si>
  <si>
    <t>733</t>
  </si>
  <si>
    <t>Ústřední vytápění - rozvodné potrubí</t>
  </si>
  <si>
    <t>244</t>
  </si>
  <si>
    <t>7332221011</t>
  </si>
  <si>
    <t>Potrubí měděné  D 12x1 mm</t>
  </si>
  <si>
    <t>209826720</t>
  </si>
  <si>
    <t>245</t>
  </si>
  <si>
    <t>7332221021</t>
  </si>
  <si>
    <t>Potrubí měděné  D 15x1 mm</t>
  </si>
  <si>
    <t>-386371246</t>
  </si>
  <si>
    <t>246</t>
  </si>
  <si>
    <t>7332221031</t>
  </si>
  <si>
    <t>Potrubí měděné D 18x1 mm</t>
  </si>
  <si>
    <t>-107618049</t>
  </si>
  <si>
    <t>247</t>
  </si>
  <si>
    <t>7332221041</t>
  </si>
  <si>
    <t>Potrubí měděné  D 22x1 mm</t>
  </si>
  <si>
    <t>677701361</t>
  </si>
  <si>
    <t>248</t>
  </si>
  <si>
    <t>7332231051</t>
  </si>
  <si>
    <t>Potrubí měděném D 28x1,5 mm</t>
  </si>
  <si>
    <t>1672886505</t>
  </si>
  <si>
    <t>249</t>
  </si>
  <si>
    <t>733291101</t>
  </si>
  <si>
    <t>Zkouška těsnosti potrubí měděné D do 35x1,5</t>
  </si>
  <si>
    <t>1209622350</t>
  </si>
  <si>
    <t>12+55+51+35+52</t>
  </si>
  <si>
    <t>250</t>
  </si>
  <si>
    <t>733811231</t>
  </si>
  <si>
    <t>Ochrana potrubí ústředního vytápění termoizolačními trubicemi z PE tl přes 9 do 13 mm DN do 22 mm</t>
  </si>
  <si>
    <t>-1667555728</t>
  </si>
  <si>
    <t>22+35</t>
  </si>
  <si>
    <t>251</t>
  </si>
  <si>
    <t>733811242</t>
  </si>
  <si>
    <t>Ochrana potrubí ústředního vytápění termoizolačními trubicemi z PE tl přes 13 do 20 mm DN přes 32 do 45 mm</t>
  </si>
  <si>
    <t>-340443801</t>
  </si>
  <si>
    <t>252</t>
  </si>
  <si>
    <t>998733101</t>
  </si>
  <si>
    <t>Přesun hmot tonážní pro rozvody potrubí v objektech v do 6 m</t>
  </si>
  <si>
    <t>537596993</t>
  </si>
  <si>
    <t>734</t>
  </si>
  <si>
    <t>Ústřední vytápění - armatury</t>
  </si>
  <si>
    <t>253</t>
  </si>
  <si>
    <t>734209100</t>
  </si>
  <si>
    <t xml:space="preserve">Montáž armatury </t>
  </si>
  <si>
    <t>53510338</t>
  </si>
  <si>
    <t>15+1+1+15+1+2+1+4+6+2</t>
  </si>
  <si>
    <t>254</t>
  </si>
  <si>
    <t>551281201</t>
  </si>
  <si>
    <t>termostatická hlavice Heimeier " K"</t>
  </si>
  <si>
    <t>-200430495</t>
  </si>
  <si>
    <t>255</t>
  </si>
  <si>
    <t>551281202</t>
  </si>
  <si>
    <t>termostatická hlavice Danfoss RAE 5054</t>
  </si>
  <si>
    <t>997776403</t>
  </si>
  <si>
    <t>256</t>
  </si>
  <si>
    <t>551281203</t>
  </si>
  <si>
    <t>termostatický  ventil  Danfoss RA-N-DN15</t>
  </si>
  <si>
    <t>376484173</t>
  </si>
  <si>
    <t>257</t>
  </si>
  <si>
    <t>551281204</t>
  </si>
  <si>
    <t>H ventil Vekolux</t>
  </si>
  <si>
    <t>-1527718237</t>
  </si>
  <si>
    <t>258</t>
  </si>
  <si>
    <t>551281205</t>
  </si>
  <si>
    <t>regulační šroubení DN 15</t>
  </si>
  <si>
    <t>372541928</t>
  </si>
  <si>
    <t>259</t>
  </si>
  <si>
    <t>551281206</t>
  </si>
  <si>
    <t xml:space="preserve">kulový kohout uzavírací DN 15 </t>
  </si>
  <si>
    <t>415349469</t>
  </si>
  <si>
    <t>260</t>
  </si>
  <si>
    <t>551281207</t>
  </si>
  <si>
    <t>kulový kohout uzavírací DN 20</t>
  </si>
  <si>
    <t>-1030365212</t>
  </si>
  <si>
    <t>261</t>
  </si>
  <si>
    <t>551281208</t>
  </si>
  <si>
    <t>kulový kohout uzavírací DN 25</t>
  </si>
  <si>
    <t>-735186042</t>
  </si>
  <si>
    <t>262</t>
  </si>
  <si>
    <t>551281209</t>
  </si>
  <si>
    <t>kulový kohout vypouštěcí DN 15</t>
  </si>
  <si>
    <t>-2004806160</t>
  </si>
  <si>
    <t>263</t>
  </si>
  <si>
    <t>551281210</t>
  </si>
  <si>
    <t>automatický odvzduśňovací ventil</t>
  </si>
  <si>
    <t>-621505089</t>
  </si>
  <si>
    <t>264</t>
  </si>
  <si>
    <t>734419111</t>
  </si>
  <si>
    <t>Montáž teploměrů s ochranným pouzdrem nebo pevným stonkem a jímkou</t>
  </si>
  <si>
    <t>-1230409460</t>
  </si>
  <si>
    <t>265</t>
  </si>
  <si>
    <t>551280191</t>
  </si>
  <si>
    <t xml:space="preserve">teploměr 20-120°C </t>
  </si>
  <si>
    <t>-918006662</t>
  </si>
  <si>
    <t>266</t>
  </si>
  <si>
    <t>734499210</t>
  </si>
  <si>
    <t>Montáž měřiče tepla</t>
  </si>
  <si>
    <t>-1857302887</t>
  </si>
  <si>
    <t>267</t>
  </si>
  <si>
    <t>140310001</t>
  </si>
  <si>
    <t>měřič tepla  Enbra-Sontex Supercal 739-20-2,5</t>
  </si>
  <si>
    <t>-1718455321</t>
  </si>
  <si>
    <t>268</t>
  </si>
  <si>
    <t>998734101</t>
  </si>
  <si>
    <t>Přesun hmot tonážní pro armatury v objektech v do 6 m</t>
  </si>
  <si>
    <t>1133061765</t>
  </si>
  <si>
    <t>735</t>
  </si>
  <si>
    <t>Ústřední vytápění - otopná tělesa</t>
  </si>
  <si>
    <t>269</t>
  </si>
  <si>
    <t>735152171.KRD</t>
  </si>
  <si>
    <t>Otopné těleso panel VK jednodeskové bez přídavné přestupní plochy KORADO Radik VK typ 10 výška/délka 600/400 mm výkon 242 W</t>
  </si>
  <si>
    <t>-151197421</t>
  </si>
  <si>
    <t>270</t>
  </si>
  <si>
    <t>735152173.KRD</t>
  </si>
  <si>
    <t>Otopné těleso panel VK jednodeskové bez přídavné přestupní plochy KORADO Radik VK typ 10 výška/délka 600/600 mm výkon 362 W</t>
  </si>
  <si>
    <t>-215527187</t>
  </si>
  <si>
    <t>271</t>
  </si>
  <si>
    <t>735152177.KRD</t>
  </si>
  <si>
    <t>Otopné těleso panel VK jednodeskové bez přídavné přestupní plochy KORADO Radik VK typ 10 výška/délka 600/1000 mm výkon 604 W</t>
  </si>
  <si>
    <t>-1922917109</t>
  </si>
  <si>
    <t>272</t>
  </si>
  <si>
    <t>735152380.KRD</t>
  </si>
  <si>
    <t>Otopné těleso panel VK dvoudeskové bez přídavné přestupní plochy KORADO Radik VK typ 20 výška/délka 600/1400 mm výkon 1369 W</t>
  </si>
  <si>
    <t>-694216958</t>
  </si>
  <si>
    <t>273</t>
  </si>
  <si>
    <t>735152474.KRD</t>
  </si>
  <si>
    <t>Otopné těleso panelové VK dvoudeskové 1 přídavná přestupní plocha KORADO Radik VK typ 21 výška/délka 600/700 mm výkon 902 W</t>
  </si>
  <si>
    <t>-754033388</t>
  </si>
  <si>
    <t>274</t>
  </si>
  <si>
    <t>735152476.KRD</t>
  </si>
  <si>
    <t>Otopné těleso panelové VK dvoudeskové 1 přídavná přestupní plocha KORADO Radik VK typ 21 výška/délka 600/900 mm výkon 1159 W</t>
  </si>
  <si>
    <t>285930217</t>
  </si>
  <si>
    <t>275</t>
  </si>
  <si>
    <t>735152479.KRD</t>
  </si>
  <si>
    <t>Otopné těleso panelové VK dvoudeskové 1 přídavná přestupní plocha KORADO Radik VK typ 21 výška/délka 600/1200 mm výkon 1546 W</t>
  </si>
  <si>
    <t>2036283484</t>
  </si>
  <si>
    <t>276</t>
  </si>
  <si>
    <t>735152480.KRD</t>
  </si>
  <si>
    <t>Otopné těleso panelové VK dvoudeskové 1 přídavná přestupní plocha KORADO Radik VK typ 21 výška/délka 600/1400 mm výkon 1803 W</t>
  </si>
  <si>
    <t>1048874953</t>
  </si>
  <si>
    <t>277</t>
  </si>
  <si>
    <t>735152491.KRD</t>
  </si>
  <si>
    <t>Otopné těleso panelové VK dvoudeskové 1 přídavná přestupní plocha KORADO Radik VK typ 21 výška/délka 900/400 mm výkon 702 W</t>
  </si>
  <si>
    <t>925513873</t>
  </si>
  <si>
    <t>278</t>
  </si>
  <si>
    <t>735164511</t>
  </si>
  <si>
    <t>Montáž otopného tělesa trubkového na stěnu v tělesa do 1500 mm</t>
  </si>
  <si>
    <t>1332447966</t>
  </si>
  <si>
    <t>279</t>
  </si>
  <si>
    <t>KRD.KLC1500600010</t>
  </si>
  <si>
    <t>KORALUX LINEAR CLASSIC 1500/0600</t>
  </si>
  <si>
    <t>-1815690473</t>
  </si>
  <si>
    <t>280</t>
  </si>
  <si>
    <t>998735101</t>
  </si>
  <si>
    <t>Přesun hmot tonážní pro otopná tělesa v objektech v do 6 m</t>
  </si>
  <si>
    <t>-1509589458</t>
  </si>
  <si>
    <t>742</t>
  </si>
  <si>
    <t>Elektroinstalace - slaboproud</t>
  </si>
  <si>
    <t>281</t>
  </si>
  <si>
    <t>742210828</t>
  </si>
  <si>
    <t>Demontáž hlásiče plamene</t>
  </si>
  <si>
    <t>945999053</t>
  </si>
  <si>
    <t>282</t>
  </si>
  <si>
    <t>590814311</t>
  </si>
  <si>
    <t>autonomní požární hlásič</t>
  </si>
  <si>
    <t>1220176099</t>
  </si>
  <si>
    <t>751</t>
  </si>
  <si>
    <t>Vzduchotechnika</t>
  </si>
  <si>
    <t>283</t>
  </si>
  <si>
    <t>751122051</t>
  </si>
  <si>
    <t>Montáž ventilátoru radiálního nízkotlakého podhledového základního D do 100 mm</t>
  </si>
  <si>
    <t>112193564</t>
  </si>
  <si>
    <t>284</t>
  </si>
  <si>
    <t>542331031</t>
  </si>
  <si>
    <t>ventilátor radiální OEZO FLAT H2</t>
  </si>
  <si>
    <t>1196768922</t>
  </si>
  <si>
    <t>285</t>
  </si>
  <si>
    <t>751322011</t>
  </si>
  <si>
    <t>Montáž talířového ventilátoru D do 100 mm</t>
  </si>
  <si>
    <t>545330572</t>
  </si>
  <si>
    <t>286</t>
  </si>
  <si>
    <t>42972205</t>
  </si>
  <si>
    <t>talířový ventil pro přívod vzduchu kovový D 80mm</t>
  </si>
  <si>
    <t>1849313017</t>
  </si>
  <si>
    <t>287</t>
  </si>
  <si>
    <t>751398011</t>
  </si>
  <si>
    <t>Montáž větrací mřížky na kruhové potrubí D do 100 mm</t>
  </si>
  <si>
    <t>227424313</t>
  </si>
  <si>
    <t>288</t>
  </si>
  <si>
    <t>42972835</t>
  </si>
  <si>
    <t>mřížka větrací kruhová nerezová se síťkou D 100mm</t>
  </si>
  <si>
    <t>403853398</t>
  </si>
  <si>
    <t>289</t>
  </si>
  <si>
    <t>751398012</t>
  </si>
  <si>
    <t>Montáž větrací mřížky na kruhové potrubí D přes 100 do 200 mm</t>
  </si>
  <si>
    <t>-1376688935</t>
  </si>
  <si>
    <t>290</t>
  </si>
  <si>
    <t>42972836</t>
  </si>
  <si>
    <t>mřížka větrací kruhová nerezová se síťkou D 125mm</t>
  </si>
  <si>
    <t>1566423744</t>
  </si>
  <si>
    <t>291</t>
  </si>
  <si>
    <t>751510042</t>
  </si>
  <si>
    <t>Vzduchotechnické potrubí z pozinkovaného plechu kruhové spirálně vinutá trouba bez příruby D přes 100 do 200 mm</t>
  </si>
  <si>
    <t>1596306262</t>
  </si>
  <si>
    <t>292</t>
  </si>
  <si>
    <t>751525052</t>
  </si>
  <si>
    <t>Montáž potrubí plastového kruhového s přírubou D přes 100 do 200 mm</t>
  </si>
  <si>
    <t>134659615</t>
  </si>
  <si>
    <t>0,7*2</t>
  </si>
  <si>
    <t>293</t>
  </si>
  <si>
    <t>429816501</t>
  </si>
  <si>
    <t xml:space="preserve">trouba pevná PVC D 125mm </t>
  </si>
  <si>
    <t>266658652</t>
  </si>
  <si>
    <t>1,4*1,2 'Přepočtené koeficientem množství</t>
  </si>
  <si>
    <t>294</t>
  </si>
  <si>
    <t>751525081</t>
  </si>
  <si>
    <t>Montáž potrubí plastového kruhového bez příruby D do 100 mm</t>
  </si>
  <si>
    <t>1806667751</t>
  </si>
  <si>
    <t>295</t>
  </si>
  <si>
    <t>429816491</t>
  </si>
  <si>
    <t xml:space="preserve">trouba pevná PVC D 100mm </t>
  </si>
  <si>
    <t>1159231729</t>
  </si>
  <si>
    <t>0,7*1,2 'Přepočtené koeficientem množství</t>
  </si>
  <si>
    <t>762</t>
  </si>
  <si>
    <t>Konstrukce tesařské</t>
  </si>
  <si>
    <t>296</t>
  </si>
  <si>
    <t>762421036.1</t>
  </si>
  <si>
    <t xml:space="preserve">Obložení stropu z desek OSB TOP 04 tl 22 mm  na pero a drážku šroubovaných </t>
  </si>
  <si>
    <t>1171571904</t>
  </si>
  <si>
    <t>8,88*13+5*1,1</t>
  </si>
  <si>
    <t>297</t>
  </si>
  <si>
    <t>762841811</t>
  </si>
  <si>
    <t>Demontáž podbíjení obkladů stropů a střech sklonu do 60° z hrubých prken tl do 35 mm</t>
  </si>
  <si>
    <t>1041929750</t>
  </si>
  <si>
    <t>120,94</t>
  </si>
  <si>
    <t>298</t>
  </si>
  <si>
    <t>762895000</t>
  </si>
  <si>
    <t>Spojovací prostředky pro montáž záklopu, stropnice a podbíjení</t>
  </si>
  <si>
    <t>873488525</t>
  </si>
  <si>
    <t>120,94*0,022</t>
  </si>
  <si>
    <t>299</t>
  </si>
  <si>
    <t>998762101</t>
  </si>
  <si>
    <t>Přesun hmot tonážní pro kce tesařské v objektech v do 6 m</t>
  </si>
  <si>
    <t>-119322625</t>
  </si>
  <si>
    <t>300</t>
  </si>
  <si>
    <t>7631117182</t>
  </si>
  <si>
    <t>Příplatek za úpravu styku  vzduchotěsnou  páskou</t>
  </si>
  <si>
    <t>-1331959838</t>
  </si>
  <si>
    <t>763</t>
  </si>
  <si>
    <t>Konstrukce suché výstavby</t>
  </si>
  <si>
    <t>301</t>
  </si>
  <si>
    <t>763131451</t>
  </si>
  <si>
    <t>SDK podhled deska 1xH2 12,5 bez izolace dvouvrstvá spodní kce profil CD+UD</t>
  </si>
  <si>
    <t>-266911595</t>
  </si>
  <si>
    <t>1,74*2+1,81+4,4+1,3*2+5,44</t>
  </si>
  <si>
    <t>302</t>
  </si>
  <si>
    <t>763131714</t>
  </si>
  <si>
    <t>SDK podhled základní penetrační nátěr</t>
  </si>
  <si>
    <t>519533355</t>
  </si>
  <si>
    <t>303</t>
  </si>
  <si>
    <t>763131715</t>
  </si>
  <si>
    <t>SDK podhled stínová spára</t>
  </si>
  <si>
    <t>2119853863</t>
  </si>
  <si>
    <t>1,75*6+1,12*2+1,095*2+2,1*2+2,04*2+1,37*4+0,95*2+3,42*2+2*2</t>
  </si>
  <si>
    <t>304</t>
  </si>
  <si>
    <t>763131761</t>
  </si>
  <si>
    <t>Příplatek k SDK podhledu za plochu do 3 m2 jednotlivě</t>
  </si>
  <si>
    <t>1978782163</t>
  </si>
  <si>
    <t>1,74*2+1,81+1,3*2</t>
  </si>
  <si>
    <t>305</t>
  </si>
  <si>
    <t>763131771</t>
  </si>
  <si>
    <t>Příplatek k SDK podhledu za rovinnost kvality Q3</t>
  </si>
  <si>
    <t>-70268056</t>
  </si>
  <si>
    <t>306</t>
  </si>
  <si>
    <t>763411111</t>
  </si>
  <si>
    <t xml:space="preserve">Sanitární příčky do mokrého prostředí, desky s HPL - laminátem </t>
  </si>
  <si>
    <t>-669433172</t>
  </si>
  <si>
    <t>1,35*2,1-0,6*2</t>
  </si>
  <si>
    <t>307</t>
  </si>
  <si>
    <t>763411121</t>
  </si>
  <si>
    <t>Dveře sanitárních příček, desky s HPL - laminátem , š do 800 mm, v do 2000 mm</t>
  </si>
  <si>
    <t>538971852</t>
  </si>
  <si>
    <t>308</t>
  </si>
  <si>
    <t>763431001</t>
  </si>
  <si>
    <t>Montáž minerálního podhledu s vyjímatelnými panely vel. do 0,36 m2 na zavěšený viditelný rošt</t>
  </si>
  <si>
    <t>52160921</t>
  </si>
  <si>
    <t>4,99+11,17+9,34+11,39+7,69+8,86+2,09+38,5</t>
  </si>
  <si>
    <t>309</t>
  </si>
  <si>
    <t>590360101</t>
  </si>
  <si>
    <t>podhled minerální kazetový , rastr 600x600 mm, požární odolnost REI 30</t>
  </si>
  <si>
    <t>1220206981</t>
  </si>
  <si>
    <t>94,03*1,05 'Přepočtené koeficientem množství</t>
  </si>
  <si>
    <t>310</t>
  </si>
  <si>
    <t>763431201</t>
  </si>
  <si>
    <t>Napojení minerálního podhledu na stěnu obvodovou lištou</t>
  </si>
  <si>
    <t>487255069</t>
  </si>
  <si>
    <t>8,88*2+4,76*2+3,63*6+2,44+2,2+3,17+7,5*2+1,4*2+1,49*4+3,42*2+2,75*2+3,66*2+1,4*2</t>
  </si>
  <si>
    <t>311</t>
  </si>
  <si>
    <t>998763301</t>
  </si>
  <si>
    <t>Přesun hmot tonážní pro sádrokartonové konstrukce v objektech v do 6 m</t>
  </si>
  <si>
    <t>211641814</t>
  </si>
  <si>
    <t>764</t>
  </si>
  <si>
    <t>Konstrukce klempířské</t>
  </si>
  <si>
    <t>312</t>
  </si>
  <si>
    <t>764002851</t>
  </si>
  <si>
    <t>Demontáž oplechování parapetů do suti</t>
  </si>
  <si>
    <t>773687158</t>
  </si>
  <si>
    <t>1,35*2+1,5+2*2+1,85+2,55*2+1,9</t>
  </si>
  <si>
    <t>313</t>
  </si>
  <si>
    <t>764216603</t>
  </si>
  <si>
    <t>Oplechování rovných parapetů mechanicky kotvené z Pz s povrchovou úpravou rš 250 mm</t>
  </si>
  <si>
    <t>-1063531007</t>
  </si>
  <si>
    <t>766</t>
  </si>
  <si>
    <t>Konstrukce truhlářské</t>
  </si>
  <si>
    <t>314</t>
  </si>
  <si>
    <t>766111820</t>
  </si>
  <si>
    <t>Demontáž truhlářských stěn dřevěných plných</t>
  </si>
  <si>
    <t>1880016196</t>
  </si>
  <si>
    <t>1,49*3,2</t>
  </si>
  <si>
    <t>315</t>
  </si>
  <si>
    <t>766441821</t>
  </si>
  <si>
    <t>Demontáž parapetních desek dřevěných nebo plastových šířky do 30 cm délky přes 1,0 m</t>
  </si>
  <si>
    <t>964032936</t>
  </si>
  <si>
    <t>316</t>
  </si>
  <si>
    <t>766622131</t>
  </si>
  <si>
    <t>Montáž plastových oken plochy přes 1 m2 otevíravých v do 1,5 m s rámem do zdiva</t>
  </si>
  <si>
    <t>-231153580</t>
  </si>
  <si>
    <t>0,5*1,4*2</t>
  </si>
  <si>
    <t>317</t>
  </si>
  <si>
    <t>611400511</t>
  </si>
  <si>
    <t>okno plastové otevíravé/sklopné trojsklo 50x140 cm</t>
  </si>
  <si>
    <t>-1968350002</t>
  </si>
  <si>
    <t>318</t>
  </si>
  <si>
    <t>1670617117</t>
  </si>
  <si>
    <t>0,5*1,4*2+0,4*0,65</t>
  </si>
  <si>
    <t>1,35*1,4*2+1,5*1,46+1,95*1,46*2+2,55*1,28*2+1,9*1,25</t>
  </si>
  <si>
    <t>319</t>
  </si>
  <si>
    <t>61140052</t>
  </si>
  <si>
    <t>okno plastové otevíravé/sklopné trojsklo přes plochu 1m2 do v 1,5m</t>
  </si>
  <si>
    <t>-733147388</t>
  </si>
  <si>
    <t>320</t>
  </si>
  <si>
    <t>766660171</t>
  </si>
  <si>
    <t>Montáž dveřních křídel otvíravých jednokřídlových š do 0,8 m do obložkové zárubně</t>
  </si>
  <si>
    <t>-255720796</t>
  </si>
  <si>
    <t>321</t>
  </si>
  <si>
    <t>611610001</t>
  </si>
  <si>
    <t>dveře jednokřídlé  plné 600-800x1970-2100mm</t>
  </si>
  <si>
    <t>1024267688</t>
  </si>
  <si>
    <t>322</t>
  </si>
  <si>
    <t>611610002</t>
  </si>
  <si>
    <t>dveře jednokřídlé 2/3 sklo  600-800x1970-2100mm</t>
  </si>
  <si>
    <t>1675335742</t>
  </si>
  <si>
    <t>323</t>
  </si>
  <si>
    <t>766660421</t>
  </si>
  <si>
    <t>Montáž vchodových dveří jednokřídlových s nadsvětlíkem do zdiva</t>
  </si>
  <si>
    <t>-1859863000</t>
  </si>
  <si>
    <t>324</t>
  </si>
  <si>
    <t>611405001</t>
  </si>
  <si>
    <t>dveře jednokřídlé plastové bílé vchodvé, vč rámu a kování , prosklené - 90x207 cm</t>
  </si>
  <si>
    <t>-1435175919</t>
  </si>
  <si>
    <t>325</t>
  </si>
  <si>
    <t>766660728</t>
  </si>
  <si>
    <t xml:space="preserve">Montáž dveřního interiérového kování </t>
  </si>
  <si>
    <t>1543394851</t>
  </si>
  <si>
    <t>326</t>
  </si>
  <si>
    <t>549240031</t>
  </si>
  <si>
    <t>dveřní kování + Fab</t>
  </si>
  <si>
    <t>506945910</t>
  </si>
  <si>
    <t>327</t>
  </si>
  <si>
    <t>549240032</t>
  </si>
  <si>
    <t>dveřní kování pro posuvné dveře do pouzdra, WC zámek</t>
  </si>
  <si>
    <t>618192775</t>
  </si>
  <si>
    <t>328</t>
  </si>
  <si>
    <t>766682111</t>
  </si>
  <si>
    <t>Montáž zárubní obložkových pro dveře jednokřídlové tl stěny do 170 mm</t>
  </si>
  <si>
    <t>-804049319</t>
  </si>
  <si>
    <t>329</t>
  </si>
  <si>
    <t>61182307</t>
  </si>
  <si>
    <t>zárubeň jednokřídlá obložková s laminátovým povrchem tl stěny 60-150mm rozměru 600-1100/1970, 2100mm</t>
  </si>
  <si>
    <t>-197050189</t>
  </si>
  <si>
    <t>330</t>
  </si>
  <si>
    <t>766694113</t>
  </si>
  <si>
    <t>Montáž parapetních desek dřevěných nebo plastových š do 30 cm dl přes 1,6 do 2,6 m</t>
  </si>
  <si>
    <t>-1104891070</t>
  </si>
  <si>
    <t>331</t>
  </si>
  <si>
    <t>60794102</t>
  </si>
  <si>
    <t>parapet dřevotřískový vnitřní povrch laminátový š 260mm</t>
  </si>
  <si>
    <t>-1371063138</t>
  </si>
  <si>
    <t>1,9+2,55*2+1,85+1,95*2</t>
  </si>
  <si>
    <t>332</t>
  </si>
  <si>
    <t>61144019</t>
  </si>
  <si>
    <t>koncovka k parapetu plastovému vnitřnímu 1 pár</t>
  </si>
  <si>
    <t>sada</t>
  </si>
  <si>
    <t>-1990271192</t>
  </si>
  <si>
    <t>333</t>
  </si>
  <si>
    <t>998766101</t>
  </si>
  <si>
    <t>Přesun hmot tonážní pro kce truhlářské v objektech v do 6 m</t>
  </si>
  <si>
    <t>-705893307</t>
  </si>
  <si>
    <t>767</t>
  </si>
  <si>
    <t>Konstrukce zámečnické</t>
  </si>
  <si>
    <t>334</t>
  </si>
  <si>
    <t>767651220</t>
  </si>
  <si>
    <t>Montáž vrat garážových otvíravých do ocelové zárubně pl přes 6 do 9 m2</t>
  </si>
  <si>
    <t>1767726818</t>
  </si>
  <si>
    <t>335</t>
  </si>
  <si>
    <t>553447131</t>
  </si>
  <si>
    <t>vrata ocelová otočná zateplená , elektronické ovládání, 292x284 cm</t>
  </si>
  <si>
    <t>40195804</t>
  </si>
  <si>
    <t>336</t>
  </si>
  <si>
    <t>767651822</t>
  </si>
  <si>
    <t>Demontáž vrat garážových otvíravých pl přes 6 do 9 m2</t>
  </si>
  <si>
    <t>1134456932</t>
  </si>
  <si>
    <t>337</t>
  </si>
  <si>
    <t>767893112</t>
  </si>
  <si>
    <t>Montáž stříšek nad vstupy kotvených pomocí závěsů rovných, výplň z umělých hmot š přes 1,50 do 2,00 m</t>
  </si>
  <si>
    <t>476157274</t>
  </si>
  <si>
    <t>338</t>
  </si>
  <si>
    <t>283190191</t>
  </si>
  <si>
    <t>stříška vchodová pultová, kotvená pomocí konzol, hliníkový rám, výplň dutinkový polykarbonát 2000x850mm</t>
  </si>
  <si>
    <t>-189319825</t>
  </si>
  <si>
    <t>339</t>
  </si>
  <si>
    <t>7679951141</t>
  </si>
  <si>
    <t>Montáž a dodávka atypických zámečnických konstrukcí - skříň na kyslíkové lahve</t>
  </si>
  <si>
    <t>-1431061892</t>
  </si>
  <si>
    <t>340</t>
  </si>
  <si>
    <t>998767101</t>
  </si>
  <si>
    <t>Přesun hmot tonážní pro zámečnické konstrukce v objektech v do 6 m</t>
  </si>
  <si>
    <t>760603963</t>
  </si>
  <si>
    <t>771</t>
  </si>
  <si>
    <t>Podlahy z dlaždic</t>
  </si>
  <si>
    <t>341</t>
  </si>
  <si>
    <t>771111011</t>
  </si>
  <si>
    <t>Vysátí podkladu před pokládkou dlažby</t>
  </si>
  <si>
    <t>-781823501</t>
  </si>
  <si>
    <t>112,24-(38,5+9,34+11,39)</t>
  </si>
  <si>
    <t>342</t>
  </si>
  <si>
    <t>771121011</t>
  </si>
  <si>
    <t>Nátěr penetrační na podlahu</t>
  </si>
  <si>
    <t>-1354278409</t>
  </si>
  <si>
    <t>343</t>
  </si>
  <si>
    <t>771151011</t>
  </si>
  <si>
    <t>Samonivelační stěrka podlah pevnosti 20 MPa tl 3 mm</t>
  </si>
  <si>
    <t>-1351862791</t>
  </si>
  <si>
    <t>344</t>
  </si>
  <si>
    <t>771473112</t>
  </si>
  <si>
    <t>Montáž soklů z dlaždic keramických lepených rovných v přes 65 do 90 mm</t>
  </si>
  <si>
    <t>-960261735</t>
  </si>
  <si>
    <t>(3,66*2+1,37*2)-(0,7*2+0,8*2)</t>
  </si>
  <si>
    <t>(7,5*2+1,49*2)-(0,7*4+0,8*5)</t>
  </si>
  <si>
    <t>(3,63*2+2,44*2)-0,8</t>
  </si>
  <si>
    <t>(3,63*2+2,2*2+0,4*2)-0,8</t>
  </si>
  <si>
    <t>(1,4*2+1,49*2)-0,8</t>
  </si>
  <si>
    <t>345</t>
  </si>
  <si>
    <t>597613381</t>
  </si>
  <si>
    <t xml:space="preserve">sokl-dlažba keramická </t>
  </si>
  <si>
    <t>2127080171</t>
  </si>
  <si>
    <t>46,22*1,1 'Přepočtené koeficientem množství</t>
  </si>
  <si>
    <t>346</t>
  </si>
  <si>
    <t>771474113</t>
  </si>
  <si>
    <t>Montáž soklů z dlaždic keramických rovných flexibilní lepidlo v přes 90 do 120 mm</t>
  </si>
  <si>
    <t>390793227</t>
  </si>
  <si>
    <t>(8,28+0,25+0,63)*2+3,5</t>
  </si>
  <si>
    <t>347</t>
  </si>
  <si>
    <t>597610091</t>
  </si>
  <si>
    <t xml:space="preserve">sokl-dlažba keramická mrazuvzdorná </t>
  </si>
  <si>
    <t>-1888741966</t>
  </si>
  <si>
    <t>21,82*1,1 'Přepočtené koeficientem množství</t>
  </si>
  <si>
    <t>348</t>
  </si>
  <si>
    <t>771573115</t>
  </si>
  <si>
    <t>Montáž podlah keramických hladkých lepených standardním lepidlem přes 19 do 22 ks/m2</t>
  </si>
  <si>
    <t>476937446</t>
  </si>
  <si>
    <t>349</t>
  </si>
  <si>
    <t>597610121</t>
  </si>
  <si>
    <t xml:space="preserve">dlažba keramická </t>
  </si>
  <si>
    <t>-427803323</t>
  </si>
  <si>
    <t>350</t>
  </si>
  <si>
    <t>771577131</t>
  </si>
  <si>
    <t>Příplatek k montáži podlah keramických lepených standardním lepidlem za plochu do 5 m2</t>
  </si>
  <si>
    <t>1072225026</t>
  </si>
  <si>
    <t>4,99+1,74*2+1,81+4,4+1,3*2+2,09</t>
  </si>
  <si>
    <t>351</t>
  </si>
  <si>
    <t>771591112</t>
  </si>
  <si>
    <t>Izolace pod dlažbu nátěrem nebo stěrkou ve dvou vrstvách</t>
  </si>
  <si>
    <t>-982446697</t>
  </si>
  <si>
    <t>5,44+4,4</t>
  </si>
  <si>
    <t>352</t>
  </si>
  <si>
    <t>771591115</t>
  </si>
  <si>
    <t>Podlahy spárování silikonem</t>
  </si>
  <si>
    <t>951089412</t>
  </si>
  <si>
    <t>353</t>
  </si>
  <si>
    <t>771592011</t>
  </si>
  <si>
    <t>Čištění vnitřních ploch podlah nebo schodišť po položení dlažby chemickými prostředky</t>
  </si>
  <si>
    <t>1244104298</t>
  </si>
  <si>
    <t>354</t>
  </si>
  <si>
    <t>998771101</t>
  </si>
  <si>
    <t>Přesun hmot tonážní pro podlahy z dlaždic v objektech v do 6 m</t>
  </si>
  <si>
    <t>769532091</t>
  </si>
  <si>
    <t>775</t>
  </si>
  <si>
    <t>Podlahy skládané</t>
  </si>
  <si>
    <t>355</t>
  </si>
  <si>
    <t>775411810</t>
  </si>
  <si>
    <t>Demontáž soklíků nebo lišt dřevěných přibíjených do suti</t>
  </si>
  <si>
    <t>-2142393532</t>
  </si>
  <si>
    <t>(3,5*4+4,3*2*2+3,72*2)-0,8*4</t>
  </si>
  <si>
    <t>356</t>
  </si>
  <si>
    <t>775541811</t>
  </si>
  <si>
    <t>Demontáž podlah plovoucích lepených do suti</t>
  </si>
  <si>
    <t>36054153</t>
  </si>
  <si>
    <t>13,18+15,38</t>
  </si>
  <si>
    <t>776</t>
  </si>
  <si>
    <t>Podlahy povlakové</t>
  </si>
  <si>
    <t>357</t>
  </si>
  <si>
    <t>776111311</t>
  </si>
  <si>
    <t>Vysátí podkladu povlakových podlah</t>
  </si>
  <si>
    <t>-412497256</t>
  </si>
  <si>
    <t>38,5+11,39+9,34</t>
  </si>
  <si>
    <t>358</t>
  </si>
  <si>
    <t>776121321</t>
  </si>
  <si>
    <t>Neředěná penetrace savého podkladu povlakových podlah</t>
  </si>
  <si>
    <t>578675326</t>
  </si>
  <si>
    <t>359</t>
  </si>
  <si>
    <t>776141111</t>
  </si>
  <si>
    <t>Vyrovnání podkladu povlakových podlah stěrkou pevnosti 20 MPa tl do 3 mm</t>
  </si>
  <si>
    <t>-1045160225</t>
  </si>
  <si>
    <t>360</t>
  </si>
  <si>
    <t>776201811</t>
  </si>
  <si>
    <t>Demontáž lepených povlakových podlah bez podložky ručně</t>
  </si>
  <si>
    <t>-1649927146</t>
  </si>
  <si>
    <t>361</t>
  </si>
  <si>
    <t>776201814</t>
  </si>
  <si>
    <t>Demontáž povlakových podlahovin volně položených podlepených páskou</t>
  </si>
  <si>
    <t>-514526951</t>
  </si>
  <si>
    <t>362</t>
  </si>
  <si>
    <t>776221211</t>
  </si>
  <si>
    <t>Lepení čtverců z PVC standardním lepidlem</t>
  </si>
  <si>
    <t>-577239606</t>
  </si>
  <si>
    <t>363</t>
  </si>
  <si>
    <t>284110311</t>
  </si>
  <si>
    <t>podlahovina PVC, zátěžové</t>
  </si>
  <si>
    <t>-276802621</t>
  </si>
  <si>
    <t>59,23*1,1 'Přepočtené koeficientem množství</t>
  </si>
  <si>
    <t>364</t>
  </si>
  <si>
    <t>776410811</t>
  </si>
  <si>
    <t>Odstranění soklíků a lišt pryžových nebo plastových</t>
  </si>
  <si>
    <t>90773962</t>
  </si>
  <si>
    <t>8,88*2+4,65*2+0,15*9+0,2+0,37*2-0,8</t>
  </si>
  <si>
    <t>2,75*2+3,42*2-0,8</t>
  </si>
  <si>
    <t>365</t>
  </si>
  <si>
    <t>776411111</t>
  </si>
  <si>
    <t>Montáž obvodových soklíků výšky do 80 mm</t>
  </si>
  <si>
    <t>-957370981</t>
  </si>
  <si>
    <t>(3,62*2+3,17*2+0,15)-0,8</t>
  </si>
  <si>
    <t>(3,42*2+2,75*2+0,15)-0,8</t>
  </si>
  <si>
    <t>(8,88*2+4,76*2+0,14*8+0,2)-0,8</t>
  </si>
  <si>
    <t>366</t>
  </si>
  <si>
    <t>284110081</t>
  </si>
  <si>
    <t xml:space="preserve">lišta soklová PVC </t>
  </si>
  <si>
    <t>-2057774735</t>
  </si>
  <si>
    <t>52,42*1,02 'Přepočtené koeficientem množství</t>
  </si>
  <si>
    <t>367</t>
  </si>
  <si>
    <t>998776101</t>
  </si>
  <si>
    <t>Přesun hmot tonážní pro podlahy povlakové v objektech v do 6 m</t>
  </si>
  <si>
    <t>-1326324208</t>
  </si>
  <si>
    <t>781</t>
  </si>
  <si>
    <t>Dokončovací práce - obklady</t>
  </si>
  <si>
    <t>368</t>
  </si>
  <si>
    <t>781111011</t>
  </si>
  <si>
    <t>Ometení (oprášení) stěny při přípravě podkladu</t>
  </si>
  <si>
    <t>1546687254</t>
  </si>
  <si>
    <t>"  stávající stěny"</t>
  </si>
  <si>
    <t>" nové stěny"</t>
  </si>
  <si>
    <t>(2,04+0,6+0,1+0,97+1,37)*2</t>
  </si>
  <si>
    <t>(2,04+2,4)*2</t>
  </si>
  <si>
    <t>(1,37*3+0,95*2)*2</t>
  </si>
  <si>
    <t>(1,75*5+1,095*2+1,12*2+1,095*2)*2-(0,7*2)</t>
  </si>
  <si>
    <t>(3,5+0,4)*1</t>
  </si>
  <si>
    <t>369</t>
  </si>
  <si>
    <t>781121011</t>
  </si>
  <si>
    <t>Nátěr penetrační na stěnu</t>
  </si>
  <si>
    <t>-154587017</t>
  </si>
  <si>
    <t>370</t>
  </si>
  <si>
    <t>781131112</t>
  </si>
  <si>
    <t>Izolace pod obklad nátěrem nebo stěrkou ve dvou vrstvách</t>
  </si>
  <si>
    <t>-697223770</t>
  </si>
  <si>
    <t>" sprchový kout"</t>
  </si>
  <si>
    <t>(0,97*2+1,37)*2</t>
  </si>
  <si>
    <t>371</t>
  </si>
  <si>
    <t>781131241</t>
  </si>
  <si>
    <t>Izolace pod obklad těsnícími pásy vnitřní kout</t>
  </si>
  <si>
    <t>1099440464</t>
  </si>
  <si>
    <t>372</t>
  </si>
  <si>
    <t>781131242</t>
  </si>
  <si>
    <t>Izolace pod obklad těsnícími pásy vnější roh</t>
  </si>
  <si>
    <t>-900221724</t>
  </si>
  <si>
    <t>373</t>
  </si>
  <si>
    <t>781131264</t>
  </si>
  <si>
    <t>Izolace pod obklad těsnícími pásy mezi podlahou a stěnou</t>
  </si>
  <si>
    <t>1926934214</t>
  </si>
  <si>
    <t>0,97*2+1,37</t>
  </si>
  <si>
    <t>2*2 " svislý kout"</t>
  </si>
  <si>
    <t>374</t>
  </si>
  <si>
    <t>781473114</t>
  </si>
  <si>
    <t>Montáž obkladů vnitřních keramických hladkých přes 19 do 22 ks/m2 lepených standardním lepidlem</t>
  </si>
  <si>
    <t>386490588</t>
  </si>
  <si>
    <t>375</t>
  </si>
  <si>
    <t>59761040</t>
  </si>
  <si>
    <t>obklad keramický hladký přes 19 do 22ks/m2</t>
  </si>
  <si>
    <t>-1950189341</t>
  </si>
  <si>
    <t>94,24*1,1 'Přepočtené koeficientem množství</t>
  </si>
  <si>
    <t>376</t>
  </si>
  <si>
    <t>781495211</t>
  </si>
  <si>
    <t>Čištění vnitřních ploch stěn po provedení obkladu chemickými prostředky</t>
  </si>
  <si>
    <t>-1397114016</t>
  </si>
  <si>
    <t>377</t>
  </si>
  <si>
    <t>781571111</t>
  </si>
  <si>
    <t>Montáž obkladů ostění šířky do 200 mm lepenými standartním lepidlem</t>
  </si>
  <si>
    <t>890043055</t>
  </si>
  <si>
    <t>0,8*4+0,5*2</t>
  </si>
  <si>
    <t>378</t>
  </si>
  <si>
    <t>-522880000</t>
  </si>
  <si>
    <t>4,2*0,1*1,1</t>
  </si>
  <si>
    <t>0,462*1,1 'Přepočtené koeficientem množství</t>
  </si>
  <si>
    <t>379</t>
  </si>
  <si>
    <t>781673112</t>
  </si>
  <si>
    <t>Montáž obkladů parapetů š přes 100 do 150 mm z dlaždic keramických lepených standardním lepidlem</t>
  </si>
  <si>
    <t>1252119549</t>
  </si>
  <si>
    <t>0,5*2+0,4</t>
  </si>
  <si>
    <t>380</t>
  </si>
  <si>
    <t>1867966248</t>
  </si>
  <si>
    <t>1,4*0,12*1,1</t>
  </si>
  <si>
    <t>0,185*1,1 'Přepočtené koeficientem množství</t>
  </si>
  <si>
    <t>381</t>
  </si>
  <si>
    <t>998781101</t>
  </si>
  <si>
    <t>Přesun hmot tonážní pro obklady keramické v objektech v do 6 m</t>
  </si>
  <si>
    <t>-473948698</t>
  </si>
  <si>
    <t>783</t>
  </si>
  <si>
    <t>Dokončovací práce - nátěry</t>
  </si>
  <si>
    <t>382</t>
  </si>
  <si>
    <t>783314201</t>
  </si>
  <si>
    <t>Základní antikorozní jednonásobný syntetický standardní nátěr zámečnických konstrukcí</t>
  </si>
  <si>
    <t>736325278</t>
  </si>
  <si>
    <t>3,6*2*0,803</t>
  </si>
  <si>
    <t>3,6*0,611</t>
  </si>
  <si>
    <t>784</t>
  </si>
  <si>
    <t>Dokončovací práce - malby a tapety</t>
  </si>
  <si>
    <t>383</t>
  </si>
  <si>
    <t>784181121</t>
  </si>
  <si>
    <t>Hloubková jednonásobná bezbarvá penetrace podkladu v místnostech v do 3,80 m</t>
  </si>
  <si>
    <t>1221806450</t>
  </si>
  <si>
    <t>17,73+324,164</t>
  </si>
  <si>
    <t>384</t>
  </si>
  <si>
    <t>784221101</t>
  </si>
  <si>
    <t>Dvojnásobné bílé malby ze směsí za sucha dobře otěruvzdorných v místnostech do 3,80 m</t>
  </si>
  <si>
    <t>905537459</t>
  </si>
  <si>
    <t>434,412-64,26</t>
  </si>
  <si>
    <t>385</t>
  </si>
  <si>
    <t>784331000</t>
  </si>
  <si>
    <t>Dvojnásobné bílé omyvatelné malby v místnostech v do 3,80 m</t>
  </si>
  <si>
    <t>1468542638</t>
  </si>
  <si>
    <t>(3,63*4+2,44*2+2,2*2)*2,7</t>
  </si>
  <si>
    <t xml:space="preserve">Práce a dodávky M   </t>
  </si>
  <si>
    <t>21-M</t>
  </si>
  <si>
    <t xml:space="preserve">Elektromontáže   </t>
  </si>
  <si>
    <t>386</t>
  </si>
  <si>
    <t>21-M21001</t>
  </si>
  <si>
    <t>CYKY 4x25</t>
  </si>
  <si>
    <t>352928083</t>
  </si>
  <si>
    <t>387</t>
  </si>
  <si>
    <t>21-M21002</t>
  </si>
  <si>
    <t>CYKY 4x10</t>
  </si>
  <si>
    <t>185259000</t>
  </si>
  <si>
    <t>388</t>
  </si>
  <si>
    <t>21-M21003</t>
  </si>
  <si>
    <t>CYKY 5Cx6</t>
  </si>
  <si>
    <t>2048795542</t>
  </si>
  <si>
    <t>389</t>
  </si>
  <si>
    <t>21-M21004</t>
  </si>
  <si>
    <t>CYKY 5Cx1,5</t>
  </si>
  <si>
    <t>-911082230</t>
  </si>
  <si>
    <t>390</t>
  </si>
  <si>
    <t>21-M21005</t>
  </si>
  <si>
    <t>CYKY 5Cx2,5</t>
  </si>
  <si>
    <t>-486892914</t>
  </si>
  <si>
    <t>391</t>
  </si>
  <si>
    <t>21-M21006</t>
  </si>
  <si>
    <t>CYKY 3Cx2,5</t>
  </si>
  <si>
    <t>-1834902952</t>
  </si>
  <si>
    <t>392</t>
  </si>
  <si>
    <t>21-M21007</t>
  </si>
  <si>
    <t>CYKY 3Cx1,5</t>
  </si>
  <si>
    <t>-75138679</t>
  </si>
  <si>
    <t>393</t>
  </si>
  <si>
    <t>21-M21008</t>
  </si>
  <si>
    <t>CYKY 3Ox1,5</t>
  </si>
  <si>
    <t>1967244975</t>
  </si>
  <si>
    <t>394</t>
  </si>
  <si>
    <t>21-M21009</t>
  </si>
  <si>
    <t>Drát CY 16zl.žl.</t>
  </si>
  <si>
    <t>-981230635</t>
  </si>
  <si>
    <t>395</t>
  </si>
  <si>
    <t>21-M21010</t>
  </si>
  <si>
    <t>Drát CY 6zl.žl.</t>
  </si>
  <si>
    <t>1225165056</t>
  </si>
  <si>
    <t>396</t>
  </si>
  <si>
    <t>21-M21011</t>
  </si>
  <si>
    <t>Krabice KT 250</t>
  </si>
  <si>
    <t>ks</t>
  </si>
  <si>
    <t>-875058083</t>
  </si>
  <si>
    <t>397</t>
  </si>
  <si>
    <t>21-M21012</t>
  </si>
  <si>
    <t>Krabice KT 125</t>
  </si>
  <si>
    <t>196209658</t>
  </si>
  <si>
    <t>398</t>
  </si>
  <si>
    <t>21-M21013</t>
  </si>
  <si>
    <t>Krabice KP68</t>
  </si>
  <si>
    <t>1451223529</t>
  </si>
  <si>
    <t>399</t>
  </si>
  <si>
    <t>21-M21014</t>
  </si>
  <si>
    <t>Krabice KO 97</t>
  </si>
  <si>
    <t>1313614692</t>
  </si>
  <si>
    <t>400</t>
  </si>
  <si>
    <t>21-M21015</t>
  </si>
  <si>
    <t>Trubka PVC 32</t>
  </si>
  <si>
    <t>1287597251</t>
  </si>
  <si>
    <t>401</t>
  </si>
  <si>
    <t>21-M21016</t>
  </si>
  <si>
    <t>Trubka PVC 25</t>
  </si>
  <si>
    <t>918575101</t>
  </si>
  <si>
    <t>402</t>
  </si>
  <si>
    <t>21-M21017</t>
  </si>
  <si>
    <t>Rozvaděč RM</t>
  </si>
  <si>
    <t>kpl</t>
  </si>
  <si>
    <t>1474439660</t>
  </si>
  <si>
    <t>403</t>
  </si>
  <si>
    <t>21-M21018</t>
  </si>
  <si>
    <t>Rozvaděč RH</t>
  </si>
  <si>
    <t>-1996220924</t>
  </si>
  <si>
    <t>404</t>
  </si>
  <si>
    <t>21-M21019</t>
  </si>
  <si>
    <t>Rozvaděč RS1</t>
  </si>
  <si>
    <t>-1536644092</t>
  </si>
  <si>
    <t>405</t>
  </si>
  <si>
    <t>21-M21020</t>
  </si>
  <si>
    <t>Svorkovnice EPS</t>
  </si>
  <si>
    <t>2111079394</t>
  </si>
  <si>
    <t>406</t>
  </si>
  <si>
    <t>21-M21021</t>
  </si>
  <si>
    <t>Spínač 1</t>
  </si>
  <si>
    <t>460416747</t>
  </si>
  <si>
    <t>407</t>
  </si>
  <si>
    <t>21-M21022</t>
  </si>
  <si>
    <t>Spínač 5</t>
  </si>
  <si>
    <t>1967450849</t>
  </si>
  <si>
    <t>408</t>
  </si>
  <si>
    <t>21-M21023</t>
  </si>
  <si>
    <t>Spínač tlačítk. 1/0</t>
  </si>
  <si>
    <t>65179081</t>
  </si>
  <si>
    <t>409</t>
  </si>
  <si>
    <t>21-M21024</t>
  </si>
  <si>
    <t>Zásuvka 230V</t>
  </si>
  <si>
    <t>-554720934</t>
  </si>
  <si>
    <t>410</t>
  </si>
  <si>
    <t>21-M21025</t>
  </si>
  <si>
    <t>Zásuvka 230V s přep.ochranou</t>
  </si>
  <si>
    <t>-1548791776</t>
  </si>
  <si>
    <t>411</t>
  </si>
  <si>
    <t>21-M21026</t>
  </si>
  <si>
    <t>Dvojzásuvka 230V</t>
  </si>
  <si>
    <t>78575371</t>
  </si>
  <si>
    <t>412</t>
  </si>
  <si>
    <t>21-M21027</t>
  </si>
  <si>
    <t>Zásuvka datová RJ 45 5e</t>
  </si>
  <si>
    <t>719075527</t>
  </si>
  <si>
    <t>413</t>
  </si>
  <si>
    <t>21-M21028</t>
  </si>
  <si>
    <t>Zásuvka TV/R</t>
  </si>
  <si>
    <t>978977239</t>
  </si>
  <si>
    <t>414</t>
  </si>
  <si>
    <t>21-M21028a</t>
  </si>
  <si>
    <t>Společné vícerámečky</t>
  </si>
  <si>
    <t>-1239913090</t>
  </si>
  <si>
    <t>415</t>
  </si>
  <si>
    <t>21-M21028b</t>
  </si>
  <si>
    <t>UPS 500VA</t>
  </si>
  <si>
    <t>792838051</t>
  </si>
  <si>
    <t>416</t>
  </si>
  <si>
    <t>21-M21029</t>
  </si>
  <si>
    <t>Tot.sop</t>
  </si>
  <si>
    <t>1740138460</t>
  </si>
  <si>
    <t>417</t>
  </si>
  <si>
    <t>21-M21030</t>
  </si>
  <si>
    <t>Spínač 400/25A/IP 55</t>
  </si>
  <si>
    <t>66357029</t>
  </si>
  <si>
    <t>418</t>
  </si>
  <si>
    <t>21-M21031</t>
  </si>
  <si>
    <t>SYKFY 5x2x0,5</t>
  </si>
  <si>
    <t>-963328881</t>
  </si>
  <si>
    <t>419</t>
  </si>
  <si>
    <t>21-M21032</t>
  </si>
  <si>
    <t>Přívodka 400/5/32A</t>
  </si>
  <si>
    <t>1435311473</t>
  </si>
  <si>
    <t>420</t>
  </si>
  <si>
    <t>21-M21033</t>
  </si>
  <si>
    <t>Zásuvka 230 IP 44</t>
  </si>
  <si>
    <t>-126652406</t>
  </si>
  <si>
    <t>421</t>
  </si>
  <si>
    <t>21-M21034</t>
  </si>
  <si>
    <t>Spínač 1 IP 44</t>
  </si>
  <si>
    <t>-571602611</t>
  </si>
  <si>
    <t>422</t>
  </si>
  <si>
    <t>21-M21035</t>
  </si>
  <si>
    <t>UTP CAT 5e</t>
  </si>
  <si>
    <t>-1902322151</t>
  </si>
  <si>
    <t>423</t>
  </si>
  <si>
    <t>21-M21036</t>
  </si>
  <si>
    <t>Stropní kabelové přích.</t>
  </si>
  <si>
    <t>-817890454</t>
  </si>
  <si>
    <t>424</t>
  </si>
  <si>
    <t>21-M21037</t>
  </si>
  <si>
    <t>Svítidlo MODUS/D</t>
  </si>
  <si>
    <t>957583289</t>
  </si>
  <si>
    <t>425</t>
  </si>
  <si>
    <t>21-M21038</t>
  </si>
  <si>
    <t>Svítidlo CALA 32/A</t>
  </si>
  <si>
    <t>-1063098407</t>
  </si>
  <si>
    <t>426</t>
  </si>
  <si>
    <t>21-M21039</t>
  </si>
  <si>
    <t>Svítidlo CALA 12/B</t>
  </si>
  <si>
    <t>822237931</t>
  </si>
  <si>
    <t>427</t>
  </si>
  <si>
    <t>21-M21040</t>
  </si>
  <si>
    <t>Svítidlo Panlux/C</t>
  </si>
  <si>
    <t>1152980487</t>
  </si>
  <si>
    <t>428</t>
  </si>
  <si>
    <t>21-M21041</t>
  </si>
  <si>
    <t>Svítidlo Philips/E</t>
  </si>
  <si>
    <t>914187828</t>
  </si>
  <si>
    <t>429</t>
  </si>
  <si>
    <t>21-M21042</t>
  </si>
  <si>
    <t>Svítidlo PANLUX Carpo/N1</t>
  </si>
  <si>
    <t>-142005100</t>
  </si>
  <si>
    <t>430</t>
  </si>
  <si>
    <t>21-M21043</t>
  </si>
  <si>
    <t>Svítidlo PANLUX Fenix/N2</t>
  </si>
  <si>
    <t>1325432015</t>
  </si>
  <si>
    <t>431</t>
  </si>
  <si>
    <t>21-M21044</t>
  </si>
  <si>
    <t>Svítidlo OutdooR /N3</t>
  </si>
  <si>
    <t>403530582</t>
  </si>
  <si>
    <t>432</t>
  </si>
  <si>
    <t>21-M21045</t>
  </si>
  <si>
    <t>Sádra</t>
  </si>
  <si>
    <t>kg</t>
  </si>
  <si>
    <t>1161654075</t>
  </si>
  <si>
    <t>433</t>
  </si>
  <si>
    <t>21-M21046</t>
  </si>
  <si>
    <t>Svorky Wago</t>
  </si>
  <si>
    <t>-1381523930</t>
  </si>
  <si>
    <t>434</t>
  </si>
  <si>
    <t>21-M21047</t>
  </si>
  <si>
    <t>CYSY 5Cx2,5</t>
  </si>
  <si>
    <t>-778288466</t>
  </si>
  <si>
    <t>435</t>
  </si>
  <si>
    <t>21-M21048</t>
  </si>
  <si>
    <t>Svorkovnice 5pol.</t>
  </si>
  <si>
    <t>-222036941</t>
  </si>
  <si>
    <t>436</t>
  </si>
  <si>
    <t>21-M21049</t>
  </si>
  <si>
    <t>Stožár anténí 3m</t>
  </si>
  <si>
    <t>-491623256</t>
  </si>
  <si>
    <t>437</t>
  </si>
  <si>
    <t>21-M21060</t>
  </si>
  <si>
    <t>Ventilátor Mixvent TD 250/125</t>
  </si>
  <si>
    <t>705743224</t>
  </si>
  <si>
    <t>438</t>
  </si>
  <si>
    <t>21-M21061</t>
  </si>
  <si>
    <t>Potrubí 125</t>
  </si>
  <si>
    <t>710474110</t>
  </si>
  <si>
    <t>439</t>
  </si>
  <si>
    <t>21-M21062</t>
  </si>
  <si>
    <t>Potrubí 100</t>
  </si>
  <si>
    <t>1997422231</t>
  </si>
  <si>
    <t>440</t>
  </si>
  <si>
    <t>21-M21063</t>
  </si>
  <si>
    <t>Kolena a T kusy</t>
  </si>
  <si>
    <t>199784424</t>
  </si>
  <si>
    <t>441</t>
  </si>
  <si>
    <t>21-M21064</t>
  </si>
  <si>
    <t>Anemostaty štel 100</t>
  </si>
  <si>
    <t>-1501120731</t>
  </si>
  <si>
    <t>442</t>
  </si>
  <si>
    <t>21-M21065</t>
  </si>
  <si>
    <t>Venkovní mřížka 125</t>
  </si>
  <si>
    <t>435242180</t>
  </si>
  <si>
    <t>443</t>
  </si>
  <si>
    <t>21-M21066</t>
  </si>
  <si>
    <t>Svorky,svěsy al páska drobný a pom.mater.VZT</t>
  </si>
  <si>
    <t>1867996368</t>
  </si>
  <si>
    <t>444</t>
  </si>
  <si>
    <t>21-M21067</t>
  </si>
  <si>
    <t>Uzemění-pásek FeZn 30/4 kpl</t>
  </si>
  <si>
    <t>1128141359</t>
  </si>
  <si>
    <t>445</t>
  </si>
  <si>
    <t>21-M21068</t>
  </si>
  <si>
    <t>Drobný a pomocný materiál 3% z mater.</t>
  </si>
  <si>
    <t>75367850</t>
  </si>
  <si>
    <t>446</t>
  </si>
  <si>
    <t>21-m21069</t>
  </si>
  <si>
    <t>Zednické přípomoci výseky,průrazy,úklid</t>
  </si>
  <si>
    <t>66777584</t>
  </si>
  <si>
    <t>447</t>
  </si>
  <si>
    <t>21-m21070</t>
  </si>
  <si>
    <t>Výroba rozvaděče RH a RS1</t>
  </si>
  <si>
    <t>634242816</t>
  </si>
  <si>
    <t>448</t>
  </si>
  <si>
    <t>21-m21071</t>
  </si>
  <si>
    <t>Prohlášení o shodě RH a RS1</t>
  </si>
  <si>
    <t>-1221272529</t>
  </si>
  <si>
    <t>449</t>
  </si>
  <si>
    <t>21-m21072</t>
  </si>
  <si>
    <t>Elektromontáže</t>
  </si>
  <si>
    <t>1776969617</t>
  </si>
  <si>
    <t>450</t>
  </si>
  <si>
    <t>21-m21073</t>
  </si>
  <si>
    <t>Dopravné a přesuny hmot</t>
  </si>
  <si>
    <t>-139405568</t>
  </si>
  <si>
    <t>451</t>
  </si>
  <si>
    <t>21-m21074</t>
  </si>
  <si>
    <t>Revize elektroinstalace</t>
  </si>
  <si>
    <t>-1849591794</t>
  </si>
  <si>
    <t>452</t>
  </si>
  <si>
    <t>21-m21075</t>
  </si>
  <si>
    <t>PD skutečného propvedení</t>
  </si>
  <si>
    <t>-889163001</t>
  </si>
  <si>
    <t>453</t>
  </si>
  <si>
    <t>21-m21076</t>
  </si>
  <si>
    <t>Demontáže.úprava a přepojení stáv.el.instalace</t>
  </si>
  <si>
    <t>1263831946</t>
  </si>
  <si>
    <t>VRN</t>
  </si>
  <si>
    <t>Vedlejší rozpočtové náklady</t>
  </si>
  <si>
    <t>VRN3</t>
  </si>
  <si>
    <t>Zařízení staveniště</t>
  </si>
  <si>
    <t>454</t>
  </si>
  <si>
    <t>030001001</t>
  </si>
  <si>
    <t>1024</t>
  </si>
  <si>
    <t>2139588382</t>
  </si>
  <si>
    <t>VRN4</t>
  </si>
  <si>
    <t>Inženýrská činnost</t>
  </si>
  <si>
    <t>455</t>
  </si>
  <si>
    <t>043002001</t>
  </si>
  <si>
    <t>Zkoušky a revize</t>
  </si>
  <si>
    <t>-1919419763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</si>
</sst>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Jesenice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části objektu č.p. 420 - Výjezdové stanoviště ZZS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Jesenice č.p. 420, parc.č  841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18. 1. 2022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Jesenice, Mírové náměstí 368,270 33 Jesenice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Iva Kroupová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Lenka Jandová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75</v>
      </c>
      <c r="BT94" s="118" t="s">
        <v>76</v>
      </c>
      <c r="BV94" s="118" t="s">
        <v>77</v>
      </c>
      <c r="BW94" s="118" t="s">
        <v>5</v>
      </c>
      <c r="BX94" s="118" t="s">
        <v>78</v>
      </c>
      <c r="CL94" s="118" t="s">
        <v>1</v>
      </c>
    </row>
    <row r="95" spans="1:90" s="7" customFormat="1" ht="24.75" customHeight="1">
      <c r="A95" s="119" t="s">
        <v>79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'Jesenice - Stavební úprav...'!J28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'Jesenice - Stavební úprav...'!P154</f>
        <v>0</v>
      </c>
      <c r="AV95" s="128">
        <f>'Jesenice - Stavební úprav...'!J31</f>
        <v>0</v>
      </c>
      <c r="AW95" s="128">
        <f>'Jesenice - Stavební úprav...'!J32</f>
        <v>0</v>
      </c>
      <c r="AX95" s="128">
        <f>'Jesenice - Stavební úprav...'!J33</f>
        <v>0</v>
      </c>
      <c r="AY95" s="128">
        <f>'Jesenice - Stavební úprav...'!J34</f>
        <v>0</v>
      </c>
      <c r="AZ95" s="128">
        <f>'Jesenice - Stavební úprav...'!F31</f>
        <v>0</v>
      </c>
      <c r="BA95" s="128">
        <f>'Jesenice - Stavební úprav...'!F32</f>
        <v>0</v>
      </c>
      <c r="BB95" s="128">
        <f>'Jesenice - Stavební úprav...'!F33</f>
        <v>0</v>
      </c>
      <c r="BC95" s="128">
        <f>'Jesenice - Stavební úprav...'!F34</f>
        <v>0</v>
      </c>
      <c r="BD95" s="130">
        <f>'Jesenice - Stavební úprav...'!F35</f>
        <v>0</v>
      </c>
      <c r="BE95" s="7"/>
      <c r="BT95" s="131" t="s">
        <v>81</v>
      </c>
      <c r="BU95" s="131" t="s">
        <v>82</v>
      </c>
      <c r="BV95" s="131" t="s">
        <v>77</v>
      </c>
      <c r="BW95" s="131" t="s">
        <v>5</v>
      </c>
      <c r="BX95" s="131" t="s">
        <v>78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Jesenice - Stavební úpra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1"/>
      <c r="AT3" s="18" t="s">
        <v>83</v>
      </c>
    </row>
    <row r="4" spans="2:46" s="1" customFormat="1" ht="24.95" customHeight="1">
      <c r="B4" s="21"/>
      <c r="D4" s="134" t="s">
        <v>84</v>
      </c>
      <c r="L4" s="21"/>
      <c r="M4" s="135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36" t="s">
        <v>16</v>
      </c>
      <c r="E6" s="39"/>
      <c r="F6" s="39"/>
      <c r="G6" s="39"/>
      <c r="H6" s="39"/>
      <c r="I6" s="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30" customHeight="1">
      <c r="A7" s="39"/>
      <c r="B7" s="45"/>
      <c r="C7" s="39"/>
      <c r="D7" s="39"/>
      <c r="E7" s="137" t="s">
        <v>17</v>
      </c>
      <c r="F7" s="39"/>
      <c r="G7" s="39"/>
      <c r="H7" s="39"/>
      <c r="I7" s="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6" t="s">
        <v>18</v>
      </c>
      <c r="E9" s="39"/>
      <c r="F9" s="138" t="s">
        <v>1</v>
      </c>
      <c r="G9" s="39"/>
      <c r="H9" s="39"/>
      <c r="I9" s="136" t="s">
        <v>19</v>
      </c>
      <c r="J9" s="138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6" t="s">
        <v>20</v>
      </c>
      <c r="E10" s="39"/>
      <c r="F10" s="138" t="s">
        <v>21</v>
      </c>
      <c r="G10" s="39"/>
      <c r="H10" s="39"/>
      <c r="I10" s="136" t="s">
        <v>22</v>
      </c>
      <c r="J10" s="139" t="str">
        <f>'Rekapitulace stavby'!AN8</f>
        <v>18. 1. 2022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6" t="s">
        <v>24</v>
      </c>
      <c r="E12" s="39"/>
      <c r="F12" s="39"/>
      <c r="G12" s="39"/>
      <c r="H12" s="39"/>
      <c r="I12" s="136" t="s">
        <v>25</v>
      </c>
      <c r="J12" s="138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8" t="s">
        <v>26</v>
      </c>
      <c r="F13" s="39"/>
      <c r="G13" s="39"/>
      <c r="H13" s="39"/>
      <c r="I13" s="136" t="s">
        <v>27</v>
      </c>
      <c r="J13" s="138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6" t="s">
        <v>28</v>
      </c>
      <c r="E15" s="39"/>
      <c r="F15" s="39"/>
      <c r="G15" s="39"/>
      <c r="H15" s="39"/>
      <c r="I15" s="136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8"/>
      <c r="G16" s="138"/>
      <c r="H16" s="138"/>
      <c r="I16" s="136" t="s">
        <v>27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6" t="s">
        <v>30</v>
      </c>
      <c r="E18" s="39"/>
      <c r="F18" s="39"/>
      <c r="G18" s="39"/>
      <c r="H18" s="39"/>
      <c r="I18" s="136" t="s">
        <v>25</v>
      </c>
      <c r="J18" s="138" t="s">
        <v>1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8" t="s">
        <v>31</v>
      </c>
      <c r="F19" s="39"/>
      <c r="G19" s="39"/>
      <c r="H19" s="39"/>
      <c r="I19" s="136" t="s">
        <v>27</v>
      </c>
      <c r="J19" s="138" t="s">
        <v>1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6" t="s">
        <v>33</v>
      </c>
      <c r="E21" s="39"/>
      <c r="F21" s="39"/>
      <c r="G21" s="39"/>
      <c r="H21" s="39"/>
      <c r="I21" s="136" t="s">
        <v>25</v>
      </c>
      <c r="J21" s="13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8" t="s">
        <v>34</v>
      </c>
      <c r="F22" s="39"/>
      <c r="G22" s="39"/>
      <c r="H22" s="39"/>
      <c r="I22" s="136" t="s">
        <v>27</v>
      </c>
      <c r="J22" s="138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6" t="s">
        <v>35</v>
      </c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4"/>
      <c r="E27" s="144"/>
      <c r="F27" s="144"/>
      <c r="G27" s="144"/>
      <c r="H27" s="144"/>
      <c r="I27" s="144"/>
      <c r="J27" s="144"/>
      <c r="K27" s="14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36</v>
      </c>
      <c r="E28" s="39"/>
      <c r="F28" s="39"/>
      <c r="G28" s="39"/>
      <c r="H28" s="39"/>
      <c r="I28" s="39"/>
      <c r="J28" s="146">
        <f>ROUND(J154,2)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38</v>
      </c>
      <c r="G30" s="39"/>
      <c r="H30" s="39"/>
      <c r="I30" s="147" t="s">
        <v>37</v>
      </c>
      <c r="J30" s="147" t="s">
        <v>39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40</v>
      </c>
      <c r="E31" s="136" t="s">
        <v>41</v>
      </c>
      <c r="F31" s="149">
        <f>ROUND((SUM(BE154:BE961)),2)</f>
        <v>0</v>
      </c>
      <c r="G31" s="39"/>
      <c r="H31" s="39"/>
      <c r="I31" s="150">
        <v>0.21</v>
      </c>
      <c r="J31" s="149">
        <f>ROUND(((SUM(BE154:BE961))*I31),2)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6" t="s">
        <v>42</v>
      </c>
      <c r="F32" s="149">
        <f>ROUND((SUM(BF154:BF961)),2)</f>
        <v>0</v>
      </c>
      <c r="G32" s="39"/>
      <c r="H32" s="39"/>
      <c r="I32" s="150">
        <v>0.15</v>
      </c>
      <c r="J32" s="149">
        <f>ROUND(((SUM(BF154:BF961))*I32),2)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6" t="s">
        <v>43</v>
      </c>
      <c r="F33" s="149">
        <f>ROUND((SUM(BG154:BG961)),2)</f>
        <v>0</v>
      </c>
      <c r="G33" s="39"/>
      <c r="H33" s="39"/>
      <c r="I33" s="150">
        <v>0.21</v>
      </c>
      <c r="J33" s="149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6" t="s">
        <v>44</v>
      </c>
      <c r="F34" s="149">
        <f>ROUND((SUM(BH154:BH961)),2)</f>
        <v>0</v>
      </c>
      <c r="G34" s="39"/>
      <c r="H34" s="39"/>
      <c r="I34" s="150">
        <v>0.15</v>
      </c>
      <c r="J34" s="149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6" t="s">
        <v>45</v>
      </c>
      <c r="F35" s="149">
        <f>ROUND((SUM(BI154:BI961)),2)</f>
        <v>0</v>
      </c>
      <c r="G35" s="39"/>
      <c r="H35" s="39"/>
      <c r="I35" s="150">
        <v>0</v>
      </c>
      <c r="J35" s="14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46</v>
      </c>
      <c r="E37" s="153"/>
      <c r="F37" s="153"/>
      <c r="G37" s="154" t="s">
        <v>47</v>
      </c>
      <c r="H37" s="155" t="s">
        <v>48</v>
      </c>
      <c r="I37" s="153"/>
      <c r="J37" s="156">
        <f>SUM(J28:J35)</f>
        <v>0</v>
      </c>
      <c r="K37" s="157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L39" s="21"/>
    </row>
    <row r="40" spans="2:12" s="1" customFormat="1" ht="14.4" customHeight="1">
      <c r="B40" s="21"/>
      <c r="L40" s="21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58" t="s">
        <v>49</v>
      </c>
      <c r="E50" s="159"/>
      <c r="F50" s="159"/>
      <c r="G50" s="158" t="s">
        <v>50</v>
      </c>
      <c r="H50" s="159"/>
      <c r="I50" s="159"/>
      <c r="J50" s="159"/>
      <c r="K50" s="159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0" t="s">
        <v>51</v>
      </c>
      <c r="E61" s="161"/>
      <c r="F61" s="162" t="s">
        <v>52</v>
      </c>
      <c r="G61" s="160" t="s">
        <v>51</v>
      </c>
      <c r="H61" s="161"/>
      <c r="I61" s="161"/>
      <c r="J61" s="163" t="s">
        <v>52</v>
      </c>
      <c r="K61" s="16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58" t="s">
        <v>53</v>
      </c>
      <c r="E65" s="164"/>
      <c r="F65" s="164"/>
      <c r="G65" s="158" t="s">
        <v>54</v>
      </c>
      <c r="H65" s="164"/>
      <c r="I65" s="164"/>
      <c r="J65" s="164"/>
      <c r="K65" s="16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0" t="s">
        <v>51</v>
      </c>
      <c r="E76" s="161"/>
      <c r="F76" s="162" t="s">
        <v>52</v>
      </c>
      <c r="G76" s="160" t="s">
        <v>51</v>
      </c>
      <c r="H76" s="161"/>
      <c r="I76" s="161"/>
      <c r="J76" s="163" t="s">
        <v>52</v>
      </c>
      <c r="K76" s="16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30" customHeight="1">
      <c r="A85" s="39"/>
      <c r="B85" s="40"/>
      <c r="C85" s="41"/>
      <c r="D85" s="41"/>
      <c r="E85" s="77" t="str">
        <f>E7</f>
        <v>Stavební úpravy části objektu č.p. 420 - Výjezdové stanoviště ZZS</v>
      </c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 xml:space="preserve">Jesenice č.p. 420, parc.č  841</v>
      </c>
      <c r="G87" s="41"/>
      <c r="H87" s="41"/>
      <c r="I87" s="33" t="s">
        <v>22</v>
      </c>
      <c r="J87" s="80" t="str">
        <f>IF(J10="","",J10)</f>
        <v>18. 1. 2022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Město Jesenice, Mírové náměstí 368,270 33 Jesenice</v>
      </c>
      <c r="G89" s="41"/>
      <c r="H89" s="41"/>
      <c r="I89" s="33" t="s">
        <v>30</v>
      </c>
      <c r="J89" s="37" t="str">
        <f>E19</f>
        <v>Iva Kroupová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28</v>
      </c>
      <c r="D90" s="41"/>
      <c r="E90" s="41"/>
      <c r="F90" s="28" t="str">
        <f>IF(E16="","",E16)</f>
        <v>Vyplň údaj</v>
      </c>
      <c r="G90" s="41"/>
      <c r="H90" s="41"/>
      <c r="I90" s="33" t="s">
        <v>33</v>
      </c>
      <c r="J90" s="37" t="str">
        <f>E22</f>
        <v>Lenka Jandová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69" t="s">
        <v>86</v>
      </c>
      <c r="D92" s="170"/>
      <c r="E92" s="170"/>
      <c r="F92" s="170"/>
      <c r="G92" s="170"/>
      <c r="H92" s="170"/>
      <c r="I92" s="170"/>
      <c r="J92" s="171" t="s">
        <v>87</v>
      </c>
      <c r="K92" s="170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2" t="s">
        <v>88</v>
      </c>
      <c r="D94" s="41"/>
      <c r="E94" s="41"/>
      <c r="F94" s="41"/>
      <c r="G94" s="41"/>
      <c r="H94" s="41"/>
      <c r="I94" s="41"/>
      <c r="J94" s="111">
        <f>J154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89</v>
      </c>
    </row>
    <row r="95" spans="1:31" s="9" customFormat="1" ht="24.95" customHeight="1">
      <c r="A95" s="9"/>
      <c r="B95" s="173"/>
      <c r="C95" s="174"/>
      <c r="D95" s="175" t="s">
        <v>90</v>
      </c>
      <c r="E95" s="176"/>
      <c r="F95" s="176"/>
      <c r="G95" s="176"/>
      <c r="H95" s="176"/>
      <c r="I95" s="176"/>
      <c r="J95" s="177">
        <f>J155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91</v>
      </c>
      <c r="E96" s="182"/>
      <c r="F96" s="182"/>
      <c r="G96" s="182"/>
      <c r="H96" s="182"/>
      <c r="I96" s="182"/>
      <c r="J96" s="183">
        <f>J156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92</v>
      </c>
      <c r="E97" s="182"/>
      <c r="F97" s="182"/>
      <c r="G97" s="182"/>
      <c r="H97" s="182"/>
      <c r="I97" s="182"/>
      <c r="J97" s="183">
        <f>J200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9"/>
      <c r="C98" s="180"/>
      <c r="D98" s="181" t="s">
        <v>93</v>
      </c>
      <c r="E98" s="182"/>
      <c r="F98" s="182"/>
      <c r="G98" s="182"/>
      <c r="H98" s="182"/>
      <c r="I98" s="182"/>
      <c r="J98" s="183">
        <f>J223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94</v>
      </c>
      <c r="E99" s="182"/>
      <c r="F99" s="182"/>
      <c r="G99" s="182"/>
      <c r="H99" s="182"/>
      <c r="I99" s="182"/>
      <c r="J99" s="183">
        <f>J230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9"/>
      <c r="C100" s="180"/>
      <c r="D100" s="181" t="s">
        <v>95</v>
      </c>
      <c r="E100" s="182"/>
      <c r="F100" s="182"/>
      <c r="G100" s="182"/>
      <c r="H100" s="182"/>
      <c r="I100" s="182"/>
      <c r="J100" s="183">
        <f>J308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96</v>
      </c>
      <c r="E101" s="182"/>
      <c r="F101" s="182"/>
      <c r="G101" s="182"/>
      <c r="H101" s="182"/>
      <c r="I101" s="182"/>
      <c r="J101" s="183">
        <f>J315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97</v>
      </c>
      <c r="E102" s="182"/>
      <c r="F102" s="182"/>
      <c r="G102" s="182"/>
      <c r="H102" s="182"/>
      <c r="I102" s="182"/>
      <c r="J102" s="183">
        <f>J328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98</v>
      </c>
      <c r="E103" s="182"/>
      <c r="F103" s="182"/>
      <c r="G103" s="182"/>
      <c r="H103" s="182"/>
      <c r="I103" s="182"/>
      <c r="J103" s="183">
        <f>J393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99</v>
      </c>
      <c r="E104" s="182"/>
      <c r="F104" s="182"/>
      <c r="G104" s="182"/>
      <c r="H104" s="182"/>
      <c r="I104" s="182"/>
      <c r="J104" s="183">
        <f>J400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9"/>
      <c r="C105" s="180"/>
      <c r="D105" s="181" t="s">
        <v>100</v>
      </c>
      <c r="E105" s="182"/>
      <c r="F105" s="182"/>
      <c r="G105" s="182"/>
      <c r="H105" s="182"/>
      <c r="I105" s="182"/>
      <c r="J105" s="183">
        <f>J503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9"/>
      <c r="C106" s="180"/>
      <c r="D106" s="181" t="s">
        <v>101</v>
      </c>
      <c r="E106" s="182"/>
      <c r="F106" s="182"/>
      <c r="G106" s="182"/>
      <c r="H106" s="182"/>
      <c r="I106" s="182"/>
      <c r="J106" s="183">
        <f>J515</f>
        <v>0</v>
      </c>
      <c r="K106" s="180"/>
      <c r="L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9"/>
      <c r="C107" s="180"/>
      <c r="D107" s="181" t="s">
        <v>102</v>
      </c>
      <c r="E107" s="182"/>
      <c r="F107" s="182"/>
      <c r="G107" s="182"/>
      <c r="H107" s="182"/>
      <c r="I107" s="182"/>
      <c r="J107" s="183">
        <f>J521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3"/>
      <c r="C108" s="174"/>
      <c r="D108" s="175" t="s">
        <v>103</v>
      </c>
      <c r="E108" s="176"/>
      <c r="F108" s="176"/>
      <c r="G108" s="176"/>
      <c r="H108" s="176"/>
      <c r="I108" s="176"/>
      <c r="J108" s="177">
        <f>J523</f>
        <v>0</v>
      </c>
      <c r="K108" s="174"/>
      <c r="L108" s="17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79"/>
      <c r="C109" s="180"/>
      <c r="D109" s="181" t="s">
        <v>104</v>
      </c>
      <c r="E109" s="182"/>
      <c r="F109" s="182"/>
      <c r="G109" s="182"/>
      <c r="H109" s="182"/>
      <c r="I109" s="182"/>
      <c r="J109" s="183">
        <f>J524</f>
        <v>0</v>
      </c>
      <c r="K109" s="180"/>
      <c r="L109" s="18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9"/>
      <c r="C110" s="180"/>
      <c r="D110" s="181" t="s">
        <v>105</v>
      </c>
      <c r="E110" s="182"/>
      <c r="F110" s="182"/>
      <c r="G110" s="182"/>
      <c r="H110" s="182"/>
      <c r="I110" s="182"/>
      <c r="J110" s="183">
        <f>J541</f>
        <v>0</v>
      </c>
      <c r="K110" s="180"/>
      <c r="L110" s="18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9"/>
      <c r="C111" s="180"/>
      <c r="D111" s="181" t="s">
        <v>106</v>
      </c>
      <c r="E111" s="182"/>
      <c r="F111" s="182"/>
      <c r="G111" s="182"/>
      <c r="H111" s="182"/>
      <c r="I111" s="182"/>
      <c r="J111" s="183">
        <f>J545</f>
        <v>0</v>
      </c>
      <c r="K111" s="180"/>
      <c r="L111" s="18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9"/>
      <c r="C112" s="180"/>
      <c r="D112" s="181" t="s">
        <v>107</v>
      </c>
      <c r="E112" s="182"/>
      <c r="F112" s="182"/>
      <c r="G112" s="182"/>
      <c r="H112" s="182"/>
      <c r="I112" s="182"/>
      <c r="J112" s="183">
        <f>J597</f>
        <v>0</v>
      </c>
      <c r="K112" s="180"/>
      <c r="L112" s="18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9"/>
      <c r="C113" s="180"/>
      <c r="D113" s="181" t="s">
        <v>108</v>
      </c>
      <c r="E113" s="182"/>
      <c r="F113" s="182"/>
      <c r="G113" s="182"/>
      <c r="H113" s="182"/>
      <c r="I113" s="182"/>
      <c r="J113" s="183">
        <f>J615</f>
        <v>0</v>
      </c>
      <c r="K113" s="180"/>
      <c r="L113" s="18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9"/>
      <c r="C114" s="180"/>
      <c r="D114" s="181" t="s">
        <v>109</v>
      </c>
      <c r="E114" s="182"/>
      <c r="F114" s="182"/>
      <c r="G114" s="182"/>
      <c r="H114" s="182"/>
      <c r="I114" s="182"/>
      <c r="J114" s="183">
        <f>J640</f>
        <v>0</v>
      </c>
      <c r="K114" s="180"/>
      <c r="L114" s="18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9"/>
      <c r="C115" s="180"/>
      <c r="D115" s="181" t="s">
        <v>110</v>
      </c>
      <c r="E115" s="182"/>
      <c r="F115" s="182"/>
      <c r="G115" s="182"/>
      <c r="H115" s="182"/>
      <c r="I115" s="182"/>
      <c r="J115" s="183">
        <f>J642</f>
        <v>0</v>
      </c>
      <c r="K115" s="180"/>
      <c r="L115" s="18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9"/>
      <c r="C116" s="180"/>
      <c r="D116" s="181" t="s">
        <v>111</v>
      </c>
      <c r="E116" s="182"/>
      <c r="F116" s="182"/>
      <c r="G116" s="182"/>
      <c r="H116" s="182"/>
      <c r="I116" s="182"/>
      <c r="J116" s="183">
        <f>J645</f>
        <v>0</v>
      </c>
      <c r="K116" s="180"/>
      <c r="L116" s="18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79"/>
      <c r="C117" s="180"/>
      <c r="D117" s="181" t="s">
        <v>112</v>
      </c>
      <c r="E117" s="182"/>
      <c r="F117" s="182"/>
      <c r="G117" s="182"/>
      <c r="H117" s="182"/>
      <c r="I117" s="182"/>
      <c r="J117" s="183">
        <f>J657</f>
        <v>0</v>
      </c>
      <c r="K117" s="180"/>
      <c r="L117" s="18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9"/>
      <c r="C118" s="180"/>
      <c r="D118" s="181" t="s">
        <v>113</v>
      </c>
      <c r="E118" s="182"/>
      <c r="F118" s="182"/>
      <c r="G118" s="182"/>
      <c r="H118" s="182"/>
      <c r="I118" s="182"/>
      <c r="J118" s="183">
        <f>J675</f>
        <v>0</v>
      </c>
      <c r="K118" s="180"/>
      <c r="L118" s="18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9"/>
      <c r="C119" s="180"/>
      <c r="D119" s="181" t="s">
        <v>114</v>
      </c>
      <c r="E119" s="182"/>
      <c r="F119" s="182"/>
      <c r="G119" s="182"/>
      <c r="H119" s="182"/>
      <c r="I119" s="182"/>
      <c r="J119" s="183">
        <f>J688</f>
        <v>0</v>
      </c>
      <c r="K119" s="180"/>
      <c r="L119" s="18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79"/>
      <c r="C120" s="180"/>
      <c r="D120" s="181" t="s">
        <v>115</v>
      </c>
      <c r="E120" s="182"/>
      <c r="F120" s="182"/>
      <c r="G120" s="182"/>
      <c r="H120" s="182"/>
      <c r="I120" s="182"/>
      <c r="J120" s="183">
        <f>J691</f>
        <v>0</v>
      </c>
      <c r="K120" s="180"/>
      <c r="L120" s="18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79"/>
      <c r="C121" s="180"/>
      <c r="D121" s="181" t="s">
        <v>116</v>
      </c>
      <c r="E121" s="182"/>
      <c r="F121" s="182"/>
      <c r="G121" s="182"/>
      <c r="H121" s="182"/>
      <c r="I121" s="182"/>
      <c r="J121" s="183">
        <f>J708</f>
        <v>0</v>
      </c>
      <c r="K121" s="180"/>
      <c r="L121" s="18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79"/>
      <c r="C122" s="180"/>
      <c r="D122" s="181" t="s">
        <v>117</v>
      </c>
      <c r="E122" s="182"/>
      <c r="F122" s="182"/>
      <c r="G122" s="182"/>
      <c r="H122" s="182"/>
      <c r="I122" s="182"/>
      <c r="J122" s="183">
        <f>J717</f>
        <v>0</v>
      </c>
      <c r="K122" s="180"/>
      <c r="L122" s="18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9.9" customHeight="1">
      <c r="A123" s="10"/>
      <c r="B123" s="179"/>
      <c r="C123" s="180"/>
      <c r="D123" s="181" t="s">
        <v>118</v>
      </c>
      <c r="E123" s="182"/>
      <c r="F123" s="182"/>
      <c r="G123" s="182"/>
      <c r="H123" s="182"/>
      <c r="I123" s="182"/>
      <c r="J123" s="183">
        <f>J736</f>
        <v>0</v>
      </c>
      <c r="K123" s="180"/>
      <c r="L123" s="18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9.9" customHeight="1">
      <c r="A124" s="10"/>
      <c r="B124" s="179"/>
      <c r="C124" s="180"/>
      <c r="D124" s="181" t="s">
        <v>119</v>
      </c>
      <c r="E124" s="182"/>
      <c r="F124" s="182"/>
      <c r="G124" s="182"/>
      <c r="H124" s="182"/>
      <c r="I124" s="182"/>
      <c r="J124" s="183">
        <f>J741</f>
        <v>0</v>
      </c>
      <c r="K124" s="180"/>
      <c r="L124" s="18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9.9" customHeight="1">
      <c r="A125" s="10"/>
      <c r="B125" s="179"/>
      <c r="C125" s="180"/>
      <c r="D125" s="181" t="s">
        <v>120</v>
      </c>
      <c r="E125" s="182"/>
      <c r="F125" s="182"/>
      <c r="G125" s="182"/>
      <c r="H125" s="182"/>
      <c r="I125" s="182"/>
      <c r="J125" s="183">
        <f>J768</f>
        <v>0</v>
      </c>
      <c r="K125" s="180"/>
      <c r="L125" s="18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9.9" customHeight="1">
      <c r="A126" s="10"/>
      <c r="B126" s="179"/>
      <c r="C126" s="180"/>
      <c r="D126" s="181" t="s">
        <v>121</v>
      </c>
      <c r="E126" s="182"/>
      <c r="F126" s="182"/>
      <c r="G126" s="182"/>
      <c r="H126" s="182"/>
      <c r="I126" s="182"/>
      <c r="J126" s="183">
        <f>J776</f>
        <v>0</v>
      </c>
      <c r="K126" s="180"/>
      <c r="L126" s="18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9.9" customHeight="1">
      <c r="A127" s="10"/>
      <c r="B127" s="179"/>
      <c r="C127" s="180"/>
      <c r="D127" s="181" t="s">
        <v>122</v>
      </c>
      <c r="E127" s="182"/>
      <c r="F127" s="182"/>
      <c r="G127" s="182"/>
      <c r="H127" s="182"/>
      <c r="I127" s="182"/>
      <c r="J127" s="183">
        <f>J804</f>
        <v>0</v>
      </c>
      <c r="K127" s="180"/>
      <c r="L127" s="18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9.9" customHeight="1">
      <c r="A128" s="10"/>
      <c r="B128" s="179"/>
      <c r="C128" s="180"/>
      <c r="D128" s="181" t="s">
        <v>123</v>
      </c>
      <c r="E128" s="182"/>
      <c r="F128" s="182"/>
      <c r="G128" s="182"/>
      <c r="H128" s="182"/>
      <c r="I128" s="182"/>
      <c r="J128" s="183">
        <f>J809</f>
        <v>0</v>
      </c>
      <c r="K128" s="180"/>
      <c r="L128" s="18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179"/>
      <c r="C129" s="180"/>
      <c r="D129" s="181" t="s">
        <v>124</v>
      </c>
      <c r="E129" s="182"/>
      <c r="F129" s="182"/>
      <c r="G129" s="182"/>
      <c r="H129" s="182"/>
      <c r="I129" s="182"/>
      <c r="J129" s="183">
        <f>J831</f>
        <v>0</v>
      </c>
      <c r="K129" s="180"/>
      <c r="L129" s="18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179"/>
      <c r="C130" s="180"/>
      <c r="D130" s="181" t="s">
        <v>125</v>
      </c>
      <c r="E130" s="182"/>
      <c r="F130" s="182"/>
      <c r="G130" s="182"/>
      <c r="H130" s="182"/>
      <c r="I130" s="182"/>
      <c r="J130" s="183">
        <f>J872</f>
        <v>0</v>
      </c>
      <c r="K130" s="180"/>
      <c r="L130" s="18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179"/>
      <c r="C131" s="180"/>
      <c r="D131" s="181" t="s">
        <v>126</v>
      </c>
      <c r="E131" s="182"/>
      <c r="F131" s="182"/>
      <c r="G131" s="182"/>
      <c r="H131" s="182"/>
      <c r="I131" s="182"/>
      <c r="J131" s="183">
        <f>J877</f>
        <v>0</v>
      </c>
      <c r="K131" s="180"/>
      <c r="L131" s="18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9" customFormat="1" ht="24.95" customHeight="1">
      <c r="A132" s="9"/>
      <c r="B132" s="173"/>
      <c r="C132" s="174"/>
      <c r="D132" s="175" t="s">
        <v>127</v>
      </c>
      <c r="E132" s="176"/>
      <c r="F132" s="176"/>
      <c r="G132" s="176"/>
      <c r="H132" s="176"/>
      <c r="I132" s="176"/>
      <c r="J132" s="177">
        <f>J887</f>
        <v>0</v>
      </c>
      <c r="K132" s="174"/>
      <c r="L132" s="178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s="10" customFormat="1" ht="19.9" customHeight="1">
      <c r="A133" s="10"/>
      <c r="B133" s="179"/>
      <c r="C133" s="180"/>
      <c r="D133" s="181" t="s">
        <v>128</v>
      </c>
      <c r="E133" s="182"/>
      <c r="F133" s="182"/>
      <c r="G133" s="182"/>
      <c r="H133" s="182"/>
      <c r="I133" s="182"/>
      <c r="J133" s="183">
        <f>J888</f>
        <v>0</v>
      </c>
      <c r="K133" s="180"/>
      <c r="L133" s="18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s="9" customFormat="1" ht="24.95" customHeight="1">
      <c r="A134" s="9"/>
      <c r="B134" s="173"/>
      <c r="C134" s="174"/>
      <c r="D134" s="175" t="s">
        <v>129</v>
      </c>
      <c r="E134" s="176"/>
      <c r="F134" s="176"/>
      <c r="G134" s="176"/>
      <c r="H134" s="176"/>
      <c r="I134" s="176"/>
      <c r="J134" s="177">
        <f>J957</f>
        <v>0</v>
      </c>
      <c r="K134" s="174"/>
      <c r="L134" s="178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s="10" customFormat="1" ht="19.9" customHeight="1">
      <c r="A135" s="10"/>
      <c r="B135" s="179"/>
      <c r="C135" s="180"/>
      <c r="D135" s="181" t="s">
        <v>130</v>
      </c>
      <c r="E135" s="182"/>
      <c r="F135" s="182"/>
      <c r="G135" s="182"/>
      <c r="H135" s="182"/>
      <c r="I135" s="182"/>
      <c r="J135" s="183">
        <f>J958</f>
        <v>0</v>
      </c>
      <c r="K135" s="180"/>
      <c r="L135" s="18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s="10" customFormat="1" ht="19.9" customHeight="1">
      <c r="A136" s="10"/>
      <c r="B136" s="179"/>
      <c r="C136" s="180"/>
      <c r="D136" s="181" t="s">
        <v>131</v>
      </c>
      <c r="E136" s="182"/>
      <c r="F136" s="182"/>
      <c r="G136" s="182"/>
      <c r="H136" s="182"/>
      <c r="I136" s="182"/>
      <c r="J136" s="183">
        <f>J960</f>
        <v>0</v>
      </c>
      <c r="K136" s="180"/>
      <c r="L136" s="18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s="2" customFormat="1" ht="21.8" customHeight="1">
      <c r="A137" s="39"/>
      <c r="B137" s="40"/>
      <c r="C137" s="41"/>
      <c r="D137" s="41"/>
      <c r="E137" s="41"/>
      <c r="F137" s="41"/>
      <c r="G137" s="41"/>
      <c r="H137" s="41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67"/>
      <c r="C138" s="68"/>
      <c r="D138" s="68"/>
      <c r="E138" s="68"/>
      <c r="F138" s="68"/>
      <c r="G138" s="68"/>
      <c r="H138" s="68"/>
      <c r="I138" s="68"/>
      <c r="J138" s="68"/>
      <c r="K138" s="68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42" spans="1:31" s="2" customFormat="1" ht="6.95" customHeight="1">
      <c r="A142" s="39"/>
      <c r="B142" s="69"/>
      <c r="C142" s="70"/>
      <c r="D142" s="70"/>
      <c r="E142" s="70"/>
      <c r="F142" s="70"/>
      <c r="G142" s="70"/>
      <c r="H142" s="70"/>
      <c r="I142" s="70"/>
      <c r="J142" s="70"/>
      <c r="K142" s="70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24.95" customHeight="1">
      <c r="A143" s="39"/>
      <c r="B143" s="40"/>
      <c r="C143" s="24" t="s">
        <v>132</v>
      </c>
      <c r="D143" s="41"/>
      <c r="E143" s="41"/>
      <c r="F143" s="41"/>
      <c r="G143" s="41"/>
      <c r="H143" s="41"/>
      <c r="I143" s="41"/>
      <c r="J143" s="41"/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6.95" customHeight="1">
      <c r="A144" s="39"/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12" customHeight="1">
      <c r="A145" s="39"/>
      <c r="B145" s="40"/>
      <c r="C145" s="33" t="s">
        <v>16</v>
      </c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30" customHeight="1">
      <c r="A146" s="39"/>
      <c r="B146" s="40"/>
      <c r="C146" s="41"/>
      <c r="D146" s="41"/>
      <c r="E146" s="77" t="str">
        <f>E7</f>
        <v>Stavební úpravy části objektu č.p. 420 - Výjezdové stanoviště ZZS</v>
      </c>
      <c r="F146" s="41"/>
      <c r="G146" s="41"/>
      <c r="H146" s="41"/>
      <c r="I146" s="41"/>
      <c r="J146" s="41"/>
      <c r="K146" s="41"/>
      <c r="L146" s="64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6.95" customHeight="1">
      <c r="A147" s="39"/>
      <c r="B147" s="40"/>
      <c r="C147" s="41"/>
      <c r="D147" s="41"/>
      <c r="E147" s="41"/>
      <c r="F147" s="41"/>
      <c r="G147" s="41"/>
      <c r="H147" s="41"/>
      <c r="I147" s="41"/>
      <c r="J147" s="41"/>
      <c r="K147" s="41"/>
      <c r="L147" s="64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2" customFormat="1" ht="12" customHeight="1">
      <c r="A148" s="39"/>
      <c r="B148" s="40"/>
      <c r="C148" s="33" t="s">
        <v>20</v>
      </c>
      <c r="D148" s="41"/>
      <c r="E148" s="41"/>
      <c r="F148" s="28" t="str">
        <f>F10</f>
        <v xml:space="preserve">Jesenice č.p. 420, parc.č  841</v>
      </c>
      <c r="G148" s="41"/>
      <c r="H148" s="41"/>
      <c r="I148" s="33" t="s">
        <v>22</v>
      </c>
      <c r="J148" s="80" t="str">
        <f>IF(J10="","",J10)</f>
        <v>18. 1. 2022</v>
      </c>
      <c r="K148" s="41"/>
      <c r="L148" s="64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2" customFormat="1" ht="6.95" customHeight="1">
      <c r="A149" s="39"/>
      <c r="B149" s="40"/>
      <c r="C149" s="41"/>
      <c r="D149" s="41"/>
      <c r="E149" s="41"/>
      <c r="F149" s="41"/>
      <c r="G149" s="41"/>
      <c r="H149" s="41"/>
      <c r="I149" s="41"/>
      <c r="J149" s="41"/>
      <c r="K149" s="41"/>
      <c r="L149" s="64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2" customFormat="1" ht="15.15" customHeight="1">
      <c r="A150" s="39"/>
      <c r="B150" s="40"/>
      <c r="C150" s="33" t="s">
        <v>24</v>
      </c>
      <c r="D150" s="41"/>
      <c r="E150" s="41"/>
      <c r="F150" s="28" t="str">
        <f>E13</f>
        <v>Město Jesenice, Mírové náměstí 368,270 33 Jesenice</v>
      </c>
      <c r="G150" s="41"/>
      <c r="H150" s="41"/>
      <c r="I150" s="33" t="s">
        <v>30</v>
      </c>
      <c r="J150" s="37" t="str">
        <f>E19</f>
        <v>Iva Kroupová</v>
      </c>
      <c r="K150" s="41"/>
      <c r="L150" s="64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2" customFormat="1" ht="15.15" customHeight="1">
      <c r="A151" s="39"/>
      <c r="B151" s="40"/>
      <c r="C151" s="33" t="s">
        <v>28</v>
      </c>
      <c r="D151" s="41"/>
      <c r="E151" s="41"/>
      <c r="F151" s="28" t="str">
        <f>IF(E16="","",E16)</f>
        <v>Vyplň údaj</v>
      </c>
      <c r="G151" s="41"/>
      <c r="H151" s="41"/>
      <c r="I151" s="33" t="s">
        <v>33</v>
      </c>
      <c r="J151" s="37" t="str">
        <f>E22</f>
        <v>Lenka Jandová</v>
      </c>
      <c r="K151" s="41"/>
      <c r="L151" s="64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s="2" customFormat="1" ht="10.3" customHeight="1">
      <c r="A152" s="39"/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L152" s="64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s="11" customFormat="1" ht="29.25" customHeight="1">
      <c r="A153" s="185"/>
      <c r="B153" s="186"/>
      <c r="C153" s="187" t="s">
        <v>133</v>
      </c>
      <c r="D153" s="188" t="s">
        <v>61</v>
      </c>
      <c r="E153" s="188" t="s">
        <v>57</v>
      </c>
      <c r="F153" s="188" t="s">
        <v>58</v>
      </c>
      <c r="G153" s="188" t="s">
        <v>134</v>
      </c>
      <c r="H153" s="188" t="s">
        <v>135</v>
      </c>
      <c r="I153" s="188" t="s">
        <v>136</v>
      </c>
      <c r="J153" s="189" t="s">
        <v>87</v>
      </c>
      <c r="K153" s="190" t="s">
        <v>137</v>
      </c>
      <c r="L153" s="191"/>
      <c r="M153" s="101" t="s">
        <v>1</v>
      </c>
      <c r="N153" s="102" t="s">
        <v>40</v>
      </c>
      <c r="O153" s="102" t="s">
        <v>138</v>
      </c>
      <c r="P153" s="102" t="s">
        <v>139</v>
      </c>
      <c r="Q153" s="102" t="s">
        <v>140</v>
      </c>
      <c r="R153" s="102" t="s">
        <v>141</v>
      </c>
      <c r="S153" s="102" t="s">
        <v>142</v>
      </c>
      <c r="T153" s="103" t="s">
        <v>143</v>
      </c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</row>
    <row r="154" spans="1:63" s="2" customFormat="1" ht="22.8" customHeight="1">
      <c r="A154" s="39"/>
      <c r="B154" s="40"/>
      <c r="C154" s="108" t="s">
        <v>144</v>
      </c>
      <c r="D154" s="41"/>
      <c r="E154" s="41"/>
      <c r="F154" s="41"/>
      <c r="G154" s="41"/>
      <c r="H154" s="41"/>
      <c r="I154" s="41"/>
      <c r="J154" s="192">
        <f>BK154</f>
        <v>0</v>
      </c>
      <c r="K154" s="41"/>
      <c r="L154" s="45"/>
      <c r="M154" s="104"/>
      <c r="N154" s="193"/>
      <c r="O154" s="105"/>
      <c r="P154" s="194">
        <f>P155+P523+P887+P957</f>
        <v>0</v>
      </c>
      <c r="Q154" s="105"/>
      <c r="R154" s="194">
        <f>R155+R523+R887+R957</f>
        <v>113.82305281000001</v>
      </c>
      <c r="S154" s="105"/>
      <c r="T154" s="195">
        <f>T155+T523+T887+T957</f>
        <v>97.5643401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75</v>
      </c>
      <c r="AU154" s="18" t="s">
        <v>89</v>
      </c>
      <c r="BK154" s="196">
        <f>BK155+BK523+BK887+BK957</f>
        <v>0</v>
      </c>
    </row>
    <row r="155" spans="1:63" s="12" customFormat="1" ht="25.9" customHeight="1">
      <c r="A155" s="12"/>
      <c r="B155" s="197"/>
      <c r="C155" s="198"/>
      <c r="D155" s="199" t="s">
        <v>75</v>
      </c>
      <c r="E155" s="200" t="s">
        <v>145</v>
      </c>
      <c r="F155" s="200" t="s">
        <v>146</v>
      </c>
      <c r="G155" s="198"/>
      <c r="H155" s="198"/>
      <c r="I155" s="201"/>
      <c r="J155" s="202">
        <f>BK155</f>
        <v>0</v>
      </c>
      <c r="K155" s="198"/>
      <c r="L155" s="203"/>
      <c r="M155" s="204"/>
      <c r="N155" s="205"/>
      <c r="O155" s="205"/>
      <c r="P155" s="206">
        <f>P156+P200+P223+P230+P308+P315+P328+P393+P400+P503+P515+P521</f>
        <v>0</v>
      </c>
      <c r="Q155" s="205"/>
      <c r="R155" s="206">
        <f>R156+R200+R223+R230+R308+R315+R328+R393+R400+R503+R515+R521</f>
        <v>101.38183006</v>
      </c>
      <c r="S155" s="205"/>
      <c r="T155" s="207">
        <f>T156+T200+T223+T230+T308+T315+T328+T393+T400+T503+T515+T521</f>
        <v>95.252291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81</v>
      </c>
      <c r="AT155" s="209" t="s">
        <v>75</v>
      </c>
      <c r="AU155" s="209" t="s">
        <v>76</v>
      </c>
      <c r="AY155" s="208" t="s">
        <v>147</v>
      </c>
      <c r="BK155" s="210">
        <f>BK156+BK200+BK223+BK230+BK308+BK315+BK328+BK393+BK400+BK503+BK515+BK521</f>
        <v>0</v>
      </c>
    </row>
    <row r="156" spans="1:63" s="12" customFormat="1" ht="22.8" customHeight="1">
      <c r="A156" s="12"/>
      <c r="B156" s="197"/>
      <c r="C156" s="198"/>
      <c r="D156" s="199" t="s">
        <v>75</v>
      </c>
      <c r="E156" s="211" t="s">
        <v>81</v>
      </c>
      <c r="F156" s="211" t="s">
        <v>148</v>
      </c>
      <c r="G156" s="198"/>
      <c r="H156" s="198"/>
      <c r="I156" s="201"/>
      <c r="J156" s="212">
        <f>BK156</f>
        <v>0</v>
      </c>
      <c r="K156" s="198"/>
      <c r="L156" s="203"/>
      <c r="M156" s="204"/>
      <c r="N156" s="205"/>
      <c r="O156" s="205"/>
      <c r="P156" s="206">
        <f>SUM(P157:P199)</f>
        <v>0</v>
      </c>
      <c r="Q156" s="205"/>
      <c r="R156" s="206">
        <f>SUM(R157:R199)</f>
        <v>0</v>
      </c>
      <c r="S156" s="205"/>
      <c r="T156" s="207">
        <f>SUM(T157:T199)</f>
        <v>9.2196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8" t="s">
        <v>81</v>
      </c>
      <c r="AT156" s="209" t="s">
        <v>75</v>
      </c>
      <c r="AU156" s="209" t="s">
        <v>81</v>
      </c>
      <c r="AY156" s="208" t="s">
        <v>147</v>
      </c>
      <c r="BK156" s="210">
        <f>SUM(BK157:BK199)</f>
        <v>0</v>
      </c>
    </row>
    <row r="157" spans="1:65" s="2" customFormat="1" ht="24.15" customHeight="1">
      <c r="A157" s="39"/>
      <c r="B157" s="40"/>
      <c r="C157" s="213" t="s">
        <v>81</v>
      </c>
      <c r="D157" s="213" t="s">
        <v>149</v>
      </c>
      <c r="E157" s="214" t="s">
        <v>150</v>
      </c>
      <c r="F157" s="215" t="s">
        <v>151</v>
      </c>
      <c r="G157" s="216" t="s">
        <v>152</v>
      </c>
      <c r="H157" s="217">
        <v>16.71</v>
      </c>
      <c r="I157" s="218"/>
      <c r="J157" s="219">
        <f>ROUND(I157*H157,2)</f>
        <v>0</v>
      </c>
      <c r="K157" s="220"/>
      <c r="L157" s="45"/>
      <c r="M157" s="221" t="s">
        <v>1</v>
      </c>
      <c r="N157" s="222" t="s">
        <v>41</v>
      </c>
      <c r="O157" s="92"/>
      <c r="P157" s="223">
        <f>O157*H157</f>
        <v>0</v>
      </c>
      <c r="Q157" s="223">
        <v>0</v>
      </c>
      <c r="R157" s="223">
        <f>Q157*H157</f>
        <v>0</v>
      </c>
      <c r="S157" s="223">
        <v>0.26</v>
      </c>
      <c r="T157" s="224">
        <f>S157*H157</f>
        <v>4.344600000000001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153</v>
      </c>
      <c r="AT157" s="225" t="s">
        <v>149</v>
      </c>
      <c r="AU157" s="225" t="s">
        <v>83</v>
      </c>
      <c r="AY157" s="18" t="s">
        <v>147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81</v>
      </c>
      <c r="BK157" s="226">
        <f>ROUND(I157*H157,2)</f>
        <v>0</v>
      </c>
      <c r="BL157" s="18" t="s">
        <v>153</v>
      </c>
      <c r="BM157" s="225" t="s">
        <v>154</v>
      </c>
    </row>
    <row r="158" spans="1:51" s="13" customFormat="1" ht="12">
      <c r="A158" s="13"/>
      <c r="B158" s="227"/>
      <c r="C158" s="228"/>
      <c r="D158" s="229" t="s">
        <v>155</v>
      </c>
      <c r="E158" s="230" t="s">
        <v>1</v>
      </c>
      <c r="F158" s="231" t="s">
        <v>156</v>
      </c>
      <c r="G158" s="228"/>
      <c r="H158" s="232">
        <v>16.71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155</v>
      </c>
      <c r="AU158" s="238" t="s">
        <v>83</v>
      </c>
      <c r="AV158" s="13" t="s">
        <v>83</v>
      </c>
      <c r="AW158" s="13" t="s">
        <v>32</v>
      </c>
      <c r="AX158" s="13" t="s">
        <v>81</v>
      </c>
      <c r="AY158" s="238" t="s">
        <v>147</v>
      </c>
    </row>
    <row r="159" spans="1:65" s="2" customFormat="1" ht="24.15" customHeight="1">
      <c r="A159" s="39"/>
      <c r="B159" s="40"/>
      <c r="C159" s="213" t="s">
        <v>83</v>
      </c>
      <c r="D159" s="213" t="s">
        <v>149</v>
      </c>
      <c r="E159" s="214" t="s">
        <v>157</v>
      </c>
      <c r="F159" s="215" t="s">
        <v>158</v>
      </c>
      <c r="G159" s="216" t="s">
        <v>152</v>
      </c>
      <c r="H159" s="217">
        <v>12.5</v>
      </c>
      <c r="I159" s="218"/>
      <c r="J159" s="219">
        <f>ROUND(I159*H159,2)</f>
        <v>0</v>
      </c>
      <c r="K159" s="220"/>
      <c r="L159" s="45"/>
      <c r="M159" s="221" t="s">
        <v>1</v>
      </c>
      <c r="N159" s="222" t="s">
        <v>41</v>
      </c>
      <c r="O159" s="92"/>
      <c r="P159" s="223">
        <f>O159*H159</f>
        <v>0</v>
      </c>
      <c r="Q159" s="223">
        <v>0</v>
      </c>
      <c r="R159" s="223">
        <f>Q159*H159</f>
        <v>0</v>
      </c>
      <c r="S159" s="223">
        <v>0.17</v>
      </c>
      <c r="T159" s="224">
        <f>S159*H159</f>
        <v>2.125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153</v>
      </c>
      <c r="AT159" s="225" t="s">
        <v>149</v>
      </c>
      <c r="AU159" s="225" t="s">
        <v>83</v>
      </c>
      <c r="AY159" s="18" t="s">
        <v>147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8" t="s">
        <v>81</v>
      </c>
      <c r="BK159" s="226">
        <f>ROUND(I159*H159,2)</f>
        <v>0</v>
      </c>
      <c r="BL159" s="18" t="s">
        <v>153</v>
      </c>
      <c r="BM159" s="225" t="s">
        <v>159</v>
      </c>
    </row>
    <row r="160" spans="1:51" s="13" customFormat="1" ht="12">
      <c r="A160" s="13"/>
      <c r="B160" s="227"/>
      <c r="C160" s="228"/>
      <c r="D160" s="229" t="s">
        <v>155</v>
      </c>
      <c r="E160" s="230" t="s">
        <v>1</v>
      </c>
      <c r="F160" s="231" t="s">
        <v>160</v>
      </c>
      <c r="G160" s="228"/>
      <c r="H160" s="232">
        <v>12.5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8" t="s">
        <v>155</v>
      </c>
      <c r="AU160" s="238" t="s">
        <v>83</v>
      </c>
      <c r="AV160" s="13" t="s">
        <v>83</v>
      </c>
      <c r="AW160" s="13" t="s">
        <v>32</v>
      </c>
      <c r="AX160" s="13" t="s">
        <v>81</v>
      </c>
      <c r="AY160" s="238" t="s">
        <v>147</v>
      </c>
    </row>
    <row r="161" spans="1:65" s="2" customFormat="1" ht="24.15" customHeight="1">
      <c r="A161" s="39"/>
      <c r="B161" s="40"/>
      <c r="C161" s="213" t="s">
        <v>161</v>
      </c>
      <c r="D161" s="213" t="s">
        <v>149</v>
      </c>
      <c r="E161" s="214" t="s">
        <v>162</v>
      </c>
      <c r="F161" s="215" t="s">
        <v>163</v>
      </c>
      <c r="G161" s="216" t="s">
        <v>152</v>
      </c>
      <c r="H161" s="217">
        <v>12.5</v>
      </c>
      <c r="I161" s="218"/>
      <c r="J161" s="219">
        <f>ROUND(I161*H161,2)</f>
        <v>0</v>
      </c>
      <c r="K161" s="220"/>
      <c r="L161" s="45"/>
      <c r="M161" s="221" t="s">
        <v>1</v>
      </c>
      <c r="N161" s="222" t="s">
        <v>41</v>
      </c>
      <c r="O161" s="92"/>
      <c r="P161" s="223">
        <f>O161*H161</f>
        <v>0</v>
      </c>
      <c r="Q161" s="223">
        <v>0</v>
      </c>
      <c r="R161" s="223">
        <f>Q161*H161</f>
        <v>0</v>
      </c>
      <c r="S161" s="223">
        <v>0.22</v>
      </c>
      <c r="T161" s="224">
        <f>S161*H161</f>
        <v>2.75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153</v>
      </c>
      <c r="AT161" s="225" t="s">
        <v>149</v>
      </c>
      <c r="AU161" s="225" t="s">
        <v>83</v>
      </c>
      <c r="AY161" s="18" t="s">
        <v>147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8" t="s">
        <v>81</v>
      </c>
      <c r="BK161" s="226">
        <f>ROUND(I161*H161,2)</f>
        <v>0</v>
      </c>
      <c r="BL161" s="18" t="s">
        <v>153</v>
      </c>
      <c r="BM161" s="225" t="s">
        <v>164</v>
      </c>
    </row>
    <row r="162" spans="1:65" s="2" customFormat="1" ht="24.15" customHeight="1">
      <c r="A162" s="39"/>
      <c r="B162" s="40"/>
      <c r="C162" s="213" t="s">
        <v>153</v>
      </c>
      <c r="D162" s="213" t="s">
        <v>149</v>
      </c>
      <c r="E162" s="214" t="s">
        <v>165</v>
      </c>
      <c r="F162" s="215" t="s">
        <v>166</v>
      </c>
      <c r="G162" s="216" t="s">
        <v>167</v>
      </c>
      <c r="H162" s="217">
        <v>12.881</v>
      </c>
      <c r="I162" s="218"/>
      <c r="J162" s="219">
        <f>ROUND(I162*H162,2)</f>
        <v>0</v>
      </c>
      <c r="K162" s="220"/>
      <c r="L162" s="45"/>
      <c r="M162" s="221" t="s">
        <v>1</v>
      </c>
      <c r="N162" s="222" t="s">
        <v>41</v>
      </c>
      <c r="O162" s="92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153</v>
      </c>
      <c r="AT162" s="225" t="s">
        <v>149</v>
      </c>
      <c r="AU162" s="225" t="s">
        <v>83</v>
      </c>
      <c r="AY162" s="18" t="s">
        <v>147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8" t="s">
        <v>81</v>
      </c>
      <c r="BK162" s="226">
        <f>ROUND(I162*H162,2)</f>
        <v>0</v>
      </c>
      <c r="BL162" s="18" t="s">
        <v>153</v>
      </c>
      <c r="BM162" s="225" t="s">
        <v>168</v>
      </c>
    </row>
    <row r="163" spans="1:51" s="14" customFormat="1" ht="12">
      <c r="A163" s="14"/>
      <c r="B163" s="239"/>
      <c r="C163" s="240"/>
      <c r="D163" s="229" t="s">
        <v>155</v>
      </c>
      <c r="E163" s="241" t="s">
        <v>1</v>
      </c>
      <c r="F163" s="242" t="s">
        <v>169</v>
      </c>
      <c r="G163" s="240"/>
      <c r="H163" s="241" t="s">
        <v>1</v>
      </c>
      <c r="I163" s="243"/>
      <c r="J163" s="240"/>
      <c r="K163" s="240"/>
      <c r="L163" s="244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8" t="s">
        <v>155</v>
      </c>
      <c r="AU163" s="248" t="s">
        <v>83</v>
      </c>
      <c r="AV163" s="14" t="s">
        <v>81</v>
      </c>
      <c r="AW163" s="14" t="s">
        <v>32</v>
      </c>
      <c r="AX163" s="14" t="s">
        <v>76</v>
      </c>
      <c r="AY163" s="248" t="s">
        <v>147</v>
      </c>
    </row>
    <row r="164" spans="1:51" s="13" customFormat="1" ht="12">
      <c r="A164" s="13"/>
      <c r="B164" s="227"/>
      <c r="C164" s="228"/>
      <c r="D164" s="229" t="s">
        <v>155</v>
      </c>
      <c r="E164" s="230" t="s">
        <v>1</v>
      </c>
      <c r="F164" s="231" t="s">
        <v>170</v>
      </c>
      <c r="G164" s="228"/>
      <c r="H164" s="232">
        <v>9.141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8" t="s">
        <v>155</v>
      </c>
      <c r="AU164" s="238" t="s">
        <v>83</v>
      </c>
      <c r="AV164" s="13" t="s">
        <v>83</v>
      </c>
      <c r="AW164" s="13" t="s">
        <v>32</v>
      </c>
      <c r="AX164" s="13" t="s">
        <v>76</v>
      </c>
      <c r="AY164" s="238" t="s">
        <v>147</v>
      </c>
    </row>
    <row r="165" spans="1:51" s="14" customFormat="1" ht="12">
      <c r="A165" s="14"/>
      <c r="B165" s="239"/>
      <c r="C165" s="240"/>
      <c r="D165" s="229" t="s">
        <v>155</v>
      </c>
      <c r="E165" s="241" t="s">
        <v>1</v>
      </c>
      <c r="F165" s="242" t="s">
        <v>171</v>
      </c>
      <c r="G165" s="240"/>
      <c r="H165" s="241" t="s">
        <v>1</v>
      </c>
      <c r="I165" s="243"/>
      <c r="J165" s="240"/>
      <c r="K165" s="240"/>
      <c r="L165" s="244"/>
      <c r="M165" s="245"/>
      <c r="N165" s="246"/>
      <c r="O165" s="246"/>
      <c r="P165" s="246"/>
      <c r="Q165" s="246"/>
      <c r="R165" s="246"/>
      <c r="S165" s="246"/>
      <c r="T165" s="24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8" t="s">
        <v>155</v>
      </c>
      <c r="AU165" s="248" t="s">
        <v>83</v>
      </c>
      <c r="AV165" s="14" t="s">
        <v>81</v>
      </c>
      <c r="AW165" s="14" t="s">
        <v>32</v>
      </c>
      <c r="AX165" s="14" t="s">
        <v>76</v>
      </c>
      <c r="AY165" s="248" t="s">
        <v>147</v>
      </c>
    </row>
    <row r="166" spans="1:51" s="13" customFormat="1" ht="12">
      <c r="A166" s="13"/>
      <c r="B166" s="227"/>
      <c r="C166" s="228"/>
      <c r="D166" s="229" t="s">
        <v>155</v>
      </c>
      <c r="E166" s="230" t="s">
        <v>1</v>
      </c>
      <c r="F166" s="231" t="s">
        <v>172</v>
      </c>
      <c r="G166" s="228"/>
      <c r="H166" s="232">
        <v>3.74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155</v>
      </c>
      <c r="AU166" s="238" t="s">
        <v>83</v>
      </c>
      <c r="AV166" s="13" t="s">
        <v>83</v>
      </c>
      <c r="AW166" s="13" t="s">
        <v>32</v>
      </c>
      <c r="AX166" s="13" t="s">
        <v>76</v>
      </c>
      <c r="AY166" s="238" t="s">
        <v>147</v>
      </c>
    </row>
    <row r="167" spans="1:51" s="15" customFormat="1" ht="12">
      <c r="A167" s="15"/>
      <c r="B167" s="249"/>
      <c r="C167" s="250"/>
      <c r="D167" s="229" t="s">
        <v>155</v>
      </c>
      <c r="E167" s="251" t="s">
        <v>1</v>
      </c>
      <c r="F167" s="252" t="s">
        <v>173</v>
      </c>
      <c r="G167" s="250"/>
      <c r="H167" s="253">
        <v>12.881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9" t="s">
        <v>155</v>
      </c>
      <c r="AU167" s="259" t="s">
        <v>83</v>
      </c>
      <c r="AV167" s="15" t="s">
        <v>153</v>
      </c>
      <c r="AW167" s="15" t="s">
        <v>32</v>
      </c>
      <c r="AX167" s="15" t="s">
        <v>81</v>
      </c>
      <c r="AY167" s="259" t="s">
        <v>147</v>
      </c>
    </row>
    <row r="168" spans="1:65" s="2" customFormat="1" ht="33" customHeight="1">
      <c r="A168" s="39"/>
      <c r="B168" s="40"/>
      <c r="C168" s="213" t="s">
        <v>174</v>
      </c>
      <c r="D168" s="213" t="s">
        <v>149</v>
      </c>
      <c r="E168" s="214" t="s">
        <v>175</v>
      </c>
      <c r="F168" s="215" t="s">
        <v>176</v>
      </c>
      <c r="G168" s="216" t="s">
        <v>167</v>
      </c>
      <c r="H168" s="217">
        <v>9.022</v>
      </c>
      <c r="I168" s="218"/>
      <c r="J168" s="219">
        <f>ROUND(I168*H168,2)</f>
        <v>0</v>
      </c>
      <c r="K168" s="220"/>
      <c r="L168" s="45"/>
      <c r="M168" s="221" t="s">
        <v>1</v>
      </c>
      <c r="N168" s="222" t="s">
        <v>41</v>
      </c>
      <c r="O168" s="92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153</v>
      </c>
      <c r="AT168" s="225" t="s">
        <v>149</v>
      </c>
      <c r="AU168" s="225" t="s">
        <v>83</v>
      </c>
      <c r="AY168" s="18" t="s">
        <v>147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8" t="s">
        <v>81</v>
      </c>
      <c r="BK168" s="226">
        <f>ROUND(I168*H168,2)</f>
        <v>0</v>
      </c>
      <c r="BL168" s="18" t="s">
        <v>153</v>
      </c>
      <c r="BM168" s="225" t="s">
        <v>177</v>
      </c>
    </row>
    <row r="169" spans="1:51" s="14" customFormat="1" ht="12">
      <c r="A169" s="14"/>
      <c r="B169" s="239"/>
      <c r="C169" s="240"/>
      <c r="D169" s="229" t="s">
        <v>155</v>
      </c>
      <c r="E169" s="241" t="s">
        <v>1</v>
      </c>
      <c r="F169" s="242" t="s">
        <v>178</v>
      </c>
      <c r="G169" s="240"/>
      <c r="H169" s="241" t="s">
        <v>1</v>
      </c>
      <c r="I169" s="243"/>
      <c r="J169" s="240"/>
      <c r="K169" s="240"/>
      <c r="L169" s="244"/>
      <c r="M169" s="245"/>
      <c r="N169" s="246"/>
      <c r="O169" s="246"/>
      <c r="P169" s="246"/>
      <c r="Q169" s="246"/>
      <c r="R169" s="246"/>
      <c r="S169" s="246"/>
      <c r="T169" s="24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8" t="s">
        <v>155</v>
      </c>
      <c r="AU169" s="248" t="s">
        <v>83</v>
      </c>
      <c r="AV169" s="14" t="s">
        <v>81</v>
      </c>
      <c r="AW169" s="14" t="s">
        <v>32</v>
      </c>
      <c r="AX169" s="14" t="s">
        <v>76</v>
      </c>
      <c r="AY169" s="248" t="s">
        <v>147</v>
      </c>
    </row>
    <row r="170" spans="1:51" s="13" customFormat="1" ht="12">
      <c r="A170" s="13"/>
      <c r="B170" s="227"/>
      <c r="C170" s="228"/>
      <c r="D170" s="229" t="s">
        <v>155</v>
      </c>
      <c r="E170" s="230" t="s">
        <v>1</v>
      </c>
      <c r="F170" s="231" t="s">
        <v>179</v>
      </c>
      <c r="G170" s="228"/>
      <c r="H170" s="232">
        <v>2.772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155</v>
      </c>
      <c r="AU170" s="238" t="s">
        <v>83</v>
      </c>
      <c r="AV170" s="13" t="s">
        <v>83</v>
      </c>
      <c r="AW170" s="13" t="s">
        <v>32</v>
      </c>
      <c r="AX170" s="13" t="s">
        <v>76</v>
      </c>
      <c r="AY170" s="238" t="s">
        <v>147</v>
      </c>
    </row>
    <row r="171" spans="1:51" s="14" customFormat="1" ht="12">
      <c r="A171" s="14"/>
      <c r="B171" s="239"/>
      <c r="C171" s="240"/>
      <c r="D171" s="229" t="s">
        <v>155</v>
      </c>
      <c r="E171" s="241" t="s">
        <v>1</v>
      </c>
      <c r="F171" s="242" t="s">
        <v>180</v>
      </c>
      <c r="G171" s="240"/>
      <c r="H171" s="241" t="s">
        <v>1</v>
      </c>
      <c r="I171" s="243"/>
      <c r="J171" s="240"/>
      <c r="K171" s="240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155</v>
      </c>
      <c r="AU171" s="248" t="s">
        <v>83</v>
      </c>
      <c r="AV171" s="14" t="s">
        <v>81</v>
      </c>
      <c r="AW171" s="14" t="s">
        <v>32</v>
      </c>
      <c r="AX171" s="14" t="s">
        <v>76</v>
      </c>
      <c r="AY171" s="248" t="s">
        <v>147</v>
      </c>
    </row>
    <row r="172" spans="1:51" s="13" customFormat="1" ht="12">
      <c r="A172" s="13"/>
      <c r="B172" s="227"/>
      <c r="C172" s="228"/>
      <c r="D172" s="229" t="s">
        <v>155</v>
      </c>
      <c r="E172" s="230" t="s">
        <v>1</v>
      </c>
      <c r="F172" s="231" t="s">
        <v>181</v>
      </c>
      <c r="G172" s="228"/>
      <c r="H172" s="232">
        <v>6.25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155</v>
      </c>
      <c r="AU172" s="238" t="s">
        <v>83</v>
      </c>
      <c r="AV172" s="13" t="s">
        <v>83</v>
      </c>
      <c r="AW172" s="13" t="s">
        <v>32</v>
      </c>
      <c r="AX172" s="13" t="s">
        <v>76</v>
      </c>
      <c r="AY172" s="238" t="s">
        <v>147</v>
      </c>
    </row>
    <row r="173" spans="1:51" s="15" customFormat="1" ht="12">
      <c r="A173" s="15"/>
      <c r="B173" s="249"/>
      <c r="C173" s="250"/>
      <c r="D173" s="229" t="s">
        <v>155</v>
      </c>
      <c r="E173" s="251" t="s">
        <v>1</v>
      </c>
      <c r="F173" s="252" t="s">
        <v>173</v>
      </c>
      <c r="G173" s="250"/>
      <c r="H173" s="253">
        <v>9.022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9" t="s">
        <v>155</v>
      </c>
      <c r="AU173" s="259" t="s">
        <v>83</v>
      </c>
      <c r="AV173" s="15" t="s">
        <v>153</v>
      </c>
      <c r="AW173" s="15" t="s">
        <v>32</v>
      </c>
      <c r="AX173" s="15" t="s">
        <v>81</v>
      </c>
      <c r="AY173" s="259" t="s">
        <v>147</v>
      </c>
    </row>
    <row r="174" spans="1:65" s="2" customFormat="1" ht="24.15" customHeight="1">
      <c r="A174" s="39"/>
      <c r="B174" s="40"/>
      <c r="C174" s="213" t="s">
        <v>182</v>
      </c>
      <c r="D174" s="213" t="s">
        <v>149</v>
      </c>
      <c r="E174" s="214" t="s">
        <v>183</v>
      </c>
      <c r="F174" s="215" t="s">
        <v>184</v>
      </c>
      <c r="G174" s="216" t="s">
        <v>167</v>
      </c>
      <c r="H174" s="217">
        <v>0.84</v>
      </c>
      <c r="I174" s="218"/>
      <c r="J174" s="219">
        <f>ROUND(I174*H174,2)</f>
        <v>0</v>
      </c>
      <c r="K174" s="220"/>
      <c r="L174" s="45"/>
      <c r="M174" s="221" t="s">
        <v>1</v>
      </c>
      <c r="N174" s="222" t="s">
        <v>41</v>
      </c>
      <c r="O174" s="92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153</v>
      </c>
      <c r="AT174" s="225" t="s">
        <v>149</v>
      </c>
      <c r="AU174" s="225" t="s">
        <v>83</v>
      </c>
      <c r="AY174" s="18" t="s">
        <v>147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8" t="s">
        <v>81</v>
      </c>
      <c r="BK174" s="226">
        <f>ROUND(I174*H174,2)</f>
        <v>0</v>
      </c>
      <c r="BL174" s="18" t="s">
        <v>153</v>
      </c>
      <c r="BM174" s="225" t="s">
        <v>185</v>
      </c>
    </row>
    <row r="175" spans="1:51" s="13" customFormat="1" ht="12">
      <c r="A175" s="13"/>
      <c r="B175" s="227"/>
      <c r="C175" s="228"/>
      <c r="D175" s="229" t="s">
        <v>155</v>
      </c>
      <c r="E175" s="230" t="s">
        <v>1</v>
      </c>
      <c r="F175" s="231" t="s">
        <v>186</v>
      </c>
      <c r="G175" s="228"/>
      <c r="H175" s="232">
        <v>0.84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155</v>
      </c>
      <c r="AU175" s="238" t="s">
        <v>83</v>
      </c>
      <c r="AV175" s="13" t="s">
        <v>83</v>
      </c>
      <c r="AW175" s="13" t="s">
        <v>32</v>
      </c>
      <c r="AX175" s="13" t="s">
        <v>81</v>
      </c>
      <c r="AY175" s="238" t="s">
        <v>147</v>
      </c>
    </row>
    <row r="176" spans="1:65" s="2" customFormat="1" ht="37.8" customHeight="1">
      <c r="A176" s="39"/>
      <c r="B176" s="40"/>
      <c r="C176" s="213" t="s">
        <v>187</v>
      </c>
      <c r="D176" s="213" t="s">
        <v>149</v>
      </c>
      <c r="E176" s="214" t="s">
        <v>188</v>
      </c>
      <c r="F176" s="215" t="s">
        <v>189</v>
      </c>
      <c r="G176" s="216" t="s">
        <v>167</v>
      </c>
      <c r="H176" s="217">
        <v>3.256</v>
      </c>
      <c r="I176" s="218"/>
      <c r="J176" s="219">
        <f>ROUND(I176*H176,2)</f>
        <v>0</v>
      </c>
      <c r="K176" s="220"/>
      <c r="L176" s="45"/>
      <c r="M176" s="221" t="s">
        <v>1</v>
      </c>
      <c r="N176" s="222" t="s">
        <v>41</v>
      </c>
      <c r="O176" s="92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5" t="s">
        <v>153</v>
      </c>
      <c r="AT176" s="225" t="s">
        <v>149</v>
      </c>
      <c r="AU176" s="225" t="s">
        <v>83</v>
      </c>
      <c r="AY176" s="18" t="s">
        <v>147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8" t="s">
        <v>81</v>
      </c>
      <c r="BK176" s="226">
        <f>ROUND(I176*H176,2)</f>
        <v>0</v>
      </c>
      <c r="BL176" s="18" t="s">
        <v>153</v>
      </c>
      <c r="BM176" s="225" t="s">
        <v>190</v>
      </c>
    </row>
    <row r="177" spans="1:51" s="14" customFormat="1" ht="12">
      <c r="A177" s="14"/>
      <c r="B177" s="239"/>
      <c r="C177" s="240"/>
      <c r="D177" s="229" t="s">
        <v>155</v>
      </c>
      <c r="E177" s="241" t="s">
        <v>1</v>
      </c>
      <c r="F177" s="242" t="s">
        <v>191</v>
      </c>
      <c r="G177" s="240"/>
      <c r="H177" s="241" t="s">
        <v>1</v>
      </c>
      <c r="I177" s="243"/>
      <c r="J177" s="240"/>
      <c r="K177" s="240"/>
      <c r="L177" s="244"/>
      <c r="M177" s="245"/>
      <c r="N177" s="246"/>
      <c r="O177" s="246"/>
      <c r="P177" s="246"/>
      <c r="Q177" s="246"/>
      <c r="R177" s="246"/>
      <c r="S177" s="246"/>
      <c r="T177" s="24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8" t="s">
        <v>155</v>
      </c>
      <c r="AU177" s="248" t="s">
        <v>83</v>
      </c>
      <c r="AV177" s="14" t="s">
        <v>81</v>
      </c>
      <c r="AW177" s="14" t="s">
        <v>32</v>
      </c>
      <c r="AX177" s="14" t="s">
        <v>76</v>
      </c>
      <c r="AY177" s="248" t="s">
        <v>147</v>
      </c>
    </row>
    <row r="178" spans="1:51" s="13" customFormat="1" ht="12">
      <c r="A178" s="13"/>
      <c r="B178" s="227"/>
      <c r="C178" s="228"/>
      <c r="D178" s="229" t="s">
        <v>155</v>
      </c>
      <c r="E178" s="230" t="s">
        <v>1</v>
      </c>
      <c r="F178" s="231" t="s">
        <v>192</v>
      </c>
      <c r="G178" s="228"/>
      <c r="H178" s="232">
        <v>1.056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8" t="s">
        <v>155</v>
      </c>
      <c r="AU178" s="238" t="s">
        <v>83</v>
      </c>
      <c r="AV178" s="13" t="s">
        <v>83</v>
      </c>
      <c r="AW178" s="13" t="s">
        <v>32</v>
      </c>
      <c r="AX178" s="13" t="s">
        <v>76</v>
      </c>
      <c r="AY178" s="238" t="s">
        <v>147</v>
      </c>
    </row>
    <row r="179" spans="1:51" s="14" customFormat="1" ht="12">
      <c r="A179" s="14"/>
      <c r="B179" s="239"/>
      <c r="C179" s="240"/>
      <c r="D179" s="229" t="s">
        <v>155</v>
      </c>
      <c r="E179" s="241" t="s">
        <v>1</v>
      </c>
      <c r="F179" s="242" t="s">
        <v>193</v>
      </c>
      <c r="G179" s="240"/>
      <c r="H179" s="241" t="s">
        <v>1</v>
      </c>
      <c r="I179" s="243"/>
      <c r="J179" s="240"/>
      <c r="K179" s="240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155</v>
      </c>
      <c r="AU179" s="248" t="s">
        <v>83</v>
      </c>
      <c r="AV179" s="14" t="s">
        <v>81</v>
      </c>
      <c r="AW179" s="14" t="s">
        <v>32</v>
      </c>
      <c r="AX179" s="14" t="s">
        <v>76</v>
      </c>
      <c r="AY179" s="248" t="s">
        <v>147</v>
      </c>
    </row>
    <row r="180" spans="1:51" s="13" customFormat="1" ht="12">
      <c r="A180" s="13"/>
      <c r="B180" s="227"/>
      <c r="C180" s="228"/>
      <c r="D180" s="229" t="s">
        <v>155</v>
      </c>
      <c r="E180" s="230" t="s">
        <v>1</v>
      </c>
      <c r="F180" s="231" t="s">
        <v>194</v>
      </c>
      <c r="G180" s="228"/>
      <c r="H180" s="232">
        <v>2.2</v>
      </c>
      <c r="I180" s="233"/>
      <c r="J180" s="228"/>
      <c r="K180" s="228"/>
      <c r="L180" s="234"/>
      <c r="M180" s="235"/>
      <c r="N180" s="236"/>
      <c r="O180" s="236"/>
      <c r="P180" s="236"/>
      <c r="Q180" s="236"/>
      <c r="R180" s="236"/>
      <c r="S180" s="236"/>
      <c r="T180" s="23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8" t="s">
        <v>155</v>
      </c>
      <c r="AU180" s="238" t="s">
        <v>83</v>
      </c>
      <c r="AV180" s="13" t="s">
        <v>83</v>
      </c>
      <c r="AW180" s="13" t="s">
        <v>32</v>
      </c>
      <c r="AX180" s="13" t="s">
        <v>76</v>
      </c>
      <c r="AY180" s="238" t="s">
        <v>147</v>
      </c>
    </row>
    <row r="181" spans="1:51" s="15" customFormat="1" ht="12">
      <c r="A181" s="15"/>
      <c r="B181" s="249"/>
      <c r="C181" s="250"/>
      <c r="D181" s="229" t="s">
        <v>155</v>
      </c>
      <c r="E181" s="251" t="s">
        <v>1</v>
      </c>
      <c r="F181" s="252" t="s">
        <v>173</v>
      </c>
      <c r="G181" s="250"/>
      <c r="H181" s="253">
        <v>3.256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9" t="s">
        <v>155</v>
      </c>
      <c r="AU181" s="259" t="s">
        <v>83</v>
      </c>
      <c r="AV181" s="15" t="s">
        <v>153</v>
      </c>
      <c r="AW181" s="15" t="s">
        <v>32</v>
      </c>
      <c r="AX181" s="15" t="s">
        <v>81</v>
      </c>
      <c r="AY181" s="259" t="s">
        <v>147</v>
      </c>
    </row>
    <row r="182" spans="1:65" s="2" customFormat="1" ht="37.8" customHeight="1">
      <c r="A182" s="39"/>
      <c r="B182" s="40"/>
      <c r="C182" s="213" t="s">
        <v>195</v>
      </c>
      <c r="D182" s="213" t="s">
        <v>149</v>
      </c>
      <c r="E182" s="214" t="s">
        <v>196</v>
      </c>
      <c r="F182" s="215" t="s">
        <v>197</v>
      </c>
      <c r="G182" s="216" t="s">
        <v>167</v>
      </c>
      <c r="H182" s="217">
        <v>23.499</v>
      </c>
      <c r="I182" s="218"/>
      <c r="J182" s="219">
        <f>ROUND(I182*H182,2)</f>
        <v>0</v>
      </c>
      <c r="K182" s="220"/>
      <c r="L182" s="45"/>
      <c r="M182" s="221" t="s">
        <v>1</v>
      </c>
      <c r="N182" s="222" t="s">
        <v>41</v>
      </c>
      <c r="O182" s="92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153</v>
      </c>
      <c r="AT182" s="225" t="s">
        <v>149</v>
      </c>
      <c r="AU182" s="225" t="s">
        <v>83</v>
      </c>
      <c r="AY182" s="18" t="s">
        <v>147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81</v>
      </c>
      <c r="BK182" s="226">
        <f>ROUND(I182*H182,2)</f>
        <v>0</v>
      </c>
      <c r="BL182" s="18" t="s">
        <v>153</v>
      </c>
      <c r="BM182" s="225" t="s">
        <v>198</v>
      </c>
    </row>
    <row r="183" spans="1:51" s="13" customFormat="1" ht="12">
      <c r="A183" s="13"/>
      <c r="B183" s="227"/>
      <c r="C183" s="228"/>
      <c r="D183" s="229" t="s">
        <v>155</v>
      </c>
      <c r="E183" s="230" t="s">
        <v>1</v>
      </c>
      <c r="F183" s="231" t="s">
        <v>199</v>
      </c>
      <c r="G183" s="228"/>
      <c r="H183" s="232">
        <v>25.999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155</v>
      </c>
      <c r="AU183" s="238" t="s">
        <v>83</v>
      </c>
      <c r="AV183" s="13" t="s">
        <v>83</v>
      </c>
      <c r="AW183" s="13" t="s">
        <v>32</v>
      </c>
      <c r="AX183" s="13" t="s">
        <v>76</v>
      </c>
      <c r="AY183" s="238" t="s">
        <v>147</v>
      </c>
    </row>
    <row r="184" spans="1:51" s="13" customFormat="1" ht="12">
      <c r="A184" s="13"/>
      <c r="B184" s="227"/>
      <c r="C184" s="228"/>
      <c r="D184" s="229" t="s">
        <v>155</v>
      </c>
      <c r="E184" s="230" t="s">
        <v>1</v>
      </c>
      <c r="F184" s="231" t="s">
        <v>200</v>
      </c>
      <c r="G184" s="228"/>
      <c r="H184" s="232">
        <v>-2.5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8" t="s">
        <v>155</v>
      </c>
      <c r="AU184" s="238" t="s">
        <v>83</v>
      </c>
      <c r="AV184" s="13" t="s">
        <v>83</v>
      </c>
      <c r="AW184" s="13" t="s">
        <v>32</v>
      </c>
      <c r="AX184" s="13" t="s">
        <v>76</v>
      </c>
      <c r="AY184" s="238" t="s">
        <v>147</v>
      </c>
    </row>
    <row r="185" spans="1:51" s="15" customFormat="1" ht="12">
      <c r="A185" s="15"/>
      <c r="B185" s="249"/>
      <c r="C185" s="250"/>
      <c r="D185" s="229" t="s">
        <v>155</v>
      </c>
      <c r="E185" s="251" t="s">
        <v>1</v>
      </c>
      <c r="F185" s="252" t="s">
        <v>173</v>
      </c>
      <c r="G185" s="250"/>
      <c r="H185" s="253">
        <v>23.499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9" t="s">
        <v>155</v>
      </c>
      <c r="AU185" s="259" t="s">
        <v>83</v>
      </c>
      <c r="AV185" s="15" t="s">
        <v>153</v>
      </c>
      <c r="AW185" s="15" t="s">
        <v>32</v>
      </c>
      <c r="AX185" s="15" t="s">
        <v>81</v>
      </c>
      <c r="AY185" s="259" t="s">
        <v>147</v>
      </c>
    </row>
    <row r="186" spans="1:65" s="2" customFormat="1" ht="37.8" customHeight="1">
      <c r="A186" s="39"/>
      <c r="B186" s="40"/>
      <c r="C186" s="213" t="s">
        <v>201</v>
      </c>
      <c r="D186" s="213" t="s">
        <v>149</v>
      </c>
      <c r="E186" s="214" t="s">
        <v>202</v>
      </c>
      <c r="F186" s="215" t="s">
        <v>203</v>
      </c>
      <c r="G186" s="216" t="s">
        <v>167</v>
      </c>
      <c r="H186" s="217">
        <v>23.499</v>
      </c>
      <c r="I186" s="218"/>
      <c r="J186" s="219">
        <f>ROUND(I186*H186,2)</f>
        <v>0</v>
      </c>
      <c r="K186" s="220"/>
      <c r="L186" s="45"/>
      <c r="M186" s="221" t="s">
        <v>1</v>
      </c>
      <c r="N186" s="222" t="s">
        <v>41</v>
      </c>
      <c r="O186" s="92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153</v>
      </c>
      <c r="AT186" s="225" t="s">
        <v>149</v>
      </c>
      <c r="AU186" s="225" t="s">
        <v>83</v>
      </c>
      <c r="AY186" s="18" t="s">
        <v>147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81</v>
      </c>
      <c r="BK186" s="226">
        <f>ROUND(I186*H186,2)</f>
        <v>0</v>
      </c>
      <c r="BL186" s="18" t="s">
        <v>153</v>
      </c>
      <c r="BM186" s="225" t="s">
        <v>204</v>
      </c>
    </row>
    <row r="187" spans="1:65" s="2" customFormat="1" ht="37.8" customHeight="1">
      <c r="A187" s="39"/>
      <c r="B187" s="40"/>
      <c r="C187" s="213" t="s">
        <v>205</v>
      </c>
      <c r="D187" s="213" t="s">
        <v>149</v>
      </c>
      <c r="E187" s="214" t="s">
        <v>206</v>
      </c>
      <c r="F187" s="215" t="s">
        <v>207</v>
      </c>
      <c r="G187" s="216" t="s">
        <v>167</v>
      </c>
      <c r="H187" s="217">
        <v>469.98</v>
      </c>
      <c r="I187" s="218"/>
      <c r="J187" s="219">
        <f>ROUND(I187*H187,2)</f>
        <v>0</v>
      </c>
      <c r="K187" s="220"/>
      <c r="L187" s="45"/>
      <c r="M187" s="221" t="s">
        <v>1</v>
      </c>
      <c r="N187" s="222" t="s">
        <v>41</v>
      </c>
      <c r="O187" s="92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153</v>
      </c>
      <c r="AT187" s="225" t="s">
        <v>149</v>
      </c>
      <c r="AU187" s="225" t="s">
        <v>83</v>
      </c>
      <c r="AY187" s="18" t="s">
        <v>147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8" t="s">
        <v>81</v>
      </c>
      <c r="BK187" s="226">
        <f>ROUND(I187*H187,2)</f>
        <v>0</v>
      </c>
      <c r="BL187" s="18" t="s">
        <v>153</v>
      </c>
      <c r="BM187" s="225" t="s">
        <v>208</v>
      </c>
    </row>
    <row r="188" spans="1:51" s="13" customFormat="1" ht="12">
      <c r="A188" s="13"/>
      <c r="B188" s="227"/>
      <c r="C188" s="228"/>
      <c r="D188" s="229" t="s">
        <v>155</v>
      </c>
      <c r="E188" s="230" t="s">
        <v>1</v>
      </c>
      <c r="F188" s="231" t="s">
        <v>209</v>
      </c>
      <c r="G188" s="228"/>
      <c r="H188" s="232">
        <v>469.98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155</v>
      </c>
      <c r="AU188" s="238" t="s">
        <v>83</v>
      </c>
      <c r="AV188" s="13" t="s">
        <v>83</v>
      </c>
      <c r="AW188" s="13" t="s">
        <v>32</v>
      </c>
      <c r="AX188" s="13" t="s">
        <v>81</v>
      </c>
      <c r="AY188" s="238" t="s">
        <v>147</v>
      </c>
    </row>
    <row r="189" spans="1:65" s="2" customFormat="1" ht="24.15" customHeight="1">
      <c r="A189" s="39"/>
      <c r="B189" s="40"/>
      <c r="C189" s="213" t="s">
        <v>210</v>
      </c>
      <c r="D189" s="213" t="s">
        <v>149</v>
      </c>
      <c r="E189" s="214" t="s">
        <v>211</v>
      </c>
      <c r="F189" s="215" t="s">
        <v>212</v>
      </c>
      <c r="G189" s="216" t="s">
        <v>167</v>
      </c>
      <c r="H189" s="217">
        <v>23.499</v>
      </c>
      <c r="I189" s="218"/>
      <c r="J189" s="219">
        <f>ROUND(I189*H189,2)</f>
        <v>0</v>
      </c>
      <c r="K189" s="220"/>
      <c r="L189" s="45"/>
      <c r="M189" s="221" t="s">
        <v>1</v>
      </c>
      <c r="N189" s="222" t="s">
        <v>41</v>
      </c>
      <c r="O189" s="92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153</v>
      </c>
      <c r="AT189" s="225" t="s">
        <v>149</v>
      </c>
      <c r="AU189" s="225" t="s">
        <v>83</v>
      </c>
      <c r="AY189" s="18" t="s">
        <v>147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8" t="s">
        <v>81</v>
      </c>
      <c r="BK189" s="226">
        <f>ROUND(I189*H189,2)</f>
        <v>0</v>
      </c>
      <c r="BL189" s="18" t="s">
        <v>153</v>
      </c>
      <c r="BM189" s="225" t="s">
        <v>213</v>
      </c>
    </row>
    <row r="190" spans="1:65" s="2" customFormat="1" ht="24.15" customHeight="1">
      <c r="A190" s="39"/>
      <c r="B190" s="40"/>
      <c r="C190" s="213" t="s">
        <v>214</v>
      </c>
      <c r="D190" s="213" t="s">
        <v>149</v>
      </c>
      <c r="E190" s="214" t="s">
        <v>215</v>
      </c>
      <c r="F190" s="215" t="s">
        <v>216</v>
      </c>
      <c r="G190" s="216" t="s">
        <v>217</v>
      </c>
      <c r="H190" s="217">
        <v>37.598</v>
      </c>
      <c r="I190" s="218"/>
      <c r="J190" s="219">
        <f>ROUND(I190*H190,2)</f>
        <v>0</v>
      </c>
      <c r="K190" s="220"/>
      <c r="L190" s="45"/>
      <c r="M190" s="221" t="s">
        <v>1</v>
      </c>
      <c r="N190" s="222" t="s">
        <v>41</v>
      </c>
      <c r="O190" s="92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153</v>
      </c>
      <c r="AT190" s="225" t="s">
        <v>149</v>
      </c>
      <c r="AU190" s="225" t="s">
        <v>83</v>
      </c>
      <c r="AY190" s="18" t="s">
        <v>147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8" t="s">
        <v>81</v>
      </c>
      <c r="BK190" s="226">
        <f>ROUND(I190*H190,2)</f>
        <v>0</v>
      </c>
      <c r="BL190" s="18" t="s">
        <v>153</v>
      </c>
      <c r="BM190" s="225" t="s">
        <v>218</v>
      </c>
    </row>
    <row r="191" spans="1:51" s="13" customFormat="1" ht="12">
      <c r="A191" s="13"/>
      <c r="B191" s="227"/>
      <c r="C191" s="228"/>
      <c r="D191" s="229" t="s">
        <v>155</v>
      </c>
      <c r="E191" s="228"/>
      <c r="F191" s="231" t="s">
        <v>219</v>
      </c>
      <c r="G191" s="228"/>
      <c r="H191" s="232">
        <v>37.598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155</v>
      </c>
      <c r="AU191" s="238" t="s">
        <v>83</v>
      </c>
      <c r="AV191" s="13" t="s">
        <v>83</v>
      </c>
      <c r="AW191" s="13" t="s">
        <v>4</v>
      </c>
      <c r="AX191" s="13" t="s">
        <v>81</v>
      </c>
      <c r="AY191" s="238" t="s">
        <v>147</v>
      </c>
    </row>
    <row r="192" spans="1:65" s="2" customFormat="1" ht="16.5" customHeight="1">
      <c r="A192" s="39"/>
      <c r="B192" s="40"/>
      <c r="C192" s="213" t="s">
        <v>220</v>
      </c>
      <c r="D192" s="213" t="s">
        <v>149</v>
      </c>
      <c r="E192" s="214" t="s">
        <v>221</v>
      </c>
      <c r="F192" s="215" t="s">
        <v>222</v>
      </c>
      <c r="G192" s="216" t="s">
        <v>167</v>
      </c>
      <c r="H192" s="217">
        <v>23.499</v>
      </c>
      <c r="I192" s="218"/>
      <c r="J192" s="219">
        <f>ROUND(I192*H192,2)</f>
        <v>0</v>
      </c>
      <c r="K192" s="220"/>
      <c r="L192" s="45"/>
      <c r="M192" s="221" t="s">
        <v>1</v>
      </c>
      <c r="N192" s="222" t="s">
        <v>41</v>
      </c>
      <c r="O192" s="92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5" t="s">
        <v>153</v>
      </c>
      <c r="AT192" s="225" t="s">
        <v>149</v>
      </c>
      <c r="AU192" s="225" t="s">
        <v>83</v>
      </c>
      <c r="AY192" s="18" t="s">
        <v>147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8" t="s">
        <v>81</v>
      </c>
      <c r="BK192" s="226">
        <f>ROUND(I192*H192,2)</f>
        <v>0</v>
      </c>
      <c r="BL192" s="18" t="s">
        <v>153</v>
      </c>
      <c r="BM192" s="225" t="s">
        <v>223</v>
      </c>
    </row>
    <row r="193" spans="1:65" s="2" customFormat="1" ht="24.15" customHeight="1">
      <c r="A193" s="39"/>
      <c r="B193" s="40"/>
      <c r="C193" s="213" t="s">
        <v>224</v>
      </c>
      <c r="D193" s="213" t="s">
        <v>149</v>
      </c>
      <c r="E193" s="214" t="s">
        <v>225</v>
      </c>
      <c r="F193" s="215" t="s">
        <v>226</v>
      </c>
      <c r="G193" s="216" t="s">
        <v>167</v>
      </c>
      <c r="H193" s="217">
        <v>2.5</v>
      </c>
      <c r="I193" s="218"/>
      <c r="J193" s="219">
        <f>ROUND(I193*H193,2)</f>
        <v>0</v>
      </c>
      <c r="K193" s="220"/>
      <c r="L193" s="45"/>
      <c r="M193" s="221" t="s">
        <v>1</v>
      </c>
      <c r="N193" s="222" t="s">
        <v>41</v>
      </c>
      <c r="O193" s="92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5" t="s">
        <v>153</v>
      </c>
      <c r="AT193" s="225" t="s">
        <v>149</v>
      </c>
      <c r="AU193" s="225" t="s">
        <v>83</v>
      </c>
      <c r="AY193" s="18" t="s">
        <v>147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8" t="s">
        <v>81</v>
      </c>
      <c r="BK193" s="226">
        <f>ROUND(I193*H193,2)</f>
        <v>0</v>
      </c>
      <c r="BL193" s="18" t="s">
        <v>153</v>
      </c>
      <c r="BM193" s="225" t="s">
        <v>227</v>
      </c>
    </row>
    <row r="194" spans="1:51" s="13" customFormat="1" ht="12">
      <c r="A194" s="13"/>
      <c r="B194" s="227"/>
      <c r="C194" s="228"/>
      <c r="D194" s="229" t="s">
        <v>155</v>
      </c>
      <c r="E194" s="230" t="s">
        <v>1</v>
      </c>
      <c r="F194" s="231" t="s">
        <v>228</v>
      </c>
      <c r="G194" s="228"/>
      <c r="H194" s="232">
        <v>2.5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155</v>
      </c>
      <c r="AU194" s="238" t="s">
        <v>83</v>
      </c>
      <c r="AV194" s="13" t="s">
        <v>83</v>
      </c>
      <c r="AW194" s="13" t="s">
        <v>32</v>
      </c>
      <c r="AX194" s="13" t="s">
        <v>81</v>
      </c>
      <c r="AY194" s="238" t="s">
        <v>147</v>
      </c>
    </row>
    <row r="195" spans="1:65" s="2" customFormat="1" ht="24.15" customHeight="1">
      <c r="A195" s="39"/>
      <c r="B195" s="40"/>
      <c r="C195" s="213" t="s">
        <v>8</v>
      </c>
      <c r="D195" s="213" t="s">
        <v>149</v>
      </c>
      <c r="E195" s="214" t="s">
        <v>229</v>
      </c>
      <c r="F195" s="215" t="s">
        <v>230</v>
      </c>
      <c r="G195" s="216" t="s">
        <v>152</v>
      </c>
      <c r="H195" s="217">
        <v>61.62</v>
      </c>
      <c r="I195" s="218"/>
      <c r="J195" s="219">
        <f>ROUND(I195*H195,2)</f>
        <v>0</v>
      </c>
      <c r="K195" s="220"/>
      <c r="L195" s="45"/>
      <c r="M195" s="221" t="s">
        <v>1</v>
      </c>
      <c r="N195" s="222" t="s">
        <v>41</v>
      </c>
      <c r="O195" s="92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153</v>
      </c>
      <c r="AT195" s="225" t="s">
        <v>149</v>
      </c>
      <c r="AU195" s="225" t="s">
        <v>83</v>
      </c>
      <c r="AY195" s="18" t="s">
        <v>147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8" t="s">
        <v>81</v>
      </c>
      <c r="BK195" s="226">
        <f>ROUND(I195*H195,2)</f>
        <v>0</v>
      </c>
      <c r="BL195" s="18" t="s">
        <v>153</v>
      </c>
      <c r="BM195" s="225" t="s">
        <v>231</v>
      </c>
    </row>
    <row r="196" spans="1:51" s="13" customFormat="1" ht="12">
      <c r="A196" s="13"/>
      <c r="B196" s="227"/>
      <c r="C196" s="228"/>
      <c r="D196" s="229" t="s">
        <v>155</v>
      </c>
      <c r="E196" s="230" t="s">
        <v>1</v>
      </c>
      <c r="F196" s="231" t="s">
        <v>232</v>
      </c>
      <c r="G196" s="228"/>
      <c r="H196" s="232">
        <v>30.47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8" t="s">
        <v>155</v>
      </c>
      <c r="AU196" s="238" t="s">
        <v>83</v>
      </c>
      <c r="AV196" s="13" t="s">
        <v>83</v>
      </c>
      <c r="AW196" s="13" t="s">
        <v>32</v>
      </c>
      <c r="AX196" s="13" t="s">
        <v>76</v>
      </c>
      <c r="AY196" s="238" t="s">
        <v>147</v>
      </c>
    </row>
    <row r="197" spans="1:51" s="13" customFormat="1" ht="12">
      <c r="A197" s="13"/>
      <c r="B197" s="227"/>
      <c r="C197" s="228"/>
      <c r="D197" s="229" t="s">
        <v>155</v>
      </c>
      <c r="E197" s="230" t="s">
        <v>1</v>
      </c>
      <c r="F197" s="231" t="s">
        <v>233</v>
      </c>
      <c r="G197" s="228"/>
      <c r="H197" s="232">
        <v>21.8</v>
      </c>
      <c r="I197" s="233"/>
      <c r="J197" s="228"/>
      <c r="K197" s="228"/>
      <c r="L197" s="234"/>
      <c r="M197" s="235"/>
      <c r="N197" s="236"/>
      <c r="O197" s="236"/>
      <c r="P197" s="236"/>
      <c r="Q197" s="236"/>
      <c r="R197" s="236"/>
      <c r="S197" s="236"/>
      <c r="T197" s="2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8" t="s">
        <v>155</v>
      </c>
      <c r="AU197" s="238" t="s">
        <v>83</v>
      </c>
      <c r="AV197" s="13" t="s">
        <v>83</v>
      </c>
      <c r="AW197" s="13" t="s">
        <v>32</v>
      </c>
      <c r="AX197" s="13" t="s">
        <v>76</v>
      </c>
      <c r="AY197" s="238" t="s">
        <v>147</v>
      </c>
    </row>
    <row r="198" spans="1:51" s="13" customFormat="1" ht="12">
      <c r="A198" s="13"/>
      <c r="B198" s="227"/>
      <c r="C198" s="228"/>
      <c r="D198" s="229" t="s">
        <v>155</v>
      </c>
      <c r="E198" s="230" t="s">
        <v>1</v>
      </c>
      <c r="F198" s="231" t="s">
        <v>234</v>
      </c>
      <c r="G198" s="228"/>
      <c r="H198" s="232">
        <v>9.35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8" t="s">
        <v>155</v>
      </c>
      <c r="AU198" s="238" t="s">
        <v>83</v>
      </c>
      <c r="AV198" s="13" t="s">
        <v>83</v>
      </c>
      <c r="AW198" s="13" t="s">
        <v>32</v>
      </c>
      <c r="AX198" s="13" t="s">
        <v>76</v>
      </c>
      <c r="AY198" s="238" t="s">
        <v>147</v>
      </c>
    </row>
    <row r="199" spans="1:51" s="15" customFormat="1" ht="12">
      <c r="A199" s="15"/>
      <c r="B199" s="249"/>
      <c r="C199" s="250"/>
      <c r="D199" s="229" t="s">
        <v>155</v>
      </c>
      <c r="E199" s="251" t="s">
        <v>1</v>
      </c>
      <c r="F199" s="252" t="s">
        <v>173</v>
      </c>
      <c r="G199" s="250"/>
      <c r="H199" s="253">
        <v>61.62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9" t="s">
        <v>155</v>
      </c>
      <c r="AU199" s="259" t="s">
        <v>83</v>
      </c>
      <c r="AV199" s="15" t="s">
        <v>153</v>
      </c>
      <c r="AW199" s="15" t="s">
        <v>32</v>
      </c>
      <c r="AX199" s="15" t="s">
        <v>81</v>
      </c>
      <c r="AY199" s="259" t="s">
        <v>147</v>
      </c>
    </row>
    <row r="200" spans="1:63" s="12" customFormat="1" ht="22.8" customHeight="1">
      <c r="A200" s="12"/>
      <c r="B200" s="197"/>
      <c r="C200" s="198"/>
      <c r="D200" s="199" t="s">
        <v>75</v>
      </c>
      <c r="E200" s="211" t="s">
        <v>235</v>
      </c>
      <c r="F200" s="211" t="s">
        <v>236</v>
      </c>
      <c r="G200" s="198"/>
      <c r="H200" s="198"/>
      <c r="I200" s="201"/>
      <c r="J200" s="212">
        <f>BK200</f>
        <v>0</v>
      </c>
      <c r="K200" s="198"/>
      <c r="L200" s="203"/>
      <c r="M200" s="204"/>
      <c r="N200" s="205"/>
      <c r="O200" s="205"/>
      <c r="P200" s="206">
        <f>SUM(P201:P222)</f>
        <v>0</v>
      </c>
      <c r="Q200" s="205"/>
      <c r="R200" s="206">
        <f>SUM(R201:R222)</f>
        <v>18.06629688</v>
      </c>
      <c r="S200" s="205"/>
      <c r="T200" s="207">
        <f>SUM(T201:T222)</f>
        <v>0.66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81</v>
      </c>
      <c r="AT200" s="209" t="s">
        <v>75</v>
      </c>
      <c r="AU200" s="209" t="s">
        <v>81</v>
      </c>
      <c r="AY200" s="208" t="s">
        <v>147</v>
      </c>
      <c r="BK200" s="210">
        <f>SUM(BK201:BK222)</f>
        <v>0</v>
      </c>
    </row>
    <row r="201" spans="1:65" s="2" customFormat="1" ht="37.8" customHeight="1">
      <c r="A201" s="39"/>
      <c r="B201" s="40"/>
      <c r="C201" s="213" t="s">
        <v>237</v>
      </c>
      <c r="D201" s="213" t="s">
        <v>149</v>
      </c>
      <c r="E201" s="214" t="s">
        <v>188</v>
      </c>
      <c r="F201" s="215" t="s">
        <v>189</v>
      </c>
      <c r="G201" s="216" t="s">
        <v>167</v>
      </c>
      <c r="H201" s="217">
        <v>12.96</v>
      </c>
      <c r="I201" s="218"/>
      <c r="J201" s="219">
        <f>ROUND(I201*H201,2)</f>
        <v>0</v>
      </c>
      <c r="K201" s="220"/>
      <c r="L201" s="45"/>
      <c r="M201" s="221" t="s">
        <v>1</v>
      </c>
      <c r="N201" s="222" t="s">
        <v>41</v>
      </c>
      <c r="O201" s="92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5" t="s">
        <v>153</v>
      </c>
      <c r="AT201" s="225" t="s">
        <v>149</v>
      </c>
      <c r="AU201" s="225" t="s">
        <v>83</v>
      </c>
      <c r="AY201" s="18" t="s">
        <v>147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8" t="s">
        <v>81</v>
      </c>
      <c r="BK201" s="226">
        <f>ROUND(I201*H201,2)</f>
        <v>0</v>
      </c>
      <c r="BL201" s="18" t="s">
        <v>153</v>
      </c>
      <c r="BM201" s="225" t="s">
        <v>238</v>
      </c>
    </row>
    <row r="202" spans="1:51" s="13" customFormat="1" ht="12">
      <c r="A202" s="13"/>
      <c r="B202" s="227"/>
      <c r="C202" s="228"/>
      <c r="D202" s="229" t="s">
        <v>155</v>
      </c>
      <c r="E202" s="230" t="s">
        <v>1</v>
      </c>
      <c r="F202" s="231" t="s">
        <v>239</v>
      </c>
      <c r="G202" s="228"/>
      <c r="H202" s="232">
        <v>12.96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155</v>
      </c>
      <c r="AU202" s="238" t="s">
        <v>83</v>
      </c>
      <c r="AV202" s="13" t="s">
        <v>83</v>
      </c>
      <c r="AW202" s="13" t="s">
        <v>32</v>
      </c>
      <c r="AX202" s="13" t="s">
        <v>81</v>
      </c>
      <c r="AY202" s="238" t="s">
        <v>147</v>
      </c>
    </row>
    <row r="203" spans="1:65" s="2" customFormat="1" ht="37.8" customHeight="1">
      <c r="A203" s="39"/>
      <c r="B203" s="40"/>
      <c r="C203" s="213" t="s">
        <v>240</v>
      </c>
      <c r="D203" s="213" t="s">
        <v>149</v>
      </c>
      <c r="E203" s="214" t="s">
        <v>196</v>
      </c>
      <c r="F203" s="215" t="s">
        <v>197</v>
      </c>
      <c r="G203" s="216" t="s">
        <v>167</v>
      </c>
      <c r="H203" s="217">
        <v>8.424</v>
      </c>
      <c r="I203" s="218"/>
      <c r="J203" s="219">
        <f>ROUND(I203*H203,2)</f>
        <v>0</v>
      </c>
      <c r="K203" s="220"/>
      <c r="L203" s="45"/>
      <c r="M203" s="221" t="s">
        <v>1</v>
      </c>
      <c r="N203" s="222" t="s">
        <v>41</v>
      </c>
      <c r="O203" s="92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5" t="s">
        <v>153</v>
      </c>
      <c r="AT203" s="225" t="s">
        <v>149</v>
      </c>
      <c r="AU203" s="225" t="s">
        <v>83</v>
      </c>
      <c r="AY203" s="18" t="s">
        <v>147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8" t="s">
        <v>81</v>
      </c>
      <c r="BK203" s="226">
        <f>ROUND(I203*H203,2)</f>
        <v>0</v>
      </c>
      <c r="BL203" s="18" t="s">
        <v>153</v>
      </c>
      <c r="BM203" s="225" t="s">
        <v>241</v>
      </c>
    </row>
    <row r="204" spans="1:51" s="13" customFormat="1" ht="12">
      <c r="A204" s="13"/>
      <c r="B204" s="227"/>
      <c r="C204" s="228"/>
      <c r="D204" s="229" t="s">
        <v>155</v>
      </c>
      <c r="E204" s="230" t="s">
        <v>1</v>
      </c>
      <c r="F204" s="231" t="s">
        <v>242</v>
      </c>
      <c r="G204" s="228"/>
      <c r="H204" s="232">
        <v>8.424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8" t="s">
        <v>155</v>
      </c>
      <c r="AU204" s="238" t="s">
        <v>83</v>
      </c>
      <c r="AV204" s="13" t="s">
        <v>83</v>
      </c>
      <c r="AW204" s="13" t="s">
        <v>32</v>
      </c>
      <c r="AX204" s="13" t="s">
        <v>81</v>
      </c>
      <c r="AY204" s="238" t="s">
        <v>147</v>
      </c>
    </row>
    <row r="205" spans="1:65" s="2" customFormat="1" ht="37.8" customHeight="1">
      <c r="A205" s="39"/>
      <c r="B205" s="40"/>
      <c r="C205" s="213" t="s">
        <v>243</v>
      </c>
      <c r="D205" s="213" t="s">
        <v>149</v>
      </c>
      <c r="E205" s="214" t="s">
        <v>202</v>
      </c>
      <c r="F205" s="215" t="s">
        <v>203</v>
      </c>
      <c r="G205" s="216" t="s">
        <v>167</v>
      </c>
      <c r="H205" s="217">
        <v>8.424</v>
      </c>
      <c r="I205" s="218"/>
      <c r="J205" s="219">
        <f>ROUND(I205*H205,2)</f>
        <v>0</v>
      </c>
      <c r="K205" s="220"/>
      <c r="L205" s="45"/>
      <c r="M205" s="221" t="s">
        <v>1</v>
      </c>
      <c r="N205" s="222" t="s">
        <v>41</v>
      </c>
      <c r="O205" s="92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5" t="s">
        <v>153</v>
      </c>
      <c r="AT205" s="225" t="s">
        <v>149</v>
      </c>
      <c r="AU205" s="225" t="s">
        <v>83</v>
      </c>
      <c r="AY205" s="18" t="s">
        <v>147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8" t="s">
        <v>81</v>
      </c>
      <c r="BK205" s="226">
        <f>ROUND(I205*H205,2)</f>
        <v>0</v>
      </c>
      <c r="BL205" s="18" t="s">
        <v>153</v>
      </c>
      <c r="BM205" s="225" t="s">
        <v>244</v>
      </c>
    </row>
    <row r="206" spans="1:65" s="2" customFormat="1" ht="37.8" customHeight="1">
      <c r="A206" s="39"/>
      <c r="B206" s="40"/>
      <c r="C206" s="213" t="s">
        <v>245</v>
      </c>
      <c r="D206" s="213" t="s">
        <v>149</v>
      </c>
      <c r="E206" s="214" t="s">
        <v>206</v>
      </c>
      <c r="F206" s="215" t="s">
        <v>207</v>
      </c>
      <c r="G206" s="216" t="s">
        <v>167</v>
      </c>
      <c r="H206" s="217">
        <v>168.48</v>
      </c>
      <c r="I206" s="218"/>
      <c r="J206" s="219">
        <f>ROUND(I206*H206,2)</f>
        <v>0</v>
      </c>
      <c r="K206" s="220"/>
      <c r="L206" s="45"/>
      <c r="M206" s="221" t="s">
        <v>1</v>
      </c>
      <c r="N206" s="222" t="s">
        <v>41</v>
      </c>
      <c r="O206" s="92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153</v>
      </c>
      <c r="AT206" s="225" t="s">
        <v>149</v>
      </c>
      <c r="AU206" s="225" t="s">
        <v>83</v>
      </c>
      <c r="AY206" s="18" t="s">
        <v>147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81</v>
      </c>
      <c r="BK206" s="226">
        <f>ROUND(I206*H206,2)</f>
        <v>0</v>
      </c>
      <c r="BL206" s="18" t="s">
        <v>153</v>
      </c>
      <c r="BM206" s="225" t="s">
        <v>246</v>
      </c>
    </row>
    <row r="207" spans="1:51" s="13" customFormat="1" ht="12">
      <c r="A207" s="13"/>
      <c r="B207" s="227"/>
      <c r="C207" s="228"/>
      <c r="D207" s="229" t="s">
        <v>155</v>
      </c>
      <c r="E207" s="230" t="s">
        <v>1</v>
      </c>
      <c r="F207" s="231" t="s">
        <v>247</v>
      </c>
      <c r="G207" s="228"/>
      <c r="H207" s="232">
        <v>168.48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8" t="s">
        <v>155</v>
      </c>
      <c r="AU207" s="238" t="s">
        <v>83</v>
      </c>
      <c r="AV207" s="13" t="s">
        <v>83</v>
      </c>
      <c r="AW207" s="13" t="s">
        <v>32</v>
      </c>
      <c r="AX207" s="13" t="s">
        <v>81</v>
      </c>
      <c r="AY207" s="238" t="s">
        <v>147</v>
      </c>
    </row>
    <row r="208" spans="1:65" s="2" customFormat="1" ht="24.15" customHeight="1">
      <c r="A208" s="39"/>
      <c r="B208" s="40"/>
      <c r="C208" s="213" t="s">
        <v>248</v>
      </c>
      <c r="D208" s="213" t="s">
        <v>149</v>
      </c>
      <c r="E208" s="214" t="s">
        <v>211</v>
      </c>
      <c r="F208" s="215" t="s">
        <v>212</v>
      </c>
      <c r="G208" s="216" t="s">
        <v>167</v>
      </c>
      <c r="H208" s="217">
        <v>8.424</v>
      </c>
      <c r="I208" s="218"/>
      <c r="J208" s="219">
        <f>ROUND(I208*H208,2)</f>
        <v>0</v>
      </c>
      <c r="K208" s="220"/>
      <c r="L208" s="45"/>
      <c r="M208" s="221" t="s">
        <v>1</v>
      </c>
      <c r="N208" s="222" t="s">
        <v>41</v>
      </c>
      <c r="O208" s="92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5" t="s">
        <v>153</v>
      </c>
      <c r="AT208" s="225" t="s">
        <v>149</v>
      </c>
      <c r="AU208" s="225" t="s">
        <v>83</v>
      </c>
      <c r="AY208" s="18" t="s">
        <v>147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8" t="s">
        <v>81</v>
      </c>
      <c r="BK208" s="226">
        <f>ROUND(I208*H208,2)</f>
        <v>0</v>
      </c>
      <c r="BL208" s="18" t="s">
        <v>153</v>
      </c>
      <c r="BM208" s="225" t="s">
        <v>249</v>
      </c>
    </row>
    <row r="209" spans="1:65" s="2" customFormat="1" ht="24.15" customHeight="1">
      <c r="A209" s="39"/>
      <c r="B209" s="40"/>
      <c r="C209" s="213" t="s">
        <v>7</v>
      </c>
      <c r="D209" s="213" t="s">
        <v>149</v>
      </c>
      <c r="E209" s="214" t="s">
        <v>215</v>
      </c>
      <c r="F209" s="215" t="s">
        <v>216</v>
      </c>
      <c r="G209" s="216" t="s">
        <v>217</v>
      </c>
      <c r="H209" s="217">
        <v>13.478</v>
      </c>
      <c r="I209" s="218"/>
      <c r="J209" s="219">
        <f>ROUND(I209*H209,2)</f>
        <v>0</v>
      </c>
      <c r="K209" s="220"/>
      <c r="L209" s="45"/>
      <c r="M209" s="221" t="s">
        <v>1</v>
      </c>
      <c r="N209" s="222" t="s">
        <v>41</v>
      </c>
      <c r="O209" s="92"/>
      <c r="P209" s="223">
        <f>O209*H209</f>
        <v>0</v>
      </c>
      <c r="Q209" s="223">
        <v>0</v>
      </c>
      <c r="R209" s="223">
        <f>Q209*H209</f>
        <v>0</v>
      </c>
      <c r="S209" s="223">
        <v>0</v>
      </c>
      <c r="T209" s="22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5" t="s">
        <v>153</v>
      </c>
      <c r="AT209" s="225" t="s">
        <v>149</v>
      </c>
      <c r="AU209" s="225" t="s">
        <v>83</v>
      </c>
      <c r="AY209" s="18" t="s">
        <v>147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8" t="s">
        <v>81</v>
      </c>
      <c r="BK209" s="226">
        <f>ROUND(I209*H209,2)</f>
        <v>0</v>
      </c>
      <c r="BL209" s="18" t="s">
        <v>153</v>
      </c>
      <c r="BM209" s="225" t="s">
        <v>250</v>
      </c>
    </row>
    <row r="210" spans="1:51" s="13" customFormat="1" ht="12">
      <c r="A210" s="13"/>
      <c r="B210" s="227"/>
      <c r="C210" s="228"/>
      <c r="D210" s="229" t="s">
        <v>155</v>
      </c>
      <c r="E210" s="228"/>
      <c r="F210" s="231" t="s">
        <v>251</v>
      </c>
      <c r="G210" s="228"/>
      <c r="H210" s="232">
        <v>13.478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8" t="s">
        <v>155</v>
      </c>
      <c r="AU210" s="238" t="s">
        <v>83</v>
      </c>
      <c r="AV210" s="13" t="s">
        <v>83</v>
      </c>
      <c r="AW210" s="13" t="s">
        <v>4</v>
      </c>
      <c r="AX210" s="13" t="s">
        <v>81</v>
      </c>
      <c r="AY210" s="238" t="s">
        <v>147</v>
      </c>
    </row>
    <row r="211" spans="1:65" s="2" customFormat="1" ht="16.5" customHeight="1">
      <c r="A211" s="39"/>
      <c r="B211" s="40"/>
      <c r="C211" s="213" t="s">
        <v>252</v>
      </c>
      <c r="D211" s="213" t="s">
        <v>149</v>
      </c>
      <c r="E211" s="214" t="s">
        <v>221</v>
      </c>
      <c r="F211" s="215" t="s">
        <v>222</v>
      </c>
      <c r="G211" s="216" t="s">
        <v>167</v>
      </c>
      <c r="H211" s="217">
        <v>8.424</v>
      </c>
      <c r="I211" s="218"/>
      <c r="J211" s="219">
        <f>ROUND(I211*H211,2)</f>
        <v>0</v>
      </c>
      <c r="K211" s="220"/>
      <c r="L211" s="45"/>
      <c r="M211" s="221" t="s">
        <v>1</v>
      </c>
      <c r="N211" s="222" t="s">
        <v>41</v>
      </c>
      <c r="O211" s="92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5" t="s">
        <v>153</v>
      </c>
      <c r="AT211" s="225" t="s">
        <v>149</v>
      </c>
      <c r="AU211" s="225" t="s">
        <v>83</v>
      </c>
      <c r="AY211" s="18" t="s">
        <v>147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8" t="s">
        <v>81</v>
      </c>
      <c r="BK211" s="226">
        <f>ROUND(I211*H211,2)</f>
        <v>0</v>
      </c>
      <c r="BL211" s="18" t="s">
        <v>153</v>
      </c>
      <c r="BM211" s="225" t="s">
        <v>253</v>
      </c>
    </row>
    <row r="212" spans="1:65" s="2" customFormat="1" ht="24.15" customHeight="1">
      <c r="A212" s="39"/>
      <c r="B212" s="40"/>
      <c r="C212" s="213" t="s">
        <v>254</v>
      </c>
      <c r="D212" s="213" t="s">
        <v>149</v>
      </c>
      <c r="E212" s="214" t="s">
        <v>225</v>
      </c>
      <c r="F212" s="215" t="s">
        <v>226</v>
      </c>
      <c r="G212" s="216" t="s">
        <v>167</v>
      </c>
      <c r="H212" s="217">
        <v>4.536</v>
      </c>
      <c r="I212" s="218"/>
      <c r="J212" s="219">
        <f>ROUND(I212*H212,2)</f>
        <v>0</v>
      </c>
      <c r="K212" s="220"/>
      <c r="L212" s="45"/>
      <c r="M212" s="221" t="s">
        <v>1</v>
      </c>
      <c r="N212" s="222" t="s">
        <v>41</v>
      </c>
      <c r="O212" s="92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153</v>
      </c>
      <c r="AT212" s="225" t="s">
        <v>149</v>
      </c>
      <c r="AU212" s="225" t="s">
        <v>83</v>
      </c>
      <c r="AY212" s="18" t="s">
        <v>147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8" t="s">
        <v>81</v>
      </c>
      <c r="BK212" s="226">
        <f>ROUND(I212*H212,2)</f>
        <v>0</v>
      </c>
      <c r="BL212" s="18" t="s">
        <v>153</v>
      </c>
      <c r="BM212" s="225" t="s">
        <v>255</v>
      </c>
    </row>
    <row r="213" spans="1:51" s="13" customFormat="1" ht="12">
      <c r="A213" s="13"/>
      <c r="B213" s="227"/>
      <c r="C213" s="228"/>
      <c r="D213" s="229" t="s">
        <v>155</v>
      </c>
      <c r="E213" s="230" t="s">
        <v>1</v>
      </c>
      <c r="F213" s="231" t="s">
        <v>256</v>
      </c>
      <c r="G213" s="228"/>
      <c r="H213" s="232">
        <v>4.536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155</v>
      </c>
      <c r="AU213" s="238" t="s">
        <v>83</v>
      </c>
      <c r="AV213" s="13" t="s">
        <v>83</v>
      </c>
      <c r="AW213" s="13" t="s">
        <v>32</v>
      </c>
      <c r="AX213" s="13" t="s">
        <v>81</v>
      </c>
      <c r="AY213" s="238" t="s">
        <v>147</v>
      </c>
    </row>
    <row r="214" spans="1:65" s="2" customFormat="1" ht="24.15" customHeight="1">
      <c r="A214" s="39"/>
      <c r="B214" s="40"/>
      <c r="C214" s="213" t="s">
        <v>257</v>
      </c>
      <c r="D214" s="213" t="s">
        <v>149</v>
      </c>
      <c r="E214" s="214" t="s">
        <v>258</v>
      </c>
      <c r="F214" s="215" t="s">
        <v>259</v>
      </c>
      <c r="G214" s="216" t="s">
        <v>167</v>
      </c>
      <c r="H214" s="217">
        <v>6.48</v>
      </c>
      <c r="I214" s="218"/>
      <c r="J214" s="219">
        <f>ROUND(I214*H214,2)</f>
        <v>0</v>
      </c>
      <c r="K214" s="220"/>
      <c r="L214" s="45"/>
      <c r="M214" s="221" t="s">
        <v>1</v>
      </c>
      <c r="N214" s="222" t="s">
        <v>41</v>
      </c>
      <c r="O214" s="92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5" t="s">
        <v>153</v>
      </c>
      <c r="AT214" s="225" t="s">
        <v>149</v>
      </c>
      <c r="AU214" s="225" t="s">
        <v>83</v>
      </c>
      <c r="AY214" s="18" t="s">
        <v>147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8" t="s">
        <v>81</v>
      </c>
      <c r="BK214" s="226">
        <f>ROUND(I214*H214,2)</f>
        <v>0</v>
      </c>
      <c r="BL214" s="18" t="s">
        <v>153</v>
      </c>
      <c r="BM214" s="225" t="s">
        <v>260</v>
      </c>
    </row>
    <row r="215" spans="1:51" s="13" customFormat="1" ht="12">
      <c r="A215" s="13"/>
      <c r="B215" s="227"/>
      <c r="C215" s="228"/>
      <c r="D215" s="229" t="s">
        <v>155</v>
      </c>
      <c r="E215" s="230" t="s">
        <v>1</v>
      </c>
      <c r="F215" s="231" t="s">
        <v>261</v>
      </c>
      <c r="G215" s="228"/>
      <c r="H215" s="232">
        <v>6.48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8" t="s">
        <v>155</v>
      </c>
      <c r="AU215" s="238" t="s">
        <v>83</v>
      </c>
      <c r="AV215" s="13" t="s">
        <v>83</v>
      </c>
      <c r="AW215" s="13" t="s">
        <v>32</v>
      </c>
      <c r="AX215" s="13" t="s">
        <v>81</v>
      </c>
      <c r="AY215" s="238" t="s">
        <v>147</v>
      </c>
    </row>
    <row r="216" spans="1:65" s="2" customFormat="1" ht="16.5" customHeight="1">
      <c r="A216" s="39"/>
      <c r="B216" s="40"/>
      <c r="C216" s="260" t="s">
        <v>262</v>
      </c>
      <c r="D216" s="260" t="s">
        <v>263</v>
      </c>
      <c r="E216" s="261" t="s">
        <v>264</v>
      </c>
      <c r="F216" s="262" t="s">
        <v>265</v>
      </c>
      <c r="G216" s="263" t="s">
        <v>217</v>
      </c>
      <c r="H216" s="264">
        <v>12.96</v>
      </c>
      <c r="I216" s="265"/>
      <c r="J216" s="266">
        <f>ROUND(I216*H216,2)</f>
        <v>0</v>
      </c>
      <c r="K216" s="267"/>
      <c r="L216" s="268"/>
      <c r="M216" s="269" t="s">
        <v>1</v>
      </c>
      <c r="N216" s="270" t="s">
        <v>41</v>
      </c>
      <c r="O216" s="92"/>
      <c r="P216" s="223">
        <f>O216*H216</f>
        <v>0</v>
      </c>
      <c r="Q216" s="223">
        <v>1</v>
      </c>
      <c r="R216" s="223">
        <f>Q216*H216</f>
        <v>12.96</v>
      </c>
      <c r="S216" s="223">
        <v>0</v>
      </c>
      <c r="T216" s="224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5" t="s">
        <v>195</v>
      </c>
      <c r="AT216" s="225" t="s">
        <v>263</v>
      </c>
      <c r="AU216" s="225" t="s">
        <v>83</v>
      </c>
      <c r="AY216" s="18" t="s">
        <v>147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8" t="s">
        <v>81</v>
      </c>
      <c r="BK216" s="226">
        <f>ROUND(I216*H216,2)</f>
        <v>0</v>
      </c>
      <c r="BL216" s="18" t="s">
        <v>153</v>
      </c>
      <c r="BM216" s="225" t="s">
        <v>266</v>
      </c>
    </row>
    <row r="217" spans="1:51" s="13" customFormat="1" ht="12">
      <c r="A217" s="13"/>
      <c r="B217" s="227"/>
      <c r="C217" s="228"/>
      <c r="D217" s="229" t="s">
        <v>155</v>
      </c>
      <c r="E217" s="228"/>
      <c r="F217" s="231" t="s">
        <v>267</v>
      </c>
      <c r="G217" s="228"/>
      <c r="H217" s="232">
        <v>12.96</v>
      </c>
      <c r="I217" s="233"/>
      <c r="J217" s="228"/>
      <c r="K217" s="228"/>
      <c r="L217" s="234"/>
      <c r="M217" s="235"/>
      <c r="N217" s="236"/>
      <c r="O217" s="236"/>
      <c r="P217" s="236"/>
      <c r="Q217" s="236"/>
      <c r="R217" s="236"/>
      <c r="S217" s="236"/>
      <c r="T217" s="23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8" t="s">
        <v>155</v>
      </c>
      <c r="AU217" s="238" t="s">
        <v>83</v>
      </c>
      <c r="AV217" s="13" t="s">
        <v>83</v>
      </c>
      <c r="AW217" s="13" t="s">
        <v>4</v>
      </c>
      <c r="AX217" s="13" t="s">
        <v>81</v>
      </c>
      <c r="AY217" s="238" t="s">
        <v>147</v>
      </c>
    </row>
    <row r="218" spans="1:65" s="2" customFormat="1" ht="16.5" customHeight="1">
      <c r="A218" s="39"/>
      <c r="B218" s="40"/>
      <c r="C218" s="213" t="s">
        <v>268</v>
      </c>
      <c r="D218" s="213" t="s">
        <v>149</v>
      </c>
      <c r="E218" s="214" t="s">
        <v>269</v>
      </c>
      <c r="F218" s="215" t="s">
        <v>270</v>
      </c>
      <c r="G218" s="216" t="s">
        <v>167</v>
      </c>
      <c r="H218" s="217">
        <v>1.944</v>
      </c>
      <c r="I218" s="218"/>
      <c r="J218" s="219">
        <f>ROUND(I218*H218,2)</f>
        <v>0</v>
      </c>
      <c r="K218" s="220"/>
      <c r="L218" s="45"/>
      <c r="M218" s="221" t="s">
        <v>1</v>
      </c>
      <c r="N218" s="222" t="s">
        <v>41</v>
      </c>
      <c r="O218" s="92"/>
      <c r="P218" s="223">
        <f>O218*H218</f>
        <v>0</v>
      </c>
      <c r="Q218" s="223">
        <v>1.89077</v>
      </c>
      <c r="R218" s="223">
        <f>Q218*H218</f>
        <v>3.67565688</v>
      </c>
      <c r="S218" s="223">
        <v>0</v>
      </c>
      <c r="T218" s="22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5" t="s">
        <v>153</v>
      </c>
      <c r="AT218" s="225" t="s">
        <v>149</v>
      </c>
      <c r="AU218" s="225" t="s">
        <v>83</v>
      </c>
      <c r="AY218" s="18" t="s">
        <v>147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8" t="s">
        <v>81</v>
      </c>
      <c r="BK218" s="226">
        <f>ROUND(I218*H218,2)</f>
        <v>0</v>
      </c>
      <c r="BL218" s="18" t="s">
        <v>153</v>
      </c>
      <c r="BM218" s="225" t="s">
        <v>271</v>
      </c>
    </row>
    <row r="219" spans="1:51" s="13" customFormat="1" ht="12">
      <c r="A219" s="13"/>
      <c r="B219" s="227"/>
      <c r="C219" s="228"/>
      <c r="D219" s="229" t="s">
        <v>155</v>
      </c>
      <c r="E219" s="230" t="s">
        <v>1</v>
      </c>
      <c r="F219" s="231" t="s">
        <v>272</v>
      </c>
      <c r="G219" s="228"/>
      <c r="H219" s="232">
        <v>1.944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155</v>
      </c>
      <c r="AU219" s="238" t="s">
        <v>83</v>
      </c>
      <c r="AV219" s="13" t="s">
        <v>83</v>
      </c>
      <c r="AW219" s="13" t="s">
        <v>32</v>
      </c>
      <c r="AX219" s="13" t="s">
        <v>81</v>
      </c>
      <c r="AY219" s="238" t="s">
        <v>147</v>
      </c>
    </row>
    <row r="220" spans="1:65" s="2" customFormat="1" ht="24.15" customHeight="1">
      <c r="A220" s="39"/>
      <c r="B220" s="40"/>
      <c r="C220" s="213" t="s">
        <v>273</v>
      </c>
      <c r="D220" s="213" t="s">
        <v>149</v>
      </c>
      <c r="E220" s="214" t="s">
        <v>274</v>
      </c>
      <c r="F220" s="215" t="s">
        <v>275</v>
      </c>
      <c r="G220" s="216" t="s">
        <v>152</v>
      </c>
      <c r="H220" s="217">
        <v>3</v>
      </c>
      <c r="I220" s="218"/>
      <c r="J220" s="219">
        <f>ROUND(I220*H220,2)</f>
        <v>0</v>
      </c>
      <c r="K220" s="220"/>
      <c r="L220" s="45"/>
      <c r="M220" s="221" t="s">
        <v>1</v>
      </c>
      <c r="N220" s="222" t="s">
        <v>41</v>
      </c>
      <c r="O220" s="92"/>
      <c r="P220" s="223">
        <f>O220*H220</f>
        <v>0</v>
      </c>
      <c r="Q220" s="223">
        <v>0</v>
      </c>
      <c r="R220" s="223">
        <f>Q220*H220</f>
        <v>0</v>
      </c>
      <c r="S220" s="223">
        <v>0.22</v>
      </c>
      <c r="T220" s="224">
        <f>S220*H220</f>
        <v>0.66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5" t="s">
        <v>153</v>
      </c>
      <c r="AT220" s="225" t="s">
        <v>149</v>
      </c>
      <c r="AU220" s="225" t="s">
        <v>83</v>
      </c>
      <c r="AY220" s="18" t="s">
        <v>147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8" t="s">
        <v>81</v>
      </c>
      <c r="BK220" s="226">
        <f>ROUND(I220*H220,2)</f>
        <v>0</v>
      </c>
      <c r="BL220" s="18" t="s">
        <v>153</v>
      </c>
      <c r="BM220" s="225" t="s">
        <v>276</v>
      </c>
    </row>
    <row r="221" spans="1:65" s="2" customFormat="1" ht="24.15" customHeight="1">
      <c r="A221" s="39"/>
      <c r="B221" s="40"/>
      <c r="C221" s="213" t="s">
        <v>277</v>
      </c>
      <c r="D221" s="213" t="s">
        <v>149</v>
      </c>
      <c r="E221" s="214" t="s">
        <v>278</v>
      </c>
      <c r="F221" s="215" t="s">
        <v>279</v>
      </c>
      <c r="G221" s="216" t="s">
        <v>152</v>
      </c>
      <c r="H221" s="217">
        <v>3</v>
      </c>
      <c r="I221" s="218"/>
      <c r="J221" s="219">
        <f>ROUND(I221*H221,2)</f>
        <v>0</v>
      </c>
      <c r="K221" s="220"/>
      <c r="L221" s="45"/>
      <c r="M221" s="221" t="s">
        <v>1</v>
      </c>
      <c r="N221" s="222" t="s">
        <v>41</v>
      </c>
      <c r="O221" s="92"/>
      <c r="P221" s="223">
        <f>O221*H221</f>
        <v>0</v>
      </c>
      <c r="Q221" s="223">
        <v>0.345</v>
      </c>
      <c r="R221" s="223">
        <f>Q221*H221</f>
        <v>1.035</v>
      </c>
      <c r="S221" s="223">
        <v>0</v>
      </c>
      <c r="T221" s="22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5" t="s">
        <v>153</v>
      </c>
      <c r="AT221" s="225" t="s">
        <v>149</v>
      </c>
      <c r="AU221" s="225" t="s">
        <v>83</v>
      </c>
      <c r="AY221" s="18" t="s">
        <v>147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8" t="s">
        <v>81</v>
      </c>
      <c r="BK221" s="226">
        <f>ROUND(I221*H221,2)</f>
        <v>0</v>
      </c>
      <c r="BL221" s="18" t="s">
        <v>153</v>
      </c>
      <c r="BM221" s="225" t="s">
        <v>280</v>
      </c>
    </row>
    <row r="222" spans="1:65" s="2" customFormat="1" ht="33" customHeight="1">
      <c r="A222" s="39"/>
      <c r="B222" s="40"/>
      <c r="C222" s="213" t="s">
        <v>281</v>
      </c>
      <c r="D222" s="213" t="s">
        <v>149</v>
      </c>
      <c r="E222" s="214" t="s">
        <v>282</v>
      </c>
      <c r="F222" s="215" t="s">
        <v>283</v>
      </c>
      <c r="G222" s="216" t="s">
        <v>152</v>
      </c>
      <c r="H222" s="217">
        <v>3</v>
      </c>
      <c r="I222" s="218"/>
      <c r="J222" s="219">
        <f>ROUND(I222*H222,2)</f>
        <v>0</v>
      </c>
      <c r="K222" s="220"/>
      <c r="L222" s="45"/>
      <c r="M222" s="221" t="s">
        <v>1</v>
      </c>
      <c r="N222" s="222" t="s">
        <v>41</v>
      </c>
      <c r="O222" s="92"/>
      <c r="P222" s="223">
        <f>O222*H222</f>
        <v>0</v>
      </c>
      <c r="Q222" s="223">
        <v>0.13188</v>
      </c>
      <c r="R222" s="223">
        <f>Q222*H222</f>
        <v>0.39564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153</v>
      </c>
      <c r="AT222" s="225" t="s">
        <v>149</v>
      </c>
      <c r="AU222" s="225" t="s">
        <v>83</v>
      </c>
      <c r="AY222" s="18" t="s">
        <v>147</v>
      </c>
      <c r="BE222" s="226">
        <f>IF(N222="základní",J222,0)</f>
        <v>0</v>
      </c>
      <c r="BF222" s="226">
        <f>IF(N222="snížená",J222,0)</f>
        <v>0</v>
      </c>
      <c r="BG222" s="226">
        <f>IF(N222="zákl. přenesená",J222,0)</f>
        <v>0</v>
      </c>
      <c r="BH222" s="226">
        <f>IF(N222="sníž. přenesená",J222,0)</f>
        <v>0</v>
      </c>
      <c r="BI222" s="226">
        <f>IF(N222="nulová",J222,0)</f>
        <v>0</v>
      </c>
      <c r="BJ222" s="18" t="s">
        <v>81</v>
      </c>
      <c r="BK222" s="226">
        <f>ROUND(I222*H222,2)</f>
        <v>0</v>
      </c>
      <c r="BL222" s="18" t="s">
        <v>153</v>
      </c>
      <c r="BM222" s="225" t="s">
        <v>284</v>
      </c>
    </row>
    <row r="223" spans="1:63" s="12" customFormat="1" ht="22.8" customHeight="1">
      <c r="A223" s="12"/>
      <c r="B223" s="197"/>
      <c r="C223" s="198"/>
      <c r="D223" s="199" t="s">
        <v>75</v>
      </c>
      <c r="E223" s="211" t="s">
        <v>83</v>
      </c>
      <c r="F223" s="211" t="s">
        <v>285</v>
      </c>
      <c r="G223" s="198"/>
      <c r="H223" s="198"/>
      <c r="I223" s="201"/>
      <c r="J223" s="212">
        <f>BK223</f>
        <v>0</v>
      </c>
      <c r="K223" s="198"/>
      <c r="L223" s="203"/>
      <c r="M223" s="204"/>
      <c r="N223" s="205"/>
      <c r="O223" s="205"/>
      <c r="P223" s="206">
        <f>SUM(P224:P229)</f>
        <v>0</v>
      </c>
      <c r="Q223" s="205"/>
      <c r="R223" s="206">
        <f>SUM(R224:R229)</f>
        <v>5.00423772</v>
      </c>
      <c r="S223" s="205"/>
      <c r="T223" s="207">
        <f>SUM(T224:T229)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8" t="s">
        <v>81</v>
      </c>
      <c r="AT223" s="209" t="s">
        <v>75</v>
      </c>
      <c r="AU223" s="209" t="s">
        <v>81</v>
      </c>
      <c r="AY223" s="208" t="s">
        <v>147</v>
      </c>
      <c r="BK223" s="210">
        <f>SUM(BK224:BK229)</f>
        <v>0</v>
      </c>
    </row>
    <row r="224" spans="1:65" s="2" customFormat="1" ht="24.15" customHeight="1">
      <c r="A224" s="39"/>
      <c r="B224" s="40"/>
      <c r="C224" s="213" t="s">
        <v>286</v>
      </c>
      <c r="D224" s="213" t="s">
        <v>149</v>
      </c>
      <c r="E224" s="214" t="s">
        <v>287</v>
      </c>
      <c r="F224" s="215" t="s">
        <v>288</v>
      </c>
      <c r="G224" s="216" t="s">
        <v>167</v>
      </c>
      <c r="H224" s="217">
        <v>1.188</v>
      </c>
      <c r="I224" s="218"/>
      <c r="J224" s="219">
        <f>ROUND(I224*H224,2)</f>
        <v>0</v>
      </c>
      <c r="K224" s="220"/>
      <c r="L224" s="45"/>
      <c r="M224" s="221" t="s">
        <v>1</v>
      </c>
      <c r="N224" s="222" t="s">
        <v>41</v>
      </c>
      <c r="O224" s="92"/>
      <c r="P224" s="223">
        <f>O224*H224</f>
        <v>0</v>
      </c>
      <c r="Q224" s="223">
        <v>2.47214</v>
      </c>
      <c r="R224" s="223">
        <f>Q224*H224</f>
        <v>2.9369023199999997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153</v>
      </c>
      <c r="AT224" s="225" t="s">
        <v>149</v>
      </c>
      <c r="AU224" s="225" t="s">
        <v>83</v>
      </c>
      <c r="AY224" s="18" t="s">
        <v>147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81</v>
      </c>
      <c r="BK224" s="226">
        <f>ROUND(I224*H224,2)</f>
        <v>0</v>
      </c>
      <c r="BL224" s="18" t="s">
        <v>153</v>
      </c>
      <c r="BM224" s="225" t="s">
        <v>289</v>
      </c>
    </row>
    <row r="225" spans="1:51" s="13" customFormat="1" ht="12">
      <c r="A225" s="13"/>
      <c r="B225" s="227"/>
      <c r="C225" s="228"/>
      <c r="D225" s="229" t="s">
        <v>155</v>
      </c>
      <c r="E225" s="230" t="s">
        <v>1</v>
      </c>
      <c r="F225" s="231" t="s">
        <v>290</v>
      </c>
      <c r="G225" s="228"/>
      <c r="H225" s="232">
        <v>1.188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155</v>
      </c>
      <c r="AU225" s="238" t="s">
        <v>83</v>
      </c>
      <c r="AV225" s="13" t="s">
        <v>83</v>
      </c>
      <c r="AW225" s="13" t="s">
        <v>32</v>
      </c>
      <c r="AX225" s="13" t="s">
        <v>81</v>
      </c>
      <c r="AY225" s="238" t="s">
        <v>147</v>
      </c>
    </row>
    <row r="226" spans="1:65" s="2" customFormat="1" ht="16.5" customHeight="1">
      <c r="A226" s="39"/>
      <c r="B226" s="40"/>
      <c r="C226" s="213" t="s">
        <v>291</v>
      </c>
      <c r="D226" s="213" t="s">
        <v>149</v>
      </c>
      <c r="E226" s="214" t="s">
        <v>292</v>
      </c>
      <c r="F226" s="215" t="s">
        <v>293</v>
      </c>
      <c r="G226" s="216" t="s">
        <v>152</v>
      </c>
      <c r="H226" s="217">
        <v>0.66</v>
      </c>
      <c r="I226" s="218"/>
      <c r="J226" s="219">
        <f>ROUND(I226*H226,2)</f>
        <v>0</v>
      </c>
      <c r="K226" s="220"/>
      <c r="L226" s="45"/>
      <c r="M226" s="221" t="s">
        <v>1</v>
      </c>
      <c r="N226" s="222" t="s">
        <v>41</v>
      </c>
      <c r="O226" s="92"/>
      <c r="P226" s="223">
        <f>O226*H226</f>
        <v>0</v>
      </c>
      <c r="Q226" s="223">
        <v>0.00269</v>
      </c>
      <c r="R226" s="223">
        <f>Q226*H226</f>
        <v>0.0017754000000000001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153</v>
      </c>
      <c r="AT226" s="225" t="s">
        <v>149</v>
      </c>
      <c r="AU226" s="225" t="s">
        <v>83</v>
      </c>
      <c r="AY226" s="18" t="s">
        <v>147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81</v>
      </c>
      <c r="BK226" s="226">
        <f>ROUND(I226*H226,2)</f>
        <v>0</v>
      </c>
      <c r="BL226" s="18" t="s">
        <v>153</v>
      </c>
      <c r="BM226" s="225" t="s">
        <v>294</v>
      </c>
    </row>
    <row r="227" spans="1:51" s="13" customFormat="1" ht="12">
      <c r="A227" s="13"/>
      <c r="B227" s="227"/>
      <c r="C227" s="228"/>
      <c r="D227" s="229" t="s">
        <v>155</v>
      </c>
      <c r="E227" s="230" t="s">
        <v>1</v>
      </c>
      <c r="F227" s="231" t="s">
        <v>295</v>
      </c>
      <c r="G227" s="228"/>
      <c r="H227" s="232">
        <v>0.66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8" t="s">
        <v>155</v>
      </c>
      <c r="AU227" s="238" t="s">
        <v>83</v>
      </c>
      <c r="AV227" s="13" t="s">
        <v>83</v>
      </c>
      <c r="AW227" s="13" t="s">
        <v>32</v>
      </c>
      <c r="AX227" s="13" t="s">
        <v>81</v>
      </c>
      <c r="AY227" s="238" t="s">
        <v>147</v>
      </c>
    </row>
    <row r="228" spans="1:65" s="2" customFormat="1" ht="24.15" customHeight="1">
      <c r="A228" s="39"/>
      <c r="B228" s="40"/>
      <c r="C228" s="213" t="s">
        <v>296</v>
      </c>
      <c r="D228" s="213" t="s">
        <v>149</v>
      </c>
      <c r="E228" s="214" t="s">
        <v>297</v>
      </c>
      <c r="F228" s="215" t="s">
        <v>298</v>
      </c>
      <c r="G228" s="216" t="s">
        <v>167</v>
      </c>
      <c r="H228" s="217">
        <v>0.84</v>
      </c>
      <c r="I228" s="218"/>
      <c r="J228" s="219">
        <f>ROUND(I228*H228,2)</f>
        <v>0</v>
      </c>
      <c r="K228" s="220"/>
      <c r="L228" s="45"/>
      <c r="M228" s="221" t="s">
        <v>1</v>
      </c>
      <c r="N228" s="222" t="s">
        <v>41</v>
      </c>
      <c r="O228" s="92"/>
      <c r="P228" s="223">
        <f>O228*H228</f>
        <v>0</v>
      </c>
      <c r="Q228" s="223">
        <v>2.459</v>
      </c>
      <c r="R228" s="223">
        <f>Q228*H228</f>
        <v>2.06556</v>
      </c>
      <c r="S228" s="223">
        <v>0</v>
      </c>
      <c r="T228" s="224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5" t="s">
        <v>153</v>
      </c>
      <c r="AT228" s="225" t="s">
        <v>149</v>
      </c>
      <c r="AU228" s="225" t="s">
        <v>83</v>
      </c>
      <c r="AY228" s="18" t="s">
        <v>147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8" t="s">
        <v>81</v>
      </c>
      <c r="BK228" s="226">
        <f>ROUND(I228*H228,2)</f>
        <v>0</v>
      </c>
      <c r="BL228" s="18" t="s">
        <v>153</v>
      </c>
      <c r="BM228" s="225" t="s">
        <v>299</v>
      </c>
    </row>
    <row r="229" spans="1:51" s="13" customFormat="1" ht="12">
      <c r="A229" s="13"/>
      <c r="B229" s="227"/>
      <c r="C229" s="228"/>
      <c r="D229" s="229" t="s">
        <v>155</v>
      </c>
      <c r="E229" s="230" t="s">
        <v>1</v>
      </c>
      <c r="F229" s="231" t="s">
        <v>186</v>
      </c>
      <c r="G229" s="228"/>
      <c r="H229" s="232">
        <v>0.84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8" t="s">
        <v>155</v>
      </c>
      <c r="AU229" s="238" t="s">
        <v>83</v>
      </c>
      <c r="AV229" s="13" t="s">
        <v>83</v>
      </c>
      <c r="AW229" s="13" t="s">
        <v>32</v>
      </c>
      <c r="AX229" s="13" t="s">
        <v>81</v>
      </c>
      <c r="AY229" s="238" t="s">
        <v>147</v>
      </c>
    </row>
    <row r="230" spans="1:63" s="12" customFormat="1" ht="22.8" customHeight="1">
      <c r="A230" s="12"/>
      <c r="B230" s="197"/>
      <c r="C230" s="198"/>
      <c r="D230" s="199" t="s">
        <v>75</v>
      </c>
      <c r="E230" s="211" t="s">
        <v>161</v>
      </c>
      <c r="F230" s="211" t="s">
        <v>300</v>
      </c>
      <c r="G230" s="198"/>
      <c r="H230" s="198"/>
      <c r="I230" s="201"/>
      <c r="J230" s="212">
        <f>BK230</f>
        <v>0</v>
      </c>
      <c r="K230" s="198"/>
      <c r="L230" s="203"/>
      <c r="M230" s="204"/>
      <c r="N230" s="205"/>
      <c r="O230" s="205"/>
      <c r="P230" s="206">
        <f>SUM(P231:P307)</f>
        <v>0</v>
      </c>
      <c r="Q230" s="205"/>
      <c r="R230" s="206">
        <f>SUM(R231:R307)</f>
        <v>15.090392419999999</v>
      </c>
      <c r="S230" s="205"/>
      <c r="T230" s="207">
        <f>SUM(T231:T307)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8" t="s">
        <v>81</v>
      </c>
      <c r="AT230" s="209" t="s">
        <v>75</v>
      </c>
      <c r="AU230" s="209" t="s">
        <v>81</v>
      </c>
      <c r="AY230" s="208" t="s">
        <v>147</v>
      </c>
      <c r="BK230" s="210">
        <f>SUM(BK231:BK307)</f>
        <v>0</v>
      </c>
    </row>
    <row r="231" spans="1:65" s="2" customFormat="1" ht="37.8" customHeight="1">
      <c r="A231" s="39"/>
      <c r="B231" s="40"/>
      <c r="C231" s="213" t="s">
        <v>301</v>
      </c>
      <c r="D231" s="213" t="s">
        <v>149</v>
      </c>
      <c r="E231" s="214" t="s">
        <v>302</v>
      </c>
      <c r="F231" s="215" t="s">
        <v>303</v>
      </c>
      <c r="G231" s="216" t="s">
        <v>167</v>
      </c>
      <c r="H231" s="217">
        <v>0.506</v>
      </c>
      <c r="I231" s="218"/>
      <c r="J231" s="219">
        <f>ROUND(I231*H231,2)</f>
        <v>0</v>
      </c>
      <c r="K231" s="220"/>
      <c r="L231" s="45"/>
      <c r="M231" s="221" t="s">
        <v>1</v>
      </c>
      <c r="N231" s="222" t="s">
        <v>41</v>
      </c>
      <c r="O231" s="92"/>
      <c r="P231" s="223">
        <f>O231*H231</f>
        <v>0</v>
      </c>
      <c r="Q231" s="223">
        <v>2.6768</v>
      </c>
      <c r="R231" s="223">
        <f>Q231*H231</f>
        <v>1.3544608</v>
      </c>
      <c r="S231" s="223">
        <v>0</v>
      </c>
      <c r="T231" s="224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5" t="s">
        <v>153</v>
      </c>
      <c r="AT231" s="225" t="s">
        <v>149</v>
      </c>
      <c r="AU231" s="225" t="s">
        <v>83</v>
      </c>
      <c r="AY231" s="18" t="s">
        <v>147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8" t="s">
        <v>81</v>
      </c>
      <c r="BK231" s="226">
        <f>ROUND(I231*H231,2)</f>
        <v>0</v>
      </c>
      <c r="BL231" s="18" t="s">
        <v>153</v>
      </c>
      <c r="BM231" s="225" t="s">
        <v>304</v>
      </c>
    </row>
    <row r="232" spans="1:51" s="13" customFormat="1" ht="12">
      <c r="A232" s="13"/>
      <c r="B232" s="227"/>
      <c r="C232" s="228"/>
      <c r="D232" s="229" t="s">
        <v>155</v>
      </c>
      <c r="E232" s="230" t="s">
        <v>1</v>
      </c>
      <c r="F232" s="231" t="s">
        <v>305</v>
      </c>
      <c r="G232" s="228"/>
      <c r="H232" s="232">
        <v>0.506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8" t="s">
        <v>155</v>
      </c>
      <c r="AU232" s="238" t="s">
        <v>83</v>
      </c>
      <c r="AV232" s="13" t="s">
        <v>83</v>
      </c>
      <c r="AW232" s="13" t="s">
        <v>32</v>
      </c>
      <c r="AX232" s="13" t="s">
        <v>81</v>
      </c>
      <c r="AY232" s="238" t="s">
        <v>147</v>
      </c>
    </row>
    <row r="233" spans="1:65" s="2" customFormat="1" ht="33" customHeight="1">
      <c r="A233" s="39"/>
      <c r="B233" s="40"/>
      <c r="C233" s="213" t="s">
        <v>306</v>
      </c>
      <c r="D233" s="213" t="s">
        <v>149</v>
      </c>
      <c r="E233" s="214" t="s">
        <v>307</v>
      </c>
      <c r="F233" s="215" t="s">
        <v>308</v>
      </c>
      <c r="G233" s="216" t="s">
        <v>152</v>
      </c>
      <c r="H233" s="217">
        <v>0.448</v>
      </c>
      <c r="I233" s="218"/>
      <c r="J233" s="219">
        <f>ROUND(I233*H233,2)</f>
        <v>0</v>
      </c>
      <c r="K233" s="220"/>
      <c r="L233" s="45"/>
      <c r="M233" s="221" t="s">
        <v>1</v>
      </c>
      <c r="N233" s="222" t="s">
        <v>41</v>
      </c>
      <c r="O233" s="92"/>
      <c r="P233" s="223">
        <f>O233*H233</f>
        <v>0</v>
      </c>
      <c r="Q233" s="223">
        <v>0.17351</v>
      </c>
      <c r="R233" s="223">
        <f>Q233*H233</f>
        <v>0.07773248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153</v>
      </c>
      <c r="AT233" s="225" t="s">
        <v>149</v>
      </c>
      <c r="AU233" s="225" t="s">
        <v>83</v>
      </c>
      <c r="AY233" s="18" t="s">
        <v>147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81</v>
      </c>
      <c r="BK233" s="226">
        <f>ROUND(I233*H233,2)</f>
        <v>0</v>
      </c>
      <c r="BL233" s="18" t="s">
        <v>153</v>
      </c>
      <c r="BM233" s="225" t="s">
        <v>309</v>
      </c>
    </row>
    <row r="234" spans="1:51" s="13" customFormat="1" ht="12">
      <c r="A234" s="13"/>
      <c r="B234" s="227"/>
      <c r="C234" s="228"/>
      <c r="D234" s="229" t="s">
        <v>155</v>
      </c>
      <c r="E234" s="230" t="s">
        <v>1</v>
      </c>
      <c r="F234" s="231" t="s">
        <v>310</v>
      </c>
      <c r="G234" s="228"/>
      <c r="H234" s="232">
        <v>0.448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155</v>
      </c>
      <c r="AU234" s="238" t="s">
        <v>83</v>
      </c>
      <c r="AV234" s="13" t="s">
        <v>83</v>
      </c>
      <c r="AW234" s="13" t="s">
        <v>32</v>
      </c>
      <c r="AX234" s="13" t="s">
        <v>81</v>
      </c>
      <c r="AY234" s="238" t="s">
        <v>147</v>
      </c>
    </row>
    <row r="235" spans="1:65" s="2" customFormat="1" ht="24.15" customHeight="1">
      <c r="A235" s="39"/>
      <c r="B235" s="40"/>
      <c r="C235" s="213" t="s">
        <v>311</v>
      </c>
      <c r="D235" s="213" t="s">
        <v>149</v>
      </c>
      <c r="E235" s="214" t="s">
        <v>312</v>
      </c>
      <c r="F235" s="215" t="s">
        <v>313</v>
      </c>
      <c r="G235" s="216" t="s">
        <v>152</v>
      </c>
      <c r="H235" s="217">
        <v>1.35</v>
      </c>
      <c r="I235" s="218"/>
      <c r="J235" s="219">
        <f>ROUND(I235*H235,2)</f>
        <v>0</v>
      </c>
      <c r="K235" s="220"/>
      <c r="L235" s="45"/>
      <c r="M235" s="221" t="s">
        <v>1</v>
      </c>
      <c r="N235" s="222" t="s">
        <v>41</v>
      </c>
      <c r="O235" s="92"/>
      <c r="P235" s="223">
        <f>O235*H235</f>
        <v>0</v>
      </c>
      <c r="Q235" s="223">
        <v>0.21172</v>
      </c>
      <c r="R235" s="223">
        <f>Q235*H235</f>
        <v>0.285822</v>
      </c>
      <c r="S235" s="223">
        <v>0</v>
      </c>
      <c r="T235" s="22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5" t="s">
        <v>153</v>
      </c>
      <c r="AT235" s="225" t="s">
        <v>149</v>
      </c>
      <c r="AU235" s="225" t="s">
        <v>83</v>
      </c>
      <c r="AY235" s="18" t="s">
        <v>147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8" t="s">
        <v>81</v>
      </c>
      <c r="BK235" s="226">
        <f>ROUND(I235*H235,2)</f>
        <v>0</v>
      </c>
      <c r="BL235" s="18" t="s">
        <v>153</v>
      </c>
      <c r="BM235" s="225" t="s">
        <v>314</v>
      </c>
    </row>
    <row r="236" spans="1:51" s="14" customFormat="1" ht="12">
      <c r="A236" s="14"/>
      <c r="B236" s="239"/>
      <c r="C236" s="240"/>
      <c r="D236" s="229" t="s">
        <v>155</v>
      </c>
      <c r="E236" s="241" t="s">
        <v>1</v>
      </c>
      <c r="F236" s="242" t="s">
        <v>315</v>
      </c>
      <c r="G236" s="240"/>
      <c r="H236" s="241" t="s">
        <v>1</v>
      </c>
      <c r="I236" s="243"/>
      <c r="J236" s="240"/>
      <c r="K236" s="240"/>
      <c r="L236" s="244"/>
      <c r="M236" s="245"/>
      <c r="N236" s="246"/>
      <c r="O236" s="246"/>
      <c r="P236" s="246"/>
      <c r="Q236" s="246"/>
      <c r="R236" s="246"/>
      <c r="S236" s="246"/>
      <c r="T236" s="24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8" t="s">
        <v>155</v>
      </c>
      <c r="AU236" s="248" t="s">
        <v>83</v>
      </c>
      <c r="AV236" s="14" t="s">
        <v>81</v>
      </c>
      <c r="AW236" s="14" t="s">
        <v>32</v>
      </c>
      <c r="AX236" s="14" t="s">
        <v>76</v>
      </c>
      <c r="AY236" s="248" t="s">
        <v>147</v>
      </c>
    </row>
    <row r="237" spans="1:51" s="13" customFormat="1" ht="12">
      <c r="A237" s="13"/>
      <c r="B237" s="227"/>
      <c r="C237" s="228"/>
      <c r="D237" s="229" t="s">
        <v>155</v>
      </c>
      <c r="E237" s="230" t="s">
        <v>1</v>
      </c>
      <c r="F237" s="231" t="s">
        <v>316</v>
      </c>
      <c r="G237" s="228"/>
      <c r="H237" s="232">
        <v>1.35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8" t="s">
        <v>155</v>
      </c>
      <c r="AU237" s="238" t="s">
        <v>83</v>
      </c>
      <c r="AV237" s="13" t="s">
        <v>83</v>
      </c>
      <c r="AW237" s="13" t="s">
        <v>32</v>
      </c>
      <c r="AX237" s="13" t="s">
        <v>81</v>
      </c>
      <c r="AY237" s="238" t="s">
        <v>147</v>
      </c>
    </row>
    <row r="238" spans="1:65" s="2" customFormat="1" ht="33" customHeight="1">
      <c r="A238" s="39"/>
      <c r="B238" s="40"/>
      <c r="C238" s="213" t="s">
        <v>317</v>
      </c>
      <c r="D238" s="213" t="s">
        <v>149</v>
      </c>
      <c r="E238" s="214" t="s">
        <v>318</v>
      </c>
      <c r="F238" s="215" t="s">
        <v>319</v>
      </c>
      <c r="G238" s="216" t="s">
        <v>320</v>
      </c>
      <c r="H238" s="217">
        <v>4</v>
      </c>
      <c r="I238" s="218"/>
      <c r="J238" s="219">
        <f>ROUND(I238*H238,2)</f>
        <v>0</v>
      </c>
      <c r="K238" s="220"/>
      <c r="L238" s="45"/>
      <c r="M238" s="221" t="s">
        <v>1</v>
      </c>
      <c r="N238" s="222" t="s">
        <v>41</v>
      </c>
      <c r="O238" s="92"/>
      <c r="P238" s="223">
        <f>O238*H238</f>
        <v>0</v>
      </c>
      <c r="Q238" s="223">
        <v>0.02228</v>
      </c>
      <c r="R238" s="223">
        <f>Q238*H238</f>
        <v>0.08912</v>
      </c>
      <c r="S238" s="223">
        <v>0</v>
      </c>
      <c r="T238" s="224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5" t="s">
        <v>153</v>
      </c>
      <c r="AT238" s="225" t="s">
        <v>149</v>
      </c>
      <c r="AU238" s="225" t="s">
        <v>83</v>
      </c>
      <c r="AY238" s="18" t="s">
        <v>147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8" t="s">
        <v>81</v>
      </c>
      <c r="BK238" s="226">
        <f>ROUND(I238*H238,2)</f>
        <v>0</v>
      </c>
      <c r="BL238" s="18" t="s">
        <v>153</v>
      </c>
      <c r="BM238" s="225" t="s">
        <v>321</v>
      </c>
    </row>
    <row r="239" spans="1:65" s="2" customFormat="1" ht="33" customHeight="1">
      <c r="A239" s="39"/>
      <c r="B239" s="40"/>
      <c r="C239" s="213" t="s">
        <v>322</v>
      </c>
      <c r="D239" s="213" t="s">
        <v>149</v>
      </c>
      <c r="E239" s="214" t="s">
        <v>323</v>
      </c>
      <c r="F239" s="215" t="s">
        <v>324</v>
      </c>
      <c r="G239" s="216" t="s">
        <v>217</v>
      </c>
      <c r="H239" s="217">
        <v>0.164</v>
      </c>
      <c r="I239" s="218"/>
      <c r="J239" s="219">
        <f>ROUND(I239*H239,2)</f>
        <v>0</v>
      </c>
      <c r="K239" s="220"/>
      <c r="L239" s="45"/>
      <c r="M239" s="221" t="s">
        <v>1</v>
      </c>
      <c r="N239" s="222" t="s">
        <v>41</v>
      </c>
      <c r="O239" s="92"/>
      <c r="P239" s="223">
        <f>O239*H239</f>
        <v>0</v>
      </c>
      <c r="Q239" s="223">
        <v>0.01954</v>
      </c>
      <c r="R239" s="223">
        <f>Q239*H239</f>
        <v>0.00320456</v>
      </c>
      <c r="S239" s="223">
        <v>0</v>
      </c>
      <c r="T239" s="22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5" t="s">
        <v>153</v>
      </c>
      <c r="AT239" s="225" t="s">
        <v>149</v>
      </c>
      <c r="AU239" s="225" t="s">
        <v>83</v>
      </c>
      <c r="AY239" s="18" t="s">
        <v>147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8" t="s">
        <v>81</v>
      </c>
      <c r="BK239" s="226">
        <f>ROUND(I239*H239,2)</f>
        <v>0</v>
      </c>
      <c r="BL239" s="18" t="s">
        <v>153</v>
      </c>
      <c r="BM239" s="225" t="s">
        <v>325</v>
      </c>
    </row>
    <row r="240" spans="1:51" s="14" customFormat="1" ht="12">
      <c r="A240" s="14"/>
      <c r="B240" s="239"/>
      <c r="C240" s="240"/>
      <c r="D240" s="229" t="s">
        <v>155</v>
      </c>
      <c r="E240" s="241" t="s">
        <v>1</v>
      </c>
      <c r="F240" s="242" t="s">
        <v>326</v>
      </c>
      <c r="G240" s="240"/>
      <c r="H240" s="241" t="s">
        <v>1</v>
      </c>
      <c r="I240" s="243"/>
      <c r="J240" s="240"/>
      <c r="K240" s="240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155</v>
      </c>
      <c r="AU240" s="248" t="s">
        <v>83</v>
      </c>
      <c r="AV240" s="14" t="s">
        <v>81</v>
      </c>
      <c r="AW240" s="14" t="s">
        <v>32</v>
      </c>
      <c r="AX240" s="14" t="s">
        <v>76</v>
      </c>
      <c r="AY240" s="248" t="s">
        <v>147</v>
      </c>
    </row>
    <row r="241" spans="1:51" s="13" customFormat="1" ht="12">
      <c r="A241" s="13"/>
      <c r="B241" s="227"/>
      <c r="C241" s="228"/>
      <c r="D241" s="229" t="s">
        <v>155</v>
      </c>
      <c r="E241" s="230" t="s">
        <v>1</v>
      </c>
      <c r="F241" s="231" t="s">
        <v>327</v>
      </c>
      <c r="G241" s="228"/>
      <c r="H241" s="232">
        <v>0.099</v>
      </c>
      <c r="I241" s="233"/>
      <c r="J241" s="228"/>
      <c r="K241" s="228"/>
      <c r="L241" s="234"/>
      <c r="M241" s="235"/>
      <c r="N241" s="236"/>
      <c r="O241" s="236"/>
      <c r="P241" s="236"/>
      <c r="Q241" s="236"/>
      <c r="R241" s="236"/>
      <c r="S241" s="236"/>
      <c r="T241" s="23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8" t="s">
        <v>155</v>
      </c>
      <c r="AU241" s="238" t="s">
        <v>83</v>
      </c>
      <c r="AV241" s="13" t="s">
        <v>83</v>
      </c>
      <c r="AW241" s="13" t="s">
        <v>32</v>
      </c>
      <c r="AX241" s="13" t="s">
        <v>76</v>
      </c>
      <c r="AY241" s="238" t="s">
        <v>147</v>
      </c>
    </row>
    <row r="242" spans="1:51" s="14" customFormat="1" ht="12">
      <c r="A242" s="14"/>
      <c r="B242" s="239"/>
      <c r="C242" s="240"/>
      <c r="D242" s="229" t="s">
        <v>155</v>
      </c>
      <c r="E242" s="241" t="s">
        <v>1</v>
      </c>
      <c r="F242" s="242" t="s">
        <v>328</v>
      </c>
      <c r="G242" s="240"/>
      <c r="H242" s="241" t="s">
        <v>1</v>
      </c>
      <c r="I242" s="243"/>
      <c r="J242" s="240"/>
      <c r="K242" s="240"/>
      <c r="L242" s="244"/>
      <c r="M242" s="245"/>
      <c r="N242" s="246"/>
      <c r="O242" s="246"/>
      <c r="P242" s="246"/>
      <c r="Q242" s="246"/>
      <c r="R242" s="246"/>
      <c r="S242" s="246"/>
      <c r="T242" s="24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8" t="s">
        <v>155</v>
      </c>
      <c r="AU242" s="248" t="s">
        <v>83</v>
      </c>
      <c r="AV242" s="14" t="s">
        <v>81</v>
      </c>
      <c r="AW242" s="14" t="s">
        <v>32</v>
      </c>
      <c r="AX242" s="14" t="s">
        <v>76</v>
      </c>
      <c r="AY242" s="248" t="s">
        <v>147</v>
      </c>
    </row>
    <row r="243" spans="1:51" s="13" customFormat="1" ht="12">
      <c r="A243" s="13"/>
      <c r="B243" s="227"/>
      <c r="C243" s="228"/>
      <c r="D243" s="229" t="s">
        <v>155</v>
      </c>
      <c r="E243" s="230" t="s">
        <v>1</v>
      </c>
      <c r="F243" s="231" t="s">
        <v>329</v>
      </c>
      <c r="G243" s="228"/>
      <c r="H243" s="232">
        <v>0.049</v>
      </c>
      <c r="I243" s="233"/>
      <c r="J243" s="228"/>
      <c r="K243" s="228"/>
      <c r="L243" s="234"/>
      <c r="M243" s="235"/>
      <c r="N243" s="236"/>
      <c r="O243" s="236"/>
      <c r="P243" s="236"/>
      <c r="Q243" s="236"/>
      <c r="R243" s="236"/>
      <c r="S243" s="236"/>
      <c r="T243" s="23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8" t="s">
        <v>155</v>
      </c>
      <c r="AU243" s="238" t="s">
        <v>83</v>
      </c>
      <c r="AV243" s="13" t="s">
        <v>83</v>
      </c>
      <c r="AW243" s="13" t="s">
        <v>32</v>
      </c>
      <c r="AX243" s="13" t="s">
        <v>76</v>
      </c>
      <c r="AY243" s="238" t="s">
        <v>147</v>
      </c>
    </row>
    <row r="244" spans="1:51" s="14" customFormat="1" ht="12">
      <c r="A244" s="14"/>
      <c r="B244" s="239"/>
      <c r="C244" s="240"/>
      <c r="D244" s="229" t="s">
        <v>155</v>
      </c>
      <c r="E244" s="241" t="s">
        <v>1</v>
      </c>
      <c r="F244" s="242" t="s">
        <v>330</v>
      </c>
      <c r="G244" s="240"/>
      <c r="H244" s="241" t="s">
        <v>1</v>
      </c>
      <c r="I244" s="243"/>
      <c r="J244" s="240"/>
      <c r="K244" s="240"/>
      <c r="L244" s="244"/>
      <c r="M244" s="245"/>
      <c r="N244" s="246"/>
      <c r="O244" s="246"/>
      <c r="P244" s="246"/>
      <c r="Q244" s="246"/>
      <c r="R244" s="246"/>
      <c r="S244" s="246"/>
      <c r="T244" s="24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8" t="s">
        <v>155</v>
      </c>
      <c r="AU244" s="248" t="s">
        <v>83</v>
      </c>
      <c r="AV244" s="14" t="s">
        <v>81</v>
      </c>
      <c r="AW244" s="14" t="s">
        <v>32</v>
      </c>
      <c r="AX244" s="14" t="s">
        <v>76</v>
      </c>
      <c r="AY244" s="248" t="s">
        <v>147</v>
      </c>
    </row>
    <row r="245" spans="1:51" s="13" customFormat="1" ht="12">
      <c r="A245" s="13"/>
      <c r="B245" s="227"/>
      <c r="C245" s="228"/>
      <c r="D245" s="229" t="s">
        <v>155</v>
      </c>
      <c r="E245" s="230" t="s">
        <v>1</v>
      </c>
      <c r="F245" s="231" t="s">
        <v>331</v>
      </c>
      <c r="G245" s="228"/>
      <c r="H245" s="232">
        <v>0.016</v>
      </c>
      <c r="I245" s="233"/>
      <c r="J245" s="228"/>
      <c r="K245" s="228"/>
      <c r="L245" s="234"/>
      <c r="M245" s="235"/>
      <c r="N245" s="236"/>
      <c r="O245" s="236"/>
      <c r="P245" s="236"/>
      <c r="Q245" s="236"/>
      <c r="R245" s="236"/>
      <c r="S245" s="236"/>
      <c r="T245" s="23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8" t="s">
        <v>155</v>
      </c>
      <c r="AU245" s="238" t="s">
        <v>83</v>
      </c>
      <c r="AV245" s="13" t="s">
        <v>83</v>
      </c>
      <c r="AW245" s="13" t="s">
        <v>32</v>
      </c>
      <c r="AX245" s="13" t="s">
        <v>76</v>
      </c>
      <c r="AY245" s="238" t="s">
        <v>147</v>
      </c>
    </row>
    <row r="246" spans="1:51" s="15" customFormat="1" ht="12">
      <c r="A246" s="15"/>
      <c r="B246" s="249"/>
      <c r="C246" s="250"/>
      <c r="D246" s="229" t="s">
        <v>155</v>
      </c>
      <c r="E246" s="251" t="s">
        <v>1</v>
      </c>
      <c r="F246" s="252" t="s">
        <v>173</v>
      </c>
      <c r="G246" s="250"/>
      <c r="H246" s="253">
        <v>0.164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9" t="s">
        <v>155</v>
      </c>
      <c r="AU246" s="259" t="s">
        <v>83</v>
      </c>
      <c r="AV246" s="15" t="s">
        <v>153</v>
      </c>
      <c r="AW246" s="15" t="s">
        <v>32</v>
      </c>
      <c r="AX246" s="15" t="s">
        <v>81</v>
      </c>
      <c r="AY246" s="259" t="s">
        <v>147</v>
      </c>
    </row>
    <row r="247" spans="1:65" s="2" customFormat="1" ht="24.15" customHeight="1">
      <c r="A247" s="39"/>
      <c r="B247" s="40"/>
      <c r="C247" s="260" t="s">
        <v>332</v>
      </c>
      <c r="D247" s="260" t="s">
        <v>263</v>
      </c>
      <c r="E247" s="261" t="s">
        <v>333</v>
      </c>
      <c r="F247" s="262" t="s">
        <v>334</v>
      </c>
      <c r="G247" s="263" t="s">
        <v>217</v>
      </c>
      <c r="H247" s="264">
        <v>0.109</v>
      </c>
      <c r="I247" s="265"/>
      <c r="J247" s="266">
        <f>ROUND(I247*H247,2)</f>
        <v>0</v>
      </c>
      <c r="K247" s="267"/>
      <c r="L247" s="268"/>
      <c r="M247" s="269" t="s">
        <v>1</v>
      </c>
      <c r="N247" s="270" t="s">
        <v>41</v>
      </c>
      <c r="O247" s="92"/>
      <c r="P247" s="223">
        <f>O247*H247</f>
        <v>0</v>
      </c>
      <c r="Q247" s="223">
        <v>1</v>
      </c>
      <c r="R247" s="223">
        <f>Q247*H247</f>
        <v>0.109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195</v>
      </c>
      <c r="AT247" s="225" t="s">
        <v>263</v>
      </c>
      <c r="AU247" s="225" t="s">
        <v>83</v>
      </c>
      <c r="AY247" s="18" t="s">
        <v>147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81</v>
      </c>
      <c r="BK247" s="226">
        <f>ROUND(I247*H247,2)</f>
        <v>0</v>
      </c>
      <c r="BL247" s="18" t="s">
        <v>153</v>
      </c>
      <c r="BM247" s="225" t="s">
        <v>335</v>
      </c>
    </row>
    <row r="248" spans="1:51" s="13" customFormat="1" ht="12">
      <c r="A248" s="13"/>
      <c r="B248" s="227"/>
      <c r="C248" s="228"/>
      <c r="D248" s="229" t="s">
        <v>155</v>
      </c>
      <c r="E248" s="230" t="s">
        <v>1</v>
      </c>
      <c r="F248" s="231" t="s">
        <v>336</v>
      </c>
      <c r="G248" s="228"/>
      <c r="H248" s="232">
        <v>0.109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8" t="s">
        <v>155</v>
      </c>
      <c r="AU248" s="238" t="s">
        <v>83</v>
      </c>
      <c r="AV248" s="13" t="s">
        <v>83</v>
      </c>
      <c r="AW248" s="13" t="s">
        <v>32</v>
      </c>
      <c r="AX248" s="13" t="s">
        <v>81</v>
      </c>
      <c r="AY248" s="238" t="s">
        <v>147</v>
      </c>
    </row>
    <row r="249" spans="1:65" s="2" customFormat="1" ht="24.15" customHeight="1">
      <c r="A249" s="39"/>
      <c r="B249" s="40"/>
      <c r="C249" s="260" t="s">
        <v>337</v>
      </c>
      <c r="D249" s="260" t="s">
        <v>263</v>
      </c>
      <c r="E249" s="261" t="s">
        <v>338</v>
      </c>
      <c r="F249" s="262" t="s">
        <v>339</v>
      </c>
      <c r="G249" s="263" t="s">
        <v>217</v>
      </c>
      <c r="H249" s="264">
        <v>0.054</v>
      </c>
      <c r="I249" s="265"/>
      <c r="J249" s="266">
        <f>ROUND(I249*H249,2)</f>
        <v>0</v>
      </c>
      <c r="K249" s="267"/>
      <c r="L249" s="268"/>
      <c r="M249" s="269" t="s">
        <v>1</v>
      </c>
      <c r="N249" s="270" t="s">
        <v>41</v>
      </c>
      <c r="O249" s="92"/>
      <c r="P249" s="223">
        <f>O249*H249</f>
        <v>0</v>
      </c>
      <c r="Q249" s="223">
        <v>1</v>
      </c>
      <c r="R249" s="223">
        <f>Q249*H249</f>
        <v>0.054</v>
      </c>
      <c r="S249" s="223">
        <v>0</v>
      </c>
      <c r="T249" s="22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5" t="s">
        <v>195</v>
      </c>
      <c r="AT249" s="225" t="s">
        <v>263</v>
      </c>
      <c r="AU249" s="225" t="s">
        <v>83</v>
      </c>
      <c r="AY249" s="18" t="s">
        <v>147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8" t="s">
        <v>81</v>
      </c>
      <c r="BK249" s="226">
        <f>ROUND(I249*H249,2)</f>
        <v>0</v>
      </c>
      <c r="BL249" s="18" t="s">
        <v>153</v>
      </c>
      <c r="BM249" s="225" t="s">
        <v>340</v>
      </c>
    </row>
    <row r="250" spans="1:51" s="13" customFormat="1" ht="12">
      <c r="A250" s="13"/>
      <c r="B250" s="227"/>
      <c r="C250" s="228"/>
      <c r="D250" s="229" t="s">
        <v>155</v>
      </c>
      <c r="E250" s="230" t="s">
        <v>1</v>
      </c>
      <c r="F250" s="231" t="s">
        <v>341</v>
      </c>
      <c r="G250" s="228"/>
      <c r="H250" s="232">
        <v>0.054</v>
      </c>
      <c r="I250" s="233"/>
      <c r="J250" s="228"/>
      <c r="K250" s="228"/>
      <c r="L250" s="234"/>
      <c r="M250" s="235"/>
      <c r="N250" s="236"/>
      <c r="O250" s="236"/>
      <c r="P250" s="236"/>
      <c r="Q250" s="236"/>
      <c r="R250" s="236"/>
      <c r="S250" s="236"/>
      <c r="T250" s="2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155</v>
      </c>
      <c r="AU250" s="238" t="s">
        <v>83</v>
      </c>
      <c r="AV250" s="13" t="s">
        <v>83</v>
      </c>
      <c r="AW250" s="13" t="s">
        <v>32</v>
      </c>
      <c r="AX250" s="13" t="s">
        <v>81</v>
      </c>
      <c r="AY250" s="238" t="s">
        <v>147</v>
      </c>
    </row>
    <row r="251" spans="1:65" s="2" customFormat="1" ht="21.75" customHeight="1">
      <c r="A251" s="39"/>
      <c r="B251" s="40"/>
      <c r="C251" s="260" t="s">
        <v>342</v>
      </c>
      <c r="D251" s="260" t="s">
        <v>263</v>
      </c>
      <c r="E251" s="261" t="s">
        <v>343</v>
      </c>
      <c r="F251" s="262" t="s">
        <v>344</v>
      </c>
      <c r="G251" s="263" t="s">
        <v>217</v>
      </c>
      <c r="H251" s="264">
        <v>0.018</v>
      </c>
      <c r="I251" s="265"/>
      <c r="J251" s="266">
        <f>ROUND(I251*H251,2)</f>
        <v>0</v>
      </c>
      <c r="K251" s="267"/>
      <c r="L251" s="268"/>
      <c r="M251" s="269" t="s">
        <v>1</v>
      </c>
      <c r="N251" s="270" t="s">
        <v>41</v>
      </c>
      <c r="O251" s="92"/>
      <c r="P251" s="223">
        <f>O251*H251</f>
        <v>0</v>
      </c>
      <c r="Q251" s="223">
        <v>1</v>
      </c>
      <c r="R251" s="223">
        <f>Q251*H251</f>
        <v>0.018</v>
      </c>
      <c r="S251" s="223">
        <v>0</v>
      </c>
      <c r="T251" s="224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5" t="s">
        <v>195</v>
      </c>
      <c r="AT251" s="225" t="s">
        <v>263</v>
      </c>
      <c r="AU251" s="225" t="s">
        <v>83</v>
      </c>
      <c r="AY251" s="18" t="s">
        <v>147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8" t="s">
        <v>81</v>
      </c>
      <c r="BK251" s="226">
        <f>ROUND(I251*H251,2)</f>
        <v>0</v>
      </c>
      <c r="BL251" s="18" t="s">
        <v>153</v>
      </c>
      <c r="BM251" s="225" t="s">
        <v>345</v>
      </c>
    </row>
    <row r="252" spans="1:51" s="13" customFormat="1" ht="12">
      <c r="A252" s="13"/>
      <c r="B252" s="227"/>
      <c r="C252" s="228"/>
      <c r="D252" s="229" t="s">
        <v>155</v>
      </c>
      <c r="E252" s="230" t="s">
        <v>1</v>
      </c>
      <c r="F252" s="231" t="s">
        <v>346</v>
      </c>
      <c r="G252" s="228"/>
      <c r="H252" s="232">
        <v>0.018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8" t="s">
        <v>155</v>
      </c>
      <c r="AU252" s="238" t="s">
        <v>83</v>
      </c>
      <c r="AV252" s="13" t="s">
        <v>83</v>
      </c>
      <c r="AW252" s="13" t="s">
        <v>32</v>
      </c>
      <c r="AX252" s="13" t="s">
        <v>81</v>
      </c>
      <c r="AY252" s="238" t="s">
        <v>147</v>
      </c>
    </row>
    <row r="253" spans="1:65" s="2" customFormat="1" ht="37.8" customHeight="1">
      <c r="A253" s="39"/>
      <c r="B253" s="40"/>
      <c r="C253" s="213" t="s">
        <v>347</v>
      </c>
      <c r="D253" s="213" t="s">
        <v>149</v>
      </c>
      <c r="E253" s="214" t="s">
        <v>348</v>
      </c>
      <c r="F253" s="215" t="s">
        <v>349</v>
      </c>
      <c r="G253" s="216" t="s">
        <v>217</v>
      </c>
      <c r="H253" s="217">
        <v>0.322</v>
      </c>
      <c r="I253" s="218"/>
      <c r="J253" s="219">
        <f>ROUND(I253*H253,2)</f>
        <v>0</v>
      </c>
      <c r="K253" s="220"/>
      <c r="L253" s="45"/>
      <c r="M253" s="221" t="s">
        <v>1</v>
      </c>
      <c r="N253" s="222" t="s">
        <v>41</v>
      </c>
      <c r="O253" s="92"/>
      <c r="P253" s="223">
        <f>O253*H253</f>
        <v>0</v>
      </c>
      <c r="Q253" s="223">
        <v>0.01709</v>
      </c>
      <c r="R253" s="223">
        <f>Q253*H253</f>
        <v>0.00550298</v>
      </c>
      <c r="S253" s="223">
        <v>0</v>
      </c>
      <c r="T253" s="224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5" t="s">
        <v>153</v>
      </c>
      <c r="AT253" s="225" t="s">
        <v>149</v>
      </c>
      <c r="AU253" s="225" t="s">
        <v>83</v>
      </c>
      <c r="AY253" s="18" t="s">
        <v>147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8" t="s">
        <v>81</v>
      </c>
      <c r="BK253" s="226">
        <f>ROUND(I253*H253,2)</f>
        <v>0</v>
      </c>
      <c r="BL253" s="18" t="s">
        <v>153</v>
      </c>
      <c r="BM253" s="225" t="s">
        <v>350</v>
      </c>
    </row>
    <row r="254" spans="1:51" s="14" customFormat="1" ht="12">
      <c r="A254" s="14"/>
      <c r="B254" s="239"/>
      <c r="C254" s="240"/>
      <c r="D254" s="229" t="s">
        <v>155</v>
      </c>
      <c r="E254" s="241" t="s">
        <v>1</v>
      </c>
      <c r="F254" s="242" t="s">
        <v>351</v>
      </c>
      <c r="G254" s="240"/>
      <c r="H254" s="241" t="s">
        <v>1</v>
      </c>
      <c r="I254" s="243"/>
      <c r="J254" s="240"/>
      <c r="K254" s="240"/>
      <c r="L254" s="244"/>
      <c r="M254" s="245"/>
      <c r="N254" s="246"/>
      <c r="O254" s="246"/>
      <c r="P254" s="246"/>
      <c r="Q254" s="246"/>
      <c r="R254" s="246"/>
      <c r="S254" s="246"/>
      <c r="T254" s="24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8" t="s">
        <v>155</v>
      </c>
      <c r="AU254" s="248" t="s">
        <v>83</v>
      </c>
      <c r="AV254" s="14" t="s">
        <v>81</v>
      </c>
      <c r="AW254" s="14" t="s">
        <v>32</v>
      </c>
      <c r="AX254" s="14" t="s">
        <v>76</v>
      </c>
      <c r="AY254" s="248" t="s">
        <v>147</v>
      </c>
    </row>
    <row r="255" spans="1:51" s="13" customFormat="1" ht="12">
      <c r="A255" s="13"/>
      <c r="B255" s="227"/>
      <c r="C255" s="228"/>
      <c r="D255" s="229" t="s">
        <v>155</v>
      </c>
      <c r="E255" s="230" t="s">
        <v>1</v>
      </c>
      <c r="F255" s="231" t="s">
        <v>352</v>
      </c>
      <c r="G255" s="228"/>
      <c r="H255" s="232">
        <v>0.243</v>
      </c>
      <c r="I255" s="233"/>
      <c r="J255" s="228"/>
      <c r="K255" s="228"/>
      <c r="L255" s="234"/>
      <c r="M255" s="235"/>
      <c r="N255" s="236"/>
      <c r="O255" s="236"/>
      <c r="P255" s="236"/>
      <c r="Q255" s="236"/>
      <c r="R255" s="236"/>
      <c r="S255" s="236"/>
      <c r="T255" s="23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8" t="s">
        <v>155</v>
      </c>
      <c r="AU255" s="238" t="s">
        <v>83</v>
      </c>
      <c r="AV255" s="13" t="s">
        <v>83</v>
      </c>
      <c r="AW255" s="13" t="s">
        <v>32</v>
      </c>
      <c r="AX255" s="13" t="s">
        <v>76</v>
      </c>
      <c r="AY255" s="238" t="s">
        <v>147</v>
      </c>
    </row>
    <row r="256" spans="1:51" s="14" customFormat="1" ht="12">
      <c r="A256" s="14"/>
      <c r="B256" s="239"/>
      <c r="C256" s="240"/>
      <c r="D256" s="229" t="s">
        <v>155</v>
      </c>
      <c r="E256" s="241" t="s">
        <v>1</v>
      </c>
      <c r="F256" s="242" t="s">
        <v>353</v>
      </c>
      <c r="G256" s="240"/>
      <c r="H256" s="241" t="s">
        <v>1</v>
      </c>
      <c r="I256" s="243"/>
      <c r="J256" s="240"/>
      <c r="K256" s="240"/>
      <c r="L256" s="244"/>
      <c r="M256" s="245"/>
      <c r="N256" s="246"/>
      <c r="O256" s="246"/>
      <c r="P256" s="246"/>
      <c r="Q256" s="246"/>
      <c r="R256" s="246"/>
      <c r="S256" s="246"/>
      <c r="T256" s="24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8" t="s">
        <v>155</v>
      </c>
      <c r="AU256" s="248" t="s">
        <v>83</v>
      </c>
      <c r="AV256" s="14" t="s">
        <v>81</v>
      </c>
      <c r="AW256" s="14" t="s">
        <v>32</v>
      </c>
      <c r="AX256" s="14" t="s">
        <v>76</v>
      </c>
      <c r="AY256" s="248" t="s">
        <v>147</v>
      </c>
    </row>
    <row r="257" spans="1:51" s="13" customFormat="1" ht="12">
      <c r="A257" s="13"/>
      <c r="B257" s="227"/>
      <c r="C257" s="228"/>
      <c r="D257" s="229" t="s">
        <v>155</v>
      </c>
      <c r="E257" s="230" t="s">
        <v>1</v>
      </c>
      <c r="F257" s="231" t="s">
        <v>354</v>
      </c>
      <c r="G257" s="228"/>
      <c r="H257" s="232">
        <v>0.079</v>
      </c>
      <c r="I257" s="233"/>
      <c r="J257" s="228"/>
      <c r="K257" s="228"/>
      <c r="L257" s="234"/>
      <c r="M257" s="235"/>
      <c r="N257" s="236"/>
      <c r="O257" s="236"/>
      <c r="P257" s="236"/>
      <c r="Q257" s="236"/>
      <c r="R257" s="236"/>
      <c r="S257" s="236"/>
      <c r="T257" s="23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8" t="s">
        <v>155</v>
      </c>
      <c r="AU257" s="238" t="s">
        <v>83</v>
      </c>
      <c r="AV257" s="13" t="s">
        <v>83</v>
      </c>
      <c r="AW257" s="13" t="s">
        <v>32</v>
      </c>
      <c r="AX257" s="13" t="s">
        <v>76</v>
      </c>
      <c r="AY257" s="238" t="s">
        <v>147</v>
      </c>
    </row>
    <row r="258" spans="1:51" s="15" customFormat="1" ht="12">
      <c r="A258" s="15"/>
      <c r="B258" s="249"/>
      <c r="C258" s="250"/>
      <c r="D258" s="229" t="s">
        <v>155</v>
      </c>
      <c r="E258" s="251" t="s">
        <v>1</v>
      </c>
      <c r="F258" s="252" t="s">
        <v>173</v>
      </c>
      <c r="G258" s="250"/>
      <c r="H258" s="253">
        <v>0.322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9" t="s">
        <v>155</v>
      </c>
      <c r="AU258" s="259" t="s">
        <v>83</v>
      </c>
      <c r="AV258" s="15" t="s">
        <v>153</v>
      </c>
      <c r="AW258" s="15" t="s">
        <v>32</v>
      </c>
      <c r="AX258" s="15" t="s">
        <v>81</v>
      </c>
      <c r="AY258" s="259" t="s">
        <v>147</v>
      </c>
    </row>
    <row r="259" spans="1:65" s="2" customFormat="1" ht="21.75" customHeight="1">
      <c r="A259" s="39"/>
      <c r="B259" s="40"/>
      <c r="C259" s="260" t="s">
        <v>355</v>
      </c>
      <c r="D259" s="260" t="s">
        <v>263</v>
      </c>
      <c r="E259" s="261" t="s">
        <v>356</v>
      </c>
      <c r="F259" s="262" t="s">
        <v>357</v>
      </c>
      <c r="G259" s="263" t="s">
        <v>217</v>
      </c>
      <c r="H259" s="264">
        <v>0.267</v>
      </c>
      <c r="I259" s="265"/>
      <c r="J259" s="266">
        <f>ROUND(I259*H259,2)</f>
        <v>0</v>
      </c>
      <c r="K259" s="267"/>
      <c r="L259" s="268"/>
      <c r="M259" s="269" t="s">
        <v>1</v>
      </c>
      <c r="N259" s="270" t="s">
        <v>41</v>
      </c>
      <c r="O259" s="92"/>
      <c r="P259" s="223">
        <f>O259*H259</f>
        <v>0</v>
      </c>
      <c r="Q259" s="223">
        <v>1</v>
      </c>
      <c r="R259" s="223">
        <f>Q259*H259</f>
        <v>0.267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195</v>
      </c>
      <c r="AT259" s="225" t="s">
        <v>263</v>
      </c>
      <c r="AU259" s="225" t="s">
        <v>83</v>
      </c>
      <c r="AY259" s="18" t="s">
        <v>147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8" t="s">
        <v>81</v>
      </c>
      <c r="BK259" s="226">
        <f>ROUND(I259*H259,2)</f>
        <v>0</v>
      </c>
      <c r="BL259" s="18" t="s">
        <v>153</v>
      </c>
      <c r="BM259" s="225" t="s">
        <v>358</v>
      </c>
    </row>
    <row r="260" spans="1:51" s="13" customFormat="1" ht="12">
      <c r="A260" s="13"/>
      <c r="B260" s="227"/>
      <c r="C260" s="228"/>
      <c r="D260" s="229" t="s">
        <v>155</v>
      </c>
      <c r="E260" s="230" t="s">
        <v>1</v>
      </c>
      <c r="F260" s="231" t="s">
        <v>359</v>
      </c>
      <c r="G260" s="228"/>
      <c r="H260" s="232">
        <v>0.267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8" t="s">
        <v>155</v>
      </c>
      <c r="AU260" s="238" t="s">
        <v>83</v>
      </c>
      <c r="AV260" s="13" t="s">
        <v>83</v>
      </c>
      <c r="AW260" s="13" t="s">
        <v>32</v>
      </c>
      <c r="AX260" s="13" t="s">
        <v>81</v>
      </c>
      <c r="AY260" s="238" t="s">
        <v>147</v>
      </c>
    </row>
    <row r="261" spans="1:65" s="2" customFormat="1" ht="24.15" customHeight="1">
      <c r="A261" s="39"/>
      <c r="B261" s="40"/>
      <c r="C261" s="260" t="s">
        <v>360</v>
      </c>
      <c r="D261" s="260" t="s">
        <v>263</v>
      </c>
      <c r="E261" s="261" t="s">
        <v>361</v>
      </c>
      <c r="F261" s="262" t="s">
        <v>362</v>
      </c>
      <c r="G261" s="263" t="s">
        <v>217</v>
      </c>
      <c r="H261" s="264">
        <v>0.087</v>
      </c>
      <c r="I261" s="265"/>
      <c r="J261" s="266">
        <f>ROUND(I261*H261,2)</f>
        <v>0</v>
      </c>
      <c r="K261" s="267"/>
      <c r="L261" s="268"/>
      <c r="M261" s="269" t="s">
        <v>1</v>
      </c>
      <c r="N261" s="270" t="s">
        <v>41</v>
      </c>
      <c r="O261" s="92"/>
      <c r="P261" s="223">
        <f>O261*H261</f>
        <v>0</v>
      </c>
      <c r="Q261" s="223">
        <v>1</v>
      </c>
      <c r="R261" s="223">
        <f>Q261*H261</f>
        <v>0.087</v>
      </c>
      <c r="S261" s="223">
        <v>0</v>
      </c>
      <c r="T261" s="224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5" t="s">
        <v>195</v>
      </c>
      <c r="AT261" s="225" t="s">
        <v>263</v>
      </c>
      <c r="AU261" s="225" t="s">
        <v>83</v>
      </c>
      <c r="AY261" s="18" t="s">
        <v>147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8" t="s">
        <v>81</v>
      </c>
      <c r="BK261" s="226">
        <f>ROUND(I261*H261,2)</f>
        <v>0</v>
      </c>
      <c r="BL261" s="18" t="s">
        <v>153</v>
      </c>
      <c r="BM261" s="225" t="s">
        <v>363</v>
      </c>
    </row>
    <row r="262" spans="1:51" s="13" customFormat="1" ht="12">
      <c r="A262" s="13"/>
      <c r="B262" s="227"/>
      <c r="C262" s="228"/>
      <c r="D262" s="229" t="s">
        <v>155</v>
      </c>
      <c r="E262" s="230" t="s">
        <v>1</v>
      </c>
      <c r="F262" s="231" t="s">
        <v>364</v>
      </c>
      <c r="G262" s="228"/>
      <c r="H262" s="232">
        <v>0.087</v>
      </c>
      <c r="I262" s="233"/>
      <c r="J262" s="228"/>
      <c r="K262" s="228"/>
      <c r="L262" s="234"/>
      <c r="M262" s="235"/>
      <c r="N262" s="236"/>
      <c r="O262" s="236"/>
      <c r="P262" s="236"/>
      <c r="Q262" s="236"/>
      <c r="R262" s="236"/>
      <c r="S262" s="236"/>
      <c r="T262" s="23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8" t="s">
        <v>155</v>
      </c>
      <c r="AU262" s="238" t="s">
        <v>83</v>
      </c>
      <c r="AV262" s="13" t="s">
        <v>83</v>
      </c>
      <c r="AW262" s="13" t="s">
        <v>32</v>
      </c>
      <c r="AX262" s="13" t="s">
        <v>81</v>
      </c>
      <c r="AY262" s="238" t="s">
        <v>147</v>
      </c>
    </row>
    <row r="263" spans="1:65" s="2" customFormat="1" ht="24.15" customHeight="1">
      <c r="A263" s="39"/>
      <c r="B263" s="40"/>
      <c r="C263" s="213" t="s">
        <v>365</v>
      </c>
      <c r="D263" s="213" t="s">
        <v>149</v>
      </c>
      <c r="E263" s="214" t="s">
        <v>366</v>
      </c>
      <c r="F263" s="215" t="s">
        <v>367</v>
      </c>
      <c r="G263" s="216" t="s">
        <v>368</v>
      </c>
      <c r="H263" s="217">
        <v>11</v>
      </c>
      <c r="I263" s="218"/>
      <c r="J263" s="219">
        <f>ROUND(I263*H263,2)</f>
        <v>0</v>
      </c>
      <c r="K263" s="220"/>
      <c r="L263" s="45"/>
      <c r="M263" s="221" t="s">
        <v>1</v>
      </c>
      <c r="N263" s="222" t="s">
        <v>41</v>
      </c>
      <c r="O263" s="92"/>
      <c r="P263" s="223">
        <f>O263*H263</f>
        <v>0</v>
      </c>
      <c r="Q263" s="223">
        <v>0.24127</v>
      </c>
      <c r="R263" s="223">
        <f>Q263*H263</f>
        <v>2.65397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153</v>
      </c>
      <c r="AT263" s="225" t="s">
        <v>149</v>
      </c>
      <c r="AU263" s="225" t="s">
        <v>83</v>
      </c>
      <c r="AY263" s="18" t="s">
        <v>147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8" t="s">
        <v>81</v>
      </c>
      <c r="BK263" s="226">
        <f>ROUND(I263*H263,2)</f>
        <v>0</v>
      </c>
      <c r="BL263" s="18" t="s">
        <v>153</v>
      </c>
      <c r="BM263" s="225" t="s">
        <v>369</v>
      </c>
    </row>
    <row r="264" spans="1:65" s="2" customFormat="1" ht="16.5" customHeight="1">
      <c r="A264" s="39"/>
      <c r="B264" s="40"/>
      <c r="C264" s="260" t="s">
        <v>370</v>
      </c>
      <c r="D264" s="260" t="s">
        <v>263</v>
      </c>
      <c r="E264" s="261" t="s">
        <v>371</v>
      </c>
      <c r="F264" s="262" t="s">
        <v>372</v>
      </c>
      <c r="G264" s="263" t="s">
        <v>320</v>
      </c>
      <c r="H264" s="264">
        <v>101</v>
      </c>
      <c r="I264" s="265"/>
      <c r="J264" s="266">
        <f>ROUND(I264*H264,2)</f>
        <v>0</v>
      </c>
      <c r="K264" s="267"/>
      <c r="L264" s="268"/>
      <c r="M264" s="269" t="s">
        <v>1</v>
      </c>
      <c r="N264" s="270" t="s">
        <v>41</v>
      </c>
      <c r="O264" s="92"/>
      <c r="P264" s="223">
        <f>O264*H264</f>
        <v>0</v>
      </c>
      <c r="Q264" s="223">
        <v>0.012</v>
      </c>
      <c r="R264" s="223">
        <f>Q264*H264</f>
        <v>1.212</v>
      </c>
      <c r="S264" s="223">
        <v>0</v>
      </c>
      <c r="T264" s="22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5" t="s">
        <v>195</v>
      </c>
      <c r="AT264" s="225" t="s">
        <v>263</v>
      </c>
      <c r="AU264" s="225" t="s">
        <v>83</v>
      </c>
      <c r="AY264" s="18" t="s">
        <v>147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8" t="s">
        <v>81</v>
      </c>
      <c r="BK264" s="226">
        <f>ROUND(I264*H264,2)</f>
        <v>0</v>
      </c>
      <c r="BL264" s="18" t="s">
        <v>153</v>
      </c>
      <c r="BM264" s="225" t="s">
        <v>373</v>
      </c>
    </row>
    <row r="265" spans="1:51" s="13" customFormat="1" ht="12">
      <c r="A265" s="13"/>
      <c r="B265" s="227"/>
      <c r="C265" s="228"/>
      <c r="D265" s="229" t="s">
        <v>155</v>
      </c>
      <c r="E265" s="230" t="s">
        <v>1</v>
      </c>
      <c r="F265" s="231" t="s">
        <v>374</v>
      </c>
      <c r="G265" s="228"/>
      <c r="H265" s="232">
        <v>101</v>
      </c>
      <c r="I265" s="233"/>
      <c r="J265" s="228"/>
      <c r="K265" s="228"/>
      <c r="L265" s="234"/>
      <c r="M265" s="235"/>
      <c r="N265" s="236"/>
      <c r="O265" s="236"/>
      <c r="P265" s="236"/>
      <c r="Q265" s="236"/>
      <c r="R265" s="236"/>
      <c r="S265" s="236"/>
      <c r="T265" s="23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8" t="s">
        <v>155</v>
      </c>
      <c r="AU265" s="238" t="s">
        <v>83</v>
      </c>
      <c r="AV265" s="13" t="s">
        <v>83</v>
      </c>
      <c r="AW265" s="13" t="s">
        <v>32</v>
      </c>
      <c r="AX265" s="13" t="s">
        <v>81</v>
      </c>
      <c r="AY265" s="238" t="s">
        <v>147</v>
      </c>
    </row>
    <row r="266" spans="1:65" s="2" customFormat="1" ht="33" customHeight="1">
      <c r="A266" s="39"/>
      <c r="B266" s="40"/>
      <c r="C266" s="213" t="s">
        <v>375</v>
      </c>
      <c r="D266" s="213" t="s">
        <v>149</v>
      </c>
      <c r="E266" s="214" t="s">
        <v>376</v>
      </c>
      <c r="F266" s="215" t="s">
        <v>377</v>
      </c>
      <c r="G266" s="216" t="s">
        <v>152</v>
      </c>
      <c r="H266" s="217">
        <v>3.686</v>
      </c>
      <c r="I266" s="218"/>
      <c r="J266" s="219">
        <f>ROUND(I266*H266,2)</f>
        <v>0</v>
      </c>
      <c r="K266" s="220"/>
      <c r="L266" s="45"/>
      <c r="M266" s="221" t="s">
        <v>1</v>
      </c>
      <c r="N266" s="222" t="s">
        <v>41</v>
      </c>
      <c r="O266" s="92"/>
      <c r="P266" s="223">
        <f>O266*H266</f>
        <v>0</v>
      </c>
      <c r="Q266" s="223">
        <v>0.06307</v>
      </c>
      <c r="R266" s="223">
        <f>Q266*H266</f>
        <v>0.23247602</v>
      </c>
      <c r="S266" s="223">
        <v>0</v>
      </c>
      <c r="T266" s="224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5" t="s">
        <v>153</v>
      </c>
      <c r="AT266" s="225" t="s">
        <v>149</v>
      </c>
      <c r="AU266" s="225" t="s">
        <v>83</v>
      </c>
      <c r="AY266" s="18" t="s">
        <v>147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8" t="s">
        <v>81</v>
      </c>
      <c r="BK266" s="226">
        <f>ROUND(I266*H266,2)</f>
        <v>0</v>
      </c>
      <c r="BL266" s="18" t="s">
        <v>153</v>
      </c>
      <c r="BM266" s="225" t="s">
        <v>378</v>
      </c>
    </row>
    <row r="267" spans="1:51" s="13" customFormat="1" ht="12">
      <c r="A267" s="13"/>
      <c r="B267" s="227"/>
      <c r="C267" s="228"/>
      <c r="D267" s="229" t="s">
        <v>155</v>
      </c>
      <c r="E267" s="230" t="s">
        <v>1</v>
      </c>
      <c r="F267" s="231" t="s">
        <v>379</v>
      </c>
      <c r="G267" s="228"/>
      <c r="H267" s="232">
        <v>1.271</v>
      </c>
      <c r="I267" s="233"/>
      <c r="J267" s="228"/>
      <c r="K267" s="228"/>
      <c r="L267" s="234"/>
      <c r="M267" s="235"/>
      <c r="N267" s="236"/>
      <c r="O267" s="236"/>
      <c r="P267" s="236"/>
      <c r="Q267" s="236"/>
      <c r="R267" s="236"/>
      <c r="S267" s="236"/>
      <c r="T267" s="23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8" t="s">
        <v>155</v>
      </c>
      <c r="AU267" s="238" t="s">
        <v>83</v>
      </c>
      <c r="AV267" s="13" t="s">
        <v>83</v>
      </c>
      <c r="AW267" s="13" t="s">
        <v>32</v>
      </c>
      <c r="AX267" s="13" t="s">
        <v>76</v>
      </c>
      <c r="AY267" s="238" t="s">
        <v>147</v>
      </c>
    </row>
    <row r="268" spans="1:51" s="13" customFormat="1" ht="12">
      <c r="A268" s="13"/>
      <c r="B268" s="227"/>
      <c r="C268" s="228"/>
      <c r="D268" s="229" t="s">
        <v>155</v>
      </c>
      <c r="E268" s="230" t="s">
        <v>1</v>
      </c>
      <c r="F268" s="231" t="s">
        <v>380</v>
      </c>
      <c r="G268" s="228"/>
      <c r="H268" s="232">
        <v>0.525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8" t="s">
        <v>155</v>
      </c>
      <c r="AU268" s="238" t="s">
        <v>83</v>
      </c>
      <c r="AV268" s="13" t="s">
        <v>83</v>
      </c>
      <c r="AW268" s="13" t="s">
        <v>32</v>
      </c>
      <c r="AX268" s="13" t="s">
        <v>76</v>
      </c>
      <c r="AY268" s="238" t="s">
        <v>147</v>
      </c>
    </row>
    <row r="269" spans="1:51" s="13" customFormat="1" ht="12">
      <c r="A269" s="13"/>
      <c r="B269" s="227"/>
      <c r="C269" s="228"/>
      <c r="D269" s="229" t="s">
        <v>155</v>
      </c>
      <c r="E269" s="230" t="s">
        <v>1</v>
      </c>
      <c r="F269" s="231" t="s">
        <v>381</v>
      </c>
      <c r="G269" s="228"/>
      <c r="H269" s="232">
        <v>1.89</v>
      </c>
      <c r="I269" s="233"/>
      <c r="J269" s="228"/>
      <c r="K269" s="228"/>
      <c r="L269" s="234"/>
      <c r="M269" s="235"/>
      <c r="N269" s="236"/>
      <c r="O269" s="236"/>
      <c r="P269" s="236"/>
      <c r="Q269" s="236"/>
      <c r="R269" s="236"/>
      <c r="S269" s="236"/>
      <c r="T269" s="23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8" t="s">
        <v>155</v>
      </c>
      <c r="AU269" s="238" t="s">
        <v>83</v>
      </c>
      <c r="AV269" s="13" t="s">
        <v>83</v>
      </c>
      <c r="AW269" s="13" t="s">
        <v>32</v>
      </c>
      <c r="AX269" s="13" t="s">
        <v>76</v>
      </c>
      <c r="AY269" s="238" t="s">
        <v>147</v>
      </c>
    </row>
    <row r="270" spans="1:51" s="15" customFormat="1" ht="12">
      <c r="A270" s="15"/>
      <c r="B270" s="249"/>
      <c r="C270" s="250"/>
      <c r="D270" s="229" t="s">
        <v>155</v>
      </c>
      <c r="E270" s="251" t="s">
        <v>1</v>
      </c>
      <c r="F270" s="252" t="s">
        <v>173</v>
      </c>
      <c r="G270" s="250"/>
      <c r="H270" s="253">
        <v>3.686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9" t="s">
        <v>155</v>
      </c>
      <c r="AU270" s="259" t="s">
        <v>83</v>
      </c>
      <c r="AV270" s="15" t="s">
        <v>153</v>
      </c>
      <c r="AW270" s="15" t="s">
        <v>32</v>
      </c>
      <c r="AX270" s="15" t="s">
        <v>81</v>
      </c>
      <c r="AY270" s="259" t="s">
        <v>147</v>
      </c>
    </row>
    <row r="271" spans="1:65" s="2" customFormat="1" ht="24.15" customHeight="1">
      <c r="A271" s="39"/>
      <c r="B271" s="40"/>
      <c r="C271" s="213" t="s">
        <v>382</v>
      </c>
      <c r="D271" s="213" t="s">
        <v>149</v>
      </c>
      <c r="E271" s="214" t="s">
        <v>383</v>
      </c>
      <c r="F271" s="215" t="s">
        <v>384</v>
      </c>
      <c r="G271" s="216" t="s">
        <v>152</v>
      </c>
      <c r="H271" s="217">
        <v>46.245</v>
      </c>
      <c r="I271" s="218"/>
      <c r="J271" s="219">
        <f>ROUND(I271*H271,2)</f>
        <v>0</v>
      </c>
      <c r="K271" s="220"/>
      <c r="L271" s="45"/>
      <c r="M271" s="221" t="s">
        <v>1</v>
      </c>
      <c r="N271" s="222" t="s">
        <v>41</v>
      </c>
      <c r="O271" s="92"/>
      <c r="P271" s="223">
        <f>O271*H271</f>
        <v>0</v>
      </c>
      <c r="Q271" s="223">
        <v>0.05897</v>
      </c>
      <c r="R271" s="223">
        <f>Q271*H271</f>
        <v>2.72706765</v>
      </c>
      <c r="S271" s="223">
        <v>0</v>
      </c>
      <c r="T271" s="224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5" t="s">
        <v>153</v>
      </c>
      <c r="AT271" s="225" t="s">
        <v>149</v>
      </c>
      <c r="AU271" s="225" t="s">
        <v>83</v>
      </c>
      <c r="AY271" s="18" t="s">
        <v>147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8" t="s">
        <v>81</v>
      </c>
      <c r="BK271" s="226">
        <f>ROUND(I271*H271,2)</f>
        <v>0</v>
      </c>
      <c r="BL271" s="18" t="s">
        <v>153</v>
      </c>
      <c r="BM271" s="225" t="s">
        <v>385</v>
      </c>
    </row>
    <row r="272" spans="1:51" s="13" customFormat="1" ht="12">
      <c r="A272" s="13"/>
      <c r="B272" s="227"/>
      <c r="C272" s="228"/>
      <c r="D272" s="229" t="s">
        <v>155</v>
      </c>
      <c r="E272" s="230" t="s">
        <v>1</v>
      </c>
      <c r="F272" s="231" t="s">
        <v>386</v>
      </c>
      <c r="G272" s="228"/>
      <c r="H272" s="232">
        <v>2.089</v>
      </c>
      <c r="I272" s="233"/>
      <c r="J272" s="228"/>
      <c r="K272" s="228"/>
      <c r="L272" s="234"/>
      <c r="M272" s="235"/>
      <c r="N272" s="236"/>
      <c r="O272" s="236"/>
      <c r="P272" s="236"/>
      <c r="Q272" s="236"/>
      <c r="R272" s="236"/>
      <c r="S272" s="236"/>
      <c r="T272" s="23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8" t="s">
        <v>155</v>
      </c>
      <c r="AU272" s="238" t="s">
        <v>83</v>
      </c>
      <c r="AV272" s="13" t="s">
        <v>83</v>
      </c>
      <c r="AW272" s="13" t="s">
        <v>32</v>
      </c>
      <c r="AX272" s="13" t="s">
        <v>76</v>
      </c>
      <c r="AY272" s="238" t="s">
        <v>147</v>
      </c>
    </row>
    <row r="273" spans="1:51" s="13" customFormat="1" ht="12">
      <c r="A273" s="13"/>
      <c r="B273" s="227"/>
      <c r="C273" s="228"/>
      <c r="D273" s="229" t="s">
        <v>155</v>
      </c>
      <c r="E273" s="230" t="s">
        <v>1</v>
      </c>
      <c r="F273" s="231" t="s">
        <v>387</v>
      </c>
      <c r="G273" s="228"/>
      <c r="H273" s="232">
        <v>17.863</v>
      </c>
      <c r="I273" s="233"/>
      <c r="J273" s="228"/>
      <c r="K273" s="228"/>
      <c r="L273" s="234"/>
      <c r="M273" s="235"/>
      <c r="N273" s="236"/>
      <c r="O273" s="236"/>
      <c r="P273" s="236"/>
      <c r="Q273" s="236"/>
      <c r="R273" s="236"/>
      <c r="S273" s="236"/>
      <c r="T273" s="23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8" t="s">
        <v>155</v>
      </c>
      <c r="AU273" s="238" t="s">
        <v>83</v>
      </c>
      <c r="AV273" s="13" t="s">
        <v>83</v>
      </c>
      <c r="AW273" s="13" t="s">
        <v>32</v>
      </c>
      <c r="AX273" s="13" t="s">
        <v>76</v>
      </c>
      <c r="AY273" s="238" t="s">
        <v>147</v>
      </c>
    </row>
    <row r="274" spans="1:51" s="13" customFormat="1" ht="12">
      <c r="A274" s="13"/>
      <c r="B274" s="227"/>
      <c r="C274" s="228"/>
      <c r="D274" s="229" t="s">
        <v>155</v>
      </c>
      <c r="E274" s="230" t="s">
        <v>1</v>
      </c>
      <c r="F274" s="231" t="s">
        <v>388</v>
      </c>
      <c r="G274" s="228"/>
      <c r="H274" s="232">
        <v>8.494</v>
      </c>
      <c r="I274" s="233"/>
      <c r="J274" s="228"/>
      <c r="K274" s="228"/>
      <c r="L274" s="234"/>
      <c r="M274" s="235"/>
      <c r="N274" s="236"/>
      <c r="O274" s="236"/>
      <c r="P274" s="236"/>
      <c r="Q274" s="236"/>
      <c r="R274" s="236"/>
      <c r="S274" s="236"/>
      <c r="T274" s="23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8" t="s">
        <v>155</v>
      </c>
      <c r="AU274" s="238" t="s">
        <v>83</v>
      </c>
      <c r="AV274" s="13" t="s">
        <v>83</v>
      </c>
      <c r="AW274" s="13" t="s">
        <v>32</v>
      </c>
      <c r="AX274" s="13" t="s">
        <v>76</v>
      </c>
      <c r="AY274" s="238" t="s">
        <v>147</v>
      </c>
    </row>
    <row r="275" spans="1:51" s="13" customFormat="1" ht="12">
      <c r="A275" s="13"/>
      <c r="B275" s="227"/>
      <c r="C275" s="228"/>
      <c r="D275" s="229" t="s">
        <v>155</v>
      </c>
      <c r="E275" s="230" t="s">
        <v>1</v>
      </c>
      <c r="F275" s="231" t="s">
        <v>389</v>
      </c>
      <c r="G275" s="228"/>
      <c r="H275" s="232">
        <v>1.86</v>
      </c>
      <c r="I275" s="233"/>
      <c r="J275" s="228"/>
      <c r="K275" s="228"/>
      <c r="L275" s="234"/>
      <c r="M275" s="235"/>
      <c r="N275" s="236"/>
      <c r="O275" s="236"/>
      <c r="P275" s="236"/>
      <c r="Q275" s="236"/>
      <c r="R275" s="236"/>
      <c r="S275" s="236"/>
      <c r="T275" s="23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8" t="s">
        <v>155</v>
      </c>
      <c r="AU275" s="238" t="s">
        <v>83</v>
      </c>
      <c r="AV275" s="13" t="s">
        <v>83</v>
      </c>
      <c r="AW275" s="13" t="s">
        <v>32</v>
      </c>
      <c r="AX275" s="13" t="s">
        <v>76</v>
      </c>
      <c r="AY275" s="238" t="s">
        <v>147</v>
      </c>
    </row>
    <row r="276" spans="1:51" s="13" customFormat="1" ht="12">
      <c r="A276" s="13"/>
      <c r="B276" s="227"/>
      <c r="C276" s="228"/>
      <c r="D276" s="229" t="s">
        <v>155</v>
      </c>
      <c r="E276" s="230" t="s">
        <v>1</v>
      </c>
      <c r="F276" s="231" t="s">
        <v>390</v>
      </c>
      <c r="G276" s="228"/>
      <c r="H276" s="232">
        <v>3</v>
      </c>
      <c r="I276" s="233"/>
      <c r="J276" s="228"/>
      <c r="K276" s="228"/>
      <c r="L276" s="234"/>
      <c r="M276" s="235"/>
      <c r="N276" s="236"/>
      <c r="O276" s="236"/>
      <c r="P276" s="236"/>
      <c r="Q276" s="236"/>
      <c r="R276" s="236"/>
      <c r="S276" s="236"/>
      <c r="T276" s="23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8" t="s">
        <v>155</v>
      </c>
      <c r="AU276" s="238" t="s">
        <v>83</v>
      </c>
      <c r="AV276" s="13" t="s">
        <v>83</v>
      </c>
      <c r="AW276" s="13" t="s">
        <v>32</v>
      </c>
      <c r="AX276" s="13" t="s">
        <v>76</v>
      </c>
      <c r="AY276" s="238" t="s">
        <v>147</v>
      </c>
    </row>
    <row r="277" spans="1:51" s="13" customFormat="1" ht="12">
      <c r="A277" s="13"/>
      <c r="B277" s="227"/>
      <c r="C277" s="228"/>
      <c r="D277" s="229" t="s">
        <v>155</v>
      </c>
      <c r="E277" s="230" t="s">
        <v>1</v>
      </c>
      <c r="F277" s="231" t="s">
        <v>391</v>
      </c>
      <c r="G277" s="228"/>
      <c r="H277" s="232">
        <v>3.219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8" t="s">
        <v>155</v>
      </c>
      <c r="AU277" s="238" t="s">
        <v>83</v>
      </c>
      <c r="AV277" s="13" t="s">
        <v>83</v>
      </c>
      <c r="AW277" s="13" t="s">
        <v>32</v>
      </c>
      <c r="AX277" s="13" t="s">
        <v>76</v>
      </c>
      <c r="AY277" s="238" t="s">
        <v>147</v>
      </c>
    </row>
    <row r="278" spans="1:51" s="16" customFormat="1" ht="12">
      <c r="A278" s="16"/>
      <c r="B278" s="271"/>
      <c r="C278" s="272"/>
      <c r="D278" s="229" t="s">
        <v>155</v>
      </c>
      <c r="E278" s="273" t="s">
        <v>1</v>
      </c>
      <c r="F278" s="274" t="s">
        <v>392</v>
      </c>
      <c r="G278" s="272"/>
      <c r="H278" s="275">
        <v>36.525</v>
      </c>
      <c r="I278" s="276"/>
      <c r="J278" s="272"/>
      <c r="K278" s="272"/>
      <c r="L278" s="277"/>
      <c r="M278" s="278"/>
      <c r="N278" s="279"/>
      <c r="O278" s="279"/>
      <c r="P278" s="279"/>
      <c r="Q278" s="279"/>
      <c r="R278" s="279"/>
      <c r="S278" s="279"/>
      <c r="T278" s="280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81" t="s">
        <v>155</v>
      </c>
      <c r="AU278" s="281" t="s">
        <v>83</v>
      </c>
      <c r="AV278" s="16" t="s">
        <v>161</v>
      </c>
      <c r="AW278" s="16" t="s">
        <v>32</v>
      </c>
      <c r="AX278" s="16" t="s">
        <v>76</v>
      </c>
      <c r="AY278" s="281" t="s">
        <v>147</v>
      </c>
    </row>
    <row r="279" spans="1:51" s="14" customFormat="1" ht="12">
      <c r="A279" s="14"/>
      <c r="B279" s="239"/>
      <c r="C279" s="240"/>
      <c r="D279" s="229" t="s">
        <v>155</v>
      </c>
      <c r="E279" s="241" t="s">
        <v>1</v>
      </c>
      <c r="F279" s="242" t="s">
        <v>393</v>
      </c>
      <c r="G279" s="240"/>
      <c r="H279" s="241" t="s">
        <v>1</v>
      </c>
      <c r="I279" s="243"/>
      <c r="J279" s="240"/>
      <c r="K279" s="240"/>
      <c r="L279" s="244"/>
      <c r="M279" s="245"/>
      <c r="N279" s="246"/>
      <c r="O279" s="246"/>
      <c r="P279" s="246"/>
      <c r="Q279" s="246"/>
      <c r="R279" s="246"/>
      <c r="S279" s="246"/>
      <c r="T279" s="24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8" t="s">
        <v>155</v>
      </c>
      <c r="AU279" s="248" t="s">
        <v>83</v>
      </c>
      <c r="AV279" s="14" t="s">
        <v>81</v>
      </c>
      <c r="AW279" s="14" t="s">
        <v>32</v>
      </c>
      <c r="AX279" s="14" t="s">
        <v>76</v>
      </c>
      <c r="AY279" s="248" t="s">
        <v>147</v>
      </c>
    </row>
    <row r="280" spans="1:51" s="13" customFormat="1" ht="12">
      <c r="A280" s="13"/>
      <c r="B280" s="227"/>
      <c r="C280" s="228"/>
      <c r="D280" s="229" t="s">
        <v>155</v>
      </c>
      <c r="E280" s="230" t="s">
        <v>1</v>
      </c>
      <c r="F280" s="231" t="s">
        <v>394</v>
      </c>
      <c r="G280" s="228"/>
      <c r="H280" s="232">
        <v>9.72</v>
      </c>
      <c r="I280" s="233"/>
      <c r="J280" s="228"/>
      <c r="K280" s="228"/>
      <c r="L280" s="234"/>
      <c r="M280" s="235"/>
      <c r="N280" s="236"/>
      <c r="O280" s="236"/>
      <c r="P280" s="236"/>
      <c r="Q280" s="236"/>
      <c r="R280" s="236"/>
      <c r="S280" s="236"/>
      <c r="T280" s="23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8" t="s">
        <v>155</v>
      </c>
      <c r="AU280" s="238" t="s">
        <v>83</v>
      </c>
      <c r="AV280" s="13" t="s">
        <v>83</v>
      </c>
      <c r="AW280" s="13" t="s">
        <v>32</v>
      </c>
      <c r="AX280" s="13" t="s">
        <v>76</v>
      </c>
      <c r="AY280" s="238" t="s">
        <v>147</v>
      </c>
    </row>
    <row r="281" spans="1:51" s="15" customFormat="1" ht="12">
      <c r="A281" s="15"/>
      <c r="B281" s="249"/>
      <c r="C281" s="250"/>
      <c r="D281" s="229" t="s">
        <v>155</v>
      </c>
      <c r="E281" s="251" t="s">
        <v>1</v>
      </c>
      <c r="F281" s="252" t="s">
        <v>173</v>
      </c>
      <c r="G281" s="250"/>
      <c r="H281" s="253">
        <v>46.245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9" t="s">
        <v>155</v>
      </c>
      <c r="AU281" s="259" t="s">
        <v>83</v>
      </c>
      <c r="AV281" s="15" t="s">
        <v>153</v>
      </c>
      <c r="AW281" s="15" t="s">
        <v>32</v>
      </c>
      <c r="AX281" s="15" t="s">
        <v>81</v>
      </c>
      <c r="AY281" s="259" t="s">
        <v>147</v>
      </c>
    </row>
    <row r="282" spans="1:65" s="2" customFormat="1" ht="24.15" customHeight="1">
      <c r="A282" s="39"/>
      <c r="B282" s="40"/>
      <c r="C282" s="213" t="s">
        <v>395</v>
      </c>
      <c r="D282" s="213" t="s">
        <v>149</v>
      </c>
      <c r="E282" s="214" t="s">
        <v>396</v>
      </c>
      <c r="F282" s="215" t="s">
        <v>397</v>
      </c>
      <c r="G282" s="216" t="s">
        <v>152</v>
      </c>
      <c r="H282" s="217">
        <v>31.103</v>
      </c>
      <c r="I282" s="218"/>
      <c r="J282" s="219">
        <f>ROUND(I282*H282,2)</f>
        <v>0</v>
      </c>
      <c r="K282" s="220"/>
      <c r="L282" s="45"/>
      <c r="M282" s="221" t="s">
        <v>1</v>
      </c>
      <c r="N282" s="222" t="s">
        <v>41</v>
      </c>
      <c r="O282" s="92"/>
      <c r="P282" s="223">
        <f>O282*H282</f>
        <v>0</v>
      </c>
      <c r="Q282" s="223">
        <v>0.06688</v>
      </c>
      <c r="R282" s="223">
        <f>Q282*H282</f>
        <v>2.08016864</v>
      </c>
      <c r="S282" s="223">
        <v>0</v>
      </c>
      <c r="T282" s="22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5" t="s">
        <v>153</v>
      </c>
      <c r="AT282" s="225" t="s">
        <v>149</v>
      </c>
      <c r="AU282" s="225" t="s">
        <v>83</v>
      </c>
      <c r="AY282" s="18" t="s">
        <v>147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8" t="s">
        <v>81</v>
      </c>
      <c r="BK282" s="226">
        <f>ROUND(I282*H282,2)</f>
        <v>0</v>
      </c>
      <c r="BL282" s="18" t="s">
        <v>153</v>
      </c>
      <c r="BM282" s="225" t="s">
        <v>398</v>
      </c>
    </row>
    <row r="283" spans="1:51" s="13" customFormat="1" ht="12">
      <c r="A283" s="13"/>
      <c r="B283" s="227"/>
      <c r="C283" s="228"/>
      <c r="D283" s="229" t="s">
        <v>155</v>
      </c>
      <c r="E283" s="230" t="s">
        <v>1</v>
      </c>
      <c r="F283" s="231" t="s">
        <v>399</v>
      </c>
      <c r="G283" s="228"/>
      <c r="H283" s="232">
        <v>4.619</v>
      </c>
      <c r="I283" s="233"/>
      <c r="J283" s="228"/>
      <c r="K283" s="228"/>
      <c r="L283" s="234"/>
      <c r="M283" s="235"/>
      <c r="N283" s="236"/>
      <c r="O283" s="236"/>
      <c r="P283" s="236"/>
      <c r="Q283" s="236"/>
      <c r="R283" s="236"/>
      <c r="S283" s="236"/>
      <c r="T283" s="23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8" t="s">
        <v>155</v>
      </c>
      <c r="AU283" s="238" t="s">
        <v>83</v>
      </c>
      <c r="AV283" s="13" t="s">
        <v>83</v>
      </c>
      <c r="AW283" s="13" t="s">
        <v>32</v>
      </c>
      <c r="AX283" s="13" t="s">
        <v>76</v>
      </c>
      <c r="AY283" s="238" t="s">
        <v>147</v>
      </c>
    </row>
    <row r="284" spans="1:51" s="13" customFormat="1" ht="12">
      <c r="A284" s="13"/>
      <c r="B284" s="227"/>
      <c r="C284" s="228"/>
      <c r="D284" s="229" t="s">
        <v>155</v>
      </c>
      <c r="E284" s="230" t="s">
        <v>1</v>
      </c>
      <c r="F284" s="231" t="s">
        <v>400</v>
      </c>
      <c r="G284" s="228"/>
      <c r="H284" s="232">
        <v>22.444</v>
      </c>
      <c r="I284" s="233"/>
      <c r="J284" s="228"/>
      <c r="K284" s="228"/>
      <c r="L284" s="234"/>
      <c r="M284" s="235"/>
      <c r="N284" s="236"/>
      <c r="O284" s="236"/>
      <c r="P284" s="236"/>
      <c r="Q284" s="236"/>
      <c r="R284" s="236"/>
      <c r="S284" s="236"/>
      <c r="T284" s="23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8" t="s">
        <v>155</v>
      </c>
      <c r="AU284" s="238" t="s">
        <v>83</v>
      </c>
      <c r="AV284" s="13" t="s">
        <v>83</v>
      </c>
      <c r="AW284" s="13" t="s">
        <v>32</v>
      </c>
      <c r="AX284" s="13" t="s">
        <v>76</v>
      </c>
      <c r="AY284" s="238" t="s">
        <v>147</v>
      </c>
    </row>
    <row r="285" spans="1:51" s="13" customFormat="1" ht="12">
      <c r="A285" s="13"/>
      <c r="B285" s="227"/>
      <c r="C285" s="228"/>
      <c r="D285" s="229" t="s">
        <v>155</v>
      </c>
      <c r="E285" s="230" t="s">
        <v>1</v>
      </c>
      <c r="F285" s="231" t="s">
        <v>401</v>
      </c>
      <c r="G285" s="228"/>
      <c r="H285" s="232">
        <v>4.04</v>
      </c>
      <c r="I285" s="233"/>
      <c r="J285" s="228"/>
      <c r="K285" s="228"/>
      <c r="L285" s="234"/>
      <c r="M285" s="235"/>
      <c r="N285" s="236"/>
      <c r="O285" s="236"/>
      <c r="P285" s="236"/>
      <c r="Q285" s="236"/>
      <c r="R285" s="236"/>
      <c r="S285" s="236"/>
      <c r="T285" s="23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8" t="s">
        <v>155</v>
      </c>
      <c r="AU285" s="238" t="s">
        <v>83</v>
      </c>
      <c r="AV285" s="13" t="s">
        <v>83</v>
      </c>
      <c r="AW285" s="13" t="s">
        <v>32</v>
      </c>
      <c r="AX285" s="13" t="s">
        <v>76</v>
      </c>
      <c r="AY285" s="238" t="s">
        <v>147</v>
      </c>
    </row>
    <row r="286" spans="1:51" s="15" customFormat="1" ht="12">
      <c r="A286" s="15"/>
      <c r="B286" s="249"/>
      <c r="C286" s="250"/>
      <c r="D286" s="229" t="s">
        <v>155</v>
      </c>
      <c r="E286" s="251" t="s">
        <v>1</v>
      </c>
      <c r="F286" s="252" t="s">
        <v>173</v>
      </c>
      <c r="G286" s="250"/>
      <c r="H286" s="253">
        <v>31.103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9" t="s">
        <v>155</v>
      </c>
      <c r="AU286" s="259" t="s">
        <v>83</v>
      </c>
      <c r="AV286" s="15" t="s">
        <v>153</v>
      </c>
      <c r="AW286" s="15" t="s">
        <v>32</v>
      </c>
      <c r="AX286" s="15" t="s">
        <v>81</v>
      </c>
      <c r="AY286" s="259" t="s">
        <v>147</v>
      </c>
    </row>
    <row r="287" spans="1:65" s="2" customFormat="1" ht="24.15" customHeight="1">
      <c r="A287" s="39"/>
      <c r="B287" s="40"/>
      <c r="C287" s="213" t="s">
        <v>402</v>
      </c>
      <c r="D287" s="213" t="s">
        <v>149</v>
      </c>
      <c r="E287" s="214" t="s">
        <v>403</v>
      </c>
      <c r="F287" s="215" t="s">
        <v>404</v>
      </c>
      <c r="G287" s="216" t="s">
        <v>152</v>
      </c>
      <c r="H287" s="217">
        <v>24.924</v>
      </c>
      <c r="I287" s="218"/>
      <c r="J287" s="219">
        <f>ROUND(I287*H287,2)</f>
        <v>0</v>
      </c>
      <c r="K287" s="220"/>
      <c r="L287" s="45"/>
      <c r="M287" s="221" t="s">
        <v>1</v>
      </c>
      <c r="N287" s="222" t="s">
        <v>41</v>
      </c>
      <c r="O287" s="92"/>
      <c r="P287" s="223">
        <f>O287*H287</f>
        <v>0</v>
      </c>
      <c r="Q287" s="223">
        <v>0.07571</v>
      </c>
      <c r="R287" s="223">
        <f>Q287*H287</f>
        <v>1.8869960399999999</v>
      </c>
      <c r="S287" s="223">
        <v>0</v>
      </c>
      <c r="T287" s="22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153</v>
      </c>
      <c r="AT287" s="225" t="s">
        <v>149</v>
      </c>
      <c r="AU287" s="225" t="s">
        <v>83</v>
      </c>
      <c r="AY287" s="18" t="s">
        <v>147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8" t="s">
        <v>81</v>
      </c>
      <c r="BK287" s="226">
        <f>ROUND(I287*H287,2)</f>
        <v>0</v>
      </c>
      <c r="BL287" s="18" t="s">
        <v>153</v>
      </c>
      <c r="BM287" s="225" t="s">
        <v>405</v>
      </c>
    </row>
    <row r="288" spans="1:51" s="13" customFormat="1" ht="12">
      <c r="A288" s="13"/>
      <c r="B288" s="227"/>
      <c r="C288" s="228"/>
      <c r="D288" s="229" t="s">
        <v>155</v>
      </c>
      <c r="E288" s="230" t="s">
        <v>1</v>
      </c>
      <c r="F288" s="231" t="s">
        <v>406</v>
      </c>
      <c r="G288" s="228"/>
      <c r="H288" s="232">
        <v>24.924</v>
      </c>
      <c r="I288" s="233"/>
      <c r="J288" s="228"/>
      <c r="K288" s="228"/>
      <c r="L288" s="234"/>
      <c r="M288" s="235"/>
      <c r="N288" s="236"/>
      <c r="O288" s="236"/>
      <c r="P288" s="236"/>
      <c r="Q288" s="236"/>
      <c r="R288" s="236"/>
      <c r="S288" s="236"/>
      <c r="T288" s="23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8" t="s">
        <v>155</v>
      </c>
      <c r="AU288" s="238" t="s">
        <v>83</v>
      </c>
      <c r="AV288" s="13" t="s">
        <v>83</v>
      </c>
      <c r="AW288" s="13" t="s">
        <v>32</v>
      </c>
      <c r="AX288" s="13" t="s">
        <v>81</v>
      </c>
      <c r="AY288" s="238" t="s">
        <v>147</v>
      </c>
    </row>
    <row r="289" spans="1:65" s="2" customFormat="1" ht="24.15" customHeight="1">
      <c r="A289" s="39"/>
      <c r="B289" s="40"/>
      <c r="C289" s="213" t="s">
        <v>407</v>
      </c>
      <c r="D289" s="213" t="s">
        <v>149</v>
      </c>
      <c r="E289" s="214" t="s">
        <v>408</v>
      </c>
      <c r="F289" s="215" t="s">
        <v>409</v>
      </c>
      <c r="G289" s="216" t="s">
        <v>368</v>
      </c>
      <c r="H289" s="217">
        <v>35.92</v>
      </c>
      <c r="I289" s="218"/>
      <c r="J289" s="219">
        <f>ROUND(I289*H289,2)</f>
        <v>0</v>
      </c>
      <c r="K289" s="220"/>
      <c r="L289" s="45"/>
      <c r="M289" s="221" t="s">
        <v>1</v>
      </c>
      <c r="N289" s="222" t="s">
        <v>41</v>
      </c>
      <c r="O289" s="92"/>
      <c r="P289" s="223">
        <f>O289*H289</f>
        <v>0</v>
      </c>
      <c r="Q289" s="223">
        <v>8E-05</v>
      </c>
      <c r="R289" s="223">
        <f>Q289*H289</f>
        <v>0.0028736000000000005</v>
      </c>
      <c r="S289" s="223">
        <v>0</v>
      </c>
      <c r="T289" s="224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5" t="s">
        <v>153</v>
      </c>
      <c r="AT289" s="225" t="s">
        <v>149</v>
      </c>
      <c r="AU289" s="225" t="s">
        <v>83</v>
      </c>
      <c r="AY289" s="18" t="s">
        <v>147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8" t="s">
        <v>81</v>
      </c>
      <c r="BK289" s="226">
        <f>ROUND(I289*H289,2)</f>
        <v>0</v>
      </c>
      <c r="BL289" s="18" t="s">
        <v>153</v>
      </c>
      <c r="BM289" s="225" t="s">
        <v>410</v>
      </c>
    </row>
    <row r="290" spans="1:51" s="13" customFormat="1" ht="12">
      <c r="A290" s="13"/>
      <c r="B290" s="227"/>
      <c r="C290" s="228"/>
      <c r="D290" s="229" t="s">
        <v>155</v>
      </c>
      <c r="E290" s="230" t="s">
        <v>1</v>
      </c>
      <c r="F290" s="231" t="s">
        <v>411</v>
      </c>
      <c r="G290" s="228"/>
      <c r="H290" s="232">
        <v>35.92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8" t="s">
        <v>155</v>
      </c>
      <c r="AU290" s="238" t="s">
        <v>83</v>
      </c>
      <c r="AV290" s="13" t="s">
        <v>83</v>
      </c>
      <c r="AW290" s="13" t="s">
        <v>32</v>
      </c>
      <c r="AX290" s="13" t="s">
        <v>81</v>
      </c>
      <c r="AY290" s="238" t="s">
        <v>147</v>
      </c>
    </row>
    <row r="291" spans="1:65" s="2" customFormat="1" ht="24.15" customHeight="1">
      <c r="A291" s="39"/>
      <c r="B291" s="40"/>
      <c r="C291" s="213" t="s">
        <v>412</v>
      </c>
      <c r="D291" s="213" t="s">
        <v>149</v>
      </c>
      <c r="E291" s="214" t="s">
        <v>413</v>
      </c>
      <c r="F291" s="215" t="s">
        <v>414</v>
      </c>
      <c r="G291" s="216" t="s">
        <v>368</v>
      </c>
      <c r="H291" s="217">
        <v>18.18</v>
      </c>
      <c r="I291" s="218"/>
      <c r="J291" s="219">
        <f>ROUND(I291*H291,2)</f>
        <v>0</v>
      </c>
      <c r="K291" s="220"/>
      <c r="L291" s="45"/>
      <c r="M291" s="221" t="s">
        <v>1</v>
      </c>
      <c r="N291" s="222" t="s">
        <v>41</v>
      </c>
      <c r="O291" s="92"/>
      <c r="P291" s="223">
        <f>O291*H291</f>
        <v>0</v>
      </c>
      <c r="Q291" s="223">
        <v>0.00012</v>
      </c>
      <c r="R291" s="223">
        <f>Q291*H291</f>
        <v>0.0021816</v>
      </c>
      <c r="S291" s="223">
        <v>0</v>
      </c>
      <c r="T291" s="22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5" t="s">
        <v>153</v>
      </c>
      <c r="AT291" s="225" t="s">
        <v>149</v>
      </c>
      <c r="AU291" s="225" t="s">
        <v>83</v>
      </c>
      <c r="AY291" s="18" t="s">
        <v>147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8" t="s">
        <v>81</v>
      </c>
      <c r="BK291" s="226">
        <f>ROUND(I291*H291,2)</f>
        <v>0</v>
      </c>
      <c r="BL291" s="18" t="s">
        <v>153</v>
      </c>
      <c r="BM291" s="225" t="s">
        <v>415</v>
      </c>
    </row>
    <row r="292" spans="1:51" s="13" customFormat="1" ht="12">
      <c r="A292" s="13"/>
      <c r="B292" s="227"/>
      <c r="C292" s="228"/>
      <c r="D292" s="229" t="s">
        <v>155</v>
      </c>
      <c r="E292" s="230" t="s">
        <v>1</v>
      </c>
      <c r="F292" s="231" t="s">
        <v>416</v>
      </c>
      <c r="G292" s="228"/>
      <c r="H292" s="232">
        <v>18.18</v>
      </c>
      <c r="I292" s="233"/>
      <c r="J292" s="228"/>
      <c r="K292" s="228"/>
      <c r="L292" s="234"/>
      <c r="M292" s="235"/>
      <c r="N292" s="236"/>
      <c r="O292" s="236"/>
      <c r="P292" s="236"/>
      <c r="Q292" s="236"/>
      <c r="R292" s="236"/>
      <c r="S292" s="236"/>
      <c r="T292" s="23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8" t="s">
        <v>155</v>
      </c>
      <c r="AU292" s="238" t="s">
        <v>83</v>
      </c>
      <c r="AV292" s="13" t="s">
        <v>83</v>
      </c>
      <c r="AW292" s="13" t="s">
        <v>32</v>
      </c>
      <c r="AX292" s="13" t="s">
        <v>81</v>
      </c>
      <c r="AY292" s="238" t="s">
        <v>147</v>
      </c>
    </row>
    <row r="293" spans="1:65" s="2" customFormat="1" ht="24.15" customHeight="1">
      <c r="A293" s="39"/>
      <c r="B293" s="40"/>
      <c r="C293" s="213" t="s">
        <v>417</v>
      </c>
      <c r="D293" s="213" t="s">
        <v>149</v>
      </c>
      <c r="E293" s="214" t="s">
        <v>418</v>
      </c>
      <c r="F293" s="215" t="s">
        <v>419</v>
      </c>
      <c r="G293" s="216" t="s">
        <v>368</v>
      </c>
      <c r="H293" s="217">
        <v>37.2</v>
      </c>
      <c r="I293" s="218"/>
      <c r="J293" s="219">
        <f>ROUND(I293*H293,2)</f>
        <v>0</v>
      </c>
      <c r="K293" s="220"/>
      <c r="L293" s="45"/>
      <c r="M293" s="221" t="s">
        <v>1</v>
      </c>
      <c r="N293" s="222" t="s">
        <v>41</v>
      </c>
      <c r="O293" s="92"/>
      <c r="P293" s="223">
        <f>O293*H293</f>
        <v>0</v>
      </c>
      <c r="Q293" s="223">
        <v>0.00013</v>
      </c>
      <c r="R293" s="223">
        <f>Q293*H293</f>
        <v>0.004836</v>
      </c>
      <c r="S293" s="223">
        <v>0</v>
      </c>
      <c r="T293" s="224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5" t="s">
        <v>153</v>
      </c>
      <c r="AT293" s="225" t="s">
        <v>149</v>
      </c>
      <c r="AU293" s="225" t="s">
        <v>83</v>
      </c>
      <c r="AY293" s="18" t="s">
        <v>147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8" t="s">
        <v>81</v>
      </c>
      <c r="BK293" s="226">
        <f>ROUND(I293*H293,2)</f>
        <v>0</v>
      </c>
      <c r="BL293" s="18" t="s">
        <v>153</v>
      </c>
      <c r="BM293" s="225" t="s">
        <v>420</v>
      </c>
    </row>
    <row r="294" spans="1:51" s="13" customFormat="1" ht="12">
      <c r="A294" s="13"/>
      <c r="B294" s="227"/>
      <c r="C294" s="228"/>
      <c r="D294" s="229" t="s">
        <v>155</v>
      </c>
      <c r="E294" s="230" t="s">
        <v>1</v>
      </c>
      <c r="F294" s="231" t="s">
        <v>421</v>
      </c>
      <c r="G294" s="228"/>
      <c r="H294" s="232">
        <v>37.2</v>
      </c>
      <c r="I294" s="233"/>
      <c r="J294" s="228"/>
      <c r="K294" s="228"/>
      <c r="L294" s="234"/>
      <c r="M294" s="235"/>
      <c r="N294" s="236"/>
      <c r="O294" s="236"/>
      <c r="P294" s="236"/>
      <c r="Q294" s="236"/>
      <c r="R294" s="236"/>
      <c r="S294" s="236"/>
      <c r="T294" s="23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8" t="s">
        <v>155</v>
      </c>
      <c r="AU294" s="238" t="s">
        <v>83</v>
      </c>
      <c r="AV294" s="13" t="s">
        <v>83</v>
      </c>
      <c r="AW294" s="13" t="s">
        <v>32</v>
      </c>
      <c r="AX294" s="13" t="s">
        <v>81</v>
      </c>
      <c r="AY294" s="238" t="s">
        <v>147</v>
      </c>
    </row>
    <row r="295" spans="1:65" s="2" customFormat="1" ht="16.5" customHeight="1">
      <c r="A295" s="39"/>
      <c r="B295" s="40"/>
      <c r="C295" s="213" t="s">
        <v>422</v>
      </c>
      <c r="D295" s="213" t="s">
        <v>149</v>
      </c>
      <c r="E295" s="214" t="s">
        <v>423</v>
      </c>
      <c r="F295" s="215" t="s">
        <v>424</v>
      </c>
      <c r="G295" s="216" t="s">
        <v>152</v>
      </c>
      <c r="H295" s="217">
        <v>1.26</v>
      </c>
      <c r="I295" s="218"/>
      <c r="J295" s="219">
        <f>ROUND(I295*H295,2)</f>
        <v>0</v>
      </c>
      <c r="K295" s="220"/>
      <c r="L295" s="45"/>
      <c r="M295" s="221" t="s">
        <v>1</v>
      </c>
      <c r="N295" s="222" t="s">
        <v>41</v>
      </c>
      <c r="O295" s="92"/>
      <c r="P295" s="223">
        <f>O295*H295</f>
        <v>0</v>
      </c>
      <c r="Q295" s="223">
        <v>0.05225</v>
      </c>
      <c r="R295" s="223">
        <f>Q295*H295</f>
        <v>0.065835</v>
      </c>
      <c r="S295" s="223">
        <v>0</v>
      </c>
      <c r="T295" s="224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5" t="s">
        <v>153</v>
      </c>
      <c r="AT295" s="225" t="s">
        <v>149</v>
      </c>
      <c r="AU295" s="225" t="s">
        <v>83</v>
      </c>
      <c r="AY295" s="18" t="s">
        <v>147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8" t="s">
        <v>81</v>
      </c>
      <c r="BK295" s="226">
        <f>ROUND(I295*H295,2)</f>
        <v>0</v>
      </c>
      <c r="BL295" s="18" t="s">
        <v>153</v>
      </c>
      <c r="BM295" s="225" t="s">
        <v>425</v>
      </c>
    </row>
    <row r="296" spans="1:51" s="14" customFormat="1" ht="12">
      <c r="A296" s="14"/>
      <c r="B296" s="239"/>
      <c r="C296" s="240"/>
      <c r="D296" s="229" t="s">
        <v>155</v>
      </c>
      <c r="E296" s="241" t="s">
        <v>1</v>
      </c>
      <c r="F296" s="242" t="s">
        <v>426</v>
      </c>
      <c r="G296" s="240"/>
      <c r="H296" s="241" t="s">
        <v>1</v>
      </c>
      <c r="I296" s="243"/>
      <c r="J296" s="240"/>
      <c r="K296" s="240"/>
      <c r="L296" s="244"/>
      <c r="M296" s="245"/>
      <c r="N296" s="246"/>
      <c r="O296" s="246"/>
      <c r="P296" s="246"/>
      <c r="Q296" s="246"/>
      <c r="R296" s="246"/>
      <c r="S296" s="246"/>
      <c r="T296" s="24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8" t="s">
        <v>155</v>
      </c>
      <c r="AU296" s="248" t="s">
        <v>83</v>
      </c>
      <c r="AV296" s="14" t="s">
        <v>81</v>
      </c>
      <c r="AW296" s="14" t="s">
        <v>32</v>
      </c>
      <c r="AX296" s="14" t="s">
        <v>76</v>
      </c>
      <c r="AY296" s="248" t="s">
        <v>147</v>
      </c>
    </row>
    <row r="297" spans="1:51" s="13" customFormat="1" ht="12">
      <c r="A297" s="13"/>
      <c r="B297" s="227"/>
      <c r="C297" s="228"/>
      <c r="D297" s="229" t="s">
        <v>155</v>
      </c>
      <c r="E297" s="230" t="s">
        <v>1</v>
      </c>
      <c r="F297" s="231" t="s">
        <v>427</v>
      </c>
      <c r="G297" s="228"/>
      <c r="H297" s="232">
        <v>1.26</v>
      </c>
      <c r="I297" s="233"/>
      <c r="J297" s="228"/>
      <c r="K297" s="228"/>
      <c r="L297" s="234"/>
      <c r="M297" s="235"/>
      <c r="N297" s="236"/>
      <c r="O297" s="236"/>
      <c r="P297" s="236"/>
      <c r="Q297" s="236"/>
      <c r="R297" s="236"/>
      <c r="S297" s="236"/>
      <c r="T297" s="23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8" t="s">
        <v>155</v>
      </c>
      <c r="AU297" s="238" t="s">
        <v>83</v>
      </c>
      <c r="AV297" s="13" t="s">
        <v>83</v>
      </c>
      <c r="AW297" s="13" t="s">
        <v>32</v>
      </c>
      <c r="AX297" s="13" t="s">
        <v>81</v>
      </c>
      <c r="AY297" s="238" t="s">
        <v>147</v>
      </c>
    </row>
    <row r="298" spans="1:65" s="2" customFormat="1" ht="16.5" customHeight="1">
      <c r="A298" s="39"/>
      <c r="B298" s="40"/>
      <c r="C298" s="213" t="s">
        <v>428</v>
      </c>
      <c r="D298" s="213" t="s">
        <v>149</v>
      </c>
      <c r="E298" s="214" t="s">
        <v>429</v>
      </c>
      <c r="F298" s="215" t="s">
        <v>430</v>
      </c>
      <c r="G298" s="216" t="s">
        <v>152</v>
      </c>
      <c r="H298" s="217">
        <v>20.305</v>
      </c>
      <c r="I298" s="218"/>
      <c r="J298" s="219">
        <f>ROUND(I298*H298,2)</f>
        <v>0</v>
      </c>
      <c r="K298" s="220"/>
      <c r="L298" s="45"/>
      <c r="M298" s="221" t="s">
        <v>1</v>
      </c>
      <c r="N298" s="222" t="s">
        <v>41</v>
      </c>
      <c r="O298" s="92"/>
      <c r="P298" s="223">
        <f>O298*H298</f>
        <v>0</v>
      </c>
      <c r="Q298" s="223">
        <v>0.06177</v>
      </c>
      <c r="R298" s="223">
        <f>Q298*H298</f>
        <v>1.25423985</v>
      </c>
      <c r="S298" s="223">
        <v>0</v>
      </c>
      <c r="T298" s="22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5" t="s">
        <v>153</v>
      </c>
      <c r="AT298" s="225" t="s">
        <v>149</v>
      </c>
      <c r="AU298" s="225" t="s">
        <v>83</v>
      </c>
      <c r="AY298" s="18" t="s">
        <v>147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8" t="s">
        <v>81</v>
      </c>
      <c r="BK298" s="226">
        <f>ROUND(I298*H298,2)</f>
        <v>0</v>
      </c>
      <c r="BL298" s="18" t="s">
        <v>153</v>
      </c>
      <c r="BM298" s="225" t="s">
        <v>431</v>
      </c>
    </row>
    <row r="299" spans="1:51" s="13" customFormat="1" ht="12">
      <c r="A299" s="13"/>
      <c r="B299" s="227"/>
      <c r="C299" s="228"/>
      <c r="D299" s="229" t="s">
        <v>155</v>
      </c>
      <c r="E299" s="230" t="s">
        <v>1</v>
      </c>
      <c r="F299" s="231" t="s">
        <v>432</v>
      </c>
      <c r="G299" s="228"/>
      <c r="H299" s="232">
        <v>10.757</v>
      </c>
      <c r="I299" s="233"/>
      <c r="J299" s="228"/>
      <c r="K299" s="228"/>
      <c r="L299" s="234"/>
      <c r="M299" s="235"/>
      <c r="N299" s="236"/>
      <c r="O299" s="236"/>
      <c r="P299" s="236"/>
      <c r="Q299" s="236"/>
      <c r="R299" s="236"/>
      <c r="S299" s="236"/>
      <c r="T299" s="23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8" t="s">
        <v>155</v>
      </c>
      <c r="AU299" s="238" t="s">
        <v>83</v>
      </c>
      <c r="AV299" s="13" t="s">
        <v>83</v>
      </c>
      <c r="AW299" s="13" t="s">
        <v>32</v>
      </c>
      <c r="AX299" s="13" t="s">
        <v>76</v>
      </c>
      <c r="AY299" s="238" t="s">
        <v>147</v>
      </c>
    </row>
    <row r="300" spans="1:51" s="13" customFormat="1" ht="12">
      <c r="A300" s="13"/>
      <c r="B300" s="227"/>
      <c r="C300" s="228"/>
      <c r="D300" s="229" t="s">
        <v>155</v>
      </c>
      <c r="E300" s="230" t="s">
        <v>1</v>
      </c>
      <c r="F300" s="231" t="s">
        <v>433</v>
      </c>
      <c r="G300" s="228"/>
      <c r="H300" s="232">
        <v>9.548</v>
      </c>
      <c r="I300" s="233"/>
      <c r="J300" s="228"/>
      <c r="K300" s="228"/>
      <c r="L300" s="234"/>
      <c r="M300" s="235"/>
      <c r="N300" s="236"/>
      <c r="O300" s="236"/>
      <c r="P300" s="236"/>
      <c r="Q300" s="236"/>
      <c r="R300" s="236"/>
      <c r="S300" s="236"/>
      <c r="T300" s="23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8" t="s">
        <v>155</v>
      </c>
      <c r="AU300" s="238" t="s">
        <v>83</v>
      </c>
      <c r="AV300" s="13" t="s">
        <v>83</v>
      </c>
      <c r="AW300" s="13" t="s">
        <v>32</v>
      </c>
      <c r="AX300" s="13" t="s">
        <v>76</v>
      </c>
      <c r="AY300" s="238" t="s">
        <v>147</v>
      </c>
    </row>
    <row r="301" spans="1:51" s="15" customFormat="1" ht="12">
      <c r="A301" s="15"/>
      <c r="B301" s="249"/>
      <c r="C301" s="250"/>
      <c r="D301" s="229" t="s">
        <v>155</v>
      </c>
      <c r="E301" s="251" t="s">
        <v>1</v>
      </c>
      <c r="F301" s="252" t="s">
        <v>173</v>
      </c>
      <c r="G301" s="250"/>
      <c r="H301" s="253">
        <v>20.305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9" t="s">
        <v>155</v>
      </c>
      <c r="AU301" s="259" t="s">
        <v>83</v>
      </c>
      <c r="AV301" s="15" t="s">
        <v>153</v>
      </c>
      <c r="AW301" s="15" t="s">
        <v>32</v>
      </c>
      <c r="AX301" s="15" t="s">
        <v>81</v>
      </c>
      <c r="AY301" s="259" t="s">
        <v>147</v>
      </c>
    </row>
    <row r="302" spans="1:65" s="2" customFormat="1" ht="16.5" customHeight="1">
      <c r="A302" s="39"/>
      <c r="B302" s="40"/>
      <c r="C302" s="213" t="s">
        <v>434</v>
      </c>
      <c r="D302" s="213" t="s">
        <v>149</v>
      </c>
      <c r="E302" s="214" t="s">
        <v>435</v>
      </c>
      <c r="F302" s="215" t="s">
        <v>436</v>
      </c>
      <c r="G302" s="216" t="s">
        <v>152</v>
      </c>
      <c r="H302" s="217">
        <v>7.72</v>
      </c>
      <c r="I302" s="218"/>
      <c r="J302" s="219">
        <f>ROUND(I302*H302,2)</f>
        <v>0</v>
      </c>
      <c r="K302" s="220"/>
      <c r="L302" s="45"/>
      <c r="M302" s="221" t="s">
        <v>1</v>
      </c>
      <c r="N302" s="222" t="s">
        <v>41</v>
      </c>
      <c r="O302" s="92"/>
      <c r="P302" s="223">
        <f>O302*H302</f>
        <v>0</v>
      </c>
      <c r="Q302" s="223">
        <v>0.07991</v>
      </c>
      <c r="R302" s="223">
        <f>Q302*H302</f>
        <v>0.6169051999999999</v>
      </c>
      <c r="S302" s="223">
        <v>0</v>
      </c>
      <c r="T302" s="224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5" t="s">
        <v>153</v>
      </c>
      <c r="AT302" s="225" t="s">
        <v>149</v>
      </c>
      <c r="AU302" s="225" t="s">
        <v>83</v>
      </c>
      <c r="AY302" s="18" t="s">
        <v>147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8" t="s">
        <v>81</v>
      </c>
      <c r="BK302" s="226">
        <f>ROUND(I302*H302,2)</f>
        <v>0</v>
      </c>
      <c r="BL302" s="18" t="s">
        <v>153</v>
      </c>
      <c r="BM302" s="225" t="s">
        <v>437</v>
      </c>
    </row>
    <row r="303" spans="1:51" s="14" customFormat="1" ht="12">
      <c r="A303" s="14"/>
      <c r="B303" s="239"/>
      <c r="C303" s="240"/>
      <c r="D303" s="229" t="s">
        <v>155</v>
      </c>
      <c r="E303" s="241" t="s">
        <v>1</v>
      </c>
      <c r="F303" s="242" t="s">
        <v>438</v>
      </c>
      <c r="G303" s="240"/>
      <c r="H303" s="241" t="s">
        <v>1</v>
      </c>
      <c r="I303" s="243"/>
      <c r="J303" s="240"/>
      <c r="K303" s="240"/>
      <c r="L303" s="244"/>
      <c r="M303" s="245"/>
      <c r="N303" s="246"/>
      <c r="O303" s="246"/>
      <c r="P303" s="246"/>
      <c r="Q303" s="246"/>
      <c r="R303" s="246"/>
      <c r="S303" s="246"/>
      <c r="T303" s="247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8" t="s">
        <v>155</v>
      </c>
      <c r="AU303" s="248" t="s">
        <v>83</v>
      </c>
      <c r="AV303" s="14" t="s">
        <v>81</v>
      </c>
      <c r="AW303" s="14" t="s">
        <v>32</v>
      </c>
      <c r="AX303" s="14" t="s">
        <v>76</v>
      </c>
      <c r="AY303" s="248" t="s">
        <v>147</v>
      </c>
    </row>
    <row r="304" spans="1:51" s="13" customFormat="1" ht="12">
      <c r="A304" s="13"/>
      <c r="B304" s="227"/>
      <c r="C304" s="228"/>
      <c r="D304" s="229" t="s">
        <v>155</v>
      </c>
      <c r="E304" s="230" t="s">
        <v>1</v>
      </c>
      <c r="F304" s="231" t="s">
        <v>439</v>
      </c>
      <c r="G304" s="228"/>
      <c r="H304" s="232">
        <v>3.894</v>
      </c>
      <c r="I304" s="233"/>
      <c r="J304" s="228"/>
      <c r="K304" s="228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155</v>
      </c>
      <c r="AU304" s="238" t="s">
        <v>83</v>
      </c>
      <c r="AV304" s="13" t="s">
        <v>83</v>
      </c>
      <c r="AW304" s="13" t="s">
        <v>32</v>
      </c>
      <c r="AX304" s="13" t="s">
        <v>76</v>
      </c>
      <c r="AY304" s="238" t="s">
        <v>147</v>
      </c>
    </row>
    <row r="305" spans="1:51" s="14" customFormat="1" ht="12">
      <c r="A305" s="14"/>
      <c r="B305" s="239"/>
      <c r="C305" s="240"/>
      <c r="D305" s="229" t="s">
        <v>155</v>
      </c>
      <c r="E305" s="241" t="s">
        <v>1</v>
      </c>
      <c r="F305" s="242" t="s">
        <v>440</v>
      </c>
      <c r="G305" s="240"/>
      <c r="H305" s="241" t="s">
        <v>1</v>
      </c>
      <c r="I305" s="243"/>
      <c r="J305" s="240"/>
      <c r="K305" s="240"/>
      <c r="L305" s="244"/>
      <c r="M305" s="245"/>
      <c r="N305" s="246"/>
      <c r="O305" s="246"/>
      <c r="P305" s="246"/>
      <c r="Q305" s="246"/>
      <c r="R305" s="246"/>
      <c r="S305" s="246"/>
      <c r="T305" s="247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8" t="s">
        <v>155</v>
      </c>
      <c r="AU305" s="248" t="s">
        <v>83</v>
      </c>
      <c r="AV305" s="14" t="s">
        <v>81</v>
      </c>
      <c r="AW305" s="14" t="s">
        <v>32</v>
      </c>
      <c r="AX305" s="14" t="s">
        <v>76</v>
      </c>
      <c r="AY305" s="248" t="s">
        <v>147</v>
      </c>
    </row>
    <row r="306" spans="1:51" s="13" customFormat="1" ht="12">
      <c r="A306" s="13"/>
      <c r="B306" s="227"/>
      <c r="C306" s="228"/>
      <c r="D306" s="229" t="s">
        <v>155</v>
      </c>
      <c r="E306" s="230" t="s">
        <v>1</v>
      </c>
      <c r="F306" s="231" t="s">
        <v>441</v>
      </c>
      <c r="G306" s="228"/>
      <c r="H306" s="232">
        <v>3.826</v>
      </c>
      <c r="I306" s="233"/>
      <c r="J306" s="228"/>
      <c r="K306" s="228"/>
      <c r="L306" s="234"/>
      <c r="M306" s="235"/>
      <c r="N306" s="236"/>
      <c r="O306" s="236"/>
      <c r="P306" s="236"/>
      <c r="Q306" s="236"/>
      <c r="R306" s="236"/>
      <c r="S306" s="236"/>
      <c r="T306" s="23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8" t="s">
        <v>155</v>
      </c>
      <c r="AU306" s="238" t="s">
        <v>83</v>
      </c>
      <c r="AV306" s="13" t="s">
        <v>83</v>
      </c>
      <c r="AW306" s="13" t="s">
        <v>32</v>
      </c>
      <c r="AX306" s="13" t="s">
        <v>76</v>
      </c>
      <c r="AY306" s="238" t="s">
        <v>147</v>
      </c>
    </row>
    <row r="307" spans="1:51" s="15" customFormat="1" ht="12">
      <c r="A307" s="15"/>
      <c r="B307" s="249"/>
      <c r="C307" s="250"/>
      <c r="D307" s="229" t="s">
        <v>155</v>
      </c>
      <c r="E307" s="251" t="s">
        <v>1</v>
      </c>
      <c r="F307" s="252" t="s">
        <v>173</v>
      </c>
      <c r="G307" s="250"/>
      <c r="H307" s="253">
        <v>7.72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59" t="s">
        <v>155</v>
      </c>
      <c r="AU307" s="259" t="s">
        <v>83</v>
      </c>
      <c r="AV307" s="15" t="s">
        <v>153</v>
      </c>
      <c r="AW307" s="15" t="s">
        <v>32</v>
      </c>
      <c r="AX307" s="15" t="s">
        <v>81</v>
      </c>
      <c r="AY307" s="259" t="s">
        <v>147</v>
      </c>
    </row>
    <row r="308" spans="1:63" s="12" customFormat="1" ht="22.8" customHeight="1">
      <c r="A308" s="12"/>
      <c r="B308" s="197"/>
      <c r="C308" s="198"/>
      <c r="D308" s="199" t="s">
        <v>75</v>
      </c>
      <c r="E308" s="211" t="s">
        <v>153</v>
      </c>
      <c r="F308" s="211" t="s">
        <v>442</v>
      </c>
      <c r="G308" s="198"/>
      <c r="H308" s="198"/>
      <c r="I308" s="201"/>
      <c r="J308" s="212">
        <f>BK308</f>
        <v>0</v>
      </c>
      <c r="K308" s="198"/>
      <c r="L308" s="203"/>
      <c r="M308" s="204"/>
      <c r="N308" s="205"/>
      <c r="O308" s="205"/>
      <c r="P308" s="206">
        <f>SUM(P309:P314)</f>
        <v>0</v>
      </c>
      <c r="Q308" s="205"/>
      <c r="R308" s="206">
        <f>SUM(R309:R314)</f>
        <v>4.8460054800000005</v>
      </c>
      <c r="S308" s="205"/>
      <c r="T308" s="207">
        <f>SUM(T309:T314)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8" t="s">
        <v>81</v>
      </c>
      <c r="AT308" s="209" t="s">
        <v>75</v>
      </c>
      <c r="AU308" s="209" t="s">
        <v>81</v>
      </c>
      <c r="AY308" s="208" t="s">
        <v>147</v>
      </c>
      <c r="BK308" s="210">
        <f>SUM(BK309:BK314)</f>
        <v>0</v>
      </c>
    </row>
    <row r="309" spans="1:65" s="2" customFormat="1" ht="16.5" customHeight="1">
      <c r="A309" s="39"/>
      <c r="B309" s="40"/>
      <c r="C309" s="213" t="s">
        <v>443</v>
      </c>
      <c r="D309" s="213" t="s">
        <v>149</v>
      </c>
      <c r="E309" s="214" t="s">
        <v>444</v>
      </c>
      <c r="F309" s="215" t="s">
        <v>445</v>
      </c>
      <c r="G309" s="216" t="s">
        <v>217</v>
      </c>
      <c r="H309" s="217">
        <v>0.024</v>
      </c>
      <c r="I309" s="218"/>
      <c r="J309" s="219">
        <f>ROUND(I309*H309,2)</f>
        <v>0</v>
      </c>
      <c r="K309" s="220"/>
      <c r="L309" s="45"/>
      <c r="M309" s="221" t="s">
        <v>1</v>
      </c>
      <c r="N309" s="222" t="s">
        <v>41</v>
      </c>
      <c r="O309" s="92"/>
      <c r="P309" s="223">
        <f>O309*H309</f>
        <v>0</v>
      </c>
      <c r="Q309" s="223">
        <v>1.06277</v>
      </c>
      <c r="R309" s="223">
        <f>Q309*H309</f>
        <v>0.02550648</v>
      </c>
      <c r="S309" s="223">
        <v>0</v>
      </c>
      <c r="T309" s="224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5" t="s">
        <v>153</v>
      </c>
      <c r="AT309" s="225" t="s">
        <v>149</v>
      </c>
      <c r="AU309" s="225" t="s">
        <v>83</v>
      </c>
      <c r="AY309" s="18" t="s">
        <v>147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8" t="s">
        <v>81</v>
      </c>
      <c r="BK309" s="226">
        <f>ROUND(I309*H309,2)</f>
        <v>0</v>
      </c>
      <c r="BL309" s="18" t="s">
        <v>153</v>
      </c>
      <c r="BM309" s="225" t="s">
        <v>446</v>
      </c>
    </row>
    <row r="310" spans="1:51" s="13" customFormat="1" ht="12">
      <c r="A310" s="13"/>
      <c r="B310" s="227"/>
      <c r="C310" s="228"/>
      <c r="D310" s="229" t="s">
        <v>155</v>
      </c>
      <c r="E310" s="230" t="s">
        <v>1</v>
      </c>
      <c r="F310" s="231" t="s">
        <v>447</v>
      </c>
      <c r="G310" s="228"/>
      <c r="H310" s="232">
        <v>0.024</v>
      </c>
      <c r="I310" s="233"/>
      <c r="J310" s="228"/>
      <c r="K310" s="228"/>
      <c r="L310" s="234"/>
      <c r="M310" s="235"/>
      <c r="N310" s="236"/>
      <c r="O310" s="236"/>
      <c r="P310" s="236"/>
      <c r="Q310" s="236"/>
      <c r="R310" s="236"/>
      <c r="S310" s="236"/>
      <c r="T310" s="23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8" t="s">
        <v>155</v>
      </c>
      <c r="AU310" s="238" t="s">
        <v>83</v>
      </c>
      <c r="AV310" s="13" t="s">
        <v>83</v>
      </c>
      <c r="AW310" s="13" t="s">
        <v>32</v>
      </c>
      <c r="AX310" s="13" t="s">
        <v>81</v>
      </c>
      <c r="AY310" s="238" t="s">
        <v>147</v>
      </c>
    </row>
    <row r="311" spans="1:65" s="2" customFormat="1" ht="24.15" customHeight="1">
      <c r="A311" s="39"/>
      <c r="B311" s="40"/>
      <c r="C311" s="213" t="s">
        <v>448</v>
      </c>
      <c r="D311" s="213" t="s">
        <v>149</v>
      </c>
      <c r="E311" s="214" t="s">
        <v>449</v>
      </c>
      <c r="F311" s="215" t="s">
        <v>450</v>
      </c>
      <c r="G311" s="216" t="s">
        <v>167</v>
      </c>
      <c r="H311" s="217">
        <v>0.525</v>
      </c>
      <c r="I311" s="218"/>
      <c r="J311" s="219">
        <f>ROUND(I311*H311,2)</f>
        <v>0</v>
      </c>
      <c r="K311" s="220"/>
      <c r="L311" s="45"/>
      <c r="M311" s="221" t="s">
        <v>1</v>
      </c>
      <c r="N311" s="222" t="s">
        <v>41</v>
      </c>
      <c r="O311" s="92"/>
      <c r="P311" s="223">
        <f>O311*H311</f>
        <v>0</v>
      </c>
      <c r="Q311" s="223">
        <v>2.34276</v>
      </c>
      <c r="R311" s="223">
        <f>Q311*H311</f>
        <v>1.2299490000000002</v>
      </c>
      <c r="S311" s="223">
        <v>0</v>
      </c>
      <c r="T311" s="224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5" t="s">
        <v>153</v>
      </c>
      <c r="AT311" s="225" t="s">
        <v>149</v>
      </c>
      <c r="AU311" s="225" t="s">
        <v>83</v>
      </c>
      <c r="AY311" s="18" t="s">
        <v>147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8" t="s">
        <v>81</v>
      </c>
      <c r="BK311" s="226">
        <f>ROUND(I311*H311,2)</f>
        <v>0</v>
      </c>
      <c r="BL311" s="18" t="s">
        <v>153</v>
      </c>
      <c r="BM311" s="225" t="s">
        <v>451</v>
      </c>
    </row>
    <row r="312" spans="1:51" s="13" customFormat="1" ht="12">
      <c r="A312" s="13"/>
      <c r="B312" s="227"/>
      <c r="C312" s="228"/>
      <c r="D312" s="229" t="s">
        <v>155</v>
      </c>
      <c r="E312" s="230" t="s">
        <v>1</v>
      </c>
      <c r="F312" s="231" t="s">
        <v>452</v>
      </c>
      <c r="G312" s="228"/>
      <c r="H312" s="232">
        <v>0.525</v>
      </c>
      <c r="I312" s="233"/>
      <c r="J312" s="228"/>
      <c r="K312" s="228"/>
      <c r="L312" s="234"/>
      <c r="M312" s="235"/>
      <c r="N312" s="236"/>
      <c r="O312" s="236"/>
      <c r="P312" s="236"/>
      <c r="Q312" s="236"/>
      <c r="R312" s="236"/>
      <c r="S312" s="236"/>
      <c r="T312" s="23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8" t="s">
        <v>155</v>
      </c>
      <c r="AU312" s="238" t="s">
        <v>83</v>
      </c>
      <c r="AV312" s="13" t="s">
        <v>83</v>
      </c>
      <c r="AW312" s="13" t="s">
        <v>32</v>
      </c>
      <c r="AX312" s="13" t="s">
        <v>81</v>
      </c>
      <c r="AY312" s="238" t="s">
        <v>147</v>
      </c>
    </row>
    <row r="313" spans="1:65" s="2" customFormat="1" ht="24.15" customHeight="1">
      <c r="A313" s="39"/>
      <c r="B313" s="40"/>
      <c r="C313" s="213" t="s">
        <v>453</v>
      </c>
      <c r="D313" s="213" t="s">
        <v>149</v>
      </c>
      <c r="E313" s="214" t="s">
        <v>454</v>
      </c>
      <c r="F313" s="215" t="s">
        <v>455</v>
      </c>
      <c r="G313" s="216" t="s">
        <v>368</v>
      </c>
      <c r="H313" s="217">
        <v>9</v>
      </c>
      <c r="I313" s="218"/>
      <c r="J313" s="219">
        <f>ROUND(I313*H313,2)</f>
        <v>0</v>
      </c>
      <c r="K313" s="220"/>
      <c r="L313" s="45"/>
      <c r="M313" s="221" t="s">
        <v>1</v>
      </c>
      <c r="N313" s="222" t="s">
        <v>41</v>
      </c>
      <c r="O313" s="92"/>
      <c r="P313" s="223">
        <f>O313*H313</f>
        <v>0</v>
      </c>
      <c r="Q313" s="223">
        <v>0.39895</v>
      </c>
      <c r="R313" s="223">
        <f>Q313*H313</f>
        <v>3.5905500000000004</v>
      </c>
      <c r="S313" s="223">
        <v>0</v>
      </c>
      <c r="T313" s="224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5" t="s">
        <v>153</v>
      </c>
      <c r="AT313" s="225" t="s">
        <v>149</v>
      </c>
      <c r="AU313" s="225" t="s">
        <v>83</v>
      </c>
      <c r="AY313" s="18" t="s">
        <v>147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8" t="s">
        <v>81</v>
      </c>
      <c r="BK313" s="226">
        <f>ROUND(I313*H313,2)</f>
        <v>0</v>
      </c>
      <c r="BL313" s="18" t="s">
        <v>153</v>
      </c>
      <c r="BM313" s="225" t="s">
        <v>456</v>
      </c>
    </row>
    <row r="314" spans="1:51" s="13" customFormat="1" ht="12">
      <c r="A314" s="13"/>
      <c r="B314" s="227"/>
      <c r="C314" s="228"/>
      <c r="D314" s="229" t="s">
        <v>155</v>
      </c>
      <c r="E314" s="230" t="s">
        <v>1</v>
      </c>
      <c r="F314" s="231" t="s">
        <v>457</v>
      </c>
      <c r="G314" s="228"/>
      <c r="H314" s="232">
        <v>9</v>
      </c>
      <c r="I314" s="233"/>
      <c r="J314" s="228"/>
      <c r="K314" s="228"/>
      <c r="L314" s="234"/>
      <c r="M314" s="235"/>
      <c r="N314" s="236"/>
      <c r="O314" s="236"/>
      <c r="P314" s="236"/>
      <c r="Q314" s="236"/>
      <c r="R314" s="236"/>
      <c r="S314" s="236"/>
      <c r="T314" s="23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8" t="s">
        <v>155</v>
      </c>
      <c r="AU314" s="238" t="s">
        <v>83</v>
      </c>
      <c r="AV314" s="13" t="s">
        <v>83</v>
      </c>
      <c r="AW314" s="13" t="s">
        <v>32</v>
      </c>
      <c r="AX314" s="13" t="s">
        <v>81</v>
      </c>
      <c r="AY314" s="238" t="s">
        <v>147</v>
      </c>
    </row>
    <row r="315" spans="1:63" s="12" customFormat="1" ht="22.8" customHeight="1">
      <c r="A315" s="12"/>
      <c r="B315" s="197"/>
      <c r="C315" s="198"/>
      <c r="D315" s="199" t="s">
        <v>75</v>
      </c>
      <c r="E315" s="211" t="s">
        <v>174</v>
      </c>
      <c r="F315" s="211" t="s">
        <v>458</v>
      </c>
      <c r="G315" s="198"/>
      <c r="H315" s="198"/>
      <c r="I315" s="201"/>
      <c r="J315" s="212">
        <f>BK315</f>
        <v>0</v>
      </c>
      <c r="K315" s="198"/>
      <c r="L315" s="203"/>
      <c r="M315" s="204"/>
      <c r="N315" s="205"/>
      <c r="O315" s="205"/>
      <c r="P315" s="206">
        <f>SUM(P316:P327)</f>
        <v>0</v>
      </c>
      <c r="Q315" s="205"/>
      <c r="R315" s="206">
        <f>SUM(R316:R327)</f>
        <v>27.140046</v>
      </c>
      <c r="S315" s="205"/>
      <c r="T315" s="207">
        <f>SUM(T316:T327)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8" t="s">
        <v>81</v>
      </c>
      <c r="AT315" s="209" t="s">
        <v>75</v>
      </c>
      <c r="AU315" s="209" t="s">
        <v>81</v>
      </c>
      <c r="AY315" s="208" t="s">
        <v>147</v>
      </c>
      <c r="BK315" s="210">
        <f>SUM(BK316:BK327)</f>
        <v>0</v>
      </c>
    </row>
    <row r="316" spans="1:65" s="2" customFormat="1" ht="24.15" customHeight="1">
      <c r="A316" s="39"/>
      <c r="B316" s="40"/>
      <c r="C316" s="213" t="s">
        <v>459</v>
      </c>
      <c r="D316" s="213" t="s">
        <v>149</v>
      </c>
      <c r="E316" s="214" t="s">
        <v>460</v>
      </c>
      <c r="F316" s="215" t="s">
        <v>461</v>
      </c>
      <c r="G316" s="216" t="s">
        <v>152</v>
      </c>
      <c r="H316" s="217">
        <v>6.128</v>
      </c>
      <c r="I316" s="218"/>
      <c r="J316" s="219">
        <f>ROUND(I316*H316,2)</f>
        <v>0</v>
      </c>
      <c r="K316" s="220"/>
      <c r="L316" s="45"/>
      <c r="M316" s="221" t="s">
        <v>1</v>
      </c>
      <c r="N316" s="222" t="s">
        <v>41</v>
      </c>
      <c r="O316" s="92"/>
      <c r="P316" s="223">
        <f>O316*H316</f>
        <v>0</v>
      </c>
      <c r="Q316" s="223">
        <v>0.106</v>
      </c>
      <c r="R316" s="223">
        <f>Q316*H316</f>
        <v>0.649568</v>
      </c>
      <c r="S316" s="223">
        <v>0</v>
      </c>
      <c r="T316" s="224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153</v>
      </c>
      <c r="AT316" s="225" t="s">
        <v>149</v>
      </c>
      <c r="AU316" s="225" t="s">
        <v>83</v>
      </c>
      <c r="AY316" s="18" t="s">
        <v>147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8" t="s">
        <v>81</v>
      </c>
      <c r="BK316" s="226">
        <f>ROUND(I316*H316,2)</f>
        <v>0</v>
      </c>
      <c r="BL316" s="18" t="s">
        <v>153</v>
      </c>
      <c r="BM316" s="225" t="s">
        <v>462</v>
      </c>
    </row>
    <row r="317" spans="1:51" s="13" customFormat="1" ht="12">
      <c r="A317" s="13"/>
      <c r="B317" s="227"/>
      <c r="C317" s="228"/>
      <c r="D317" s="229" t="s">
        <v>155</v>
      </c>
      <c r="E317" s="230" t="s">
        <v>1</v>
      </c>
      <c r="F317" s="231" t="s">
        <v>463</v>
      </c>
      <c r="G317" s="228"/>
      <c r="H317" s="232">
        <v>6.128</v>
      </c>
      <c r="I317" s="233"/>
      <c r="J317" s="228"/>
      <c r="K317" s="228"/>
      <c r="L317" s="234"/>
      <c r="M317" s="235"/>
      <c r="N317" s="236"/>
      <c r="O317" s="236"/>
      <c r="P317" s="236"/>
      <c r="Q317" s="236"/>
      <c r="R317" s="236"/>
      <c r="S317" s="236"/>
      <c r="T317" s="23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8" t="s">
        <v>155</v>
      </c>
      <c r="AU317" s="238" t="s">
        <v>83</v>
      </c>
      <c r="AV317" s="13" t="s">
        <v>83</v>
      </c>
      <c r="AW317" s="13" t="s">
        <v>32</v>
      </c>
      <c r="AX317" s="13" t="s">
        <v>81</v>
      </c>
      <c r="AY317" s="238" t="s">
        <v>147</v>
      </c>
    </row>
    <row r="318" spans="1:65" s="2" customFormat="1" ht="24.15" customHeight="1">
      <c r="A318" s="39"/>
      <c r="B318" s="40"/>
      <c r="C318" s="213" t="s">
        <v>464</v>
      </c>
      <c r="D318" s="213" t="s">
        <v>149</v>
      </c>
      <c r="E318" s="214" t="s">
        <v>465</v>
      </c>
      <c r="F318" s="215" t="s">
        <v>466</v>
      </c>
      <c r="G318" s="216" t="s">
        <v>152</v>
      </c>
      <c r="H318" s="217">
        <v>6.128</v>
      </c>
      <c r="I318" s="218"/>
      <c r="J318" s="219">
        <f>ROUND(I318*H318,2)</f>
        <v>0</v>
      </c>
      <c r="K318" s="220"/>
      <c r="L318" s="45"/>
      <c r="M318" s="221" t="s">
        <v>1</v>
      </c>
      <c r="N318" s="222" t="s">
        <v>41</v>
      </c>
      <c r="O318" s="92"/>
      <c r="P318" s="223">
        <f>O318*H318</f>
        <v>0</v>
      </c>
      <c r="Q318" s="223">
        <v>0.197</v>
      </c>
      <c r="R318" s="223">
        <f>Q318*H318</f>
        <v>1.207216</v>
      </c>
      <c r="S318" s="223">
        <v>0</v>
      </c>
      <c r="T318" s="22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5" t="s">
        <v>153</v>
      </c>
      <c r="AT318" s="225" t="s">
        <v>149</v>
      </c>
      <c r="AU318" s="225" t="s">
        <v>83</v>
      </c>
      <c r="AY318" s="18" t="s">
        <v>147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8" t="s">
        <v>81</v>
      </c>
      <c r="BK318" s="226">
        <f>ROUND(I318*H318,2)</f>
        <v>0</v>
      </c>
      <c r="BL318" s="18" t="s">
        <v>153</v>
      </c>
      <c r="BM318" s="225" t="s">
        <v>467</v>
      </c>
    </row>
    <row r="319" spans="1:65" s="2" customFormat="1" ht="24.15" customHeight="1">
      <c r="A319" s="39"/>
      <c r="B319" s="40"/>
      <c r="C319" s="213" t="s">
        <v>468</v>
      </c>
      <c r="D319" s="213" t="s">
        <v>149</v>
      </c>
      <c r="E319" s="214" t="s">
        <v>469</v>
      </c>
      <c r="F319" s="215" t="s">
        <v>470</v>
      </c>
      <c r="G319" s="216" t="s">
        <v>152</v>
      </c>
      <c r="H319" s="217">
        <v>21.8</v>
      </c>
      <c r="I319" s="218"/>
      <c r="J319" s="219">
        <f>ROUND(I319*H319,2)</f>
        <v>0</v>
      </c>
      <c r="K319" s="220"/>
      <c r="L319" s="45"/>
      <c r="M319" s="221" t="s">
        <v>1</v>
      </c>
      <c r="N319" s="222" t="s">
        <v>41</v>
      </c>
      <c r="O319" s="92"/>
      <c r="P319" s="223">
        <f>O319*H319</f>
        <v>0</v>
      </c>
      <c r="Q319" s="223">
        <v>0.297</v>
      </c>
      <c r="R319" s="223">
        <f>Q319*H319</f>
        <v>6.4746</v>
      </c>
      <c r="S319" s="223">
        <v>0</v>
      </c>
      <c r="T319" s="224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5" t="s">
        <v>153</v>
      </c>
      <c r="AT319" s="225" t="s">
        <v>149</v>
      </c>
      <c r="AU319" s="225" t="s">
        <v>83</v>
      </c>
      <c r="AY319" s="18" t="s">
        <v>147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8" t="s">
        <v>81</v>
      </c>
      <c r="BK319" s="226">
        <f>ROUND(I319*H319,2)</f>
        <v>0</v>
      </c>
      <c r="BL319" s="18" t="s">
        <v>153</v>
      </c>
      <c r="BM319" s="225" t="s">
        <v>471</v>
      </c>
    </row>
    <row r="320" spans="1:51" s="13" customFormat="1" ht="12">
      <c r="A320" s="13"/>
      <c r="B320" s="227"/>
      <c r="C320" s="228"/>
      <c r="D320" s="229" t="s">
        <v>155</v>
      </c>
      <c r="E320" s="230" t="s">
        <v>1</v>
      </c>
      <c r="F320" s="231" t="s">
        <v>233</v>
      </c>
      <c r="G320" s="228"/>
      <c r="H320" s="232">
        <v>21.8</v>
      </c>
      <c r="I320" s="233"/>
      <c r="J320" s="228"/>
      <c r="K320" s="228"/>
      <c r="L320" s="234"/>
      <c r="M320" s="235"/>
      <c r="N320" s="236"/>
      <c r="O320" s="236"/>
      <c r="P320" s="236"/>
      <c r="Q320" s="236"/>
      <c r="R320" s="236"/>
      <c r="S320" s="236"/>
      <c r="T320" s="23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8" t="s">
        <v>155</v>
      </c>
      <c r="AU320" s="238" t="s">
        <v>83</v>
      </c>
      <c r="AV320" s="13" t="s">
        <v>83</v>
      </c>
      <c r="AW320" s="13" t="s">
        <v>32</v>
      </c>
      <c r="AX320" s="13" t="s">
        <v>81</v>
      </c>
      <c r="AY320" s="238" t="s">
        <v>147</v>
      </c>
    </row>
    <row r="321" spans="1:65" s="2" customFormat="1" ht="16.5" customHeight="1">
      <c r="A321" s="39"/>
      <c r="B321" s="40"/>
      <c r="C321" s="213" t="s">
        <v>472</v>
      </c>
      <c r="D321" s="213" t="s">
        <v>149</v>
      </c>
      <c r="E321" s="214" t="s">
        <v>473</v>
      </c>
      <c r="F321" s="215" t="s">
        <v>474</v>
      </c>
      <c r="G321" s="216" t="s">
        <v>152</v>
      </c>
      <c r="H321" s="217">
        <v>21.8</v>
      </c>
      <c r="I321" s="218"/>
      <c r="J321" s="219">
        <f>ROUND(I321*H321,2)</f>
        <v>0</v>
      </c>
      <c r="K321" s="220"/>
      <c r="L321" s="45"/>
      <c r="M321" s="221" t="s">
        <v>1</v>
      </c>
      <c r="N321" s="222" t="s">
        <v>41</v>
      </c>
      <c r="O321" s="92"/>
      <c r="P321" s="223">
        <f>O321*H321</f>
        <v>0</v>
      </c>
      <c r="Q321" s="223">
        <v>0.46</v>
      </c>
      <c r="R321" s="223">
        <f>Q321*H321</f>
        <v>10.028</v>
      </c>
      <c r="S321" s="223">
        <v>0</v>
      </c>
      <c r="T321" s="224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5" t="s">
        <v>153</v>
      </c>
      <c r="AT321" s="225" t="s">
        <v>149</v>
      </c>
      <c r="AU321" s="225" t="s">
        <v>83</v>
      </c>
      <c r="AY321" s="18" t="s">
        <v>147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8" t="s">
        <v>81</v>
      </c>
      <c r="BK321" s="226">
        <f>ROUND(I321*H321,2)</f>
        <v>0</v>
      </c>
      <c r="BL321" s="18" t="s">
        <v>153</v>
      </c>
      <c r="BM321" s="225" t="s">
        <v>475</v>
      </c>
    </row>
    <row r="322" spans="1:65" s="2" customFormat="1" ht="33" customHeight="1">
      <c r="A322" s="39"/>
      <c r="B322" s="40"/>
      <c r="C322" s="213" t="s">
        <v>476</v>
      </c>
      <c r="D322" s="213" t="s">
        <v>149</v>
      </c>
      <c r="E322" s="214" t="s">
        <v>477</v>
      </c>
      <c r="F322" s="215" t="s">
        <v>478</v>
      </c>
      <c r="G322" s="216" t="s">
        <v>152</v>
      </c>
      <c r="H322" s="217">
        <v>21.8</v>
      </c>
      <c r="I322" s="218"/>
      <c r="J322" s="219">
        <f>ROUND(I322*H322,2)</f>
        <v>0</v>
      </c>
      <c r="K322" s="220"/>
      <c r="L322" s="45"/>
      <c r="M322" s="221" t="s">
        <v>1</v>
      </c>
      <c r="N322" s="222" t="s">
        <v>41</v>
      </c>
      <c r="O322" s="92"/>
      <c r="P322" s="223">
        <f>O322*H322</f>
        <v>0</v>
      </c>
      <c r="Q322" s="223">
        <v>0.211</v>
      </c>
      <c r="R322" s="223">
        <f>Q322*H322</f>
        <v>4.5998</v>
      </c>
      <c r="S322" s="223">
        <v>0</v>
      </c>
      <c r="T322" s="224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5" t="s">
        <v>153</v>
      </c>
      <c r="AT322" s="225" t="s">
        <v>149</v>
      </c>
      <c r="AU322" s="225" t="s">
        <v>83</v>
      </c>
      <c r="AY322" s="18" t="s">
        <v>147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8" t="s">
        <v>81</v>
      </c>
      <c r="BK322" s="226">
        <f>ROUND(I322*H322,2)</f>
        <v>0</v>
      </c>
      <c r="BL322" s="18" t="s">
        <v>153</v>
      </c>
      <c r="BM322" s="225" t="s">
        <v>479</v>
      </c>
    </row>
    <row r="323" spans="1:65" s="2" customFormat="1" ht="24.15" customHeight="1">
      <c r="A323" s="39"/>
      <c r="B323" s="40"/>
      <c r="C323" s="213" t="s">
        <v>480</v>
      </c>
      <c r="D323" s="213" t="s">
        <v>149</v>
      </c>
      <c r="E323" s="214" t="s">
        <v>481</v>
      </c>
      <c r="F323" s="215" t="s">
        <v>482</v>
      </c>
      <c r="G323" s="216" t="s">
        <v>152</v>
      </c>
      <c r="H323" s="217">
        <v>21.8</v>
      </c>
      <c r="I323" s="218"/>
      <c r="J323" s="219">
        <f>ROUND(I323*H323,2)</f>
        <v>0</v>
      </c>
      <c r="K323" s="220"/>
      <c r="L323" s="45"/>
      <c r="M323" s="221" t="s">
        <v>1</v>
      </c>
      <c r="N323" s="222" t="s">
        <v>41</v>
      </c>
      <c r="O323" s="92"/>
      <c r="P323" s="223">
        <f>O323*H323</f>
        <v>0</v>
      </c>
      <c r="Q323" s="223">
        <v>0.00051</v>
      </c>
      <c r="R323" s="223">
        <f>Q323*H323</f>
        <v>0.011118000000000001</v>
      </c>
      <c r="S323" s="223">
        <v>0</v>
      </c>
      <c r="T323" s="224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5" t="s">
        <v>153</v>
      </c>
      <c r="AT323" s="225" t="s">
        <v>149</v>
      </c>
      <c r="AU323" s="225" t="s">
        <v>83</v>
      </c>
      <c r="AY323" s="18" t="s">
        <v>147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8" t="s">
        <v>81</v>
      </c>
      <c r="BK323" s="226">
        <f>ROUND(I323*H323,2)</f>
        <v>0</v>
      </c>
      <c r="BL323" s="18" t="s">
        <v>153</v>
      </c>
      <c r="BM323" s="225" t="s">
        <v>483</v>
      </c>
    </row>
    <row r="324" spans="1:65" s="2" customFormat="1" ht="33" customHeight="1">
      <c r="A324" s="39"/>
      <c r="B324" s="40"/>
      <c r="C324" s="213" t="s">
        <v>484</v>
      </c>
      <c r="D324" s="213" t="s">
        <v>149</v>
      </c>
      <c r="E324" s="214" t="s">
        <v>485</v>
      </c>
      <c r="F324" s="215" t="s">
        <v>486</v>
      </c>
      <c r="G324" s="216" t="s">
        <v>152</v>
      </c>
      <c r="H324" s="217">
        <v>21.8</v>
      </c>
      <c r="I324" s="218"/>
      <c r="J324" s="219">
        <f>ROUND(I324*H324,2)</f>
        <v>0</v>
      </c>
      <c r="K324" s="220"/>
      <c r="L324" s="45"/>
      <c r="M324" s="221" t="s">
        <v>1</v>
      </c>
      <c r="N324" s="222" t="s">
        <v>41</v>
      </c>
      <c r="O324" s="92"/>
      <c r="P324" s="223">
        <f>O324*H324</f>
        <v>0</v>
      </c>
      <c r="Q324" s="223">
        <v>0.12966</v>
      </c>
      <c r="R324" s="223">
        <f>Q324*H324</f>
        <v>2.826588</v>
      </c>
      <c r="S324" s="223">
        <v>0</v>
      </c>
      <c r="T324" s="224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153</v>
      </c>
      <c r="AT324" s="225" t="s">
        <v>149</v>
      </c>
      <c r="AU324" s="225" t="s">
        <v>83</v>
      </c>
      <c r="AY324" s="18" t="s">
        <v>147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8" t="s">
        <v>81</v>
      </c>
      <c r="BK324" s="226">
        <f>ROUND(I324*H324,2)</f>
        <v>0</v>
      </c>
      <c r="BL324" s="18" t="s">
        <v>153</v>
      </c>
      <c r="BM324" s="225" t="s">
        <v>487</v>
      </c>
    </row>
    <row r="325" spans="1:65" s="2" customFormat="1" ht="24.15" customHeight="1">
      <c r="A325" s="39"/>
      <c r="B325" s="40"/>
      <c r="C325" s="213" t="s">
        <v>488</v>
      </c>
      <c r="D325" s="213" t="s">
        <v>149</v>
      </c>
      <c r="E325" s="214" t="s">
        <v>489</v>
      </c>
      <c r="F325" s="215" t="s">
        <v>490</v>
      </c>
      <c r="G325" s="216" t="s">
        <v>152</v>
      </c>
      <c r="H325" s="217">
        <v>6.128</v>
      </c>
      <c r="I325" s="218"/>
      <c r="J325" s="219">
        <f>ROUND(I325*H325,2)</f>
        <v>0</v>
      </c>
      <c r="K325" s="220"/>
      <c r="L325" s="45"/>
      <c r="M325" s="221" t="s">
        <v>1</v>
      </c>
      <c r="N325" s="222" t="s">
        <v>41</v>
      </c>
      <c r="O325" s="92"/>
      <c r="P325" s="223">
        <f>O325*H325</f>
        <v>0</v>
      </c>
      <c r="Q325" s="223">
        <v>0.08425</v>
      </c>
      <c r="R325" s="223">
        <f>Q325*H325</f>
        <v>0.5162840000000001</v>
      </c>
      <c r="S325" s="223">
        <v>0</v>
      </c>
      <c r="T325" s="224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5" t="s">
        <v>153</v>
      </c>
      <c r="AT325" s="225" t="s">
        <v>149</v>
      </c>
      <c r="AU325" s="225" t="s">
        <v>83</v>
      </c>
      <c r="AY325" s="18" t="s">
        <v>147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8" t="s">
        <v>81</v>
      </c>
      <c r="BK325" s="226">
        <f>ROUND(I325*H325,2)</f>
        <v>0</v>
      </c>
      <c r="BL325" s="18" t="s">
        <v>153</v>
      </c>
      <c r="BM325" s="225" t="s">
        <v>491</v>
      </c>
    </row>
    <row r="326" spans="1:65" s="2" customFormat="1" ht="21.75" customHeight="1">
      <c r="A326" s="39"/>
      <c r="B326" s="40"/>
      <c r="C326" s="260" t="s">
        <v>492</v>
      </c>
      <c r="D326" s="260" t="s">
        <v>263</v>
      </c>
      <c r="E326" s="261" t="s">
        <v>493</v>
      </c>
      <c r="F326" s="262" t="s">
        <v>494</v>
      </c>
      <c r="G326" s="263" t="s">
        <v>152</v>
      </c>
      <c r="H326" s="264">
        <v>6.312</v>
      </c>
      <c r="I326" s="265"/>
      <c r="J326" s="266">
        <f>ROUND(I326*H326,2)</f>
        <v>0</v>
      </c>
      <c r="K326" s="267"/>
      <c r="L326" s="268"/>
      <c r="M326" s="269" t="s">
        <v>1</v>
      </c>
      <c r="N326" s="270" t="s">
        <v>41</v>
      </c>
      <c r="O326" s="92"/>
      <c r="P326" s="223">
        <f>O326*H326</f>
        <v>0</v>
      </c>
      <c r="Q326" s="223">
        <v>0.131</v>
      </c>
      <c r="R326" s="223">
        <f>Q326*H326</f>
        <v>0.826872</v>
      </c>
      <c r="S326" s="223">
        <v>0</v>
      </c>
      <c r="T326" s="224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5" t="s">
        <v>195</v>
      </c>
      <c r="AT326" s="225" t="s">
        <v>263</v>
      </c>
      <c r="AU326" s="225" t="s">
        <v>83</v>
      </c>
      <c r="AY326" s="18" t="s">
        <v>147</v>
      </c>
      <c r="BE326" s="226">
        <f>IF(N326="základní",J326,0)</f>
        <v>0</v>
      </c>
      <c r="BF326" s="226">
        <f>IF(N326="snížená",J326,0)</f>
        <v>0</v>
      </c>
      <c r="BG326" s="226">
        <f>IF(N326="zákl. přenesená",J326,0)</f>
        <v>0</v>
      </c>
      <c r="BH326" s="226">
        <f>IF(N326="sníž. přenesená",J326,0)</f>
        <v>0</v>
      </c>
      <c r="BI326" s="226">
        <f>IF(N326="nulová",J326,0)</f>
        <v>0</v>
      </c>
      <c r="BJ326" s="18" t="s">
        <v>81</v>
      </c>
      <c r="BK326" s="226">
        <f>ROUND(I326*H326,2)</f>
        <v>0</v>
      </c>
      <c r="BL326" s="18" t="s">
        <v>153</v>
      </c>
      <c r="BM326" s="225" t="s">
        <v>495</v>
      </c>
    </row>
    <row r="327" spans="1:51" s="13" customFormat="1" ht="12">
      <c r="A327" s="13"/>
      <c r="B327" s="227"/>
      <c r="C327" s="228"/>
      <c r="D327" s="229" t="s">
        <v>155</v>
      </c>
      <c r="E327" s="228"/>
      <c r="F327" s="231" t="s">
        <v>496</v>
      </c>
      <c r="G327" s="228"/>
      <c r="H327" s="232">
        <v>6.312</v>
      </c>
      <c r="I327" s="233"/>
      <c r="J327" s="228"/>
      <c r="K327" s="228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155</v>
      </c>
      <c r="AU327" s="238" t="s">
        <v>83</v>
      </c>
      <c r="AV327" s="13" t="s">
        <v>83</v>
      </c>
      <c r="AW327" s="13" t="s">
        <v>4</v>
      </c>
      <c r="AX327" s="13" t="s">
        <v>81</v>
      </c>
      <c r="AY327" s="238" t="s">
        <v>147</v>
      </c>
    </row>
    <row r="328" spans="1:63" s="12" customFormat="1" ht="22.8" customHeight="1">
      <c r="A328" s="12"/>
      <c r="B328" s="197"/>
      <c r="C328" s="198"/>
      <c r="D328" s="199" t="s">
        <v>75</v>
      </c>
      <c r="E328" s="211" t="s">
        <v>182</v>
      </c>
      <c r="F328" s="211" t="s">
        <v>497</v>
      </c>
      <c r="G328" s="198"/>
      <c r="H328" s="198"/>
      <c r="I328" s="201"/>
      <c r="J328" s="212">
        <f>BK328</f>
        <v>0</v>
      </c>
      <c r="K328" s="198"/>
      <c r="L328" s="203"/>
      <c r="M328" s="204"/>
      <c r="N328" s="205"/>
      <c r="O328" s="205"/>
      <c r="P328" s="206">
        <f>SUM(P329:P392)</f>
        <v>0</v>
      </c>
      <c r="Q328" s="205"/>
      <c r="R328" s="206">
        <f>SUM(R329:R392)</f>
        <v>30.429366660000003</v>
      </c>
      <c r="S328" s="205"/>
      <c r="T328" s="207">
        <f>SUM(T329:T392)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8" t="s">
        <v>81</v>
      </c>
      <c r="AT328" s="209" t="s">
        <v>75</v>
      </c>
      <c r="AU328" s="209" t="s">
        <v>81</v>
      </c>
      <c r="AY328" s="208" t="s">
        <v>147</v>
      </c>
      <c r="BK328" s="210">
        <f>SUM(BK329:BK392)</f>
        <v>0</v>
      </c>
    </row>
    <row r="329" spans="1:65" s="2" customFormat="1" ht="24.15" customHeight="1">
      <c r="A329" s="39"/>
      <c r="B329" s="40"/>
      <c r="C329" s="213" t="s">
        <v>498</v>
      </c>
      <c r="D329" s="213" t="s">
        <v>149</v>
      </c>
      <c r="E329" s="214" t="s">
        <v>499</v>
      </c>
      <c r="F329" s="215" t="s">
        <v>500</v>
      </c>
      <c r="G329" s="216" t="s">
        <v>152</v>
      </c>
      <c r="H329" s="217">
        <v>30.47</v>
      </c>
      <c r="I329" s="218"/>
      <c r="J329" s="219">
        <f>ROUND(I329*H329,2)</f>
        <v>0</v>
      </c>
      <c r="K329" s="220"/>
      <c r="L329" s="45"/>
      <c r="M329" s="221" t="s">
        <v>1</v>
      </c>
      <c r="N329" s="222" t="s">
        <v>41</v>
      </c>
      <c r="O329" s="92"/>
      <c r="P329" s="223">
        <f>O329*H329</f>
        <v>0</v>
      </c>
      <c r="Q329" s="223">
        <v>0.02048</v>
      </c>
      <c r="R329" s="223">
        <f>Q329*H329</f>
        <v>0.6240256000000001</v>
      </c>
      <c r="S329" s="223">
        <v>0</v>
      </c>
      <c r="T329" s="224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5" t="s">
        <v>153</v>
      </c>
      <c r="AT329" s="225" t="s">
        <v>149</v>
      </c>
      <c r="AU329" s="225" t="s">
        <v>83</v>
      </c>
      <c r="AY329" s="18" t="s">
        <v>147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8" t="s">
        <v>81</v>
      </c>
      <c r="BK329" s="226">
        <f>ROUND(I329*H329,2)</f>
        <v>0</v>
      </c>
      <c r="BL329" s="18" t="s">
        <v>153</v>
      </c>
      <c r="BM329" s="225" t="s">
        <v>501</v>
      </c>
    </row>
    <row r="330" spans="1:51" s="14" customFormat="1" ht="12">
      <c r="A330" s="14"/>
      <c r="B330" s="239"/>
      <c r="C330" s="240"/>
      <c r="D330" s="229" t="s">
        <v>155</v>
      </c>
      <c r="E330" s="241" t="s">
        <v>1</v>
      </c>
      <c r="F330" s="242" t="s">
        <v>169</v>
      </c>
      <c r="G330" s="240"/>
      <c r="H330" s="241" t="s">
        <v>1</v>
      </c>
      <c r="I330" s="243"/>
      <c r="J330" s="240"/>
      <c r="K330" s="240"/>
      <c r="L330" s="244"/>
      <c r="M330" s="245"/>
      <c r="N330" s="246"/>
      <c r="O330" s="246"/>
      <c r="P330" s="246"/>
      <c r="Q330" s="246"/>
      <c r="R330" s="246"/>
      <c r="S330" s="246"/>
      <c r="T330" s="24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8" t="s">
        <v>155</v>
      </c>
      <c r="AU330" s="248" t="s">
        <v>83</v>
      </c>
      <c r="AV330" s="14" t="s">
        <v>81</v>
      </c>
      <c r="AW330" s="14" t="s">
        <v>32</v>
      </c>
      <c r="AX330" s="14" t="s">
        <v>76</v>
      </c>
      <c r="AY330" s="248" t="s">
        <v>147</v>
      </c>
    </row>
    <row r="331" spans="1:51" s="13" customFormat="1" ht="12">
      <c r="A331" s="13"/>
      <c r="B331" s="227"/>
      <c r="C331" s="228"/>
      <c r="D331" s="229" t="s">
        <v>155</v>
      </c>
      <c r="E331" s="230" t="s">
        <v>1</v>
      </c>
      <c r="F331" s="231" t="s">
        <v>232</v>
      </c>
      <c r="G331" s="228"/>
      <c r="H331" s="232">
        <v>30.47</v>
      </c>
      <c r="I331" s="233"/>
      <c r="J331" s="228"/>
      <c r="K331" s="228"/>
      <c r="L331" s="234"/>
      <c r="M331" s="235"/>
      <c r="N331" s="236"/>
      <c r="O331" s="236"/>
      <c r="P331" s="236"/>
      <c r="Q331" s="236"/>
      <c r="R331" s="236"/>
      <c r="S331" s="236"/>
      <c r="T331" s="23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8" t="s">
        <v>155</v>
      </c>
      <c r="AU331" s="238" t="s">
        <v>83</v>
      </c>
      <c r="AV331" s="13" t="s">
        <v>83</v>
      </c>
      <c r="AW331" s="13" t="s">
        <v>32</v>
      </c>
      <c r="AX331" s="13" t="s">
        <v>81</v>
      </c>
      <c r="AY331" s="238" t="s">
        <v>147</v>
      </c>
    </row>
    <row r="332" spans="1:65" s="2" customFormat="1" ht="24.15" customHeight="1">
      <c r="A332" s="39"/>
      <c r="B332" s="40"/>
      <c r="C332" s="213" t="s">
        <v>502</v>
      </c>
      <c r="D332" s="213" t="s">
        <v>149</v>
      </c>
      <c r="E332" s="214" t="s">
        <v>503</v>
      </c>
      <c r="F332" s="215" t="s">
        <v>504</v>
      </c>
      <c r="G332" s="216" t="s">
        <v>152</v>
      </c>
      <c r="H332" s="217">
        <v>30.47</v>
      </c>
      <c r="I332" s="218"/>
      <c r="J332" s="219">
        <f>ROUND(I332*H332,2)</f>
        <v>0</v>
      </c>
      <c r="K332" s="220"/>
      <c r="L332" s="45"/>
      <c r="M332" s="221" t="s">
        <v>1</v>
      </c>
      <c r="N332" s="222" t="s">
        <v>41</v>
      </c>
      <c r="O332" s="92"/>
      <c r="P332" s="223">
        <f>O332*H332</f>
        <v>0</v>
      </c>
      <c r="Q332" s="223">
        <v>0.004</v>
      </c>
      <c r="R332" s="223">
        <f>Q332*H332</f>
        <v>0.12188</v>
      </c>
      <c r="S332" s="223">
        <v>0</v>
      </c>
      <c r="T332" s="224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153</v>
      </c>
      <c r="AT332" s="225" t="s">
        <v>149</v>
      </c>
      <c r="AU332" s="225" t="s">
        <v>83</v>
      </c>
      <c r="AY332" s="18" t="s">
        <v>147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8" t="s">
        <v>81</v>
      </c>
      <c r="BK332" s="226">
        <f>ROUND(I332*H332,2)</f>
        <v>0</v>
      </c>
      <c r="BL332" s="18" t="s">
        <v>153</v>
      </c>
      <c r="BM332" s="225" t="s">
        <v>505</v>
      </c>
    </row>
    <row r="333" spans="1:65" s="2" customFormat="1" ht="24.15" customHeight="1">
      <c r="A333" s="39"/>
      <c r="B333" s="40"/>
      <c r="C333" s="213" t="s">
        <v>506</v>
      </c>
      <c r="D333" s="213" t="s">
        <v>149</v>
      </c>
      <c r="E333" s="214" t="s">
        <v>507</v>
      </c>
      <c r="F333" s="215" t="s">
        <v>508</v>
      </c>
      <c r="G333" s="216" t="s">
        <v>152</v>
      </c>
      <c r="H333" s="217">
        <v>324.164</v>
      </c>
      <c r="I333" s="218"/>
      <c r="J333" s="219">
        <f>ROUND(I333*H333,2)</f>
        <v>0</v>
      </c>
      <c r="K333" s="220"/>
      <c r="L333" s="45"/>
      <c r="M333" s="221" t="s">
        <v>1</v>
      </c>
      <c r="N333" s="222" t="s">
        <v>41</v>
      </c>
      <c r="O333" s="92"/>
      <c r="P333" s="223">
        <f>O333*H333</f>
        <v>0</v>
      </c>
      <c r="Q333" s="223">
        <v>0.00438</v>
      </c>
      <c r="R333" s="223">
        <f>Q333*H333</f>
        <v>1.41983832</v>
      </c>
      <c r="S333" s="223">
        <v>0</v>
      </c>
      <c r="T333" s="224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5" t="s">
        <v>153</v>
      </c>
      <c r="AT333" s="225" t="s">
        <v>149</v>
      </c>
      <c r="AU333" s="225" t="s">
        <v>83</v>
      </c>
      <c r="AY333" s="18" t="s">
        <v>147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8" t="s">
        <v>81</v>
      </c>
      <c r="BK333" s="226">
        <f>ROUND(I333*H333,2)</f>
        <v>0</v>
      </c>
      <c r="BL333" s="18" t="s">
        <v>153</v>
      </c>
      <c r="BM333" s="225" t="s">
        <v>509</v>
      </c>
    </row>
    <row r="334" spans="1:51" s="14" customFormat="1" ht="12">
      <c r="A334" s="14"/>
      <c r="B334" s="239"/>
      <c r="C334" s="240"/>
      <c r="D334" s="229" t="s">
        <v>155</v>
      </c>
      <c r="E334" s="241" t="s">
        <v>1</v>
      </c>
      <c r="F334" s="242" t="s">
        <v>510</v>
      </c>
      <c r="G334" s="240"/>
      <c r="H334" s="241" t="s">
        <v>1</v>
      </c>
      <c r="I334" s="243"/>
      <c r="J334" s="240"/>
      <c r="K334" s="240"/>
      <c r="L334" s="244"/>
      <c r="M334" s="245"/>
      <c r="N334" s="246"/>
      <c r="O334" s="246"/>
      <c r="P334" s="246"/>
      <c r="Q334" s="246"/>
      <c r="R334" s="246"/>
      <c r="S334" s="246"/>
      <c r="T334" s="24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8" t="s">
        <v>155</v>
      </c>
      <c r="AU334" s="248" t="s">
        <v>83</v>
      </c>
      <c r="AV334" s="14" t="s">
        <v>81</v>
      </c>
      <c r="AW334" s="14" t="s">
        <v>32</v>
      </c>
      <c r="AX334" s="14" t="s">
        <v>76</v>
      </c>
      <c r="AY334" s="248" t="s">
        <v>147</v>
      </c>
    </row>
    <row r="335" spans="1:51" s="13" customFormat="1" ht="12">
      <c r="A335" s="13"/>
      <c r="B335" s="227"/>
      <c r="C335" s="228"/>
      <c r="D335" s="229" t="s">
        <v>155</v>
      </c>
      <c r="E335" s="230" t="s">
        <v>1</v>
      </c>
      <c r="F335" s="231" t="s">
        <v>511</v>
      </c>
      <c r="G335" s="228"/>
      <c r="H335" s="232">
        <v>64.596</v>
      </c>
      <c r="I335" s="233"/>
      <c r="J335" s="228"/>
      <c r="K335" s="228"/>
      <c r="L335" s="234"/>
      <c r="M335" s="235"/>
      <c r="N335" s="236"/>
      <c r="O335" s="236"/>
      <c r="P335" s="236"/>
      <c r="Q335" s="236"/>
      <c r="R335" s="236"/>
      <c r="S335" s="236"/>
      <c r="T335" s="23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8" t="s">
        <v>155</v>
      </c>
      <c r="AU335" s="238" t="s">
        <v>83</v>
      </c>
      <c r="AV335" s="13" t="s">
        <v>83</v>
      </c>
      <c r="AW335" s="13" t="s">
        <v>32</v>
      </c>
      <c r="AX335" s="13" t="s">
        <v>76</v>
      </c>
      <c r="AY335" s="238" t="s">
        <v>147</v>
      </c>
    </row>
    <row r="336" spans="1:51" s="13" customFormat="1" ht="12">
      <c r="A336" s="13"/>
      <c r="B336" s="227"/>
      <c r="C336" s="228"/>
      <c r="D336" s="229" t="s">
        <v>155</v>
      </c>
      <c r="E336" s="230" t="s">
        <v>1</v>
      </c>
      <c r="F336" s="231" t="s">
        <v>512</v>
      </c>
      <c r="G336" s="228"/>
      <c r="H336" s="232">
        <v>16.128</v>
      </c>
      <c r="I336" s="233"/>
      <c r="J336" s="228"/>
      <c r="K336" s="228"/>
      <c r="L336" s="234"/>
      <c r="M336" s="235"/>
      <c r="N336" s="236"/>
      <c r="O336" s="236"/>
      <c r="P336" s="236"/>
      <c r="Q336" s="236"/>
      <c r="R336" s="236"/>
      <c r="S336" s="236"/>
      <c r="T336" s="23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8" t="s">
        <v>155</v>
      </c>
      <c r="AU336" s="238" t="s">
        <v>83</v>
      </c>
      <c r="AV336" s="13" t="s">
        <v>83</v>
      </c>
      <c r="AW336" s="13" t="s">
        <v>32</v>
      </c>
      <c r="AX336" s="13" t="s">
        <v>76</v>
      </c>
      <c r="AY336" s="238" t="s">
        <v>147</v>
      </c>
    </row>
    <row r="337" spans="1:51" s="13" customFormat="1" ht="12">
      <c r="A337" s="13"/>
      <c r="B337" s="227"/>
      <c r="C337" s="228"/>
      <c r="D337" s="229" t="s">
        <v>155</v>
      </c>
      <c r="E337" s="230" t="s">
        <v>1</v>
      </c>
      <c r="F337" s="231" t="s">
        <v>513</v>
      </c>
      <c r="G337" s="228"/>
      <c r="H337" s="232">
        <v>11.696</v>
      </c>
      <c r="I337" s="233"/>
      <c r="J337" s="228"/>
      <c r="K337" s="228"/>
      <c r="L337" s="234"/>
      <c r="M337" s="235"/>
      <c r="N337" s="236"/>
      <c r="O337" s="236"/>
      <c r="P337" s="236"/>
      <c r="Q337" s="236"/>
      <c r="R337" s="236"/>
      <c r="S337" s="236"/>
      <c r="T337" s="23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8" t="s">
        <v>155</v>
      </c>
      <c r="AU337" s="238" t="s">
        <v>83</v>
      </c>
      <c r="AV337" s="13" t="s">
        <v>83</v>
      </c>
      <c r="AW337" s="13" t="s">
        <v>32</v>
      </c>
      <c r="AX337" s="13" t="s">
        <v>76</v>
      </c>
      <c r="AY337" s="238" t="s">
        <v>147</v>
      </c>
    </row>
    <row r="338" spans="1:51" s="13" customFormat="1" ht="12">
      <c r="A338" s="13"/>
      <c r="B338" s="227"/>
      <c r="C338" s="228"/>
      <c r="D338" s="229" t="s">
        <v>155</v>
      </c>
      <c r="E338" s="230" t="s">
        <v>1</v>
      </c>
      <c r="F338" s="231" t="s">
        <v>514</v>
      </c>
      <c r="G338" s="228"/>
      <c r="H338" s="232">
        <v>10.552</v>
      </c>
      <c r="I338" s="233"/>
      <c r="J338" s="228"/>
      <c r="K338" s="228"/>
      <c r="L338" s="234"/>
      <c r="M338" s="235"/>
      <c r="N338" s="236"/>
      <c r="O338" s="236"/>
      <c r="P338" s="236"/>
      <c r="Q338" s="236"/>
      <c r="R338" s="236"/>
      <c r="S338" s="236"/>
      <c r="T338" s="23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8" t="s">
        <v>155</v>
      </c>
      <c r="AU338" s="238" t="s">
        <v>83</v>
      </c>
      <c r="AV338" s="13" t="s">
        <v>83</v>
      </c>
      <c r="AW338" s="13" t="s">
        <v>32</v>
      </c>
      <c r="AX338" s="13" t="s">
        <v>76</v>
      </c>
      <c r="AY338" s="238" t="s">
        <v>147</v>
      </c>
    </row>
    <row r="339" spans="1:51" s="13" customFormat="1" ht="12">
      <c r="A339" s="13"/>
      <c r="B339" s="227"/>
      <c r="C339" s="228"/>
      <c r="D339" s="229" t="s">
        <v>155</v>
      </c>
      <c r="E339" s="230" t="s">
        <v>1</v>
      </c>
      <c r="F339" s="231" t="s">
        <v>515</v>
      </c>
      <c r="G339" s="228"/>
      <c r="H339" s="232">
        <v>15.288</v>
      </c>
      <c r="I339" s="233"/>
      <c r="J339" s="228"/>
      <c r="K339" s="228"/>
      <c r="L339" s="234"/>
      <c r="M339" s="235"/>
      <c r="N339" s="236"/>
      <c r="O339" s="236"/>
      <c r="P339" s="236"/>
      <c r="Q339" s="236"/>
      <c r="R339" s="236"/>
      <c r="S339" s="236"/>
      <c r="T339" s="23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8" t="s">
        <v>155</v>
      </c>
      <c r="AU339" s="238" t="s">
        <v>83</v>
      </c>
      <c r="AV339" s="13" t="s">
        <v>83</v>
      </c>
      <c r="AW339" s="13" t="s">
        <v>32</v>
      </c>
      <c r="AX339" s="13" t="s">
        <v>76</v>
      </c>
      <c r="AY339" s="238" t="s">
        <v>147</v>
      </c>
    </row>
    <row r="340" spans="1:51" s="16" customFormat="1" ht="12">
      <c r="A340" s="16"/>
      <c r="B340" s="271"/>
      <c r="C340" s="272"/>
      <c r="D340" s="229" t="s">
        <v>155</v>
      </c>
      <c r="E340" s="273" t="s">
        <v>1</v>
      </c>
      <c r="F340" s="274" t="s">
        <v>392</v>
      </c>
      <c r="G340" s="272"/>
      <c r="H340" s="275">
        <v>118.26</v>
      </c>
      <c r="I340" s="276"/>
      <c r="J340" s="272"/>
      <c r="K340" s="272"/>
      <c r="L340" s="277"/>
      <c r="M340" s="278"/>
      <c r="N340" s="279"/>
      <c r="O340" s="279"/>
      <c r="P340" s="279"/>
      <c r="Q340" s="279"/>
      <c r="R340" s="279"/>
      <c r="S340" s="279"/>
      <c r="T340" s="280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T340" s="281" t="s">
        <v>155</v>
      </c>
      <c r="AU340" s="281" t="s">
        <v>83</v>
      </c>
      <c r="AV340" s="16" t="s">
        <v>161</v>
      </c>
      <c r="AW340" s="16" t="s">
        <v>32</v>
      </c>
      <c r="AX340" s="16" t="s">
        <v>76</v>
      </c>
      <c r="AY340" s="281" t="s">
        <v>147</v>
      </c>
    </row>
    <row r="341" spans="1:51" s="14" customFormat="1" ht="12">
      <c r="A341" s="14"/>
      <c r="B341" s="239"/>
      <c r="C341" s="240"/>
      <c r="D341" s="229" t="s">
        <v>155</v>
      </c>
      <c r="E341" s="241" t="s">
        <v>1</v>
      </c>
      <c r="F341" s="242" t="s">
        <v>516</v>
      </c>
      <c r="G341" s="240"/>
      <c r="H341" s="241" t="s">
        <v>1</v>
      </c>
      <c r="I341" s="243"/>
      <c r="J341" s="240"/>
      <c r="K341" s="240"/>
      <c r="L341" s="244"/>
      <c r="M341" s="245"/>
      <c r="N341" s="246"/>
      <c r="O341" s="246"/>
      <c r="P341" s="246"/>
      <c r="Q341" s="246"/>
      <c r="R341" s="246"/>
      <c r="S341" s="246"/>
      <c r="T341" s="24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8" t="s">
        <v>155</v>
      </c>
      <c r="AU341" s="248" t="s">
        <v>83</v>
      </c>
      <c r="AV341" s="14" t="s">
        <v>81</v>
      </c>
      <c r="AW341" s="14" t="s">
        <v>32</v>
      </c>
      <c r="AX341" s="14" t="s">
        <v>76</v>
      </c>
      <c r="AY341" s="248" t="s">
        <v>147</v>
      </c>
    </row>
    <row r="342" spans="1:51" s="13" customFormat="1" ht="12">
      <c r="A342" s="13"/>
      <c r="B342" s="227"/>
      <c r="C342" s="228"/>
      <c r="D342" s="229" t="s">
        <v>155</v>
      </c>
      <c r="E342" s="230" t="s">
        <v>1</v>
      </c>
      <c r="F342" s="231" t="s">
        <v>517</v>
      </c>
      <c r="G342" s="228"/>
      <c r="H342" s="232">
        <v>205.904</v>
      </c>
      <c r="I342" s="233"/>
      <c r="J342" s="228"/>
      <c r="K342" s="228"/>
      <c r="L342" s="234"/>
      <c r="M342" s="235"/>
      <c r="N342" s="236"/>
      <c r="O342" s="236"/>
      <c r="P342" s="236"/>
      <c r="Q342" s="236"/>
      <c r="R342" s="236"/>
      <c r="S342" s="236"/>
      <c r="T342" s="23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8" t="s">
        <v>155</v>
      </c>
      <c r="AU342" s="238" t="s">
        <v>83</v>
      </c>
      <c r="AV342" s="13" t="s">
        <v>83</v>
      </c>
      <c r="AW342" s="13" t="s">
        <v>32</v>
      </c>
      <c r="AX342" s="13" t="s">
        <v>76</v>
      </c>
      <c r="AY342" s="238" t="s">
        <v>147</v>
      </c>
    </row>
    <row r="343" spans="1:51" s="15" customFormat="1" ht="12">
      <c r="A343" s="15"/>
      <c r="B343" s="249"/>
      <c r="C343" s="250"/>
      <c r="D343" s="229" t="s">
        <v>155</v>
      </c>
      <c r="E343" s="251" t="s">
        <v>1</v>
      </c>
      <c r="F343" s="252" t="s">
        <v>173</v>
      </c>
      <c r="G343" s="250"/>
      <c r="H343" s="253">
        <v>324.164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9" t="s">
        <v>155</v>
      </c>
      <c r="AU343" s="259" t="s">
        <v>83</v>
      </c>
      <c r="AV343" s="15" t="s">
        <v>153</v>
      </c>
      <c r="AW343" s="15" t="s">
        <v>32</v>
      </c>
      <c r="AX343" s="15" t="s">
        <v>81</v>
      </c>
      <c r="AY343" s="259" t="s">
        <v>147</v>
      </c>
    </row>
    <row r="344" spans="1:65" s="2" customFormat="1" ht="24.15" customHeight="1">
      <c r="A344" s="39"/>
      <c r="B344" s="40"/>
      <c r="C344" s="213" t="s">
        <v>518</v>
      </c>
      <c r="D344" s="213" t="s">
        <v>149</v>
      </c>
      <c r="E344" s="214" t="s">
        <v>519</v>
      </c>
      <c r="F344" s="215" t="s">
        <v>520</v>
      </c>
      <c r="G344" s="216" t="s">
        <v>152</v>
      </c>
      <c r="H344" s="217">
        <v>324.164</v>
      </c>
      <c r="I344" s="218"/>
      <c r="J344" s="219">
        <f>ROUND(I344*H344,2)</f>
        <v>0</v>
      </c>
      <c r="K344" s="220"/>
      <c r="L344" s="45"/>
      <c r="M344" s="221" t="s">
        <v>1</v>
      </c>
      <c r="N344" s="222" t="s">
        <v>41</v>
      </c>
      <c r="O344" s="92"/>
      <c r="P344" s="223">
        <f>O344*H344</f>
        <v>0</v>
      </c>
      <c r="Q344" s="223">
        <v>0.004</v>
      </c>
      <c r="R344" s="223">
        <f>Q344*H344</f>
        <v>1.296656</v>
      </c>
      <c r="S344" s="223">
        <v>0</v>
      </c>
      <c r="T344" s="224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5" t="s">
        <v>153</v>
      </c>
      <c r="AT344" s="225" t="s">
        <v>149</v>
      </c>
      <c r="AU344" s="225" t="s">
        <v>83</v>
      </c>
      <c r="AY344" s="18" t="s">
        <v>147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8" t="s">
        <v>81</v>
      </c>
      <c r="BK344" s="226">
        <f>ROUND(I344*H344,2)</f>
        <v>0</v>
      </c>
      <c r="BL344" s="18" t="s">
        <v>153</v>
      </c>
      <c r="BM344" s="225" t="s">
        <v>521</v>
      </c>
    </row>
    <row r="345" spans="1:65" s="2" customFormat="1" ht="24.15" customHeight="1">
      <c r="A345" s="39"/>
      <c r="B345" s="40"/>
      <c r="C345" s="213" t="s">
        <v>522</v>
      </c>
      <c r="D345" s="213" t="s">
        <v>149</v>
      </c>
      <c r="E345" s="214" t="s">
        <v>523</v>
      </c>
      <c r="F345" s="215" t="s">
        <v>524</v>
      </c>
      <c r="G345" s="216" t="s">
        <v>152</v>
      </c>
      <c r="H345" s="217">
        <v>205.904</v>
      </c>
      <c r="I345" s="218"/>
      <c r="J345" s="219">
        <f>ROUND(I345*H345,2)</f>
        <v>0</v>
      </c>
      <c r="K345" s="220"/>
      <c r="L345" s="45"/>
      <c r="M345" s="221" t="s">
        <v>1</v>
      </c>
      <c r="N345" s="222" t="s">
        <v>41</v>
      </c>
      <c r="O345" s="92"/>
      <c r="P345" s="223">
        <f>O345*H345</f>
        <v>0</v>
      </c>
      <c r="Q345" s="223">
        <v>0.0154</v>
      </c>
      <c r="R345" s="223">
        <f>Q345*H345</f>
        <v>3.1709216000000002</v>
      </c>
      <c r="S345" s="223">
        <v>0</v>
      </c>
      <c r="T345" s="224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5" t="s">
        <v>153</v>
      </c>
      <c r="AT345" s="225" t="s">
        <v>149</v>
      </c>
      <c r="AU345" s="225" t="s">
        <v>83</v>
      </c>
      <c r="AY345" s="18" t="s">
        <v>147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8" t="s">
        <v>81</v>
      </c>
      <c r="BK345" s="226">
        <f>ROUND(I345*H345,2)</f>
        <v>0</v>
      </c>
      <c r="BL345" s="18" t="s">
        <v>153</v>
      </c>
      <c r="BM345" s="225" t="s">
        <v>525</v>
      </c>
    </row>
    <row r="346" spans="1:51" s="14" customFormat="1" ht="12">
      <c r="A346" s="14"/>
      <c r="B346" s="239"/>
      <c r="C346" s="240"/>
      <c r="D346" s="229" t="s">
        <v>155</v>
      </c>
      <c r="E346" s="241" t="s">
        <v>1</v>
      </c>
      <c r="F346" s="242" t="s">
        <v>516</v>
      </c>
      <c r="G346" s="240"/>
      <c r="H346" s="241" t="s">
        <v>1</v>
      </c>
      <c r="I346" s="243"/>
      <c r="J346" s="240"/>
      <c r="K346" s="240"/>
      <c r="L346" s="244"/>
      <c r="M346" s="245"/>
      <c r="N346" s="246"/>
      <c r="O346" s="246"/>
      <c r="P346" s="246"/>
      <c r="Q346" s="246"/>
      <c r="R346" s="246"/>
      <c r="S346" s="246"/>
      <c r="T346" s="247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8" t="s">
        <v>155</v>
      </c>
      <c r="AU346" s="248" t="s">
        <v>83</v>
      </c>
      <c r="AV346" s="14" t="s">
        <v>81</v>
      </c>
      <c r="AW346" s="14" t="s">
        <v>32</v>
      </c>
      <c r="AX346" s="14" t="s">
        <v>76</v>
      </c>
      <c r="AY346" s="248" t="s">
        <v>147</v>
      </c>
    </row>
    <row r="347" spans="1:51" s="13" customFormat="1" ht="12">
      <c r="A347" s="13"/>
      <c r="B347" s="227"/>
      <c r="C347" s="228"/>
      <c r="D347" s="229" t="s">
        <v>155</v>
      </c>
      <c r="E347" s="230" t="s">
        <v>1</v>
      </c>
      <c r="F347" s="231" t="s">
        <v>526</v>
      </c>
      <c r="G347" s="228"/>
      <c r="H347" s="232">
        <v>65.128</v>
      </c>
      <c r="I347" s="233"/>
      <c r="J347" s="228"/>
      <c r="K347" s="228"/>
      <c r="L347" s="234"/>
      <c r="M347" s="235"/>
      <c r="N347" s="236"/>
      <c r="O347" s="236"/>
      <c r="P347" s="236"/>
      <c r="Q347" s="236"/>
      <c r="R347" s="236"/>
      <c r="S347" s="236"/>
      <c r="T347" s="237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8" t="s">
        <v>155</v>
      </c>
      <c r="AU347" s="238" t="s">
        <v>83</v>
      </c>
      <c r="AV347" s="13" t="s">
        <v>83</v>
      </c>
      <c r="AW347" s="13" t="s">
        <v>32</v>
      </c>
      <c r="AX347" s="13" t="s">
        <v>76</v>
      </c>
      <c r="AY347" s="238" t="s">
        <v>147</v>
      </c>
    </row>
    <row r="348" spans="1:51" s="13" customFormat="1" ht="12">
      <c r="A348" s="13"/>
      <c r="B348" s="227"/>
      <c r="C348" s="228"/>
      <c r="D348" s="229" t="s">
        <v>155</v>
      </c>
      <c r="E348" s="230" t="s">
        <v>1</v>
      </c>
      <c r="F348" s="231" t="s">
        <v>527</v>
      </c>
      <c r="G348" s="228"/>
      <c r="H348" s="232">
        <v>-8.158</v>
      </c>
      <c r="I348" s="233"/>
      <c r="J348" s="228"/>
      <c r="K348" s="228"/>
      <c r="L348" s="234"/>
      <c r="M348" s="235"/>
      <c r="N348" s="236"/>
      <c r="O348" s="236"/>
      <c r="P348" s="236"/>
      <c r="Q348" s="236"/>
      <c r="R348" s="236"/>
      <c r="S348" s="236"/>
      <c r="T348" s="23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8" t="s">
        <v>155</v>
      </c>
      <c r="AU348" s="238" t="s">
        <v>83</v>
      </c>
      <c r="AV348" s="13" t="s">
        <v>83</v>
      </c>
      <c r="AW348" s="13" t="s">
        <v>32</v>
      </c>
      <c r="AX348" s="13" t="s">
        <v>76</v>
      </c>
      <c r="AY348" s="238" t="s">
        <v>147</v>
      </c>
    </row>
    <row r="349" spans="1:51" s="13" customFormat="1" ht="12">
      <c r="A349" s="13"/>
      <c r="B349" s="227"/>
      <c r="C349" s="228"/>
      <c r="D349" s="229" t="s">
        <v>155</v>
      </c>
      <c r="E349" s="230" t="s">
        <v>1</v>
      </c>
      <c r="F349" s="231" t="s">
        <v>528</v>
      </c>
      <c r="G349" s="228"/>
      <c r="H349" s="232">
        <v>21.654</v>
      </c>
      <c r="I349" s="233"/>
      <c r="J349" s="228"/>
      <c r="K349" s="228"/>
      <c r="L349" s="234"/>
      <c r="M349" s="235"/>
      <c r="N349" s="236"/>
      <c r="O349" s="236"/>
      <c r="P349" s="236"/>
      <c r="Q349" s="236"/>
      <c r="R349" s="236"/>
      <c r="S349" s="236"/>
      <c r="T349" s="23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8" t="s">
        <v>155</v>
      </c>
      <c r="AU349" s="238" t="s">
        <v>83</v>
      </c>
      <c r="AV349" s="13" t="s">
        <v>83</v>
      </c>
      <c r="AW349" s="13" t="s">
        <v>32</v>
      </c>
      <c r="AX349" s="13" t="s">
        <v>76</v>
      </c>
      <c r="AY349" s="238" t="s">
        <v>147</v>
      </c>
    </row>
    <row r="350" spans="1:51" s="13" customFormat="1" ht="12">
      <c r="A350" s="13"/>
      <c r="B350" s="227"/>
      <c r="C350" s="228"/>
      <c r="D350" s="229" t="s">
        <v>155</v>
      </c>
      <c r="E350" s="230" t="s">
        <v>1</v>
      </c>
      <c r="F350" s="231" t="s">
        <v>529</v>
      </c>
      <c r="G350" s="228"/>
      <c r="H350" s="232">
        <v>12.32</v>
      </c>
      <c r="I350" s="233"/>
      <c r="J350" s="228"/>
      <c r="K350" s="228"/>
      <c r="L350" s="234"/>
      <c r="M350" s="235"/>
      <c r="N350" s="236"/>
      <c r="O350" s="236"/>
      <c r="P350" s="236"/>
      <c r="Q350" s="236"/>
      <c r="R350" s="236"/>
      <c r="S350" s="236"/>
      <c r="T350" s="23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8" t="s">
        <v>155</v>
      </c>
      <c r="AU350" s="238" t="s">
        <v>83</v>
      </c>
      <c r="AV350" s="13" t="s">
        <v>83</v>
      </c>
      <c r="AW350" s="13" t="s">
        <v>32</v>
      </c>
      <c r="AX350" s="13" t="s">
        <v>76</v>
      </c>
      <c r="AY350" s="238" t="s">
        <v>147</v>
      </c>
    </row>
    <row r="351" spans="1:51" s="13" customFormat="1" ht="12">
      <c r="A351" s="13"/>
      <c r="B351" s="227"/>
      <c r="C351" s="228"/>
      <c r="D351" s="229" t="s">
        <v>155</v>
      </c>
      <c r="E351" s="230" t="s">
        <v>1</v>
      </c>
      <c r="F351" s="231" t="s">
        <v>530</v>
      </c>
      <c r="G351" s="228"/>
      <c r="H351" s="232">
        <v>15.637</v>
      </c>
      <c r="I351" s="233"/>
      <c r="J351" s="228"/>
      <c r="K351" s="228"/>
      <c r="L351" s="234"/>
      <c r="M351" s="235"/>
      <c r="N351" s="236"/>
      <c r="O351" s="236"/>
      <c r="P351" s="236"/>
      <c r="Q351" s="236"/>
      <c r="R351" s="236"/>
      <c r="S351" s="236"/>
      <c r="T351" s="23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8" t="s">
        <v>155</v>
      </c>
      <c r="AU351" s="238" t="s">
        <v>83</v>
      </c>
      <c r="AV351" s="13" t="s">
        <v>83</v>
      </c>
      <c r="AW351" s="13" t="s">
        <v>32</v>
      </c>
      <c r="AX351" s="13" t="s">
        <v>76</v>
      </c>
      <c r="AY351" s="238" t="s">
        <v>147</v>
      </c>
    </row>
    <row r="352" spans="1:51" s="13" customFormat="1" ht="12">
      <c r="A352" s="13"/>
      <c r="B352" s="227"/>
      <c r="C352" s="228"/>
      <c r="D352" s="229" t="s">
        <v>155</v>
      </c>
      <c r="E352" s="230" t="s">
        <v>1</v>
      </c>
      <c r="F352" s="231" t="s">
        <v>531</v>
      </c>
      <c r="G352" s="228"/>
      <c r="H352" s="232">
        <v>42</v>
      </c>
      <c r="I352" s="233"/>
      <c r="J352" s="228"/>
      <c r="K352" s="228"/>
      <c r="L352" s="234"/>
      <c r="M352" s="235"/>
      <c r="N352" s="236"/>
      <c r="O352" s="236"/>
      <c r="P352" s="236"/>
      <c r="Q352" s="236"/>
      <c r="R352" s="236"/>
      <c r="S352" s="236"/>
      <c r="T352" s="23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8" t="s">
        <v>155</v>
      </c>
      <c r="AU352" s="238" t="s">
        <v>83</v>
      </c>
      <c r="AV352" s="13" t="s">
        <v>83</v>
      </c>
      <c r="AW352" s="13" t="s">
        <v>32</v>
      </c>
      <c r="AX352" s="13" t="s">
        <v>76</v>
      </c>
      <c r="AY352" s="238" t="s">
        <v>147</v>
      </c>
    </row>
    <row r="353" spans="1:51" s="13" customFormat="1" ht="12">
      <c r="A353" s="13"/>
      <c r="B353" s="227"/>
      <c r="C353" s="228"/>
      <c r="D353" s="229" t="s">
        <v>155</v>
      </c>
      <c r="E353" s="230" t="s">
        <v>1</v>
      </c>
      <c r="F353" s="231" t="s">
        <v>532</v>
      </c>
      <c r="G353" s="228"/>
      <c r="H353" s="232">
        <v>7.84</v>
      </c>
      <c r="I353" s="233"/>
      <c r="J353" s="228"/>
      <c r="K353" s="228"/>
      <c r="L353" s="234"/>
      <c r="M353" s="235"/>
      <c r="N353" s="236"/>
      <c r="O353" s="236"/>
      <c r="P353" s="236"/>
      <c r="Q353" s="236"/>
      <c r="R353" s="236"/>
      <c r="S353" s="236"/>
      <c r="T353" s="23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8" t="s">
        <v>155</v>
      </c>
      <c r="AU353" s="238" t="s">
        <v>83</v>
      </c>
      <c r="AV353" s="13" t="s">
        <v>83</v>
      </c>
      <c r="AW353" s="13" t="s">
        <v>32</v>
      </c>
      <c r="AX353" s="13" t="s">
        <v>76</v>
      </c>
      <c r="AY353" s="238" t="s">
        <v>147</v>
      </c>
    </row>
    <row r="354" spans="1:51" s="13" customFormat="1" ht="12">
      <c r="A354" s="13"/>
      <c r="B354" s="227"/>
      <c r="C354" s="228"/>
      <c r="D354" s="229" t="s">
        <v>155</v>
      </c>
      <c r="E354" s="230" t="s">
        <v>1</v>
      </c>
      <c r="F354" s="231" t="s">
        <v>533</v>
      </c>
      <c r="G354" s="228"/>
      <c r="H354" s="232">
        <v>33.287</v>
      </c>
      <c r="I354" s="233"/>
      <c r="J354" s="228"/>
      <c r="K354" s="228"/>
      <c r="L354" s="234"/>
      <c r="M354" s="235"/>
      <c r="N354" s="236"/>
      <c r="O354" s="236"/>
      <c r="P354" s="236"/>
      <c r="Q354" s="236"/>
      <c r="R354" s="236"/>
      <c r="S354" s="236"/>
      <c r="T354" s="23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8" t="s">
        <v>155</v>
      </c>
      <c r="AU354" s="238" t="s">
        <v>83</v>
      </c>
      <c r="AV354" s="13" t="s">
        <v>83</v>
      </c>
      <c r="AW354" s="13" t="s">
        <v>32</v>
      </c>
      <c r="AX354" s="13" t="s">
        <v>76</v>
      </c>
      <c r="AY354" s="238" t="s">
        <v>147</v>
      </c>
    </row>
    <row r="355" spans="1:51" s="13" customFormat="1" ht="12">
      <c r="A355" s="13"/>
      <c r="B355" s="227"/>
      <c r="C355" s="228"/>
      <c r="D355" s="229" t="s">
        <v>155</v>
      </c>
      <c r="E355" s="230" t="s">
        <v>1</v>
      </c>
      <c r="F355" s="231" t="s">
        <v>534</v>
      </c>
      <c r="G355" s="228"/>
      <c r="H355" s="232">
        <v>18.116</v>
      </c>
      <c r="I355" s="233"/>
      <c r="J355" s="228"/>
      <c r="K355" s="228"/>
      <c r="L355" s="234"/>
      <c r="M355" s="235"/>
      <c r="N355" s="236"/>
      <c r="O355" s="236"/>
      <c r="P355" s="236"/>
      <c r="Q355" s="236"/>
      <c r="R355" s="236"/>
      <c r="S355" s="236"/>
      <c r="T355" s="23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8" t="s">
        <v>155</v>
      </c>
      <c r="AU355" s="238" t="s">
        <v>83</v>
      </c>
      <c r="AV355" s="13" t="s">
        <v>83</v>
      </c>
      <c r="AW355" s="13" t="s">
        <v>32</v>
      </c>
      <c r="AX355" s="13" t="s">
        <v>76</v>
      </c>
      <c r="AY355" s="238" t="s">
        <v>147</v>
      </c>
    </row>
    <row r="356" spans="1:51" s="13" customFormat="1" ht="12">
      <c r="A356" s="13"/>
      <c r="B356" s="227"/>
      <c r="C356" s="228"/>
      <c r="D356" s="229" t="s">
        <v>155</v>
      </c>
      <c r="E356" s="230" t="s">
        <v>1</v>
      </c>
      <c r="F356" s="231" t="s">
        <v>535</v>
      </c>
      <c r="G356" s="228"/>
      <c r="H356" s="232">
        <v>28.02</v>
      </c>
      <c r="I356" s="233"/>
      <c r="J356" s="228"/>
      <c r="K356" s="228"/>
      <c r="L356" s="234"/>
      <c r="M356" s="235"/>
      <c r="N356" s="236"/>
      <c r="O356" s="236"/>
      <c r="P356" s="236"/>
      <c r="Q356" s="236"/>
      <c r="R356" s="236"/>
      <c r="S356" s="236"/>
      <c r="T356" s="23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8" t="s">
        <v>155</v>
      </c>
      <c r="AU356" s="238" t="s">
        <v>83</v>
      </c>
      <c r="AV356" s="13" t="s">
        <v>83</v>
      </c>
      <c r="AW356" s="13" t="s">
        <v>32</v>
      </c>
      <c r="AX356" s="13" t="s">
        <v>76</v>
      </c>
      <c r="AY356" s="238" t="s">
        <v>147</v>
      </c>
    </row>
    <row r="357" spans="1:51" s="16" customFormat="1" ht="12">
      <c r="A357" s="16"/>
      <c r="B357" s="271"/>
      <c r="C357" s="272"/>
      <c r="D357" s="229" t="s">
        <v>155</v>
      </c>
      <c r="E357" s="273" t="s">
        <v>1</v>
      </c>
      <c r="F357" s="274" t="s">
        <v>392</v>
      </c>
      <c r="G357" s="272"/>
      <c r="H357" s="275">
        <v>235.844</v>
      </c>
      <c r="I357" s="276"/>
      <c r="J357" s="272"/>
      <c r="K357" s="272"/>
      <c r="L357" s="277"/>
      <c r="M357" s="278"/>
      <c r="N357" s="279"/>
      <c r="O357" s="279"/>
      <c r="P357" s="279"/>
      <c r="Q357" s="279"/>
      <c r="R357" s="279"/>
      <c r="S357" s="279"/>
      <c r="T357" s="280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81" t="s">
        <v>155</v>
      </c>
      <c r="AU357" s="281" t="s">
        <v>83</v>
      </c>
      <c r="AV357" s="16" t="s">
        <v>161</v>
      </c>
      <c r="AW357" s="16" t="s">
        <v>32</v>
      </c>
      <c r="AX357" s="16" t="s">
        <v>76</v>
      </c>
      <c r="AY357" s="281" t="s">
        <v>147</v>
      </c>
    </row>
    <row r="358" spans="1:51" s="14" customFormat="1" ht="12">
      <c r="A358" s="14"/>
      <c r="B358" s="239"/>
      <c r="C358" s="240"/>
      <c r="D358" s="229" t="s">
        <v>155</v>
      </c>
      <c r="E358" s="241" t="s">
        <v>1</v>
      </c>
      <c r="F358" s="242" t="s">
        <v>536</v>
      </c>
      <c r="G358" s="240"/>
      <c r="H358" s="241" t="s">
        <v>1</v>
      </c>
      <c r="I358" s="243"/>
      <c r="J358" s="240"/>
      <c r="K358" s="240"/>
      <c r="L358" s="244"/>
      <c r="M358" s="245"/>
      <c r="N358" s="246"/>
      <c r="O358" s="246"/>
      <c r="P358" s="246"/>
      <c r="Q358" s="246"/>
      <c r="R358" s="246"/>
      <c r="S358" s="246"/>
      <c r="T358" s="247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8" t="s">
        <v>155</v>
      </c>
      <c r="AU358" s="248" t="s">
        <v>83</v>
      </c>
      <c r="AV358" s="14" t="s">
        <v>81</v>
      </c>
      <c r="AW358" s="14" t="s">
        <v>32</v>
      </c>
      <c r="AX358" s="14" t="s">
        <v>76</v>
      </c>
      <c r="AY358" s="248" t="s">
        <v>147</v>
      </c>
    </row>
    <row r="359" spans="1:51" s="13" customFormat="1" ht="12">
      <c r="A359" s="13"/>
      <c r="B359" s="227"/>
      <c r="C359" s="228"/>
      <c r="D359" s="229" t="s">
        <v>155</v>
      </c>
      <c r="E359" s="230" t="s">
        <v>1</v>
      </c>
      <c r="F359" s="231" t="s">
        <v>537</v>
      </c>
      <c r="G359" s="228"/>
      <c r="H359" s="232">
        <v>-29.94</v>
      </c>
      <c r="I359" s="233"/>
      <c r="J359" s="228"/>
      <c r="K359" s="228"/>
      <c r="L359" s="234"/>
      <c r="M359" s="235"/>
      <c r="N359" s="236"/>
      <c r="O359" s="236"/>
      <c r="P359" s="236"/>
      <c r="Q359" s="236"/>
      <c r="R359" s="236"/>
      <c r="S359" s="236"/>
      <c r="T359" s="23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8" t="s">
        <v>155</v>
      </c>
      <c r="AU359" s="238" t="s">
        <v>83</v>
      </c>
      <c r="AV359" s="13" t="s">
        <v>83</v>
      </c>
      <c r="AW359" s="13" t="s">
        <v>32</v>
      </c>
      <c r="AX359" s="13" t="s">
        <v>76</v>
      </c>
      <c r="AY359" s="238" t="s">
        <v>147</v>
      </c>
    </row>
    <row r="360" spans="1:51" s="16" customFormat="1" ht="12">
      <c r="A360" s="16"/>
      <c r="B360" s="271"/>
      <c r="C360" s="272"/>
      <c r="D360" s="229" t="s">
        <v>155</v>
      </c>
      <c r="E360" s="273" t="s">
        <v>1</v>
      </c>
      <c r="F360" s="274" t="s">
        <v>392</v>
      </c>
      <c r="G360" s="272"/>
      <c r="H360" s="275">
        <v>-29.94</v>
      </c>
      <c r="I360" s="276"/>
      <c r="J360" s="272"/>
      <c r="K360" s="272"/>
      <c r="L360" s="277"/>
      <c r="M360" s="278"/>
      <c r="N360" s="279"/>
      <c r="O360" s="279"/>
      <c r="P360" s="279"/>
      <c r="Q360" s="279"/>
      <c r="R360" s="279"/>
      <c r="S360" s="279"/>
      <c r="T360" s="280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81" t="s">
        <v>155</v>
      </c>
      <c r="AU360" s="281" t="s">
        <v>83</v>
      </c>
      <c r="AV360" s="16" t="s">
        <v>161</v>
      </c>
      <c r="AW360" s="16" t="s">
        <v>32</v>
      </c>
      <c r="AX360" s="16" t="s">
        <v>76</v>
      </c>
      <c r="AY360" s="281" t="s">
        <v>147</v>
      </c>
    </row>
    <row r="361" spans="1:51" s="15" customFormat="1" ht="12">
      <c r="A361" s="15"/>
      <c r="B361" s="249"/>
      <c r="C361" s="250"/>
      <c r="D361" s="229" t="s">
        <v>155</v>
      </c>
      <c r="E361" s="251" t="s">
        <v>1</v>
      </c>
      <c r="F361" s="252" t="s">
        <v>173</v>
      </c>
      <c r="G361" s="250"/>
      <c r="H361" s="253">
        <v>205.904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9" t="s">
        <v>155</v>
      </c>
      <c r="AU361" s="259" t="s">
        <v>83</v>
      </c>
      <c r="AV361" s="15" t="s">
        <v>153</v>
      </c>
      <c r="AW361" s="15" t="s">
        <v>32</v>
      </c>
      <c r="AX361" s="15" t="s">
        <v>81</v>
      </c>
      <c r="AY361" s="259" t="s">
        <v>147</v>
      </c>
    </row>
    <row r="362" spans="1:65" s="2" customFormat="1" ht="24.15" customHeight="1">
      <c r="A362" s="39"/>
      <c r="B362" s="40"/>
      <c r="C362" s="213" t="s">
        <v>538</v>
      </c>
      <c r="D362" s="213" t="s">
        <v>149</v>
      </c>
      <c r="E362" s="214" t="s">
        <v>539</v>
      </c>
      <c r="F362" s="215" t="s">
        <v>540</v>
      </c>
      <c r="G362" s="216" t="s">
        <v>152</v>
      </c>
      <c r="H362" s="217">
        <v>62.048</v>
      </c>
      <c r="I362" s="218"/>
      <c r="J362" s="219">
        <f>ROUND(I362*H362,2)</f>
        <v>0</v>
      </c>
      <c r="K362" s="220"/>
      <c r="L362" s="45"/>
      <c r="M362" s="221" t="s">
        <v>1</v>
      </c>
      <c r="N362" s="222" t="s">
        <v>41</v>
      </c>
      <c r="O362" s="92"/>
      <c r="P362" s="223">
        <f>O362*H362</f>
        <v>0</v>
      </c>
      <c r="Q362" s="223">
        <v>0.01838</v>
      </c>
      <c r="R362" s="223">
        <f>Q362*H362</f>
        <v>1.14044224</v>
      </c>
      <c r="S362" s="223">
        <v>0</v>
      </c>
      <c r="T362" s="224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5" t="s">
        <v>153</v>
      </c>
      <c r="AT362" s="225" t="s">
        <v>149</v>
      </c>
      <c r="AU362" s="225" t="s">
        <v>83</v>
      </c>
      <c r="AY362" s="18" t="s">
        <v>147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8" t="s">
        <v>81</v>
      </c>
      <c r="BK362" s="226">
        <f>ROUND(I362*H362,2)</f>
        <v>0</v>
      </c>
      <c r="BL362" s="18" t="s">
        <v>153</v>
      </c>
      <c r="BM362" s="225" t="s">
        <v>541</v>
      </c>
    </row>
    <row r="363" spans="1:51" s="14" customFormat="1" ht="12">
      <c r="A363" s="14"/>
      <c r="B363" s="239"/>
      <c r="C363" s="240"/>
      <c r="D363" s="229" t="s">
        <v>155</v>
      </c>
      <c r="E363" s="241" t="s">
        <v>1</v>
      </c>
      <c r="F363" s="242" t="s">
        <v>169</v>
      </c>
      <c r="G363" s="240"/>
      <c r="H363" s="241" t="s">
        <v>1</v>
      </c>
      <c r="I363" s="243"/>
      <c r="J363" s="240"/>
      <c r="K363" s="240"/>
      <c r="L363" s="244"/>
      <c r="M363" s="245"/>
      <c r="N363" s="246"/>
      <c r="O363" s="246"/>
      <c r="P363" s="246"/>
      <c r="Q363" s="246"/>
      <c r="R363" s="246"/>
      <c r="S363" s="246"/>
      <c r="T363" s="247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8" t="s">
        <v>155</v>
      </c>
      <c r="AU363" s="248" t="s">
        <v>83</v>
      </c>
      <c r="AV363" s="14" t="s">
        <v>81</v>
      </c>
      <c r="AW363" s="14" t="s">
        <v>32</v>
      </c>
      <c r="AX363" s="14" t="s">
        <v>76</v>
      </c>
      <c r="AY363" s="248" t="s">
        <v>147</v>
      </c>
    </row>
    <row r="364" spans="1:51" s="13" customFormat="1" ht="12">
      <c r="A364" s="13"/>
      <c r="B364" s="227"/>
      <c r="C364" s="228"/>
      <c r="D364" s="229" t="s">
        <v>155</v>
      </c>
      <c r="E364" s="230" t="s">
        <v>1</v>
      </c>
      <c r="F364" s="231" t="s">
        <v>542</v>
      </c>
      <c r="G364" s="228"/>
      <c r="H364" s="232">
        <v>58.392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8" t="s">
        <v>155</v>
      </c>
      <c r="AU364" s="238" t="s">
        <v>83</v>
      </c>
      <c r="AV364" s="13" t="s">
        <v>83</v>
      </c>
      <c r="AW364" s="13" t="s">
        <v>32</v>
      </c>
      <c r="AX364" s="13" t="s">
        <v>76</v>
      </c>
      <c r="AY364" s="238" t="s">
        <v>147</v>
      </c>
    </row>
    <row r="365" spans="1:51" s="13" customFormat="1" ht="12">
      <c r="A365" s="13"/>
      <c r="B365" s="227"/>
      <c r="C365" s="228"/>
      <c r="D365" s="229" t="s">
        <v>155</v>
      </c>
      <c r="E365" s="230" t="s">
        <v>1</v>
      </c>
      <c r="F365" s="231" t="s">
        <v>543</v>
      </c>
      <c r="G365" s="228"/>
      <c r="H365" s="232">
        <v>5.607</v>
      </c>
      <c r="I365" s="233"/>
      <c r="J365" s="228"/>
      <c r="K365" s="228"/>
      <c r="L365" s="234"/>
      <c r="M365" s="235"/>
      <c r="N365" s="236"/>
      <c r="O365" s="236"/>
      <c r="P365" s="236"/>
      <c r="Q365" s="236"/>
      <c r="R365" s="236"/>
      <c r="S365" s="236"/>
      <c r="T365" s="23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8" t="s">
        <v>155</v>
      </c>
      <c r="AU365" s="238" t="s">
        <v>83</v>
      </c>
      <c r="AV365" s="13" t="s">
        <v>83</v>
      </c>
      <c r="AW365" s="13" t="s">
        <v>32</v>
      </c>
      <c r="AX365" s="13" t="s">
        <v>76</v>
      </c>
      <c r="AY365" s="238" t="s">
        <v>147</v>
      </c>
    </row>
    <row r="366" spans="1:51" s="13" customFormat="1" ht="12">
      <c r="A366" s="13"/>
      <c r="B366" s="227"/>
      <c r="C366" s="228"/>
      <c r="D366" s="229" t="s">
        <v>155</v>
      </c>
      <c r="E366" s="230" t="s">
        <v>1</v>
      </c>
      <c r="F366" s="231" t="s">
        <v>544</v>
      </c>
      <c r="G366" s="228"/>
      <c r="H366" s="232">
        <v>-3.866</v>
      </c>
      <c r="I366" s="233"/>
      <c r="J366" s="228"/>
      <c r="K366" s="228"/>
      <c r="L366" s="234"/>
      <c r="M366" s="235"/>
      <c r="N366" s="236"/>
      <c r="O366" s="236"/>
      <c r="P366" s="236"/>
      <c r="Q366" s="236"/>
      <c r="R366" s="236"/>
      <c r="S366" s="236"/>
      <c r="T366" s="23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8" t="s">
        <v>155</v>
      </c>
      <c r="AU366" s="238" t="s">
        <v>83</v>
      </c>
      <c r="AV366" s="13" t="s">
        <v>83</v>
      </c>
      <c r="AW366" s="13" t="s">
        <v>32</v>
      </c>
      <c r="AX366" s="13" t="s">
        <v>76</v>
      </c>
      <c r="AY366" s="238" t="s">
        <v>147</v>
      </c>
    </row>
    <row r="367" spans="1:51" s="13" customFormat="1" ht="12">
      <c r="A367" s="13"/>
      <c r="B367" s="227"/>
      <c r="C367" s="228"/>
      <c r="D367" s="229" t="s">
        <v>155</v>
      </c>
      <c r="E367" s="230" t="s">
        <v>1</v>
      </c>
      <c r="F367" s="231" t="s">
        <v>545</v>
      </c>
      <c r="G367" s="228"/>
      <c r="H367" s="232">
        <v>1.915</v>
      </c>
      <c r="I367" s="233"/>
      <c r="J367" s="228"/>
      <c r="K367" s="228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155</v>
      </c>
      <c r="AU367" s="238" t="s">
        <v>83</v>
      </c>
      <c r="AV367" s="13" t="s">
        <v>83</v>
      </c>
      <c r="AW367" s="13" t="s">
        <v>32</v>
      </c>
      <c r="AX367" s="13" t="s">
        <v>76</v>
      </c>
      <c r="AY367" s="238" t="s">
        <v>147</v>
      </c>
    </row>
    <row r="368" spans="1:51" s="15" customFormat="1" ht="12">
      <c r="A368" s="15"/>
      <c r="B368" s="249"/>
      <c r="C368" s="250"/>
      <c r="D368" s="229" t="s">
        <v>155</v>
      </c>
      <c r="E368" s="251" t="s">
        <v>1</v>
      </c>
      <c r="F368" s="252" t="s">
        <v>173</v>
      </c>
      <c r="G368" s="250"/>
      <c r="H368" s="253">
        <v>62.048</v>
      </c>
      <c r="I368" s="254"/>
      <c r="J368" s="250"/>
      <c r="K368" s="250"/>
      <c r="L368" s="255"/>
      <c r="M368" s="256"/>
      <c r="N368" s="257"/>
      <c r="O368" s="257"/>
      <c r="P368" s="257"/>
      <c r="Q368" s="257"/>
      <c r="R368" s="257"/>
      <c r="S368" s="257"/>
      <c r="T368" s="258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9" t="s">
        <v>155</v>
      </c>
      <c r="AU368" s="259" t="s">
        <v>83</v>
      </c>
      <c r="AV368" s="15" t="s">
        <v>153</v>
      </c>
      <c r="AW368" s="15" t="s">
        <v>32</v>
      </c>
      <c r="AX368" s="15" t="s">
        <v>81</v>
      </c>
      <c r="AY368" s="259" t="s">
        <v>147</v>
      </c>
    </row>
    <row r="369" spans="1:65" s="2" customFormat="1" ht="24.15" customHeight="1">
      <c r="A369" s="39"/>
      <c r="B369" s="40"/>
      <c r="C369" s="213" t="s">
        <v>546</v>
      </c>
      <c r="D369" s="213" t="s">
        <v>149</v>
      </c>
      <c r="E369" s="214" t="s">
        <v>547</v>
      </c>
      <c r="F369" s="215" t="s">
        <v>548</v>
      </c>
      <c r="G369" s="216" t="s">
        <v>152</v>
      </c>
      <c r="H369" s="217">
        <v>29.94</v>
      </c>
      <c r="I369" s="218"/>
      <c r="J369" s="219">
        <f>ROUND(I369*H369,2)</f>
        <v>0</v>
      </c>
      <c r="K369" s="220"/>
      <c r="L369" s="45"/>
      <c r="M369" s="221" t="s">
        <v>1</v>
      </c>
      <c r="N369" s="222" t="s">
        <v>41</v>
      </c>
      <c r="O369" s="92"/>
      <c r="P369" s="223">
        <f>O369*H369</f>
        <v>0</v>
      </c>
      <c r="Q369" s="223">
        <v>0.021</v>
      </c>
      <c r="R369" s="223">
        <f>Q369*H369</f>
        <v>0.6287400000000001</v>
      </c>
      <c r="S369" s="223">
        <v>0</v>
      </c>
      <c r="T369" s="224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5" t="s">
        <v>153</v>
      </c>
      <c r="AT369" s="225" t="s">
        <v>149</v>
      </c>
      <c r="AU369" s="225" t="s">
        <v>83</v>
      </c>
      <c r="AY369" s="18" t="s">
        <v>147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8" t="s">
        <v>81</v>
      </c>
      <c r="BK369" s="226">
        <f>ROUND(I369*H369,2)</f>
        <v>0</v>
      </c>
      <c r="BL369" s="18" t="s">
        <v>153</v>
      </c>
      <c r="BM369" s="225" t="s">
        <v>549</v>
      </c>
    </row>
    <row r="370" spans="1:51" s="14" customFormat="1" ht="12">
      <c r="A370" s="14"/>
      <c r="B370" s="239"/>
      <c r="C370" s="240"/>
      <c r="D370" s="229" t="s">
        <v>155</v>
      </c>
      <c r="E370" s="241" t="s">
        <v>1</v>
      </c>
      <c r="F370" s="242" t="s">
        <v>536</v>
      </c>
      <c r="G370" s="240"/>
      <c r="H370" s="241" t="s">
        <v>1</v>
      </c>
      <c r="I370" s="243"/>
      <c r="J370" s="240"/>
      <c r="K370" s="240"/>
      <c r="L370" s="244"/>
      <c r="M370" s="245"/>
      <c r="N370" s="246"/>
      <c r="O370" s="246"/>
      <c r="P370" s="246"/>
      <c r="Q370" s="246"/>
      <c r="R370" s="246"/>
      <c r="S370" s="246"/>
      <c r="T370" s="24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8" t="s">
        <v>155</v>
      </c>
      <c r="AU370" s="248" t="s">
        <v>83</v>
      </c>
      <c r="AV370" s="14" t="s">
        <v>81</v>
      </c>
      <c r="AW370" s="14" t="s">
        <v>32</v>
      </c>
      <c r="AX370" s="14" t="s">
        <v>76</v>
      </c>
      <c r="AY370" s="248" t="s">
        <v>147</v>
      </c>
    </row>
    <row r="371" spans="1:51" s="13" customFormat="1" ht="12">
      <c r="A371" s="13"/>
      <c r="B371" s="227"/>
      <c r="C371" s="228"/>
      <c r="D371" s="229" t="s">
        <v>155</v>
      </c>
      <c r="E371" s="230" t="s">
        <v>1</v>
      </c>
      <c r="F371" s="231" t="s">
        <v>550</v>
      </c>
      <c r="G371" s="228"/>
      <c r="H371" s="232">
        <v>11.74</v>
      </c>
      <c r="I371" s="233"/>
      <c r="J371" s="228"/>
      <c r="K371" s="228"/>
      <c r="L371" s="234"/>
      <c r="M371" s="235"/>
      <c r="N371" s="236"/>
      <c r="O371" s="236"/>
      <c r="P371" s="236"/>
      <c r="Q371" s="236"/>
      <c r="R371" s="236"/>
      <c r="S371" s="236"/>
      <c r="T371" s="23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8" t="s">
        <v>155</v>
      </c>
      <c r="AU371" s="238" t="s">
        <v>83</v>
      </c>
      <c r="AV371" s="13" t="s">
        <v>83</v>
      </c>
      <c r="AW371" s="13" t="s">
        <v>32</v>
      </c>
      <c r="AX371" s="13" t="s">
        <v>76</v>
      </c>
      <c r="AY371" s="238" t="s">
        <v>147</v>
      </c>
    </row>
    <row r="372" spans="1:51" s="13" customFormat="1" ht="12">
      <c r="A372" s="13"/>
      <c r="B372" s="227"/>
      <c r="C372" s="228"/>
      <c r="D372" s="229" t="s">
        <v>155</v>
      </c>
      <c r="E372" s="230" t="s">
        <v>1</v>
      </c>
      <c r="F372" s="231" t="s">
        <v>551</v>
      </c>
      <c r="G372" s="228"/>
      <c r="H372" s="232">
        <v>10.96</v>
      </c>
      <c r="I372" s="233"/>
      <c r="J372" s="228"/>
      <c r="K372" s="228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155</v>
      </c>
      <c r="AU372" s="238" t="s">
        <v>83</v>
      </c>
      <c r="AV372" s="13" t="s">
        <v>83</v>
      </c>
      <c r="AW372" s="13" t="s">
        <v>32</v>
      </c>
      <c r="AX372" s="13" t="s">
        <v>76</v>
      </c>
      <c r="AY372" s="238" t="s">
        <v>147</v>
      </c>
    </row>
    <row r="373" spans="1:51" s="13" customFormat="1" ht="12">
      <c r="A373" s="13"/>
      <c r="B373" s="227"/>
      <c r="C373" s="228"/>
      <c r="D373" s="229" t="s">
        <v>155</v>
      </c>
      <c r="E373" s="230" t="s">
        <v>1</v>
      </c>
      <c r="F373" s="231" t="s">
        <v>552</v>
      </c>
      <c r="G373" s="228"/>
      <c r="H373" s="232">
        <v>3.5</v>
      </c>
      <c r="I373" s="233"/>
      <c r="J373" s="228"/>
      <c r="K373" s="228"/>
      <c r="L373" s="234"/>
      <c r="M373" s="235"/>
      <c r="N373" s="236"/>
      <c r="O373" s="236"/>
      <c r="P373" s="236"/>
      <c r="Q373" s="236"/>
      <c r="R373" s="236"/>
      <c r="S373" s="236"/>
      <c r="T373" s="23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8" t="s">
        <v>155</v>
      </c>
      <c r="AU373" s="238" t="s">
        <v>83</v>
      </c>
      <c r="AV373" s="13" t="s">
        <v>83</v>
      </c>
      <c r="AW373" s="13" t="s">
        <v>32</v>
      </c>
      <c r="AX373" s="13" t="s">
        <v>76</v>
      </c>
      <c r="AY373" s="238" t="s">
        <v>147</v>
      </c>
    </row>
    <row r="374" spans="1:51" s="13" customFormat="1" ht="12">
      <c r="A374" s="13"/>
      <c r="B374" s="227"/>
      <c r="C374" s="228"/>
      <c r="D374" s="229" t="s">
        <v>155</v>
      </c>
      <c r="E374" s="230" t="s">
        <v>1</v>
      </c>
      <c r="F374" s="231" t="s">
        <v>553</v>
      </c>
      <c r="G374" s="228"/>
      <c r="H374" s="232">
        <v>3.74</v>
      </c>
      <c r="I374" s="233"/>
      <c r="J374" s="228"/>
      <c r="K374" s="228"/>
      <c r="L374" s="234"/>
      <c r="M374" s="235"/>
      <c r="N374" s="236"/>
      <c r="O374" s="236"/>
      <c r="P374" s="236"/>
      <c r="Q374" s="236"/>
      <c r="R374" s="236"/>
      <c r="S374" s="236"/>
      <c r="T374" s="23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8" t="s">
        <v>155</v>
      </c>
      <c r="AU374" s="238" t="s">
        <v>83</v>
      </c>
      <c r="AV374" s="13" t="s">
        <v>83</v>
      </c>
      <c r="AW374" s="13" t="s">
        <v>32</v>
      </c>
      <c r="AX374" s="13" t="s">
        <v>76</v>
      </c>
      <c r="AY374" s="238" t="s">
        <v>147</v>
      </c>
    </row>
    <row r="375" spans="1:51" s="15" customFormat="1" ht="12">
      <c r="A375" s="15"/>
      <c r="B375" s="249"/>
      <c r="C375" s="250"/>
      <c r="D375" s="229" t="s">
        <v>155</v>
      </c>
      <c r="E375" s="251" t="s">
        <v>1</v>
      </c>
      <c r="F375" s="252" t="s">
        <v>173</v>
      </c>
      <c r="G375" s="250"/>
      <c r="H375" s="253">
        <v>29.94</v>
      </c>
      <c r="I375" s="254"/>
      <c r="J375" s="250"/>
      <c r="K375" s="250"/>
      <c r="L375" s="255"/>
      <c r="M375" s="256"/>
      <c r="N375" s="257"/>
      <c r="O375" s="257"/>
      <c r="P375" s="257"/>
      <c r="Q375" s="257"/>
      <c r="R375" s="257"/>
      <c r="S375" s="257"/>
      <c r="T375" s="258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9" t="s">
        <v>155</v>
      </c>
      <c r="AU375" s="259" t="s">
        <v>83</v>
      </c>
      <c r="AV375" s="15" t="s">
        <v>153</v>
      </c>
      <c r="AW375" s="15" t="s">
        <v>32</v>
      </c>
      <c r="AX375" s="15" t="s">
        <v>81</v>
      </c>
      <c r="AY375" s="259" t="s">
        <v>147</v>
      </c>
    </row>
    <row r="376" spans="1:65" s="2" customFormat="1" ht="16.5" customHeight="1">
      <c r="A376" s="39"/>
      <c r="B376" s="40"/>
      <c r="C376" s="213" t="s">
        <v>554</v>
      </c>
      <c r="D376" s="213" t="s">
        <v>149</v>
      </c>
      <c r="E376" s="214" t="s">
        <v>555</v>
      </c>
      <c r="F376" s="215" t="s">
        <v>556</v>
      </c>
      <c r="G376" s="216" t="s">
        <v>152</v>
      </c>
      <c r="H376" s="217">
        <v>1.2</v>
      </c>
      <c r="I376" s="218"/>
      <c r="J376" s="219">
        <f>ROUND(I376*H376,2)</f>
        <v>0</v>
      </c>
      <c r="K376" s="220"/>
      <c r="L376" s="45"/>
      <c r="M376" s="221" t="s">
        <v>1</v>
      </c>
      <c r="N376" s="222" t="s">
        <v>41</v>
      </c>
      <c r="O376" s="92"/>
      <c r="P376" s="223">
        <f>O376*H376</f>
        <v>0</v>
      </c>
      <c r="Q376" s="223">
        <v>0.00036</v>
      </c>
      <c r="R376" s="223">
        <f>Q376*H376</f>
        <v>0.00043200000000000004</v>
      </c>
      <c r="S376" s="223">
        <v>0</v>
      </c>
      <c r="T376" s="224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5" t="s">
        <v>153</v>
      </c>
      <c r="AT376" s="225" t="s">
        <v>149</v>
      </c>
      <c r="AU376" s="225" t="s">
        <v>83</v>
      </c>
      <c r="AY376" s="18" t="s">
        <v>147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8" t="s">
        <v>81</v>
      </c>
      <c r="BK376" s="226">
        <f>ROUND(I376*H376,2)</f>
        <v>0</v>
      </c>
      <c r="BL376" s="18" t="s">
        <v>153</v>
      </c>
      <c r="BM376" s="225" t="s">
        <v>557</v>
      </c>
    </row>
    <row r="377" spans="1:65" s="2" customFormat="1" ht="24.15" customHeight="1">
      <c r="A377" s="39"/>
      <c r="B377" s="40"/>
      <c r="C377" s="213" t="s">
        <v>558</v>
      </c>
      <c r="D377" s="213" t="s">
        <v>149</v>
      </c>
      <c r="E377" s="214" t="s">
        <v>559</v>
      </c>
      <c r="F377" s="215" t="s">
        <v>560</v>
      </c>
      <c r="G377" s="216" t="s">
        <v>152</v>
      </c>
      <c r="H377" s="217">
        <v>20.255</v>
      </c>
      <c r="I377" s="218"/>
      <c r="J377" s="219">
        <f>ROUND(I377*H377,2)</f>
        <v>0</v>
      </c>
      <c r="K377" s="220"/>
      <c r="L377" s="45"/>
      <c r="M377" s="221" t="s">
        <v>1</v>
      </c>
      <c r="N377" s="222" t="s">
        <v>41</v>
      </c>
      <c r="O377" s="92"/>
      <c r="P377" s="223">
        <f>O377*H377</f>
        <v>0</v>
      </c>
      <c r="Q377" s="223">
        <v>0</v>
      </c>
      <c r="R377" s="223">
        <f>Q377*H377</f>
        <v>0</v>
      </c>
      <c r="S377" s="223">
        <v>0</v>
      </c>
      <c r="T377" s="224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5" t="s">
        <v>153</v>
      </c>
      <c r="AT377" s="225" t="s">
        <v>149</v>
      </c>
      <c r="AU377" s="225" t="s">
        <v>83</v>
      </c>
      <c r="AY377" s="18" t="s">
        <v>147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8" t="s">
        <v>81</v>
      </c>
      <c r="BK377" s="226">
        <f>ROUND(I377*H377,2)</f>
        <v>0</v>
      </c>
      <c r="BL377" s="18" t="s">
        <v>153</v>
      </c>
      <c r="BM377" s="225" t="s">
        <v>561</v>
      </c>
    </row>
    <row r="378" spans="1:51" s="13" customFormat="1" ht="12">
      <c r="A378" s="13"/>
      <c r="B378" s="227"/>
      <c r="C378" s="228"/>
      <c r="D378" s="229" t="s">
        <v>155</v>
      </c>
      <c r="E378" s="230" t="s">
        <v>1</v>
      </c>
      <c r="F378" s="231" t="s">
        <v>562</v>
      </c>
      <c r="G378" s="228"/>
      <c r="H378" s="232">
        <v>20.255</v>
      </c>
      <c r="I378" s="233"/>
      <c r="J378" s="228"/>
      <c r="K378" s="228"/>
      <c r="L378" s="234"/>
      <c r="M378" s="235"/>
      <c r="N378" s="236"/>
      <c r="O378" s="236"/>
      <c r="P378" s="236"/>
      <c r="Q378" s="236"/>
      <c r="R378" s="236"/>
      <c r="S378" s="236"/>
      <c r="T378" s="23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8" t="s">
        <v>155</v>
      </c>
      <c r="AU378" s="238" t="s">
        <v>83</v>
      </c>
      <c r="AV378" s="13" t="s">
        <v>83</v>
      </c>
      <c r="AW378" s="13" t="s">
        <v>32</v>
      </c>
      <c r="AX378" s="13" t="s">
        <v>81</v>
      </c>
      <c r="AY378" s="238" t="s">
        <v>147</v>
      </c>
    </row>
    <row r="379" spans="1:65" s="2" customFormat="1" ht="44.25" customHeight="1">
      <c r="A379" s="39"/>
      <c r="B379" s="40"/>
      <c r="C379" s="213" t="s">
        <v>563</v>
      </c>
      <c r="D379" s="213" t="s">
        <v>149</v>
      </c>
      <c r="E379" s="214" t="s">
        <v>564</v>
      </c>
      <c r="F379" s="215" t="s">
        <v>565</v>
      </c>
      <c r="G379" s="216" t="s">
        <v>152</v>
      </c>
      <c r="H379" s="217">
        <v>30.47</v>
      </c>
      <c r="I379" s="218"/>
      <c r="J379" s="219">
        <f>ROUND(I379*H379,2)</f>
        <v>0</v>
      </c>
      <c r="K379" s="220"/>
      <c r="L379" s="45"/>
      <c r="M379" s="221" t="s">
        <v>1</v>
      </c>
      <c r="N379" s="222" t="s">
        <v>41</v>
      </c>
      <c r="O379" s="92"/>
      <c r="P379" s="223">
        <f>O379*H379</f>
        <v>0</v>
      </c>
      <c r="Q379" s="223">
        <v>0.00839</v>
      </c>
      <c r="R379" s="223">
        <f>Q379*H379</f>
        <v>0.25564329999999996</v>
      </c>
      <c r="S379" s="223">
        <v>0</v>
      </c>
      <c r="T379" s="224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5" t="s">
        <v>153</v>
      </c>
      <c r="AT379" s="225" t="s">
        <v>149</v>
      </c>
      <c r="AU379" s="225" t="s">
        <v>83</v>
      </c>
      <c r="AY379" s="18" t="s">
        <v>147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8" t="s">
        <v>81</v>
      </c>
      <c r="BK379" s="226">
        <f>ROUND(I379*H379,2)</f>
        <v>0</v>
      </c>
      <c r="BL379" s="18" t="s">
        <v>153</v>
      </c>
      <c r="BM379" s="225" t="s">
        <v>566</v>
      </c>
    </row>
    <row r="380" spans="1:51" s="14" customFormat="1" ht="12">
      <c r="A380" s="14"/>
      <c r="B380" s="239"/>
      <c r="C380" s="240"/>
      <c r="D380" s="229" t="s">
        <v>155</v>
      </c>
      <c r="E380" s="241" t="s">
        <v>1</v>
      </c>
      <c r="F380" s="242" t="s">
        <v>567</v>
      </c>
      <c r="G380" s="240"/>
      <c r="H380" s="241" t="s">
        <v>1</v>
      </c>
      <c r="I380" s="243"/>
      <c r="J380" s="240"/>
      <c r="K380" s="240"/>
      <c r="L380" s="244"/>
      <c r="M380" s="245"/>
      <c r="N380" s="246"/>
      <c r="O380" s="246"/>
      <c r="P380" s="246"/>
      <c r="Q380" s="246"/>
      <c r="R380" s="246"/>
      <c r="S380" s="246"/>
      <c r="T380" s="24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8" t="s">
        <v>155</v>
      </c>
      <c r="AU380" s="248" t="s">
        <v>83</v>
      </c>
      <c r="AV380" s="14" t="s">
        <v>81</v>
      </c>
      <c r="AW380" s="14" t="s">
        <v>32</v>
      </c>
      <c r="AX380" s="14" t="s">
        <v>76</v>
      </c>
      <c r="AY380" s="248" t="s">
        <v>147</v>
      </c>
    </row>
    <row r="381" spans="1:51" s="13" customFormat="1" ht="12">
      <c r="A381" s="13"/>
      <c r="B381" s="227"/>
      <c r="C381" s="228"/>
      <c r="D381" s="229" t="s">
        <v>155</v>
      </c>
      <c r="E381" s="230" t="s">
        <v>1</v>
      </c>
      <c r="F381" s="231" t="s">
        <v>232</v>
      </c>
      <c r="G381" s="228"/>
      <c r="H381" s="232">
        <v>30.47</v>
      </c>
      <c r="I381" s="233"/>
      <c r="J381" s="228"/>
      <c r="K381" s="228"/>
      <c r="L381" s="234"/>
      <c r="M381" s="235"/>
      <c r="N381" s="236"/>
      <c r="O381" s="236"/>
      <c r="P381" s="236"/>
      <c r="Q381" s="236"/>
      <c r="R381" s="236"/>
      <c r="S381" s="236"/>
      <c r="T381" s="23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8" t="s">
        <v>155</v>
      </c>
      <c r="AU381" s="238" t="s">
        <v>83</v>
      </c>
      <c r="AV381" s="13" t="s">
        <v>83</v>
      </c>
      <c r="AW381" s="13" t="s">
        <v>32</v>
      </c>
      <c r="AX381" s="13" t="s">
        <v>81</v>
      </c>
      <c r="AY381" s="238" t="s">
        <v>147</v>
      </c>
    </row>
    <row r="382" spans="1:65" s="2" customFormat="1" ht="21.75" customHeight="1">
      <c r="A382" s="39"/>
      <c r="B382" s="40"/>
      <c r="C382" s="260" t="s">
        <v>568</v>
      </c>
      <c r="D382" s="260" t="s">
        <v>263</v>
      </c>
      <c r="E382" s="261" t="s">
        <v>569</v>
      </c>
      <c r="F382" s="262" t="s">
        <v>570</v>
      </c>
      <c r="G382" s="263" t="s">
        <v>152</v>
      </c>
      <c r="H382" s="264">
        <v>31.994</v>
      </c>
      <c r="I382" s="265"/>
      <c r="J382" s="266">
        <f>ROUND(I382*H382,2)</f>
        <v>0</v>
      </c>
      <c r="K382" s="267"/>
      <c r="L382" s="268"/>
      <c r="M382" s="269" t="s">
        <v>1</v>
      </c>
      <c r="N382" s="270" t="s">
        <v>41</v>
      </c>
      <c r="O382" s="92"/>
      <c r="P382" s="223">
        <f>O382*H382</f>
        <v>0</v>
      </c>
      <c r="Q382" s="223">
        <v>0.00075</v>
      </c>
      <c r="R382" s="223">
        <f>Q382*H382</f>
        <v>0.0239955</v>
      </c>
      <c r="S382" s="223">
        <v>0</v>
      </c>
      <c r="T382" s="224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25" t="s">
        <v>195</v>
      </c>
      <c r="AT382" s="225" t="s">
        <v>263</v>
      </c>
      <c r="AU382" s="225" t="s">
        <v>83</v>
      </c>
      <c r="AY382" s="18" t="s">
        <v>147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8" t="s">
        <v>81</v>
      </c>
      <c r="BK382" s="226">
        <f>ROUND(I382*H382,2)</f>
        <v>0</v>
      </c>
      <c r="BL382" s="18" t="s">
        <v>153</v>
      </c>
      <c r="BM382" s="225" t="s">
        <v>571</v>
      </c>
    </row>
    <row r="383" spans="1:51" s="13" customFormat="1" ht="12">
      <c r="A383" s="13"/>
      <c r="B383" s="227"/>
      <c r="C383" s="228"/>
      <c r="D383" s="229" t="s">
        <v>155</v>
      </c>
      <c r="E383" s="228"/>
      <c r="F383" s="231" t="s">
        <v>572</v>
      </c>
      <c r="G383" s="228"/>
      <c r="H383" s="232">
        <v>31.994</v>
      </c>
      <c r="I383" s="233"/>
      <c r="J383" s="228"/>
      <c r="K383" s="228"/>
      <c r="L383" s="234"/>
      <c r="M383" s="235"/>
      <c r="N383" s="236"/>
      <c r="O383" s="236"/>
      <c r="P383" s="236"/>
      <c r="Q383" s="236"/>
      <c r="R383" s="236"/>
      <c r="S383" s="236"/>
      <c r="T383" s="23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8" t="s">
        <v>155</v>
      </c>
      <c r="AU383" s="238" t="s">
        <v>83</v>
      </c>
      <c r="AV383" s="13" t="s">
        <v>83</v>
      </c>
      <c r="AW383" s="13" t="s">
        <v>4</v>
      </c>
      <c r="AX383" s="13" t="s">
        <v>81</v>
      </c>
      <c r="AY383" s="238" t="s">
        <v>147</v>
      </c>
    </row>
    <row r="384" spans="1:65" s="2" customFormat="1" ht="24.15" customHeight="1">
      <c r="A384" s="39"/>
      <c r="B384" s="40"/>
      <c r="C384" s="213" t="s">
        <v>573</v>
      </c>
      <c r="D384" s="213" t="s">
        <v>149</v>
      </c>
      <c r="E384" s="214" t="s">
        <v>574</v>
      </c>
      <c r="F384" s="215" t="s">
        <v>575</v>
      </c>
      <c r="G384" s="216" t="s">
        <v>368</v>
      </c>
      <c r="H384" s="217">
        <v>13.75</v>
      </c>
      <c r="I384" s="218"/>
      <c r="J384" s="219">
        <f>ROUND(I384*H384,2)</f>
        <v>0</v>
      </c>
      <c r="K384" s="220"/>
      <c r="L384" s="45"/>
      <c r="M384" s="221" t="s">
        <v>1</v>
      </c>
      <c r="N384" s="222" t="s">
        <v>41</v>
      </c>
      <c r="O384" s="92"/>
      <c r="P384" s="223">
        <f>O384*H384</f>
        <v>0</v>
      </c>
      <c r="Q384" s="223">
        <v>0.01032</v>
      </c>
      <c r="R384" s="223">
        <f>Q384*H384</f>
        <v>0.1419</v>
      </c>
      <c r="S384" s="223">
        <v>0</v>
      </c>
      <c r="T384" s="224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25" t="s">
        <v>153</v>
      </c>
      <c r="AT384" s="225" t="s">
        <v>149</v>
      </c>
      <c r="AU384" s="225" t="s">
        <v>83</v>
      </c>
      <c r="AY384" s="18" t="s">
        <v>147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8" t="s">
        <v>81</v>
      </c>
      <c r="BK384" s="226">
        <f>ROUND(I384*H384,2)</f>
        <v>0</v>
      </c>
      <c r="BL384" s="18" t="s">
        <v>153</v>
      </c>
      <c r="BM384" s="225" t="s">
        <v>576</v>
      </c>
    </row>
    <row r="385" spans="1:51" s="13" customFormat="1" ht="12">
      <c r="A385" s="13"/>
      <c r="B385" s="227"/>
      <c r="C385" s="228"/>
      <c r="D385" s="229" t="s">
        <v>155</v>
      </c>
      <c r="E385" s="230" t="s">
        <v>1</v>
      </c>
      <c r="F385" s="231" t="s">
        <v>577</v>
      </c>
      <c r="G385" s="228"/>
      <c r="H385" s="232">
        <v>13.75</v>
      </c>
      <c r="I385" s="233"/>
      <c r="J385" s="228"/>
      <c r="K385" s="228"/>
      <c r="L385" s="234"/>
      <c r="M385" s="235"/>
      <c r="N385" s="236"/>
      <c r="O385" s="236"/>
      <c r="P385" s="236"/>
      <c r="Q385" s="236"/>
      <c r="R385" s="236"/>
      <c r="S385" s="236"/>
      <c r="T385" s="23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8" t="s">
        <v>155</v>
      </c>
      <c r="AU385" s="238" t="s">
        <v>83</v>
      </c>
      <c r="AV385" s="13" t="s">
        <v>83</v>
      </c>
      <c r="AW385" s="13" t="s">
        <v>32</v>
      </c>
      <c r="AX385" s="13" t="s">
        <v>81</v>
      </c>
      <c r="AY385" s="238" t="s">
        <v>147</v>
      </c>
    </row>
    <row r="386" spans="1:65" s="2" customFormat="1" ht="33" customHeight="1">
      <c r="A386" s="39"/>
      <c r="B386" s="40"/>
      <c r="C386" s="213" t="s">
        <v>578</v>
      </c>
      <c r="D386" s="213" t="s">
        <v>149</v>
      </c>
      <c r="E386" s="214" t="s">
        <v>579</v>
      </c>
      <c r="F386" s="215" t="s">
        <v>580</v>
      </c>
      <c r="G386" s="216" t="s">
        <v>167</v>
      </c>
      <c r="H386" s="217">
        <v>4.64</v>
      </c>
      <c r="I386" s="218"/>
      <c r="J386" s="219">
        <f>ROUND(I386*H386,2)</f>
        <v>0</v>
      </c>
      <c r="K386" s="220"/>
      <c r="L386" s="45"/>
      <c r="M386" s="221" t="s">
        <v>1</v>
      </c>
      <c r="N386" s="222" t="s">
        <v>41</v>
      </c>
      <c r="O386" s="92"/>
      <c r="P386" s="223">
        <f>O386*H386</f>
        <v>0</v>
      </c>
      <c r="Q386" s="223">
        <v>2.25634</v>
      </c>
      <c r="R386" s="223">
        <f>Q386*H386</f>
        <v>10.469417599999998</v>
      </c>
      <c r="S386" s="223">
        <v>0</v>
      </c>
      <c r="T386" s="224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5" t="s">
        <v>153</v>
      </c>
      <c r="AT386" s="225" t="s">
        <v>149</v>
      </c>
      <c r="AU386" s="225" t="s">
        <v>83</v>
      </c>
      <c r="AY386" s="18" t="s">
        <v>147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8" t="s">
        <v>81</v>
      </c>
      <c r="BK386" s="226">
        <f>ROUND(I386*H386,2)</f>
        <v>0</v>
      </c>
      <c r="BL386" s="18" t="s">
        <v>153</v>
      </c>
      <c r="BM386" s="225" t="s">
        <v>581</v>
      </c>
    </row>
    <row r="387" spans="1:51" s="13" customFormat="1" ht="12">
      <c r="A387" s="13"/>
      <c r="B387" s="227"/>
      <c r="C387" s="228"/>
      <c r="D387" s="229" t="s">
        <v>155</v>
      </c>
      <c r="E387" s="230" t="s">
        <v>1</v>
      </c>
      <c r="F387" s="231" t="s">
        <v>582</v>
      </c>
      <c r="G387" s="228"/>
      <c r="H387" s="232">
        <v>4.64</v>
      </c>
      <c r="I387" s="233"/>
      <c r="J387" s="228"/>
      <c r="K387" s="228"/>
      <c r="L387" s="234"/>
      <c r="M387" s="235"/>
      <c r="N387" s="236"/>
      <c r="O387" s="236"/>
      <c r="P387" s="236"/>
      <c r="Q387" s="236"/>
      <c r="R387" s="236"/>
      <c r="S387" s="236"/>
      <c r="T387" s="23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8" t="s">
        <v>155</v>
      </c>
      <c r="AU387" s="238" t="s">
        <v>83</v>
      </c>
      <c r="AV387" s="13" t="s">
        <v>83</v>
      </c>
      <c r="AW387" s="13" t="s">
        <v>32</v>
      </c>
      <c r="AX387" s="13" t="s">
        <v>81</v>
      </c>
      <c r="AY387" s="238" t="s">
        <v>147</v>
      </c>
    </row>
    <row r="388" spans="1:65" s="2" customFormat="1" ht="24.15" customHeight="1">
      <c r="A388" s="39"/>
      <c r="B388" s="40"/>
      <c r="C388" s="213" t="s">
        <v>583</v>
      </c>
      <c r="D388" s="213" t="s">
        <v>149</v>
      </c>
      <c r="E388" s="214" t="s">
        <v>584</v>
      </c>
      <c r="F388" s="215" t="s">
        <v>585</v>
      </c>
      <c r="G388" s="216" t="s">
        <v>152</v>
      </c>
      <c r="H388" s="217">
        <v>30.47</v>
      </c>
      <c r="I388" s="218"/>
      <c r="J388" s="219">
        <f>ROUND(I388*H388,2)</f>
        <v>0</v>
      </c>
      <c r="K388" s="220"/>
      <c r="L388" s="45"/>
      <c r="M388" s="221" t="s">
        <v>1</v>
      </c>
      <c r="N388" s="222" t="s">
        <v>41</v>
      </c>
      <c r="O388" s="92"/>
      <c r="P388" s="223">
        <f>O388*H388</f>
        <v>0</v>
      </c>
      <c r="Q388" s="223">
        <v>0.03535</v>
      </c>
      <c r="R388" s="223">
        <f>Q388*H388</f>
        <v>1.0771145</v>
      </c>
      <c r="S388" s="223">
        <v>0</v>
      </c>
      <c r="T388" s="224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5" t="s">
        <v>153</v>
      </c>
      <c r="AT388" s="225" t="s">
        <v>149</v>
      </c>
      <c r="AU388" s="225" t="s">
        <v>83</v>
      </c>
      <c r="AY388" s="18" t="s">
        <v>147</v>
      </c>
      <c r="BE388" s="226">
        <f>IF(N388="základní",J388,0)</f>
        <v>0</v>
      </c>
      <c r="BF388" s="226">
        <f>IF(N388="snížená",J388,0)</f>
        <v>0</v>
      </c>
      <c r="BG388" s="226">
        <f>IF(N388="zákl. přenesená",J388,0)</f>
        <v>0</v>
      </c>
      <c r="BH388" s="226">
        <f>IF(N388="sníž. přenesená",J388,0)</f>
        <v>0</v>
      </c>
      <c r="BI388" s="226">
        <f>IF(N388="nulová",J388,0)</f>
        <v>0</v>
      </c>
      <c r="BJ388" s="18" t="s">
        <v>81</v>
      </c>
      <c r="BK388" s="226">
        <f>ROUND(I388*H388,2)</f>
        <v>0</v>
      </c>
      <c r="BL388" s="18" t="s">
        <v>153</v>
      </c>
      <c r="BM388" s="225" t="s">
        <v>586</v>
      </c>
    </row>
    <row r="389" spans="1:65" s="2" customFormat="1" ht="24.15" customHeight="1">
      <c r="A389" s="39"/>
      <c r="B389" s="40"/>
      <c r="C389" s="213" t="s">
        <v>587</v>
      </c>
      <c r="D389" s="213" t="s">
        <v>149</v>
      </c>
      <c r="E389" s="214" t="s">
        <v>588</v>
      </c>
      <c r="F389" s="215" t="s">
        <v>589</v>
      </c>
      <c r="G389" s="216" t="s">
        <v>152</v>
      </c>
      <c r="H389" s="217">
        <v>112.24</v>
      </c>
      <c r="I389" s="218"/>
      <c r="J389" s="219">
        <f>ROUND(I389*H389,2)</f>
        <v>0</v>
      </c>
      <c r="K389" s="220"/>
      <c r="L389" s="45"/>
      <c r="M389" s="221" t="s">
        <v>1</v>
      </c>
      <c r="N389" s="222" t="s">
        <v>41</v>
      </c>
      <c r="O389" s="92"/>
      <c r="P389" s="223">
        <f>O389*H389</f>
        <v>0</v>
      </c>
      <c r="Q389" s="223">
        <v>0.088</v>
      </c>
      <c r="R389" s="223">
        <f>Q389*H389</f>
        <v>9.87712</v>
      </c>
      <c r="S389" s="223">
        <v>0</v>
      </c>
      <c r="T389" s="224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5" t="s">
        <v>153</v>
      </c>
      <c r="AT389" s="225" t="s">
        <v>149</v>
      </c>
      <c r="AU389" s="225" t="s">
        <v>83</v>
      </c>
      <c r="AY389" s="18" t="s">
        <v>147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8" t="s">
        <v>81</v>
      </c>
      <c r="BK389" s="226">
        <f>ROUND(I389*H389,2)</f>
        <v>0</v>
      </c>
      <c r="BL389" s="18" t="s">
        <v>153</v>
      </c>
      <c r="BM389" s="225" t="s">
        <v>590</v>
      </c>
    </row>
    <row r="390" spans="1:51" s="13" customFormat="1" ht="12">
      <c r="A390" s="13"/>
      <c r="B390" s="227"/>
      <c r="C390" s="228"/>
      <c r="D390" s="229" t="s">
        <v>155</v>
      </c>
      <c r="E390" s="230" t="s">
        <v>1</v>
      </c>
      <c r="F390" s="231" t="s">
        <v>591</v>
      </c>
      <c r="G390" s="228"/>
      <c r="H390" s="232">
        <v>112.24</v>
      </c>
      <c r="I390" s="233"/>
      <c r="J390" s="228"/>
      <c r="K390" s="228"/>
      <c r="L390" s="234"/>
      <c r="M390" s="235"/>
      <c r="N390" s="236"/>
      <c r="O390" s="236"/>
      <c r="P390" s="236"/>
      <c r="Q390" s="236"/>
      <c r="R390" s="236"/>
      <c r="S390" s="236"/>
      <c r="T390" s="23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8" t="s">
        <v>155</v>
      </c>
      <c r="AU390" s="238" t="s">
        <v>83</v>
      </c>
      <c r="AV390" s="13" t="s">
        <v>83</v>
      </c>
      <c r="AW390" s="13" t="s">
        <v>32</v>
      </c>
      <c r="AX390" s="13" t="s">
        <v>81</v>
      </c>
      <c r="AY390" s="238" t="s">
        <v>147</v>
      </c>
    </row>
    <row r="391" spans="1:65" s="2" customFormat="1" ht="33" customHeight="1">
      <c r="A391" s="39"/>
      <c r="B391" s="40"/>
      <c r="C391" s="213" t="s">
        <v>592</v>
      </c>
      <c r="D391" s="213" t="s">
        <v>149</v>
      </c>
      <c r="E391" s="214" t="s">
        <v>593</v>
      </c>
      <c r="F391" s="215" t="s">
        <v>594</v>
      </c>
      <c r="G391" s="216" t="s">
        <v>320</v>
      </c>
      <c r="H391" s="217">
        <v>2</v>
      </c>
      <c r="I391" s="218"/>
      <c r="J391" s="219">
        <f>ROUND(I391*H391,2)</f>
        <v>0</v>
      </c>
      <c r="K391" s="220"/>
      <c r="L391" s="45"/>
      <c r="M391" s="221" t="s">
        <v>1</v>
      </c>
      <c r="N391" s="222" t="s">
        <v>41</v>
      </c>
      <c r="O391" s="92"/>
      <c r="P391" s="223">
        <f>O391*H391</f>
        <v>0</v>
      </c>
      <c r="Q391" s="223">
        <v>0.05362</v>
      </c>
      <c r="R391" s="223">
        <f>Q391*H391</f>
        <v>0.10724</v>
      </c>
      <c r="S391" s="223">
        <v>0</v>
      </c>
      <c r="T391" s="224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5" t="s">
        <v>153</v>
      </c>
      <c r="AT391" s="225" t="s">
        <v>149</v>
      </c>
      <c r="AU391" s="225" t="s">
        <v>83</v>
      </c>
      <c r="AY391" s="18" t="s">
        <v>147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8" t="s">
        <v>81</v>
      </c>
      <c r="BK391" s="226">
        <f>ROUND(I391*H391,2)</f>
        <v>0</v>
      </c>
      <c r="BL391" s="18" t="s">
        <v>153</v>
      </c>
      <c r="BM391" s="225" t="s">
        <v>595</v>
      </c>
    </row>
    <row r="392" spans="1:65" s="2" customFormat="1" ht="24.15" customHeight="1">
      <c r="A392" s="39"/>
      <c r="B392" s="40"/>
      <c r="C392" s="260" t="s">
        <v>596</v>
      </c>
      <c r="D392" s="260" t="s">
        <v>263</v>
      </c>
      <c r="E392" s="261" t="s">
        <v>597</v>
      </c>
      <c r="F392" s="262" t="s">
        <v>598</v>
      </c>
      <c r="G392" s="263" t="s">
        <v>320</v>
      </c>
      <c r="H392" s="264">
        <v>2</v>
      </c>
      <c r="I392" s="265"/>
      <c r="J392" s="266">
        <f>ROUND(I392*H392,2)</f>
        <v>0</v>
      </c>
      <c r="K392" s="267"/>
      <c r="L392" s="268"/>
      <c r="M392" s="269" t="s">
        <v>1</v>
      </c>
      <c r="N392" s="270" t="s">
        <v>41</v>
      </c>
      <c r="O392" s="92"/>
      <c r="P392" s="223">
        <f>O392*H392</f>
        <v>0</v>
      </c>
      <c r="Q392" s="223">
        <v>0.037</v>
      </c>
      <c r="R392" s="223">
        <f>Q392*H392</f>
        <v>0.074</v>
      </c>
      <c r="S392" s="223">
        <v>0</v>
      </c>
      <c r="T392" s="224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5" t="s">
        <v>195</v>
      </c>
      <c r="AT392" s="225" t="s">
        <v>263</v>
      </c>
      <c r="AU392" s="225" t="s">
        <v>83</v>
      </c>
      <c r="AY392" s="18" t="s">
        <v>147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8" t="s">
        <v>81</v>
      </c>
      <c r="BK392" s="226">
        <f>ROUND(I392*H392,2)</f>
        <v>0</v>
      </c>
      <c r="BL392" s="18" t="s">
        <v>153</v>
      </c>
      <c r="BM392" s="225" t="s">
        <v>599</v>
      </c>
    </row>
    <row r="393" spans="1:63" s="12" customFormat="1" ht="22.8" customHeight="1">
      <c r="A393" s="12"/>
      <c r="B393" s="197"/>
      <c r="C393" s="198"/>
      <c r="D393" s="199" t="s">
        <v>75</v>
      </c>
      <c r="E393" s="211" t="s">
        <v>195</v>
      </c>
      <c r="F393" s="211" t="s">
        <v>600</v>
      </c>
      <c r="G393" s="198"/>
      <c r="H393" s="198"/>
      <c r="I393" s="201"/>
      <c r="J393" s="212">
        <f>BK393</f>
        <v>0</v>
      </c>
      <c r="K393" s="198"/>
      <c r="L393" s="203"/>
      <c r="M393" s="204"/>
      <c r="N393" s="205"/>
      <c r="O393" s="205"/>
      <c r="P393" s="206">
        <f>SUM(P394:P399)</f>
        <v>0</v>
      </c>
      <c r="Q393" s="205"/>
      <c r="R393" s="206">
        <f>SUM(R394:R399)</f>
        <v>0.21778999999999996</v>
      </c>
      <c r="S393" s="205"/>
      <c r="T393" s="207">
        <f>SUM(T394:T399)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8" t="s">
        <v>81</v>
      </c>
      <c r="AT393" s="209" t="s">
        <v>75</v>
      </c>
      <c r="AU393" s="209" t="s">
        <v>81</v>
      </c>
      <c r="AY393" s="208" t="s">
        <v>147</v>
      </c>
      <c r="BK393" s="210">
        <f>SUM(BK394:BK399)</f>
        <v>0</v>
      </c>
    </row>
    <row r="394" spans="1:65" s="2" customFormat="1" ht="24.15" customHeight="1">
      <c r="A394" s="39"/>
      <c r="B394" s="40"/>
      <c r="C394" s="213" t="s">
        <v>601</v>
      </c>
      <c r="D394" s="213" t="s">
        <v>149</v>
      </c>
      <c r="E394" s="214" t="s">
        <v>602</v>
      </c>
      <c r="F394" s="215" t="s">
        <v>603</v>
      </c>
      <c r="G394" s="216" t="s">
        <v>320</v>
      </c>
      <c r="H394" s="217">
        <v>1</v>
      </c>
      <c r="I394" s="218"/>
      <c r="J394" s="219">
        <f>ROUND(I394*H394,2)</f>
        <v>0</v>
      </c>
      <c r="K394" s="220"/>
      <c r="L394" s="45"/>
      <c r="M394" s="221" t="s">
        <v>1</v>
      </c>
      <c r="N394" s="222" t="s">
        <v>41</v>
      </c>
      <c r="O394" s="92"/>
      <c r="P394" s="223">
        <f>O394*H394</f>
        <v>0</v>
      </c>
      <c r="Q394" s="223">
        <v>0.00016</v>
      </c>
      <c r="R394" s="223">
        <f>Q394*H394</f>
        <v>0.00016</v>
      </c>
      <c r="S394" s="223">
        <v>0</v>
      </c>
      <c r="T394" s="224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5" t="s">
        <v>153</v>
      </c>
      <c r="AT394" s="225" t="s">
        <v>149</v>
      </c>
      <c r="AU394" s="225" t="s">
        <v>83</v>
      </c>
      <c r="AY394" s="18" t="s">
        <v>147</v>
      </c>
      <c r="BE394" s="226">
        <f>IF(N394="základní",J394,0)</f>
        <v>0</v>
      </c>
      <c r="BF394" s="226">
        <f>IF(N394="snížená",J394,0)</f>
        <v>0</v>
      </c>
      <c r="BG394" s="226">
        <f>IF(N394="zákl. přenesená",J394,0)</f>
        <v>0</v>
      </c>
      <c r="BH394" s="226">
        <f>IF(N394="sníž. přenesená",J394,0)</f>
        <v>0</v>
      </c>
      <c r="BI394" s="226">
        <f>IF(N394="nulová",J394,0)</f>
        <v>0</v>
      </c>
      <c r="BJ394" s="18" t="s">
        <v>81</v>
      </c>
      <c r="BK394" s="226">
        <f>ROUND(I394*H394,2)</f>
        <v>0</v>
      </c>
      <c r="BL394" s="18" t="s">
        <v>153</v>
      </c>
      <c r="BM394" s="225" t="s">
        <v>604</v>
      </c>
    </row>
    <row r="395" spans="1:65" s="2" customFormat="1" ht="21.75" customHeight="1">
      <c r="A395" s="39"/>
      <c r="B395" s="40"/>
      <c r="C395" s="260" t="s">
        <v>605</v>
      </c>
      <c r="D395" s="260" t="s">
        <v>263</v>
      </c>
      <c r="E395" s="261" t="s">
        <v>606</v>
      </c>
      <c r="F395" s="262" t="s">
        <v>607</v>
      </c>
      <c r="G395" s="263" t="s">
        <v>320</v>
      </c>
      <c r="H395" s="264">
        <v>1</v>
      </c>
      <c r="I395" s="265"/>
      <c r="J395" s="266">
        <f>ROUND(I395*H395,2)</f>
        <v>0</v>
      </c>
      <c r="K395" s="267"/>
      <c r="L395" s="268"/>
      <c r="M395" s="269" t="s">
        <v>1</v>
      </c>
      <c r="N395" s="270" t="s">
        <v>41</v>
      </c>
      <c r="O395" s="92"/>
      <c r="P395" s="223">
        <f>O395*H395</f>
        <v>0</v>
      </c>
      <c r="Q395" s="223">
        <v>0.086</v>
      </c>
      <c r="R395" s="223">
        <f>Q395*H395</f>
        <v>0.086</v>
      </c>
      <c r="S395" s="223">
        <v>0</v>
      </c>
      <c r="T395" s="224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25" t="s">
        <v>296</v>
      </c>
      <c r="AT395" s="225" t="s">
        <v>263</v>
      </c>
      <c r="AU395" s="225" t="s">
        <v>83</v>
      </c>
      <c r="AY395" s="18" t="s">
        <v>147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8" t="s">
        <v>81</v>
      </c>
      <c r="BK395" s="226">
        <f>ROUND(I395*H395,2)</f>
        <v>0</v>
      </c>
      <c r="BL395" s="18" t="s">
        <v>237</v>
      </c>
      <c r="BM395" s="225" t="s">
        <v>608</v>
      </c>
    </row>
    <row r="396" spans="1:65" s="2" customFormat="1" ht="16.5" customHeight="1">
      <c r="A396" s="39"/>
      <c r="B396" s="40"/>
      <c r="C396" s="213" t="s">
        <v>609</v>
      </c>
      <c r="D396" s="213" t="s">
        <v>149</v>
      </c>
      <c r="E396" s="214" t="s">
        <v>610</v>
      </c>
      <c r="F396" s="215" t="s">
        <v>611</v>
      </c>
      <c r="G396" s="216" t="s">
        <v>612</v>
      </c>
      <c r="H396" s="217">
        <v>1</v>
      </c>
      <c r="I396" s="218"/>
      <c r="J396" s="219">
        <f>ROUND(I396*H396,2)</f>
        <v>0</v>
      </c>
      <c r="K396" s="220"/>
      <c r="L396" s="45"/>
      <c r="M396" s="221" t="s">
        <v>1</v>
      </c>
      <c r="N396" s="222" t="s">
        <v>41</v>
      </c>
      <c r="O396" s="92"/>
      <c r="P396" s="223">
        <f>O396*H396</f>
        <v>0</v>
      </c>
      <c r="Q396" s="223">
        <v>0.00016</v>
      </c>
      <c r="R396" s="223">
        <f>Q396*H396</f>
        <v>0.00016</v>
      </c>
      <c r="S396" s="223">
        <v>0</v>
      </c>
      <c r="T396" s="224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5" t="s">
        <v>153</v>
      </c>
      <c r="AT396" s="225" t="s">
        <v>149</v>
      </c>
      <c r="AU396" s="225" t="s">
        <v>83</v>
      </c>
      <c r="AY396" s="18" t="s">
        <v>147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8" t="s">
        <v>81</v>
      </c>
      <c r="BK396" s="226">
        <f>ROUND(I396*H396,2)</f>
        <v>0</v>
      </c>
      <c r="BL396" s="18" t="s">
        <v>153</v>
      </c>
      <c r="BM396" s="225" t="s">
        <v>613</v>
      </c>
    </row>
    <row r="397" spans="1:65" s="2" customFormat="1" ht="21.75" customHeight="1">
      <c r="A397" s="39"/>
      <c r="B397" s="40"/>
      <c r="C397" s="213" t="s">
        <v>614</v>
      </c>
      <c r="D397" s="213" t="s">
        <v>149</v>
      </c>
      <c r="E397" s="214" t="s">
        <v>615</v>
      </c>
      <c r="F397" s="215" t="s">
        <v>616</v>
      </c>
      <c r="G397" s="216" t="s">
        <v>320</v>
      </c>
      <c r="H397" s="217">
        <v>1</v>
      </c>
      <c r="I397" s="218"/>
      <c r="J397" s="219">
        <f>ROUND(I397*H397,2)</f>
        <v>0</v>
      </c>
      <c r="K397" s="220"/>
      <c r="L397" s="45"/>
      <c r="M397" s="221" t="s">
        <v>1</v>
      </c>
      <c r="N397" s="222" t="s">
        <v>41</v>
      </c>
      <c r="O397" s="92"/>
      <c r="P397" s="223">
        <f>O397*H397</f>
        <v>0</v>
      </c>
      <c r="Q397" s="223">
        <v>0.06451</v>
      </c>
      <c r="R397" s="223">
        <f>Q397*H397</f>
        <v>0.06451</v>
      </c>
      <c r="S397" s="223">
        <v>0</v>
      </c>
      <c r="T397" s="224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5" t="s">
        <v>153</v>
      </c>
      <c r="AT397" s="225" t="s">
        <v>149</v>
      </c>
      <c r="AU397" s="225" t="s">
        <v>83</v>
      </c>
      <c r="AY397" s="18" t="s">
        <v>147</v>
      </c>
      <c r="BE397" s="226">
        <f>IF(N397="základní",J397,0)</f>
        <v>0</v>
      </c>
      <c r="BF397" s="226">
        <f>IF(N397="snížená",J397,0)</f>
        <v>0</v>
      </c>
      <c r="BG397" s="226">
        <f>IF(N397="zákl. přenesená",J397,0)</f>
        <v>0</v>
      </c>
      <c r="BH397" s="226">
        <f>IF(N397="sníž. přenesená",J397,0)</f>
        <v>0</v>
      </c>
      <c r="BI397" s="226">
        <f>IF(N397="nulová",J397,0)</f>
        <v>0</v>
      </c>
      <c r="BJ397" s="18" t="s">
        <v>81</v>
      </c>
      <c r="BK397" s="226">
        <f>ROUND(I397*H397,2)</f>
        <v>0</v>
      </c>
      <c r="BL397" s="18" t="s">
        <v>153</v>
      </c>
      <c r="BM397" s="225" t="s">
        <v>617</v>
      </c>
    </row>
    <row r="398" spans="1:65" s="2" customFormat="1" ht="24.15" customHeight="1">
      <c r="A398" s="39"/>
      <c r="B398" s="40"/>
      <c r="C398" s="213" t="s">
        <v>618</v>
      </c>
      <c r="D398" s="213" t="s">
        <v>149</v>
      </c>
      <c r="E398" s="214" t="s">
        <v>619</v>
      </c>
      <c r="F398" s="215" t="s">
        <v>620</v>
      </c>
      <c r="G398" s="216" t="s">
        <v>320</v>
      </c>
      <c r="H398" s="217">
        <v>1</v>
      </c>
      <c r="I398" s="218"/>
      <c r="J398" s="219">
        <f>ROUND(I398*H398,2)</f>
        <v>0</v>
      </c>
      <c r="K398" s="220"/>
      <c r="L398" s="45"/>
      <c r="M398" s="221" t="s">
        <v>1</v>
      </c>
      <c r="N398" s="222" t="s">
        <v>41</v>
      </c>
      <c r="O398" s="92"/>
      <c r="P398" s="223">
        <f>O398*H398</f>
        <v>0</v>
      </c>
      <c r="Q398" s="223">
        <v>0.01242</v>
      </c>
      <c r="R398" s="223">
        <f>Q398*H398</f>
        <v>0.01242</v>
      </c>
      <c r="S398" s="223">
        <v>0</v>
      </c>
      <c r="T398" s="224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5" t="s">
        <v>153</v>
      </c>
      <c r="AT398" s="225" t="s">
        <v>149</v>
      </c>
      <c r="AU398" s="225" t="s">
        <v>83</v>
      </c>
      <c r="AY398" s="18" t="s">
        <v>147</v>
      </c>
      <c r="BE398" s="226">
        <f>IF(N398="základní",J398,0)</f>
        <v>0</v>
      </c>
      <c r="BF398" s="226">
        <f>IF(N398="snížená",J398,0)</f>
        <v>0</v>
      </c>
      <c r="BG398" s="226">
        <f>IF(N398="zákl. přenesená",J398,0)</f>
        <v>0</v>
      </c>
      <c r="BH398" s="226">
        <f>IF(N398="sníž. přenesená",J398,0)</f>
        <v>0</v>
      </c>
      <c r="BI398" s="226">
        <f>IF(N398="nulová",J398,0)</f>
        <v>0</v>
      </c>
      <c r="BJ398" s="18" t="s">
        <v>81</v>
      </c>
      <c r="BK398" s="226">
        <f>ROUND(I398*H398,2)</f>
        <v>0</v>
      </c>
      <c r="BL398" s="18" t="s">
        <v>153</v>
      </c>
      <c r="BM398" s="225" t="s">
        <v>621</v>
      </c>
    </row>
    <row r="399" spans="1:65" s="2" customFormat="1" ht="33" customHeight="1">
      <c r="A399" s="39"/>
      <c r="B399" s="40"/>
      <c r="C399" s="213" t="s">
        <v>622</v>
      </c>
      <c r="D399" s="213" t="s">
        <v>149</v>
      </c>
      <c r="E399" s="214" t="s">
        <v>623</v>
      </c>
      <c r="F399" s="215" t="s">
        <v>624</v>
      </c>
      <c r="G399" s="216" t="s">
        <v>320</v>
      </c>
      <c r="H399" s="217">
        <v>1</v>
      </c>
      <c r="I399" s="218"/>
      <c r="J399" s="219">
        <f>ROUND(I399*H399,2)</f>
        <v>0</v>
      </c>
      <c r="K399" s="220"/>
      <c r="L399" s="45"/>
      <c r="M399" s="221" t="s">
        <v>1</v>
      </c>
      <c r="N399" s="222" t="s">
        <v>41</v>
      </c>
      <c r="O399" s="92"/>
      <c r="P399" s="223">
        <f>O399*H399</f>
        <v>0</v>
      </c>
      <c r="Q399" s="223">
        <v>0.05454</v>
      </c>
      <c r="R399" s="223">
        <f>Q399*H399</f>
        <v>0.05454</v>
      </c>
      <c r="S399" s="223">
        <v>0</v>
      </c>
      <c r="T399" s="224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5" t="s">
        <v>153</v>
      </c>
      <c r="AT399" s="225" t="s">
        <v>149</v>
      </c>
      <c r="AU399" s="225" t="s">
        <v>83</v>
      </c>
      <c r="AY399" s="18" t="s">
        <v>147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8" t="s">
        <v>81</v>
      </c>
      <c r="BK399" s="226">
        <f>ROUND(I399*H399,2)</f>
        <v>0</v>
      </c>
      <c r="BL399" s="18" t="s">
        <v>153</v>
      </c>
      <c r="BM399" s="225" t="s">
        <v>625</v>
      </c>
    </row>
    <row r="400" spans="1:63" s="12" customFormat="1" ht="22.8" customHeight="1">
      <c r="A400" s="12"/>
      <c r="B400" s="197"/>
      <c r="C400" s="198"/>
      <c r="D400" s="199" t="s">
        <v>75</v>
      </c>
      <c r="E400" s="211" t="s">
        <v>201</v>
      </c>
      <c r="F400" s="211" t="s">
        <v>626</v>
      </c>
      <c r="G400" s="198"/>
      <c r="H400" s="198"/>
      <c r="I400" s="201"/>
      <c r="J400" s="212">
        <f>BK400</f>
        <v>0</v>
      </c>
      <c r="K400" s="198"/>
      <c r="L400" s="203"/>
      <c r="M400" s="204"/>
      <c r="N400" s="205"/>
      <c r="O400" s="205"/>
      <c r="P400" s="206">
        <f>SUM(P401:P502)</f>
        <v>0</v>
      </c>
      <c r="Q400" s="205"/>
      <c r="R400" s="206">
        <f>SUM(R401:R502)</f>
        <v>0.2331649</v>
      </c>
      <c r="S400" s="205"/>
      <c r="T400" s="207">
        <f>SUM(T401:T502)</f>
        <v>85.372691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8" t="s">
        <v>81</v>
      </c>
      <c r="AT400" s="209" t="s">
        <v>75</v>
      </c>
      <c r="AU400" s="209" t="s">
        <v>81</v>
      </c>
      <c r="AY400" s="208" t="s">
        <v>147</v>
      </c>
      <c r="BK400" s="210">
        <f>SUM(BK401:BK502)</f>
        <v>0</v>
      </c>
    </row>
    <row r="401" spans="1:65" s="2" customFormat="1" ht="24.15" customHeight="1">
      <c r="A401" s="39"/>
      <c r="B401" s="40"/>
      <c r="C401" s="213" t="s">
        <v>627</v>
      </c>
      <c r="D401" s="213" t="s">
        <v>149</v>
      </c>
      <c r="E401" s="214" t="s">
        <v>628</v>
      </c>
      <c r="F401" s="215" t="s">
        <v>629</v>
      </c>
      <c r="G401" s="216" t="s">
        <v>368</v>
      </c>
      <c r="H401" s="217">
        <v>10</v>
      </c>
      <c r="I401" s="218"/>
      <c r="J401" s="219">
        <f>ROUND(I401*H401,2)</f>
        <v>0</v>
      </c>
      <c r="K401" s="220"/>
      <c r="L401" s="45"/>
      <c r="M401" s="221" t="s">
        <v>1</v>
      </c>
      <c r="N401" s="222" t="s">
        <v>41</v>
      </c>
      <c r="O401" s="92"/>
      <c r="P401" s="223">
        <f>O401*H401</f>
        <v>0</v>
      </c>
      <c r="Q401" s="223">
        <v>0</v>
      </c>
      <c r="R401" s="223">
        <f>Q401*H401</f>
        <v>0</v>
      </c>
      <c r="S401" s="223">
        <v>0</v>
      </c>
      <c r="T401" s="224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5" t="s">
        <v>153</v>
      </c>
      <c r="AT401" s="225" t="s">
        <v>149</v>
      </c>
      <c r="AU401" s="225" t="s">
        <v>83</v>
      </c>
      <c r="AY401" s="18" t="s">
        <v>147</v>
      </c>
      <c r="BE401" s="226">
        <f>IF(N401="základní",J401,0)</f>
        <v>0</v>
      </c>
      <c r="BF401" s="226">
        <f>IF(N401="snížená",J401,0)</f>
        <v>0</v>
      </c>
      <c r="BG401" s="226">
        <f>IF(N401="zákl. přenesená",J401,0)</f>
        <v>0</v>
      </c>
      <c r="BH401" s="226">
        <f>IF(N401="sníž. přenesená",J401,0)</f>
        <v>0</v>
      </c>
      <c r="BI401" s="226">
        <f>IF(N401="nulová",J401,0)</f>
        <v>0</v>
      </c>
      <c r="BJ401" s="18" t="s">
        <v>81</v>
      </c>
      <c r="BK401" s="226">
        <f>ROUND(I401*H401,2)</f>
        <v>0</v>
      </c>
      <c r="BL401" s="18" t="s">
        <v>153</v>
      </c>
      <c r="BM401" s="225" t="s">
        <v>630</v>
      </c>
    </row>
    <row r="402" spans="1:51" s="13" customFormat="1" ht="12">
      <c r="A402" s="13"/>
      <c r="B402" s="227"/>
      <c r="C402" s="228"/>
      <c r="D402" s="229" t="s">
        <v>155</v>
      </c>
      <c r="E402" s="230" t="s">
        <v>1</v>
      </c>
      <c r="F402" s="231" t="s">
        <v>631</v>
      </c>
      <c r="G402" s="228"/>
      <c r="H402" s="232">
        <v>10</v>
      </c>
      <c r="I402" s="233"/>
      <c r="J402" s="228"/>
      <c r="K402" s="228"/>
      <c r="L402" s="234"/>
      <c r="M402" s="235"/>
      <c r="N402" s="236"/>
      <c r="O402" s="236"/>
      <c r="P402" s="236"/>
      <c r="Q402" s="236"/>
      <c r="R402" s="236"/>
      <c r="S402" s="236"/>
      <c r="T402" s="23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8" t="s">
        <v>155</v>
      </c>
      <c r="AU402" s="238" t="s">
        <v>83</v>
      </c>
      <c r="AV402" s="13" t="s">
        <v>83</v>
      </c>
      <c r="AW402" s="13" t="s">
        <v>32</v>
      </c>
      <c r="AX402" s="13" t="s">
        <v>81</v>
      </c>
      <c r="AY402" s="238" t="s">
        <v>147</v>
      </c>
    </row>
    <row r="403" spans="1:65" s="2" customFormat="1" ht="33" customHeight="1">
      <c r="A403" s="39"/>
      <c r="B403" s="40"/>
      <c r="C403" s="213" t="s">
        <v>632</v>
      </c>
      <c r="D403" s="213" t="s">
        <v>149</v>
      </c>
      <c r="E403" s="214" t="s">
        <v>633</v>
      </c>
      <c r="F403" s="215" t="s">
        <v>634</v>
      </c>
      <c r="G403" s="216" t="s">
        <v>152</v>
      </c>
      <c r="H403" s="217">
        <v>142.71</v>
      </c>
      <c r="I403" s="218"/>
      <c r="J403" s="219">
        <f>ROUND(I403*H403,2)</f>
        <v>0</v>
      </c>
      <c r="K403" s="220"/>
      <c r="L403" s="45"/>
      <c r="M403" s="221" t="s">
        <v>1</v>
      </c>
      <c r="N403" s="222" t="s">
        <v>41</v>
      </c>
      <c r="O403" s="92"/>
      <c r="P403" s="223">
        <f>O403*H403</f>
        <v>0</v>
      </c>
      <c r="Q403" s="223">
        <v>0.00013</v>
      </c>
      <c r="R403" s="223">
        <f>Q403*H403</f>
        <v>0.0185523</v>
      </c>
      <c r="S403" s="223">
        <v>0</v>
      </c>
      <c r="T403" s="224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5" t="s">
        <v>153</v>
      </c>
      <c r="AT403" s="225" t="s">
        <v>149</v>
      </c>
      <c r="AU403" s="225" t="s">
        <v>83</v>
      </c>
      <c r="AY403" s="18" t="s">
        <v>147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8" t="s">
        <v>81</v>
      </c>
      <c r="BK403" s="226">
        <f>ROUND(I403*H403,2)</f>
        <v>0</v>
      </c>
      <c r="BL403" s="18" t="s">
        <v>153</v>
      </c>
      <c r="BM403" s="225" t="s">
        <v>635</v>
      </c>
    </row>
    <row r="404" spans="1:51" s="13" customFormat="1" ht="12">
      <c r="A404" s="13"/>
      <c r="B404" s="227"/>
      <c r="C404" s="228"/>
      <c r="D404" s="229" t="s">
        <v>155</v>
      </c>
      <c r="E404" s="230" t="s">
        <v>1</v>
      </c>
      <c r="F404" s="231" t="s">
        <v>636</v>
      </c>
      <c r="G404" s="228"/>
      <c r="H404" s="232">
        <v>142.71</v>
      </c>
      <c r="I404" s="233"/>
      <c r="J404" s="228"/>
      <c r="K404" s="228"/>
      <c r="L404" s="234"/>
      <c r="M404" s="235"/>
      <c r="N404" s="236"/>
      <c r="O404" s="236"/>
      <c r="P404" s="236"/>
      <c r="Q404" s="236"/>
      <c r="R404" s="236"/>
      <c r="S404" s="236"/>
      <c r="T404" s="23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8" t="s">
        <v>155</v>
      </c>
      <c r="AU404" s="238" t="s">
        <v>83</v>
      </c>
      <c r="AV404" s="13" t="s">
        <v>83</v>
      </c>
      <c r="AW404" s="13" t="s">
        <v>32</v>
      </c>
      <c r="AX404" s="13" t="s">
        <v>81</v>
      </c>
      <c r="AY404" s="238" t="s">
        <v>147</v>
      </c>
    </row>
    <row r="405" spans="1:65" s="2" customFormat="1" ht="24.15" customHeight="1">
      <c r="A405" s="39"/>
      <c r="B405" s="40"/>
      <c r="C405" s="213" t="s">
        <v>637</v>
      </c>
      <c r="D405" s="213" t="s">
        <v>149</v>
      </c>
      <c r="E405" s="214" t="s">
        <v>638</v>
      </c>
      <c r="F405" s="215" t="s">
        <v>639</v>
      </c>
      <c r="G405" s="216" t="s">
        <v>152</v>
      </c>
      <c r="H405" s="217">
        <v>142.71</v>
      </c>
      <c r="I405" s="218"/>
      <c r="J405" s="219">
        <f>ROUND(I405*H405,2)</f>
        <v>0</v>
      </c>
      <c r="K405" s="220"/>
      <c r="L405" s="45"/>
      <c r="M405" s="221" t="s">
        <v>1</v>
      </c>
      <c r="N405" s="222" t="s">
        <v>41</v>
      </c>
      <c r="O405" s="92"/>
      <c r="P405" s="223">
        <f>O405*H405</f>
        <v>0</v>
      </c>
      <c r="Q405" s="223">
        <v>4E-05</v>
      </c>
      <c r="R405" s="223">
        <f>Q405*H405</f>
        <v>0.005708400000000001</v>
      </c>
      <c r="S405" s="223">
        <v>0</v>
      </c>
      <c r="T405" s="224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5" t="s">
        <v>153</v>
      </c>
      <c r="AT405" s="225" t="s">
        <v>149</v>
      </c>
      <c r="AU405" s="225" t="s">
        <v>83</v>
      </c>
      <c r="AY405" s="18" t="s">
        <v>147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8" t="s">
        <v>81</v>
      </c>
      <c r="BK405" s="226">
        <f>ROUND(I405*H405,2)</f>
        <v>0</v>
      </c>
      <c r="BL405" s="18" t="s">
        <v>153</v>
      </c>
      <c r="BM405" s="225" t="s">
        <v>640</v>
      </c>
    </row>
    <row r="406" spans="1:65" s="2" customFormat="1" ht="16.5" customHeight="1">
      <c r="A406" s="39"/>
      <c r="B406" s="40"/>
      <c r="C406" s="213" t="s">
        <v>641</v>
      </c>
      <c r="D406" s="213" t="s">
        <v>149</v>
      </c>
      <c r="E406" s="214" t="s">
        <v>642</v>
      </c>
      <c r="F406" s="215" t="s">
        <v>643</v>
      </c>
      <c r="G406" s="216" t="s">
        <v>320</v>
      </c>
      <c r="H406" s="217">
        <v>3</v>
      </c>
      <c r="I406" s="218"/>
      <c r="J406" s="219">
        <f>ROUND(I406*H406,2)</f>
        <v>0</v>
      </c>
      <c r="K406" s="220"/>
      <c r="L406" s="45"/>
      <c r="M406" s="221" t="s">
        <v>1</v>
      </c>
      <c r="N406" s="222" t="s">
        <v>41</v>
      </c>
      <c r="O406" s="92"/>
      <c r="P406" s="223">
        <f>O406*H406</f>
        <v>0</v>
      </c>
      <c r="Q406" s="223">
        <v>0.00018</v>
      </c>
      <c r="R406" s="223">
        <f>Q406*H406</f>
        <v>0.00054</v>
      </c>
      <c r="S406" s="223">
        <v>0</v>
      </c>
      <c r="T406" s="224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5" t="s">
        <v>153</v>
      </c>
      <c r="AT406" s="225" t="s">
        <v>149</v>
      </c>
      <c r="AU406" s="225" t="s">
        <v>83</v>
      </c>
      <c r="AY406" s="18" t="s">
        <v>147</v>
      </c>
      <c r="BE406" s="226">
        <f>IF(N406="základní",J406,0)</f>
        <v>0</v>
      </c>
      <c r="BF406" s="226">
        <f>IF(N406="snížená",J406,0)</f>
        <v>0</v>
      </c>
      <c r="BG406" s="226">
        <f>IF(N406="zákl. přenesená",J406,0)</f>
        <v>0</v>
      </c>
      <c r="BH406" s="226">
        <f>IF(N406="sníž. přenesená",J406,0)</f>
        <v>0</v>
      </c>
      <c r="BI406" s="226">
        <f>IF(N406="nulová",J406,0)</f>
        <v>0</v>
      </c>
      <c r="BJ406" s="18" t="s">
        <v>81</v>
      </c>
      <c r="BK406" s="226">
        <f>ROUND(I406*H406,2)</f>
        <v>0</v>
      </c>
      <c r="BL406" s="18" t="s">
        <v>153</v>
      </c>
      <c r="BM406" s="225" t="s">
        <v>644</v>
      </c>
    </row>
    <row r="407" spans="1:65" s="2" customFormat="1" ht="21.75" customHeight="1">
      <c r="A407" s="39"/>
      <c r="B407" s="40"/>
      <c r="C407" s="260" t="s">
        <v>645</v>
      </c>
      <c r="D407" s="260" t="s">
        <v>263</v>
      </c>
      <c r="E407" s="261" t="s">
        <v>646</v>
      </c>
      <c r="F407" s="262" t="s">
        <v>647</v>
      </c>
      <c r="G407" s="263" t="s">
        <v>320</v>
      </c>
      <c r="H407" s="264">
        <v>3</v>
      </c>
      <c r="I407" s="265"/>
      <c r="J407" s="266">
        <f>ROUND(I407*H407,2)</f>
        <v>0</v>
      </c>
      <c r="K407" s="267"/>
      <c r="L407" s="268"/>
      <c r="M407" s="269" t="s">
        <v>1</v>
      </c>
      <c r="N407" s="270" t="s">
        <v>41</v>
      </c>
      <c r="O407" s="92"/>
      <c r="P407" s="223">
        <f>O407*H407</f>
        <v>0</v>
      </c>
      <c r="Q407" s="223">
        <v>0.009</v>
      </c>
      <c r="R407" s="223">
        <f>Q407*H407</f>
        <v>0.026999999999999996</v>
      </c>
      <c r="S407" s="223">
        <v>0</v>
      </c>
      <c r="T407" s="224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5" t="s">
        <v>195</v>
      </c>
      <c r="AT407" s="225" t="s">
        <v>263</v>
      </c>
      <c r="AU407" s="225" t="s">
        <v>83</v>
      </c>
      <c r="AY407" s="18" t="s">
        <v>147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8" t="s">
        <v>81</v>
      </c>
      <c r="BK407" s="226">
        <f>ROUND(I407*H407,2)</f>
        <v>0</v>
      </c>
      <c r="BL407" s="18" t="s">
        <v>153</v>
      </c>
      <c r="BM407" s="225" t="s">
        <v>648</v>
      </c>
    </row>
    <row r="408" spans="1:65" s="2" customFormat="1" ht="24.15" customHeight="1">
      <c r="A408" s="39"/>
      <c r="B408" s="40"/>
      <c r="C408" s="213" t="s">
        <v>649</v>
      </c>
      <c r="D408" s="213" t="s">
        <v>149</v>
      </c>
      <c r="E408" s="214" t="s">
        <v>650</v>
      </c>
      <c r="F408" s="215" t="s">
        <v>651</v>
      </c>
      <c r="G408" s="216" t="s">
        <v>167</v>
      </c>
      <c r="H408" s="217">
        <v>2.768</v>
      </c>
      <c r="I408" s="218"/>
      <c r="J408" s="219">
        <f>ROUND(I408*H408,2)</f>
        <v>0</v>
      </c>
      <c r="K408" s="220"/>
      <c r="L408" s="45"/>
      <c r="M408" s="221" t="s">
        <v>1</v>
      </c>
      <c r="N408" s="222" t="s">
        <v>41</v>
      </c>
      <c r="O408" s="92"/>
      <c r="P408" s="223">
        <f>O408*H408</f>
        <v>0</v>
      </c>
      <c r="Q408" s="223">
        <v>0</v>
      </c>
      <c r="R408" s="223">
        <f>Q408*H408</f>
        <v>0</v>
      </c>
      <c r="S408" s="223">
        <v>2.5</v>
      </c>
      <c r="T408" s="224">
        <f>S408*H408</f>
        <v>6.92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5" t="s">
        <v>153</v>
      </c>
      <c r="AT408" s="225" t="s">
        <v>149</v>
      </c>
      <c r="AU408" s="225" t="s">
        <v>83</v>
      </c>
      <c r="AY408" s="18" t="s">
        <v>147</v>
      </c>
      <c r="BE408" s="226">
        <f>IF(N408="základní",J408,0)</f>
        <v>0</v>
      </c>
      <c r="BF408" s="226">
        <f>IF(N408="snížená",J408,0)</f>
        <v>0</v>
      </c>
      <c r="BG408" s="226">
        <f>IF(N408="zákl. přenesená",J408,0)</f>
        <v>0</v>
      </c>
      <c r="BH408" s="226">
        <f>IF(N408="sníž. přenesená",J408,0)</f>
        <v>0</v>
      </c>
      <c r="BI408" s="226">
        <f>IF(N408="nulová",J408,0)</f>
        <v>0</v>
      </c>
      <c r="BJ408" s="18" t="s">
        <v>81</v>
      </c>
      <c r="BK408" s="226">
        <f>ROUND(I408*H408,2)</f>
        <v>0</v>
      </c>
      <c r="BL408" s="18" t="s">
        <v>153</v>
      </c>
      <c r="BM408" s="225" t="s">
        <v>652</v>
      </c>
    </row>
    <row r="409" spans="1:51" s="14" customFormat="1" ht="12">
      <c r="A409" s="14"/>
      <c r="B409" s="239"/>
      <c r="C409" s="240"/>
      <c r="D409" s="229" t="s">
        <v>155</v>
      </c>
      <c r="E409" s="241" t="s">
        <v>1</v>
      </c>
      <c r="F409" s="242" t="s">
        <v>653</v>
      </c>
      <c r="G409" s="240"/>
      <c r="H409" s="241" t="s">
        <v>1</v>
      </c>
      <c r="I409" s="243"/>
      <c r="J409" s="240"/>
      <c r="K409" s="240"/>
      <c r="L409" s="244"/>
      <c r="M409" s="245"/>
      <c r="N409" s="246"/>
      <c r="O409" s="246"/>
      <c r="P409" s="246"/>
      <c r="Q409" s="246"/>
      <c r="R409" s="246"/>
      <c r="S409" s="246"/>
      <c r="T409" s="24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8" t="s">
        <v>155</v>
      </c>
      <c r="AU409" s="248" t="s">
        <v>83</v>
      </c>
      <c r="AV409" s="14" t="s">
        <v>81</v>
      </c>
      <c r="AW409" s="14" t="s">
        <v>32</v>
      </c>
      <c r="AX409" s="14" t="s">
        <v>76</v>
      </c>
      <c r="AY409" s="248" t="s">
        <v>147</v>
      </c>
    </row>
    <row r="410" spans="1:51" s="13" customFormat="1" ht="12">
      <c r="A410" s="13"/>
      <c r="B410" s="227"/>
      <c r="C410" s="228"/>
      <c r="D410" s="229" t="s">
        <v>155</v>
      </c>
      <c r="E410" s="230" t="s">
        <v>1</v>
      </c>
      <c r="F410" s="231" t="s">
        <v>654</v>
      </c>
      <c r="G410" s="228"/>
      <c r="H410" s="232">
        <v>0.72</v>
      </c>
      <c r="I410" s="233"/>
      <c r="J410" s="228"/>
      <c r="K410" s="228"/>
      <c r="L410" s="234"/>
      <c r="M410" s="235"/>
      <c r="N410" s="236"/>
      <c r="O410" s="236"/>
      <c r="P410" s="236"/>
      <c r="Q410" s="236"/>
      <c r="R410" s="236"/>
      <c r="S410" s="236"/>
      <c r="T410" s="23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8" t="s">
        <v>155</v>
      </c>
      <c r="AU410" s="238" t="s">
        <v>83</v>
      </c>
      <c r="AV410" s="13" t="s">
        <v>83</v>
      </c>
      <c r="AW410" s="13" t="s">
        <v>32</v>
      </c>
      <c r="AX410" s="13" t="s">
        <v>76</v>
      </c>
      <c r="AY410" s="238" t="s">
        <v>147</v>
      </c>
    </row>
    <row r="411" spans="1:51" s="13" customFormat="1" ht="12">
      <c r="A411" s="13"/>
      <c r="B411" s="227"/>
      <c r="C411" s="228"/>
      <c r="D411" s="229" t="s">
        <v>155</v>
      </c>
      <c r="E411" s="230" t="s">
        <v>1</v>
      </c>
      <c r="F411" s="231" t="s">
        <v>655</v>
      </c>
      <c r="G411" s="228"/>
      <c r="H411" s="232">
        <v>2.048</v>
      </c>
      <c r="I411" s="233"/>
      <c r="J411" s="228"/>
      <c r="K411" s="228"/>
      <c r="L411" s="234"/>
      <c r="M411" s="235"/>
      <c r="N411" s="236"/>
      <c r="O411" s="236"/>
      <c r="P411" s="236"/>
      <c r="Q411" s="236"/>
      <c r="R411" s="236"/>
      <c r="S411" s="236"/>
      <c r="T411" s="23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8" t="s">
        <v>155</v>
      </c>
      <c r="AU411" s="238" t="s">
        <v>83</v>
      </c>
      <c r="AV411" s="13" t="s">
        <v>83</v>
      </c>
      <c r="AW411" s="13" t="s">
        <v>32</v>
      </c>
      <c r="AX411" s="13" t="s">
        <v>76</v>
      </c>
      <c r="AY411" s="238" t="s">
        <v>147</v>
      </c>
    </row>
    <row r="412" spans="1:51" s="15" customFormat="1" ht="12">
      <c r="A412" s="15"/>
      <c r="B412" s="249"/>
      <c r="C412" s="250"/>
      <c r="D412" s="229" t="s">
        <v>155</v>
      </c>
      <c r="E412" s="251" t="s">
        <v>1</v>
      </c>
      <c r="F412" s="252" t="s">
        <v>173</v>
      </c>
      <c r="G412" s="250"/>
      <c r="H412" s="253">
        <v>2.768</v>
      </c>
      <c r="I412" s="254"/>
      <c r="J412" s="250"/>
      <c r="K412" s="250"/>
      <c r="L412" s="255"/>
      <c r="M412" s="256"/>
      <c r="N412" s="257"/>
      <c r="O412" s="257"/>
      <c r="P412" s="257"/>
      <c r="Q412" s="257"/>
      <c r="R412" s="257"/>
      <c r="S412" s="257"/>
      <c r="T412" s="258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9" t="s">
        <v>155</v>
      </c>
      <c r="AU412" s="259" t="s">
        <v>83</v>
      </c>
      <c r="AV412" s="15" t="s">
        <v>153</v>
      </c>
      <c r="AW412" s="15" t="s">
        <v>32</v>
      </c>
      <c r="AX412" s="15" t="s">
        <v>81</v>
      </c>
      <c r="AY412" s="259" t="s">
        <v>147</v>
      </c>
    </row>
    <row r="413" spans="1:65" s="2" customFormat="1" ht="16.5" customHeight="1">
      <c r="A413" s="39"/>
      <c r="B413" s="40"/>
      <c r="C413" s="213" t="s">
        <v>656</v>
      </c>
      <c r="D413" s="213" t="s">
        <v>149</v>
      </c>
      <c r="E413" s="214" t="s">
        <v>657</v>
      </c>
      <c r="F413" s="215" t="s">
        <v>658</v>
      </c>
      <c r="G413" s="216" t="s">
        <v>167</v>
      </c>
      <c r="H413" s="217">
        <v>0.288</v>
      </c>
      <c r="I413" s="218"/>
      <c r="J413" s="219">
        <f>ROUND(I413*H413,2)</f>
        <v>0</v>
      </c>
      <c r="K413" s="220"/>
      <c r="L413" s="45"/>
      <c r="M413" s="221" t="s">
        <v>1</v>
      </c>
      <c r="N413" s="222" t="s">
        <v>41</v>
      </c>
      <c r="O413" s="92"/>
      <c r="P413" s="223">
        <f>O413*H413</f>
        <v>0</v>
      </c>
      <c r="Q413" s="223">
        <v>0</v>
      </c>
      <c r="R413" s="223">
        <f>Q413*H413</f>
        <v>0</v>
      </c>
      <c r="S413" s="223">
        <v>2.5</v>
      </c>
      <c r="T413" s="224">
        <f>S413*H413</f>
        <v>0.72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25" t="s">
        <v>153</v>
      </c>
      <c r="AT413" s="225" t="s">
        <v>149</v>
      </c>
      <c r="AU413" s="225" t="s">
        <v>83</v>
      </c>
      <c r="AY413" s="18" t="s">
        <v>147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8" t="s">
        <v>81</v>
      </c>
      <c r="BK413" s="226">
        <f>ROUND(I413*H413,2)</f>
        <v>0</v>
      </c>
      <c r="BL413" s="18" t="s">
        <v>153</v>
      </c>
      <c r="BM413" s="225" t="s">
        <v>659</v>
      </c>
    </row>
    <row r="414" spans="1:51" s="13" customFormat="1" ht="12">
      <c r="A414" s="13"/>
      <c r="B414" s="227"/>
      <c r="C414" s="228"/>
      <c r="D414" s="229" t="s">
        <v>155</v>
      </c>
      <c r="E414" s="230" t="s">
        <v>1</v>
      </c>
      <c r="F414" s="231" t="s">
        <v>660</v>
      </c>
      <c r="G414" s="228"/>
      <c r="H414" s="232">
        <v>0.288</v>
      </c>
      <c r="I414" s="233"/>
      <c r="J414" s="228"/>
      <c r="K414" s="228"/>
      <c r="L414" s="234"/>
      <c r="M414" s="235"/>
      <c r="N414" s="236"/>
      <c r="O414" s="236"/>
      <c r="P414" s="236"/>
      <c r="Q414" s="236"/>
      <c r="R414" s="236"/>
      <c r="S414" s="236"/>
      <c r="T414" s="23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8" t="s">
        <v>155</v>
      </c>
      <c r="AU414" s="238" t="s">
        <v>83</v>
      </c>
      <c r="AV414" s="13" t="s">
        <v>83</v>
      </c>
      <c r="AW414" s="13" t="s">
        <v>32</v>
      </c>
      <c r="AX414" s="13" t="s">
        <v>81</v>
      </c>
      <c r="AY414" s="238" t="s">
        <v>147</v>
      </c>
    </row>
    <row r="415" spans="1:65" s="2" customFormat="1" ht="21.75" customHeight="1">
      <c r="A415" s="39"/>
      <c r="B415" s="40"/>
      <c r="C415" s="213" t="s">
        <v>661</v>
      </c>
      <c r="D415" s="213" t="s">
        <v>149</v>
      </c>
      <c r="E415" s="214" t="s">
        <v>662</v>
      </c>
      <c r="F415" s="215" t="s">
        <v>663</v>
      </c>
      <c r="G415" s="216" t="s">
        <v>152</v>
      </c>
      <c r="H415" s="217">
        <v>32.057</v>
      </c>
      <c r="I415" s="218"/>
      <c r="J415" s="219">
        <f>ROUND(I415*H415,2)</f>
        <v>0</v>
      </c>
      <c r="K415" s="220"/>
      <c r="L415" s="45"/>
      <c r="M415" s="221" t="s">
        <v>1</v>
      </c>
      <c r="N415" s="222" t="s">
        <v>41</v>
      </c>
      <c r="O415" s="92"/>
      <c r="P415" s="223">
        <f>O415*H415</f>
        <v>0</v>
      </c>
      <c r="Q415" s="223">
        <v>0</v>
      </c>
      <c r="R415" s="223">
        <f>Q415*H415</f>
        <v>0</v>
      </c>
      <c r="S415" s="223">
        <v>0.131</v>
      </c>
      <c r="T415" s="224">
        <f>S415*H415</f>
        <v>4.199467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5" t="s">
        <v>153</v>
      </c>
      <c r="AT415" s="225" t="s">
        <v>149</v>
      </c>
      <c r="AU415" s="225" t="s">
        <v>83</v>
      </c>
      <c r="AY415" s="18" t="s">
        <v>147</v>
      </c>
      <c r="BE415" s="226">
        <f>IF(N415="základní",J415,0)</f>
        <v>0</v>
      </c>
      <c r="BF415" s="226">
        <f>IF(N415="snížená",J415,0)</f>
        <v>0</v>
      </c>
      <c r="BG415" s="226">
        <f>IF(N415="zákl. přenesená",J415,0)</f>
        <v>0</v>
      </c>
      <c r="BH415" s="226">
        <f>IF(N415="sníž. přenesená",J415,0)</f>
        <v>0</v>
      </c>
      <c r="BI415" s="226">
        <f>IF(N415="nulová",J415,0)</f>
        <v>0</v>
      </c>
      <c r="BJ415" s="18" t="s">
        <v>81</v>
      </c>
      <c r="BK415" s="226">
        <f>ROUND(I415*H415,2)</f>
        <v>0</v>
      </c>
      <c r="BL415" s="18" t="s">
        <v>153</v>
      </c>
      <c r="BM415" s="225" t="s">
        <v>664</v>
      </c>
    </row>
    <row r="416" spans="1:51" s="13" customFormat="1" ht="12">
      <c r="A416" s="13"/>
      <c r="B416" s="227"/>
      <c r="C416" s="228"/>
      <c r="D416" s="229" t="s">
        <v>155</v>
      </c>
      <c r="E416" s="230" t="s">
        <v>1</v>
      </c>
      <c r="F416" s="231" t="s">
        <v>665</v>
      </c>
      <c r="G416" s="228"/>
      <c r="H416" s="232">
        <v>13.435</v>
      </c>
      <c r="I416" s="233"/>
      <c r="J416" s="228"/>
      <c r="K416" s="228"/>
      <c r="L416" s="234"/>
      <c r="M416" s="235"/>
      <c r="N416" s="236"/>
      <c r="O416" s="236"/>
      <c r="P416" s="236"/>
      <c r="Q416" s="236"/>
      <c r="R416" s="236"/>
      <c r="S416" s="236"/>
      <c r="T416" s="23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8" t="s">
        <v>155</v>
      </c>
      <c r="AU416" s="238" t="s">
        <v>83</v>
      </c>
      <c r="AV416" s="13" t="s">
        <v>83</v>
      </c>
      <c r="AW416" s="13" t="s">
        <v>32</v>
      </c>
      <c r="AX416" s="13" t="s">
        <v>76</v>
      </c>
      <c r="AY416" s="238" t="s">
        <v>147</v>
      </c>
    </row>
    <row r="417" spans="1:51" s="13" customFormat="1" ht="12">
      <c r="A417" s="13"/>
      <c r="B417" s="227"/>
      <c r="C417" s="228"/>
      <c r="D417" s="229" t="s">
        <v>155</v>
      </c>
      <c r="E417" s="230" t="s">
        <v>1</v>
      </c>
      <c r="F417" s="231" t="s">
        <v>666</v>
      </c>
      <c r="G417" s="228"/>
      <c r="H417" s="232">
        <v>7.142</v>
      </c>
      <c r="I417" s="233"/>
      <c r="J417" s="228"/>
      <c r="K417" s="228"/>
      <c r="L417" s="234"/>
      <c r="M417" s="235"/>
      <c r="N417" s="236"/>
      <c r="O417" s="236"/>
      <c r="P417" s="236"/>
      <c r="Q417" s="236"/>
      <c r="R417" s="236"/>
      <c r="S417" s="236"/>
      <c r="T417" s="23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8" t="s">
        <v>155</v>
      </c>
      <c r="AU417" s="238" t="s">
        <v>83</v>
      </c>
      <c r="AV417" s="13" t="s">
        <v>83</v>
      </c>
      <c r="AW417" s="13" t="s">
        <v>32</v>
      </c>
      <c r="AX417" s="13" t="s">
        <v>76</v>
      </c>
      <c r="AY417" s="238" t="s">
        <v>147</v>
      </c>
    </row>
    <row r="418" spans="1:51" s="13" customFormat="1" ht="12">
      <c r="A418" s="13"/>
      <c r="B418" s="227"/>
      <c r="C418" s="228"/>
      <c r="D418" s="229" t="s">
        <v>155</v>
      </c>
      <c r="E418" s="230" t="s">
        <v>1</v>
      </c>
      <c r="F418" s="231" t="s">
        <v>667</v>
      </c>
      <c r="G418" s="228"/>
      <c r="H418" s="232">
        <v>1.76</v>
      </c>
      <c r="I418" s="233"/>
      <c r="J418" s="228"/>
      <c r="K418" s="228"/>
      <c r="L418" s="234"/>
      <c r="M418" s="235"/>
      <c r="N418" s="236"/>
      <c r="O418" s="236"/>
      <c r="P418" s="236"/>
      <c r="Q418" s="236"/>
      <c r="R418" s="236"/>
      <c r="S418" s="236"/>
      <c r="T418" s="23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8" t="s">
        <v>155</v>
      </c>
      <c r="AU418" s="238" t="s">
        <v>83</v>
      </c>
      <c r="AV418" s="13" t="s">
        <v>83</v>
      </c>
      <c r="AW418" s="13" t="s">
        <v>32</v>
      </c>
      <c r="AX418" s="13" t="s">
        <v>76</v>
      </c>
      <c r="AY418" s="238" t="s">
        <v>147</v>
      </c>
    </row>
    <row r="419" spans="1:51" s="16" customFormat="1" ht="12">
      <c r="A419" s="16"/>
      <c r="B419" s="271"/>
      <c r="C419" s="272"/>
      <c r="D419" s="229" t="s">
        <v>155</v>
      </c>
      <c r="E419" s="273" t="s">
        <v>1</v>
      </c>
      <c r="F419" s="274" t="s">
        <v>392</v>
      </c>
      <c r="G419" s="272"/>
      <c r="H419" s="275">
        <v>22.337</v>
      </c>
      <c r="I419" s="276"/>
      <c r="J419" s="272"/>
      <c r="K419" s="272"/>
      <c r="L419" s="277"/>
      <c r="M419" s="278"/>
      <c r="N419" s="279"/>
      <c r="O419" s="279"/>
      <c r="P419" s="279"/>
      <c r="Q419" s="279"/>
      <c r="R419" s="279"/>
      <c r="S419" s="279"/>
      <c r="T419" s="280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81" t="s">
        <v>155</v>
      </c>
      <c r="AU419" s="281" t="s">
        <v>83</v>
      </c>
      <c r="AV419" s="16" t="s">
        <v>161</v>
      </c>
      <c r="AW419" s="16" t="s">
        <v>32</v>
      </c>
      <c r="AX419" s="16" t="s">
        <v>76</v>
      </c>
      <c r="AY419" s="281" t="s">
        <v>147</v>
      </c>
    </row>
    <row r="420" spans="1:51" s="14" customFormat="1" ht="12">
      <c r="A420" s="14"/>
      <c r="B420" s="239"/>
      <c r="C420" s="240"/>
      <c r="D420" s="229" t="s">
        <v>155</v>
      </c>
      <c r="E420" s="241" t="s">
        <v>1</v>
      </c>
      <c r="F420" s="242" t="s">
        <v>668</v>
      </c>
      <c r="G420" s="240"/>
      <c r="H420" s="241" t="s">
        <v>1</v>
      </c>
      <c r="I420" s="243"/>
      <c r="J420" s="240"/>
      <c r="K420" s="240"/>
      <c r="L420" s="244"/>
      <c r="M420" s="245"/>
      <c r="N420" s="246"/>
      <c r="O420" s="246"/>
      <c r="P420" s="246"/>
      <c r="Q420" s="246"/>
      <c r="R420" s="246"/>
      <c r="S420" s="246"/>
      <c r="T420" s="24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8" t="s">
        <v>155</v>
      </c>
      <c r="AU420" s="248" t="s">
        <v>83</v>
      </c>
      <c r="AV420" s="14" t="s">
        <v>81</v>
      </c>
      <c r="AW420" s="14" t="s">
        <v>32</v>
      </c>
      <c r="AX420" s="14" t="s">
        <v>76</v>
      </c>
      <c r="AY420" s="248" t="s">
        <v>147</v>
      </c>
    </row>
    <row r="421" spans="1:51" s="13" customFormat="1" ht="12">
      <c r="A421" s="13"/>
      <c r="B421" s="227"/>
      <c r="C421" s="228"/>
      <c r="D421" s="229" t="s">
        <v>155</v>
      </c>
      <c r="E421" s="230" t="s">
        <v>1</v>
      </c>
      <c r="F421" s="231" t="s">
        <v>394</v>
      </c>
      <c r="G421" s="228"/>
      <c r="H421" s="232">
        <v>9.72</v>
      </c>
      <c r="I421" s="233"/>
      <c r="J421" s="228"/>
      <c r="K421" s="228"/>
      <c r="L421" s="234"/>
      <c r="M421" s="235"/>
      <c r="N421" s="236"/>
      <c r="O421" s="236"/>
      <c r="P421" s="236"/>
      <c r="Q421" s="236"/>
      <c r="R421" s="236"/>
      <c r="S421" s="236"/>
      <c r="T421" s="23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8" t="s">
        <v>155</v>
      </c>
      <c r="AU421" s="238" t="s">
        <v>83</v>
      </c>
      <c r="AV421" s="13" t="s">
        <v>83</v>
      </c>
      <c r="AW421" s="13" t="s">
        <v>32</v>
      </c>
      <c r="AX421" s="13" t="s">
        <v>76</v>
      </c>
      <c r="AY421" s="238" t="s">
        <v>147</v>
      </c>
    </row>
    <row r="422" spans="1:51" s="15" customFormat="1" ht="12">
      <c r="A422" s="15"/>
      <c r="B422" s="249"/>
      <c r="C422" s="250"/>
      <c r="D422" s="229" t="s">
        <v>155</v>
      </c>
      <c r="E422" s="251" t="s">
        <v>1</v>
      </c>
      <c r="F422" s="252" t="s">
        <v>173</v>
      </c>
      <c r="G422" s="250"/>
      <c r="H422" s="253">
        <v>32.057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9" t="s">
        <v>155</v>
      </c>
      <c r="AU422" s="259" t="s">
        <v>83</v>
      </c>
      <c r="AV422" s="15" t="s">
        <v>153</v>
      </c>
      <c r="AW422" s="15" t="s">
        <v>32</v>
      </c>
      <c r="AX422" s="15" t="s">
        <v>81</v>
      </c>
      <c r="AY422" s="259" t="s">
        <v>147</v>
      </c>
    </row>
    <row r="423" spans="1:65" s="2" customFormat="1" ht="24.15" customHeight="1">
      <c r="A423" s="39"/>
      <c r="B423" s="40"/>
      <c r="C423" s="213" t="s">
        <v>669</v>
      </c>
      <c r="D423" s="213" t="s">
        <v>149</v>
      </c>
      <c r="E423" s="214" t="s">
        <v>670</v>
      </c>
      <c r="F423" s="215" t="s">
        <v>671</v>
      </c>
      <c r="G423" s="216" t="s">
        <v>167</v>
      </c>
      <c r="H423" s="217">
        <v>0.293</v>
      </c>
      <c r="I423" s="218"/>
      <c r="J423" s="219">
        <f>ROUND(I423*H423,2)</f>
        <v>0</v>
      </c>
      <c r="K423" s="220"/>
      <c r="L423" s="45"/>
      <c r="M423" s="221" t="s">
        <v>1</v>
      </c>
      <c r="N423" s="222" t="s">
        <v>41</v>
      </c>
      <c r="O423" s="92"/>
      <c r="P423" s="223">
        <f>O423*H423</f>
        <v>0</v>
      </c>
      <c r="Q423" s="223">
        <v>0</v>
      </c>
      <c r="R423" s="223">
        <f>Q423*H423</f>
        <v>0</v>
      </c>
      <c r="S423" s="223">
        <v>1.8</v>
      </c>
      <c r="T423" s="224">
        <f>S423*H423</f>
        <v>0.5274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5" t="s">
        <v>153</v>
      </c>
      <c r="AT423" s="225" t="s">
        <v>149</v>
      </c>
      <c r="AU423" s="225" t="s">
        <v>83</v>
      </c>
      <c r="AY423" s="18" t="s">
        <v>147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8" t="s">
        <v>81</v>
      </c>
      <c r="BK423" s="226">
        <f>ROUND(I423*H423,2)</f>
        <v>0</v>
      </c>
      <c r="BL423" s="18" t="s">
        <v>153</v>
      </c>
      <c r="BM423" s="225" t="s">
        <v>672</v>
      </c>
    </row>
    <row r="424" spans="1:51" s="14" customFormat="1" ht="12">
      <c r="A424" s="14"/>
      <c r="B424" s="239"/>
      <c r="C424" s="240"/>
      <c r="D424" s="229" t="s">
        <v>155</v>
      </c>
      <c r="E424" s="241" t="s">
        <v>1</v>
      </c>
      <c r="F424" s="242" t="s">
        <v>673</v>
      </c>
      <c r="G424" s="240"/>
      <c r="H424" s="241" t="s">
        <v>1</v>
      </c>
      <c r="I424" s="243"/>
      <c r="J424" s="240"/>
      <c r="K424" s="240"/>
      <c r="L424" s="244"/>
      <c r="M424" s="245"/>
      <c r="N424" s="246"/>
      <c r="O424" s="246"/>
      <c r="P424" s="246"/>
      <c r="Q424" s="246"/>
      <c r="R424" s="246"/>
      <c r="S424" s="246"/>
      <c r="T424" s="24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8" t="s">
        <v>155</v>
      </c>
      <c r="AU424" s="248" t="s">
        <v>83</v>
      </c>
      <c r="AV424" s="14" t="s">
        <v>81</v>
      </c>
      <c r="AW424" s="14" t="s">
        <v>32</v>
      </c>
      <c r="AX424" s="14" t="s">
        <v>76</v>
      </c>
      <c r="AY424" s="248" t="s">
        <v>147</v>
      </c>
    </row>
    <row r="425" spans="1:51" s="13" customFormat="1" ht="12">
      <c r="A425" s="13"/>
      <c r="B425" s="227"/>
      <c r="C425" s="228"/>
      <c r="D425" s="229" t="s">
        <v>155</v>
      </c>
      <c r="E425" s="230" t="s">
        <v>1</v>
      </c>
      <c r="F425" s="231" t="s">
        <v>674</v>
      </c>
      <c r="G425" s="228"/>
      <c r="H425" s="232">
        <v>0.293</v>
      </c>
      <c r="I425" s="233"/>
      <c r="J425" s="228"/>
      <c r="K425" s="228"/>
      <c r="L425" s="234"/>
      <c r="M425" s="235"/>
      <c r="N425" s="236"/>
      <c r="O425" s="236"/>
      <c r="P425" s="236"/>
      <c r="Q425" s="236"/>
      <c r="R425" s="236"/>
      <c r="S425" s="236"/>
      <c r="T425" s="237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8" t="s">
        <v>155</v>
      </c>
      <c r="AU425" s="238" t="s">
        <v>83</v>
      </c>
      <c r="AV425" s="13" t="s">
        <v>83</v>
      </c>
      <c r="AW425" s="13" t="s">
        <v>32</v>
      </c>
      <c r="AX425" s="13" t="s">
        <v>81</v>
      </c>
      <c r="AY425" s="238" t="s">
        <v>147</v>
      </c>
    </row>
    <row r="426" spans="1:65" s="2" customFormat="1" ht="24.15" customHeight="1">
      <c r="A426" s="39"/>
      <c r="B426" s="40"/>
      <c r="C426" s="213" t="s">
        <v>675</v>
      </c>
      <c r="D426" s="213" t="s">
        <v>149</v>
      </c>
      <c r="E426" s="214" t="s">
        <v>676</v>
      </c>
      <c r="F426" s="215" t="s">
        <v>677</v>
      </c>
      <c r="G426" s="216" t="s">
        <v>167</v>
      </c>
      <c r="H426" s="217">
        <v>1.898</v>
      </c>
      <c r="I426" s="218"/>
      <c r="J426" s="219">
        <f>ROUND(I426*H426,2)</f>
        <v>0</v>
      </c>
      <c r="K426" s="220"/>
      <c r="L426" s="45"/>
      <c r="M426" s="221" t="s">
        <v>1</v>
      </c>
      <c r="N426" s="222" t="s">
        <v>41</v>
      </c>
      <c r="O426" s="92"/>
      <c r="P426" s="223">
        <f>O426*H426</f>
        <v>0</v>
      </c>
      <c r="Q426" s="223">
        <v>0</v>
      </c>
      <c r="R426" s="223">
        <f>Q426*H426</f>
        <v>0</v>
      </c>
      <c r="S426" s="223">
        <v>1.8</v>
      </c>
      <c r="T426" s="224">
        <f>S426*H426</f>
        <v>3.4164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5" t="s">
        <v>153</v>
      </c>
      <c r="AT426" s="225" t="s">
        <v>149</v>
      </c>
      <c r="AU426" s="225" t="s">
        <v>83</v>
      </c>
      <c r="AY426" s="18" t="s">
        <v>147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8" t="s">
        <v>81</v>
      </c>
      <c r="BK426" s="226">
        <f>ROUND(I426*H426,2)</f>
        <v>0</v>
      </c>
      <c r="BL426" s="18" t="s">
        <v>153</v>
      </c>
      <c r="BM426" s="225" t="s">
        <v>678</v>
      </c>
    </row>
    <row r="427" spans="1:51" s="13" customFormat="1" ht="12">
      <c r="A427" s="13"/>
      <c r="B427" s="227"/>
      <c r="C427" s="228"/>
      <c r="D427" s="229" t="s">
        <v>155</v>
      </c>
      <c r="E427" s="230" t="s">
        <v>1</v>
      </c>
      <c r="F427" s="231" t="s">
        <v>679</v>
      </c>
      <c r="G427" s="228"/>
      <c r="H427" s="232">
        <v>0.931</v>
      </c>
      <c r="I427" s="233"/>
      <c r="J427" s="228"/>
      <c r="K427" s="228"/>
      <c r="L427" s="234"/>
      <c r="M427" s="235"/>
      <c r="N427" s="236"/>
      <c r="O427" s="236"/>
      <c r="P427" s="236"/>
      <c r="Q427" s="236"/>
      <c r="R427" s="236"/>
      <c r="S427" s="236"/>
      <c r="T427" s="23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8" t="s">
        <v>155</v>
      </c>
      <c r="AU427" s="238" t="s">
        <v>83</v>
      </c>
      <c r="AV427" s="13" t="s">
        <v>83</v>
      </c>
      <c r="AW427" s="13" t="s">
        <v>32</v>
      </c>
      <c r="AX427" s="13" t="s">
        <v>76</v>
      </c>
      <c r="AY427" s="238" t="s">
        <v>147</v>
      </c>
    </row>
    <row r="428" spans="1:51" s="13" customFormat="1" ht="12">
      <c r="A428" s="13"/>
      <c r="B428" s="227"/>
      <c r="C428" s="228"/>
      <c r="D428" s="229" t="s">
        <v>155</v>
      </c>
      <c r="E428" s="230" t="s">
        <v>1</v>
      </c>
      <c r="F428" s="231" t="s">
        <v>680</v>
      </c>
      <c r="G428" s="228"/>
      <c r="H428" s="232">
        <v>0.967</v>
      </c>
      <c r="I428" s="233"/>
      <c r="J428" s="228"/>
      <c r="K428" s="228"/>
      <c r="L428" s="234"/>
      <c r="M428" s="235"/>
      <c r="N428" s="236"/>
      <c r="O428" s="236"/>
      <c r="P428" s="236"/>
      <c r="Q428" s="236"/>
      <c r="R428" s="236"/>
      <c r="S428" s="236"/>
      <c r="T428" s="237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8" t="s">
        <v>155</v>
      </c>
      <c r="AU428" s="238" t="s">
        <v>83</v>
      </c>
      <c r="AV428" s="13" t="s">
        <v>83</v>
      </c>
      <c r="AW428" s="13" t="s">
        <v>32</v>
      </c>
      <c r="AX428" s="13" t="s">
        <v>76</v>
      </c>
      <c r="AY428" s="238" t="s">
        <v>147</v>
      </c>
    </row>
    <row r="429" spans="1:51" s="15" customFormat="1" ht="12">
      <c r="A429" s="15"/>
      <c r="B429" s="249"/>
      <c r="C429" s="250"/>
      <c r="D429" s="229" t="s">
        <v>155</v>
      </c>
      <c r="E429" s="251" t="s">
        <v>1</v>
      </c>
      <c r="F429" s="252" t="s">
        <v>173</v>
      </c>
      <c r="G429" s="250"/>
      <c r="H429" s="253">
        <v>1.898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9" t="s">
        <v>155</v>
      </c>
      <c r="AU429" s="259" t="s">
        <v>83</v>
      </c>
      <c r="AV429" s="15" t="s">
        <v>153</v>
      </c>
      <c r="AW429" s="15" t="s">
        <v>32</v>
      </c>
      <c r="AX429" s="15" t="s">
        <v>81</v>
      </c>
      <c r="AY429" s="259" t="s">
        <v>147</v>
      </c>
    </row>
    <row r="430" spans="1:65" s="2" customFormat="1" ht="21.75" customHeight="1">
      <c r="A430" s="39"/>
      <c r="B430" s="40"/>
      <c r="C430" s="213" t="s">
        <v>681</v>
      </c>
      <c r="D430" s="213" t="s">
        <v>149</v>
      </c>
      <c r="E430" s="214" t="s">
        <v>682</v>
      </c>
      <c r="F430" s="215" t="s">
        <v>683</v>
      </c>
      <c r="G430" s="216" t="s">
        <v>167</v>
      </c>
      <c r="H430" s="217">
        <v>0.744</v>
      </c>
      <c r="I430" s="218"/>
      <c r="J430" s="219">
        <f>ROUND(I430*H430,2)</f>
        <v>0</v>
      </c>
      <c r="K430" s="220"/>
      <c r="L430" s="45"/>
      <c r="M430" s="221" t="s">
        <v>1</v>
      </c>
      <c r="N430" s="222" t="s">
        <v>41</v>
      </c>
      <c r="O430" s="92"/>
      <c r="P430" s="223">
        <f>O430*H430</f>
        <v>0</v>
      </c>
      <c r="Q430" s="223">
        <v>0</v>
      </c>
      <c r="R430" s="223">
        <f>Q430*H430</f>
        <v>0</v>
      </c>
      <c r="S430" s="223">
        <v>2.1</v>
      </c>
      <c r="T430" s="224">
        <f>S430*H430</f>
        <v>1.5624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5" t="s">
        <v>153</v>
      </c>
      <c r="AT430" s="225" t="s">
        <v>149</v>
      </c>
      <c r="AU430" s="225" t="s">
        <v>83</v>
      </c>
      <c r="AY430" s="18" t="s">
        <v>147</v>
      </c>
      <c r="BE430" s="226">
        <f>IF(N430="základní",J430,0)</f>
        <v>0</v>
      </c>
      <c r="BF430" s="226">
        <f>IF(N430="snížená",J430,0)</f>
        <v>0</v>
      </c>
      <c r="BG430" s="226">
        <f>IF(N430="zákl. přenesená",J430,0)</f>
        <v>0</v>
      </c>
      <c r="BH430" s="226">
        <f>IF(N430="sníž. přenesená",J430,0)</f>
        <v>0</v>
      </c>
      <c r="BI430" s="226">
        <f>IF(N430="nulová",J430,0)</f>
        <v>0</v>
      </c>
      <c r="BJ430" s="18" t="s">
        <v>81</v>
      </c>
      <c r="BK430" s="226">
        <f>ROUND(I430*H430,2)</f>
        <v>0</v>
      </c>
      <c r="BL430" s="18" t="s">
        <v>153</v>
      </c>
      <c r="BM430" s="225" t="s">
        <v>684</v>
      </c>
    </row>
    <row r="431" spans="1:51" s="13" customFormat="1" ht="12">
      <c r="A431" s="13"/>
      <c r="B431" s="227"/>
      <c r="C431" s="228"/>
      <c r="D431" s="229" t="s">
        <v>155</v>
      </c>
      <c r="E431" s="230" t="s">
        <v>1</v>
      </c>
      <c r="F431" s="231" t="s">
        <v>685</v>
      </c>
      <c r="G431" s="228"/>
      <c r="H431" s="232">
        <v>0.744</v>
      </c>
      <c r="I431" s="233"/>
      <c r="J431" s="228"/>
      <c r="K431" s="228"/>
      <c r="L431" s="234"/>
      <c r="M431" s="235"/>
      <c r="N431" s="236"/>
      <c r="O431" s="236"/>
      <c r="P431" s="236"/>
      <c r="Q431" s="236"/>
      <c r="R431" s="236"/>
      <c r="S431" s="236"/>
      <c r="T431" s="237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8" t="s">
        <v>155</v>
      </c>
      <c r="AU431" s="238" t="s">
        <v>83</v>
      </c>
      <c r="AV431" s="13" t="s">
        <v>83</v>
      </c>
      <c r="AW431" s="13" t="s">
        <v>32</v>
      </c>
      <c r="AX431" s="13" t="s">
        <v>81</v>
      </c>
      <c r="AY431" s="238" t="s">
        <v>147</v>
      </c>
    </row>
    <row r="432" spans="1:65" s="2" customFormat="1" ht="24.15" customHeight="1">
      <c r="A432" s="39"/>
      <c r="B432" s="40"/>
      <c r="C432" s="213" t="s">
        <v>686</v>
      </c>
      <c r="D432" s="213" t="s">
        <v>149</v>
      </c>
      <c r="E432" s="214" t="s">
        <v>687</v>
      </c>
      <c r="F432" s="215" t="s">
        <v>688</v>
      </c>
      <c r="G432" s="216" t="s">
        <v>217</v>
      </c>
      <c r="H432" s="217">
        <v>0.078</v>
      </c>
      <c r="I432" s="218"/>
      <c r="J432" s="219">
        <f>ROUND(I432*H432,2)</f>
        <v>0</v>
      </c>
      <c r="K432" s="220"/>
      <c r="L432" s="45"/>
      <c r="M432" s="221" t="s">
        <v>1</v>
      </c>
      <c r="N432" s="222" t="s">
        <v>41</v>
      </c>
      <c r="O432" s="92"/>
      <c r="P432" s="223">
        <f>O432*H432</f>
        <v>0</v>
      </c>
      <c r="Q432" s="223">
        <v>0</v>
      </c>
      <c r="R432" s="223">
        <f>Q432*H432</f>
        <v>0</v>
      </c>
      <c r="S432" s="223">
        <v>1.258</v>
      </c>
      <c r="T432" s="224">
        <f>S432*H432</f>
        <v>0.098124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5" t="s">
        <v>153</v>
      </c>
      <c r="AT432" s="225" t="s">
        <v>149</v>
      </c>
      <c r="AU432" s="225" t="s">
        <v>83</v>
      </c>
      <c r="AY432" s="18" t="s">
        <v>147</v>
      </c>
      <c r="BE432" s="226">
        <f>IF(N432="základní",J432,0)</f>
        <v>0</v>
      </c>
      <c r="BF432" s="226">
        <f>IF(N432="snížená",J432,0)</f>
        <v>0</v>
      </c>
      <c r="BG432" s="226">
        <f>IF(N432="zákl. přenesená",J432,0)</f>
        <v>0</v>
      </c>
      <c r="BH432" s="226">
        <f>IF(N432="sníž. přenesená",J432,0)</f>
        <v>0</v>
      </c>
      <c r="BI432" s="226">
        <f>IF(N432="nulová",J432,0)</f>
        <v>0</v>
      </c>
      <c r="BJ432" s="18" t="s">
        <v>81</v>
      </c>
      <c r="BK432" s="226">
        <f>ROUND(I432*H432,2)</f>
        <v>0</v>
      </c>
      <c r="BL432" s="18" t="s">
        <v>153</v>
      </c>
      <c r="BM432" s="225" t="s">
        <v>689</v>
      </c>
    </row>
    <row r="433" spans="1:51" s="14" customFormat="1" ht="12">
      <c r="A433" s="14"/>
      <c r="B433" s="239"/>
      <c r="C433" s="240"/>
      <c r="D433" s="229" t="s">
        <v>155</v>
      </c>
      <c r="E433" s="241" t="s">
        <v>1</v>
      </c>
      <c r="F433" s="242" t="s">
        <v>169</v>
      </c>
      <c r="G433" s="240"/>
      <c r="H433" s="241" t="s">
        <v>1</v>
      </c>
      <c r="I433" s="243"/>
      <c r="J433" s="240"/>
      <c r="K433" s="240"/>
      <c r="L433" s="244"/>
      <c r="M433" s="245"/>
      <c r="N433" s="246"/>
      <c r="O433" s="246"/>
      <c r="P433" s="246"/>
      <c r="Q433" s="246"/>
      <c r="R433" s="246"/>
      <c r="S433" s="246"/>
      <c r="T433" s="247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8" t="s">
        <v>155</v>
      </c>
      <c r="AU433" s="248" t="s">
        <v>83</v>
      </c>
      <c r="AV433" s="14" t="s">
        <v>81</v>
      </c>
      <c r="AW433" s="14" t="s">
        <v>32</v>
      </c>
      <c r="AX433" s="14" t="s">
        <v>76</v>
      </c>
      <c r="AY433" s="248" t="s">
        <v>147</v>
      </c>
    </row>
    <row r="434" spans="1:51" s="13" customFormat="1" ht="12">
      <c r="A434" s="13"/>
      <c r="B434" s="227"/>
      <c r="C434" s="228"/>
      <c r="D434" s="229" t="s">
        <v>155</v>
      </c>
      <c r="E434" s="230" t="s">
        <v>1</v>
      </c>
      <c r="F434" s="231" t="s">
        <v>690</v>
      </c>
      <c r="G434" s="228"/>
      <c r="H434" s="232">
        <v>0.078</v>
      </c>
      <c r="I434" s="233"/>
      <c r="J434" s="228"/>
      <c r="K434" s="228"/>
      <c r="L434" s="234"/>
      <c r="M434" s="235"/>
      <c r="N434" s="236"/>
      <c r="O434" s="236"/>
      <c r="P434" s="236"/>
      <c r="Q434" s="236"/>
      <c r="R434" s="236"/>
      <c r="S434" s="236"/>
      <c r="T434" s="23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8" t="s">
        <v>155</v>
      </c>
      <c r="AU434" s="238" t="s">
        <v>83</v>
      </c>
      <c r="AV434" s="13" t="s">
        <v>83</v>
      </c>
      <c r="AW434" s="13" t="s">
        <v>32</v>
      </c>
      <c r="AX434" s="13" t="s">
        <v>81</v>
      </c>
      <c r="AY434" s="238" t="s">
        <v>147</v>
      </c>
    </row>
    <row r="435" spans="1:65" s="2" customFormat="1" ht="37.8" customHeight="1">
      <c r="A435" s="39"/>
      <c r="B435" s="40"/>
      <c r="C435" s="213" t="s">
        <v>691</v>
      </c>
      <c r="D435" s="213" t="s">
        <v>149</v>
      </c>
      <c r="E435" s="214" t="s">
        <v>692</v>
      </c>
      <c r="F435" s="215" t="s">
        <v>693</v>
      </c>
      <c r="G435" s="216" t="s">
        <v>167</v>
      </c>
      <c r="H435" s="217">
        <v>4.35</v>
      </c>
      <c r="I435" s="218"/>
      <c r="J435" s="219">
        <f>ROUND(I435*H435,2)</f>
        <v>0</v>
      </c>
      <c r="K435" s="220"/>
      <c r="L435" s="45"/>
      <c r="M435" s="221" t="s">
        <v>1</v>
      </c>
      <c r="N435" s="222" t="s">
        <v>41</v>
      </c>
      <c r="O435" s="92"/>
      <c r="P435" s="223">
        <f>O435*H435</f>
        <v>0</v>
      </c>
      <c r="Q435" s="223">
        <v>0</v>
      </c>
      <c r="R435" s="223">
        <f>Q435*H435</f>
        <v>0</v>
      </c>
      <c r="S435" s="223">
        <v>2.2</v>
      </c>
      <c r="T435" s="224">
        <f>S435*H435</f>
        <v>9.57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5" t="s">
        <v>153</v>
      </c>
      <c r="AT435" s="225" t="s">
        <v>149</v>
      </c>
      <c r="AU435" s="225" t="s">
        <v>83</v>
      </c>
      <c r="AY435" s="18" t="s">
        <v>147</v>
      </c>
      <c r="BE435" s="226">
        <f>IF(N435="základní",J435,0)</f>
        <v>0</v>
      </c>
      <c r="BF435" s="226">
        <f>IF(N435="snížená",J435,0)</f>
        <v>0</v>
      </c>
      <c r="BG435" s="226">
        <f>IF(N435="zákl. přenesená",J435,0)</f>
        <v>0</v>
      </c>
      <c r="BH435" s="226">
        <f>IF(N435="sníž. přenesená",J435,0)</f>
        <v>0</v>
      </c>
      <c r="BI435" s="226">
        <f>IF(N435="nulová",J435,0)</f>
        <v>0</v>
      </c>
      <c r="BJ435" s="18" t="s">
        <v>81</v>
      </c>
      <c r="BK435" s="226">
        <f>ROUND(I435*H435,2)</f>
        <v>0</v>
      </c>
      <c r="BL435" s="18" t="s">
        <v>153</v>
      </c>
      <c r="BM435" s="225" t="s">
        <v>694</v>
      </c>
    </row>
    <row r="436" spans="1:51" s="14" customFormat="1" ht="12">
      <c r="A436" s="14"/>
      <c r="B436" s="239"/>
      <c r="C436" s="240"/>
      <c r="D436" s="229" t="s">
        <v>155</v>
      </c>
      <c r="E436" s="241" t="s">
        <v>1</v>
      </c>
      <c r="F436" s="242" t="s">
        <v>169</v>
      </c>
      <c r="G436" s="240"/>
      <c r="H436" s="241" t="s">
        <v>1</v>
      </c>
      <c r="I436" s="243"/>
      <c r="J436" s="240"/>
      <c r="K436" s="240"/>
      <c r="L436" s="244"/>
      <c r="M436" s="245"/>
      <c r="N436" s="246"/>
      <c r="O436" s="246"/>
      <c r="P436" s="246"/>
      <c r="Q436" s="246"/>
      <c r="R436" s="246"/>
      <c r="S436" s="246"/>
      <c r="T436" s="247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8" t="s">
        <v>155</v>
      </c>
      <c r="AU436" s="248" t="s">
        <v>83</v>
      </c>
      <c r="AV436" s="14" t="s">
        <v>81</v>
      </c>
      <c r="AW436" s="14" t="s">
        <v>32</v>
      </c>
      <c r="AX436" s="14" t="s">
        <v>76</v>
      </c>
      <c r="AY436" s="248" t="s">
        <v>147</v>
      </c>
    </row>
    <row r="437" spans="1:51" s="13" customFormat="1" ht="12">
      <c r="A437" s="13"/>
      <c r="B437" s="227"/>
      <c r="C437" s="228"/>
      <c r="D437" s="229" t="s">
        <v>155</v>
      </c>
      <c r="E437" s="230" t="s">
        <v>1</v>
      </c>
      <c r="F437" s="231" t="s">
        <v>695</v>
      </c>
      <c r="G437" s="228"/>
      <c r="H437" s="232">
        <v>4.35</v>
      </c>
      <c r="I437" s="233"/>
      <c r="J437" s="228"/>
      <c r="K437" s="228"/>
      <c r="L437" s="234"/>
      <c r="M437" s="235"/>
      <c r="N437" s="236"/>
      <c r="O437" s="236"/>
      <c r="P437" s="236"/>
      <c r="Q437" s="236"/>
      <c r="R437" s="236"/>
      <c r="S437" s="236"/>
      <c r="T437" s="23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8" t="s">
        <v>155</v>
      </c>
      <c r="AU437" s="238" t="s">
        <v>83</v>
      </c>
      <c r="AV437" s="13" t="s">
        <v>83</v>
      </c>
      <c r="AW437" s="13" t="s">
        <v>32</v>
      </c>
      <c r="AX437" s="13" t="s">
        <v>81</v>
      </c>
      <c r="AY437" s="238" t="s">
        <v>147</v>
      </c>
    </row>
    <row r="438" spans="1:65" s="2" customFormat="1" ht="33" customHeight="1">
      <c r="A438" s="39"/>
      <c r="B438" s="40"/>
      <c r="C438" s="213" t="s">
        <v>696</v>
      </c>
      <c r="D438" s="213" t="s">
        <v>149</v>
      </c>
      <c r="E438" s="214" t="s">
        <v>697</v>
      </c>
      <c r="F438" s="215" t="s">
        <v>698</v>
      </c>
      <c r="G438" s="216" t="s">
        <v>167</v>
      </c>
      <c r="H438" s="217">
        <v>1.394</v>
      </c>
      <c r="I438" s="218"/>
      <c r="J438" s="219">
        <f>ROUND(I438*H438,2)</f>
        <v>0</v>
      </c>
      <c r="K438" s="220"/>
      <c r="L438" s="45"/>
      <c r="M438" s="221" t="s">
        <v>1</v>
      </c>
      <c r="N438" s="222" t="s">
        <v>41</v>
      </c>
      <c r="O438" s="92"/>
      <c r="P438" s="223">
        <f>O438*H438</f>
        <v>0</v>
      </c>
      <c r="Q438" s="223">
        <v>0</v>
      </c>
      <c r="R438" s="223">
        <f>Q438*H438</f>
        <v>0</v>
      </c>
      <c r="S438" s="223">
        <v>2.2</v>
      </c>
      <c r="T438" s="224">
        <f>S438*H438</f>
        <v>3.0668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5" t="s">
        <v>153</v>
      </c>
      <c r="AT438" s="225" t="s">
        <v>149</v>
      </c>
      <c r="AU438" s="225" t="s">
        <v>83</v>
      </c>
      <c r="AY438" s="18" t="s">
        <v>147</v>
      </c>
      <c r="BE438" s="226">
        <f>IF(N438="základní",J438,0)</f>
        <v>0</v>
      </c>
      <c r="BF438" s="226">
        <f>IF(N438="snížená",J438,0)</f>
        <v>0</v>
      </c>
      <c r="BG438" s="226">
        <f>IF(N438="zákl. přenesená",J438,0)</f>
        <v>0</v>
      </c>
      <c r="BH438" s="226">
        <f>IF(N438="sníž. přenesená",J438,0)</f>
        <v>0</v>
      </c>
      <c r="BI438" s="226">
        <f>IF(N438="nulová",J438,0)</f>
        <v>0</v>
      </c>
      <c r="BJ438" s="18" t="s">
        <v>81</v>
      </c>
      <c r="BK438" s="226">
        <f>ROUND(I438*H438,2)</f>
        <v>0</v>
      </c>
      <c r="BL438" s="18" t="s">
        <v>153</v>
      </c>
      <c r="BM438" s="225" t="s">
        <v>699</v>
      </c>
    </row>
    <row r="439" spans="1:51" s="13" customFormat="1" ht="12">
      <c r="A439" s="13"/>
      <c r="B439" s="227"/>
      <c r="C439" s="228"/>
      <c r="D439" s="229" t="s">
        <v>155</v>
      </c>
      <c r="E439" s="230" t="s">
        <v>1</v>
      </c>
      <c r="F439" s="231" t="s">
        <v>700</v>
      </c>
      <c r="G439" s="228"/>
      <c r="H439" s="232">
        <v>1.394</v>
      </c>
      <c r="I439" s="233"/>
      <c r="J439" s="228"/>
      <c r="K439" s="228"/>
      <c r="L439" s="234"/>
      <c r="M439" s="235"/>
      <c r="N439" s="236"/>
      <c r="O439" s="236"/>
      <c r="P439" s="236"/>
      <c r="Q439" s="236"/>
      <c r="R439" s="236"/>
      <c r="S439" s="236"/>
      <c r="T439" s="23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8" t="s">
        <v>155</v>
      </c>
      <c r="AU439" s="238" t="s">
        <v>83</v>
      </c>
      <c r="AV439" s="13" t="s">
        <v>83</v>
      </c>
      <c r="AW439" s="13" t="s">
        <v>32</v>
      </c>
      <c r="AX439" s="13" t="s">
        <v>81</v>
      </c>
      <c r="AY439" s="238" t="s">
        <v>147</v>
      </c>
    </row>
    <row r="440" spans="1:65" s="2" customFormat="1" ht="24.15" customHeight="1">
      <c r="A440" s="39"/>
      <c r="B440" s="40"/>
      <c r="C440" s="213" t="s">
        <v>701</v>
      </c>
      <c r="D440" s="213" t="s">
        <v>149</v>
      </c>
      <c r="E440" s="214" t="s">
        <v>702</v>
      </c>
      <c r="F440" s="215" t="s">
        <v>703</v>
      </c>
      <c r="G440" s="216" t="s">
        <v>152</v>
      </c>
      <c r="H440" s="217">
        <v>34.85</v>
      </c>
      <c r="I440" s="218"/>
      <c r="J440" s="219">
        <f>ROUND(I440*H440,2)</f>
        <v>0</v>
      </c>
      <c r="K440" s="220"/>
      <c r="L440" s="45"/>
      <c r="M440" s="221" t="s">
        <v>1</v>
      </c>
      <c r="N440" s="222" t="s">
        <v>41</v>
      </c>
      <c r="O440" s="92"/>
      <c r="P440" s="223">
        <f>O440*H440</f>
        <v>0</v>
      </c>
      <c r="Q440" s="223">
        <v>0</v>
      </c>
      <c r="R440" s="223">
        <f>Q440*H440</f>
        <v>0</v>
      </c>
      <c r="S440" s="223">
        <v>0.035</v>
      </c>
      <c r="T440" s="224">
        <f>S440*H440</f>
        <v>1.2197500000000001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5" t="s">
        <v>153</v>
      </c>
      <c r="AT440" s="225" t="s">
        <v>149</v>
      </c>
      <c r="AU440" s="225" t="s">
        <v>83</v>
      </c>
      <c r="AY440" s="18" t="s">
        <v>147</v>
      </c>
      <c r="BE440" s="226">
        <f>IF(N440="základní",J440,0)</f>
        <v>0</v>
      </c>
      <c r="BF440" s="226">
        <f>IF(N440="snížená",J440,0)</f>
        <v>0</v>
      </c>
      <c r="BG440" s="226">
        <f>IF(N440="zákl. přenesená",J440,0)</f>
        <v>0</v>
      </c>
      <c r="BH440" s="226">
        <f>IF(N440="sníž. přenesená",J440,0)</f>
        <v>0</v>
      </c>
      <c r="BI440" s="226">
        <f>IF(N440="nulová",J440,0)</f>
        <v>0</v>
      </c>
      <c r="BJ440" s="18" t="s">
        <v>81</v>
      </c>
      <c r="BK440" s="226">
        <f>ROUND(I440*H440,2)</f>
        <v>0</v>
      </c>
      <c r="BL440" s="18" t="s">
        <v>153</v>
      </c>
      <c r="BM440" s="225" t="s">
        <v>704</v>
      </c>
    </row>
    <row r="441" spans="1:51" s="13" customFormat="1" ht="12">
      <c r="A441" s="13"/>
      <c r="B441" s="227"/>
      <c r="C441" s="228"/>
      <c r="D441" s="229" t="s">
        <v>155</v>
      </c>
      <c r="E441" s="230" t="s">
        <v>1</v>
      </c>
      <c r="F441" s="231" t="s">
        <v>705</v>
      </c>
      <c r="G441" s="228"/>
      <c r="H441" s="232">
        <v>34.85</v>
      </c>
      <c r="I441" s="233"/>
      <c r="J441" s="228"/>
      <c r="K441" s="228"/>
      <c r="L441" s="234"/>
      <c r="M441" s="235"/>
      <c r="N441" s="236"/>
      <c r="O441" s="236"/>
      <c r="P441" s="236"/>
      <c r="Q441" s="236"/>
      <c r="R441" s="236"/>
      <c r="S441" s="236"/>
      <c r="T441" s="23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8" t="s">
        <v>155</v>
      </c>
      <c r="AU441" s="238" t="s">
        <v>83</v>
      </c>
      <c r="AV441" s="13" t="s">
        <v>83</v>
      </c>
      <c r="AW441" s="13" t="s">
        <v>32</v>
      </c>
      <c r="AX441" s="13" t="s">
        <v>81</v>
      </c>
      <c r="AY441" s="238" t="s">
        <v>147</v>
      </c>
    </row>
    <row r="442" spans="1:65" s="2" customFormat="1" ht="16.5" customHeight="1">
      <c r="A442" s="39"/>
      <c r="B442" s="40"/>
      <c r="C442" s="213" t="s">
        <v>706</v>
      </c>
      <c r="D442" s="213" t="s">
        <v>149</v>
      </c>
      <c r="E442" s="214" t="s">
        <v>707</v>
      </c>
      <c r="F442" s="215" t="s">
        <v>708</v>
      </c>
      <c r="G442" s="216" t="s">
        <v>368</v>
      </c>
      <c r="H442" s="217">
        <v>56.77</v>
      </c>
      <c r="I442" s="218"/>
      <c r="J442" s="219">
        <f>ROUND(I442*H442,2)</f>
        <v>0</v>
      </c>
      <c r="K442" s="220"/>
      <c r="L442" s="45"/>
      <c r="M442" s="221" t="s">
        <v>1</v>
      </c>
      <c r="N442" s="222" t="s">
        <v>41</v>
      </c>
      <c r="O442" s="92"/>
      <c r="P442" s="223">
        <f>O442*H442</f>
        <v>0</v>
      </c>
      <c r="Q442" s="223">
        <v>0</v>
      </c>
      <c r="R442" s="223">
        <f>Q442*H442</f>
        <v>0</v>
      </c>
      <c r="S442" s="223">
        <v>0.009</v>
      </c>
      <c r="T442" s="224">
        <f>S442*H442</f>
        <v>0.51093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5" t="s">
        <v>153</v>
      </c>
      <c r="AT442" s="225" t="s">
        <v>149</v>
      </c>
      <c r="AU442" s="225" t="s">
        <v>83</v>
      </c>
      <c r="AY442" s="18" t="s">
        <v>147</v>
      </c>
      <c r="BE442" s="226">
        <f>IF(N442="základní",J442,0)</f>
        <v>0</v>
      </c>
      <c r="BF442" s="226">
        <f>IF(N442="snížená",J442,0)</f>
        <v>0</v>
      </c>
      <c r="BG442" s="226">
        <f>IF(N442="zákl. přenesená",J442,0)</f>
        <v>0</v>
      </c>
      <c r="BH442" s="226">
        <f>IF(N442="sníž. přenesená",J442,0)</f>
        <v>0</v>
      </c>
      <c r="BI442" s="226">
        <f>IF(N442="nulová",J442,0)</f>
        <v>0</v>
      </c>
      <c r="BJ442" s="18" t="s">
        <v>81</v>
      </c>
      <c r="BK442" s="226">
        <f>ROUND(I442*H442,2)</f>
        <v>0</v>
      </c>
      <c r="BL442" s="18" t="s">
        <v>153</v>
      </c>
      <c r="BM442" s="225" t="s">
        <v>709</v>
      </c>
    </row>
    <row r="443" spans="1:51" s="13" customFormat="1" ht="12">
      <c r="A443" s="13"/>
      <c r="B443" s="227"/>
      <c r="C443" s="228"/>
      <c r="D443" s="229" t="s">
        <v>155</v>
      </c>
      <c r="E443" s="230" t="s">
        <v>1</v>
      </c>
      <c r="F443" s="231" t="s">
        <v>710</v>
      </c>
      <c r="G443" s="228"/>
      <c r="H443" s="232">
        <v>15.16</v>
      </c>
      <c r="I443" s="233"/>
      <c r="J443" s="228"/>
      <c r="K443" s="228"/>
      <c r="L443" s="234"/>
      <c r="M443" s="235"/>
      <c r="N443" s="236"/>
      <c r="O443" s="236"/>
      <c r="P443" s="236"/>
      <c r="Q443" s="236"/>
      <c r="R443" s="236"/>
      <c r="S443" s="236"/>
      <c r="T443" s="237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8" t="s">
        <v>155</v>
      </c>
      <c r="AU443" s="238" t="s">
        <v>83</v>
      </c>
      <c r="AV443" s="13" t="s">
        <v>83</v>
      </c>
      <c r="AW443" s="13" t="s">
        <v>32</v>
      </c>
      <c r="AX443" s="13" t="s">
        <v>76</v>
      </c>
      <c r="AY443" s="238" t="s">
        <v>147</v>
      </c>
    </row>
    <row r="444" spans="1:51" s="13" customFormat="1" ht="12">
      <c r="A444" s="13"/>
      <c r="B444" s="227"/>
      <c r="C444" s="228"/>
      <c r="D444" s="229" t="s">
        <v>155</v>
      </c>
      <c r="E444" s="230" t="s">
        <v>1</v>
      </c>
      <c r="F444" s="231" t="s">
        <v>711</v>
      </c>
      <c r="G444" s="228"/>
      <c r="H444" s="232">
        <v>41.61</v>
      </c>
      <c r="I444" s="233"/>
      <c r="J444" s="228"/>
      <c r="K444" s="228"/>
      <c r="L444" s="234"/>
      <c r="M444" s="235"/>
      <c r="N444" s="236"/>
      <c r="O444" s="236"/>
      <c r="P444" s="236"/>
      <c r="Q444" s="236"/>
      <c r="R444" s="236"/>
      <c r="S444" s="236"/>
      <c r="T444" s="237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8" t="s">
        <v>155</v>
      </c>
      <c r="AU444" s="238" t="s">
        <v>83</v>
      </c>
      <c r="AV444" s="13" t="s">
        <v>83</v>
      </c>
      <c r="AW444" s="13" t="s">
        <v>32</v>
      </c>
      <c r="AX444" s="13" t="s">
        <v>76</v>
      </c>
      <c r="AY444" s="238" t="s">
        <v>147</v>
      </c>
    </row>
    <row r="445" spans="1:51" s="15" customFormat="1" ht="12">
      <c r="A445" s="15"/>
      <c r="B445" s="249"/>
      <c r="C445" s="250"/>
      <c r="D445" s="229" t="s">
        <v>155</v>
      </c>
      <c r="E445" s="251" t="s">
        <v>1</v>
      </c>
      <c r="F445" s="252" t="s">
        <v>173</v>
      </c>
      <c r="G445" s="250"/>
      <c r="H445" s="253">
        <v>56.77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59" t="s">
        <v>155</v>
      </c>
      <c r="AU445" s="259" t="s">
        <v>83</v>
      </c>
      <c r="AV445" s="15" t="s">
        <v>153</v>
      </c>
      <c r="AW445" s="15" t="s">
        <v>32</v>
      </c>
      <c r="AX445" s="15" t="s">
        <v>81</v>
      </c>
      <c r="AY445" s="259" t="s">
        <v>147</v>
      </c>
    </row>
    <row r="446" spans="1:65" s="2" customFormat="1" ht="24.15" customHeight="1">
      <c r="A446" s="39"/>
      <c r="B446" s="40"/>
      <c r="C446" s="213" t="s">
        <v>712</v>
      </c>
      <c r="D446" s="213" t="s">
        <v>149</v>
      </c>
      <c r="E446" s="214" t="s">
        <v>713</v>
      </c>
      <c r="F446" s="215" t="s">
        <v>714</v>
      </c>
      <c r="G446" s="216" t="s">
        <v>152</v>
      </c>
      <c r="H446" s="217">
        <v>2.934</v>
      </c>
      <c r="I446" s="218"/>
      <c r="J446" s="219">
        <f>ROUND(I446*H446,2)</f>
        <v>0</v>
      </c>
      <c r="K446" s="220"/>
      <c r="L446" s="45"/>
      <c r="M446" s="221" t="s">
        <v>1</v>
      </c>
      <c r="N446" s="222" t="s">
        <v>41</v>
      </c>
      <c r="O446" s="92"/>
      <c r="P446" s="223">
        <f>O446*H446</f>
        <v>0</v>
      </c>
      <c r="Q446" s="223">
        <v>0</v>
      </c>
      <c r="R446" s="223">
        <f>Q446*H446</f>
        <v>0</v>
      </c>
      <c r="S446" s="223">
        <v>0.055</v>
      </c>
      <c r="T446" s="224">
        <f>S446*H446</f>
        <v>0.16137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5" t="s">
        <v>153</v>
      </c>
      <c r="AT446" s="225" t="s">
        <v>149</v>
      </c>
      <c r="AU446" s="225" t="s">
        <v>83</v>
      </c>
      <c r="AY446" s="18" t="s">
        <v>147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8" t="s">
        <v>81</v>
      </c>
      <c r="BK446" s="226">
        <f>ROUND(I446*H446,2)</f>
        <v>0</v>
      </c>
      <c r="BL446" s="18" t="s">
        <v>153</v>
      </c>
      <c r="BM446" s="225" t="s">
        <v>715</v>
      </c>
    </row>
    <row r="447" spans="1:51" s="13" customFormat="1" ht="12">
      <c r="A447" s="13"/>
      <c r="B447" s="227"/>
      <c r="C447" s="228"/>
      <c r="D447" s="229" t="s">
        <v>155</v>
      </c>
      <c r="E447" s="230" t="s">
        <v>1</v>
      </c>
      <c r="F447" s="231" t="s">
        <v>716</v>
      </c>
      <c r="G447" s="228"/>
      <c r="H447" s="232">
        <v>0.39</v>
      </c>
      <c r="I447" s="233"/>
      <c r="J447" s="228"/>
      <c r="K447" s="228"/>
      <c r="L447" s="234"/>
      <c r="M447" s="235"/>
      <c r="N447" s="236"/>
      <c r="O447" s="236"/>
      <c r="P447" s="236"/>
      <c r="Q447" s="236"/>
      <c r="R447" s="236"/>
      <c r="S447" s="236"/>
      <c r="T447" s="23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8" t="s">
        <v>155</v>
      </c>
      <c r="AU447" s="238" t="s">
        <v>83</v>
      </c>
      <c r="AV447" s="13" t="s">
        <v>83</v>
      </c>
      <c r="AW447" s="13" t="s">
        <v>32</v>
      </c>
      <c r="AX447" s="13" t="s">
        <v>76</v>
      </c>
      <c r="AY447" s="238" t="s">
        <v>147</v>
      </c>
    </row>
    <row r="448" spans="1:51" s="13" customFormat="1" ht="12">
      <c r="A448" s="13"/>
      <c r="B448" s="227"/>
      <c r="C448" s="228"/>
      <c r="D448" s="229" t="s">
        <v>155</v>
      </c>
      <c r="E448" s="230" t="s">
        <v>1</v>
      </c>
      <c r="F448" s="231" t="s">
        <v>717</v>
      </c>
      <c r="G448" s="228"/>
      <c r="H448" s="232">
        <v>2.424</v>
      </c>
      <c r="I448" s="233"/>
      <c r="J448" s="228"/>
      <c r="K448" s="228"/>
      <c r="L448" s="234"/>
      <c r="M448" s="235"/>
      <c r="N448" s="236"/>
      <c r="O448" s="236"/>
      <c r="P448" s="236"/>
      <c r="Q448" s="236"/>
      <c r="R448" s="236"/>
      <c r="S448" s="236"/>
      <c r="T448" s="23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8" t="s">
        <v>155</v>
      </c>
      <c r="AU448" s="238" t="s">
        <v>83</v>
      </c>
      <c r="AV448" s="13" t="s">
        <v>83</v>
      </c>
      <c r="AW448" s="13" t="s">
        <v>32</v>
      </c>
      <c r="AX448" s="13" t="s">
        <v>76</v>
      </c>
      <c r="AY448" s="238" t="s">
        <v>147</v>
      </c>
    </row>
    <row r="449" spans="1:51" s="13" customFormat="1" ht="12">
      <c r="A449" s="13"/>
      <c r="B449" s="227"/>
      <c r="C449" s="228"/>
      <c r="D449" s="229" t="s">
        <v>155</v>
      </c>
      <c r="E449" s="230" t="s">
        <v>1</v>
      </c>
      <c r="F449" s="231" t="s">
        <v>718</v>
      </c>
      <c r="G449" s="228"/>
      <c r="H449" s="232">
        <v>0.12</v>
      </c>
      <c r="I449" s="233"/>
      <c r="J449" s="228"/>
      <c r="K449" s="228"/>
      <c r="L449" s="234"/>
      <c r="M449" s="235"/>
      <c r="N449" s="236"/>
      <c r="O449" s="236"/>
      <c r="P449" s="236"/>
      <c r="Q449" s="236"/>
      <c r="R449" s="236"/>
      <c r="S449" s="236"/>
      <c r="T449" s="23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8" t="s">
        <v>155</v>
      </c>
      <c r="AU449" s="238" t="s">
        <v>83</v>
      </c>
      <c r="AV449" s="13" t="s">
        <v>83</v>
      </c>
      <c r="AW449" s="13" t="s">
        <v>32</v>
      </c>
      <c r="AX449" s="13" t="s">
        <v>76</v>
      </c>
      <c r="AY449" s="238" t="s">
        <v>147</v>
      </c>
    </row>
    <row r="450" spans="1:51" s="15" customFormat="1" ht="12">
      <c r="A450" s="15"/>
      <c r="B450" s="249"/>
      <c r="C450" s="250"/>
      <c r="D450" s="229" t="s">
        <v>155</v>
      </c>
      <c r="E450" s="251" t="s">
        <v>1</v>
      </c>
      <c r="F450" s="252" t="s">
        <v>173</v>
      </c>
      <c r="G450" s="250"/>
      <c r="H450" s="253">
        <v>2.934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9" t="s">
        <v>155</v>
      </c>
      <c r="AU450" s="259" t="s">
        <v>83</v>
      </c>
      <c r="AV450" s="15" t="s">
        <v>153</v>
      </c>
      <c r="AW450" s="15" t="s">
        <v>32</v>
      </c>
      <c r="AX450" s="15" t="s">
        <v>81</v>
      </c>
      <c r="AY450" s="259" t="s">
        <v>147</v>
      </c>
    </row>
    <row r="451" spans="1:65" s="2" customFormat="1" ht="24.15" customHeight="1">
      <c r="A451" s="39"/>
      <c r="B451" s="40"/>
      <c r="C451" s="213" t="s">
        <v>719</v>
      </c>
      <c r="D451" s="213" t="s">
        <v>149</v>
      </c>
      <c r="E451" s="214" t="s">
        <v>720</v>
      </c>
      <c r="F451" s="215" t="s">
        <v>721</v>
      </c>
      <c r="G451" s="216" t="s">
        <v>152</v>
      </c>
      <c r="H451" s="217">
        <v>22.761</v>
      </c>
      <c r="I451" s="218"/>
      <c r="J451" s="219">
        <f>ROUND(I451*H451,2)</f>
        <v>0</v>
      </c>
      <c r="K451" s="220"/>
      <c r="L451" s="45"/>
      <c r="M451" s="221" t="s">
        <v>1</v>
      </c>
      <c r="N451" s="222" t="s">
        <v>41</v>
      </c>
      <c r="O451" s="92"/>
      <c r="P451" s="223">
        <f>O451*H451</f>
        <v>0</v>
      </c>
      <c r="Q451" s="223">
        <v>0</v>
      </c>
      <c r="R451" s="223">
        <f>Q451*H451</f>
        <v>0</v>
      </c>
      <c r="S451" s="223">
        <v>0.034</v>
      </c>
      <c r="T451" s="224">
        <f>S451*H451</f>
        <v>0.7738740000000001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5" t="s">
        <v>153</v>
      </c>
      <c r="AT451" s="225" t="s">
        <v>149</v>
      </c>
      <c r="AU451" s="225" t="s">
        <v>83</v>
      </c>
      <c r="AY451" s="18" t="s">
        <v>147</v>
      </c>
      <c r="BE451" s="226">
        <f>IF(N451="základní",J451,0)</f>
        <v>0</v>
      </c>
      <c r="BF451" s="226">
        <f>IF(N451="snížená",J451,0)</f>
        <v>0</v>
      </c>
      <c r="BG451" s="226">
        <f>IF(N451="zákl. přenesená",J451,0)</f>
        <v>0</v>
      </c>
      <c r="BH451" s="226">
        <f>IF(N451="sníž. přenesená",J451,0)</f>
        <v>0</v>
      </c>
      <c r="BI451" s="226">
        <f>IF(N451="nulová",J451,0)</f>
        <v>0</v>
      </c>
      <c r="BJ451" s="18" t="s">
        <v>81</v>
      </c>
      <c r="BK451" s="226">
        <f>ROUND(I451*H451,2)</f>
        <v>0</v>
      </c>
      <c r="BL451" s="18" t="s">
        <v>153</v>
      </c>
      <c r="BM451" s="225" t="s">
        <v>722</v>
      </c>
    </row>
    <row r="452" spans="1:51" s="13" customFormat="1" ht="12">
      <c r="A452" s="13"/>
      <c r="B452" s="227"/>
      <c r="C452" s="228"/>
      <c r="D452" s="229" t="s">
        <v>155</v>
      </c>
      <c r="E452" s="230" t="s">
        <v>1</v>
      </c>
      <c r="F452" s="231" t="s">
        <v>723</v>
      </c>
      <c r="G452" s="228"/>
      <c r="H452" s="232">
        <v>3.749</v>
      </c>
      <c r="I452" s="233"/>
      <c r="J452" s="228"/>
      <c r="K452" s="228"/>
      <c r="L452" s="234"/>
      <c r="M452" s="235"/>
      <c r="N452" s="236"/>
      <c r="O452" s="236"/>
      <c r="P452" s="236"/>
      <c r="Q452" s="236"/>
      <c r="R452" s="236"/>
      <c r="S452" s="236"/>
      <c r="T452" s="23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8" t="s">
        <v>155</v>
      </c>
      <c r="AU452" s="238" t="s">
        <v>83</v>
      </c>
      <c r="AV452" s="13" t="s">
        <v>83</v>
      </c>
      <c r="AW452" s="13" t="s">
        <v>32</v>
      </c>
      <c r="AX452" s="13" t="s">
        <v>76</v>
      </c>
      <c r="AY452" s="238" t="s">
        <v>147</v>
      </c>
    </row>
    <row r="453" spans="1:51" s="13" customFormat="1" ht="12">
      <c r="A453" s="13"/>
      <c r="B453" s="227"/>
      <c r="C453" s="228"/>
      <c r="D453" s="229" t="s">
        <v>155</v>
      </c>
      <c r="E453" s="230" t="s">
        <v>1</v>
      </c>
      <c r="F453" s="231" t="s">
        <v>724</v>
      </c>
      <c r="G453" s="228"/>
      <c r="H453" s="232">
        <v>19.012</v>
      </c>
      <c r="I453" s="233"/>
      <c r="J453" s="228"/>
      <c r="K453" s="228"/>
      <c r="L453" s="234"/>
      <c r="M453" s="235"/>
      <c r="N453" s="236"/>
      <c r="O453" s="236"/>
      <c r="P453" s="236"/>
      <c r="Q453" s="236"/>
      <c r="R453" s="236"/>
      <c r="S453" s="236"/>
      <c r="T453" s="23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8" t="s">
        <v>155</v>
      </c>
      <c r="AU453" s="238" t="s">
        <v>83</v>
      </c>
      <c r="AV453" s="13" t="s">
        <v>83</v>
      </c>
      <c r="AW453" s="13" t="s">
        <v>32</v>
      </c>
      <c r="AX453" s="13" t="s">
        <v>76</v>
      </c>
      <c r="AY453" s="238" t="s">
        <v>147</v>
      </c>
    </row>
    <row r="454" spans="1:51" s="15" customFormat="1" ht="12">
      <c r="A454" s="15"/>
      <c r="B454" s="249"/>
      <c r="C454" s="250"/>
      <c r="D454" s="229" t="s">
        <v>155</v>
      </c>
      <c r="E454" s="251" t="s">
        <v>1</v>
      </c>
      <c r="F454" s="252" t="s">
        <v>173</v>
      </c>
      <c r="G454" s="250"/>
      <c r="H454" s="253">
        <v>22.761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59" t="s">
        <v>155</v>
      </c>
      <c r="AU454" s="259" t="s">
        <v>83</v>
      </c>
      <c r="AV454" s="15" t="s">
        <v>153</v>
      </c>
      <c r="AW454" s="15" t="s">
        <v>32</v>
      </c>
      <c r="AX454" s="15" t="s">
        <v>81</v>
      </c>
      <c r="AY454" s="259" t="s">
        <v>147</v>
      </c>
    </row>
    <row r="455" spans="1:65" s="2" customFormat="1" ht="21.75" customHeight="1">
      <c r="A455" s="39"/>
      <c r="B455" s="40"/>
      <c r="C455" s="213" t="s">
        <v>725</v>
      </c>
      <c r="D455" s="213" t="s">
        <v>149</v>
      </c>
      <c r="E455" s="214" t="s">
        <v>726</v>
      </c>
      <c r="F455" s="215" t="s">
        <v>727</v>
      </c>
      <c r="G455" s="216" t="s">
        <v>152</v>
      </c>
      <c r="H455" s="217">
        <v>3.2</v>
      </c>
      <c r="I455" s="218"/>
      <c r="J455" s="219">
        <f>ROUND(I455*H455,2)</f>
        <v>0</v>
      </c>
      <c r="K455" s="220"/>
      <c r="L455" s="45"/>
      <c r="M455" s="221" t="s">
        <v>1</v>
      </c>
      <c r="N455" s="222" t="s">
        <v>41</v>
      </c>
      <c r="O455" s="92"/>
      <c r="P455" s="223">
        <f>O455*H455</f>
        <v>0</v>
      </c>
      <c r="Q455" s="223">
        <v>0</v>
      </c>
      <c r="R455" s="223">
        <f>Q455*H455</f>
        <v>0</v>
      </c>
      <c r="S455" s="223">
        <v>0.088</v>
      </c>
      <c r="T455" s="224">
        <f>S455*H455</f>
        <v>0.2816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5" t="s">
        <v>153</v>
      </c>
      <c r="AT455" s="225" t="s">
        <v>149</v>
      </c>
      <c r="AU455" s="225" t="s">
        <v>83</v>
      </c>
      <c r="AY455" s="18" t="s">
        <v>147</v>
      </c>
      <c r="BE455" s="226">
        <f>IF(N455="základní",J455,0)</f>
        <v>0</v>
      </c>
      <c r="BF455" s="226">
        <f>IF(N455="snížená",J455,0)</f>
        <v>0</v>
      </c>
      <c r="BG455" s="226">
        <f>IF(N455="zákl. přenesená",J455,0)</f>
        <v>0</v>
      </c>
      <c r="BH455" s="226">
        <f>IF(N455="sníž. přenesená",J455,0)</f>
        <v>0</v>
      </c>
      <c r="BI455" s="226">
        <f>IF(N455="nulová",J455,0)</f>
        <v>0</v>
      </c>
      <c r="BJ455" s="18" t="s">
        <v>81</v>
      </c>
      <c r="BK455" s="226">
        <f>ROUND(I455*H455,2)</f>
        <v>0</v>
      </c>
      <c r="BL455" s="18" t="s">
        <v>153</v>
      </c>
      <c r="BM455" s="225" t="s">
        <v>728</v>
      </c>
    </row>
    <row r="456" spans="1:51" s="13" customFormat="1" ht="12">
      <c r="A456" s="13"/>
      <c r="B456" s="227"/>
      <c r="C456" s="228"/>
      <c r="D456" s="229" t="s">
        <v>155</v>
      </c>
      <c r="E456" s="230" t="s">
        <v>1</v>
      </c>
      <c r="F456" s="231" t="s">
        <v>729</v>
      </c>
      <c r="G456" s="228"/>
      <c r="H456" s="232">
        <v>3.2</v>
      </c>
      <c r="I456" s="233"/>
      <c r="J456" s="228"/>
      <c r="K456" s="228"/>
      <c r="L456" s="234"/>
      <c r="M456" s="235"/>
      <c r="N456" s="236"/>
      <c r="O456" s="236"/>
      <c r="P456" s="236"/>
      <c r="Q456" s="236"/>
      <c r="R456" s="236"/>
      <c r="S456" s="236"/>
      <c r="T456" s="23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8" t="s">
        <v>155</v>
      </c>
      <c r="AU456" s="238" t="s">
        <v>83</v>
      </c>
      <c r="AV456" s="13" t="s">
        <v>83</v>
      </c>
      <c r="AW456" s="13" t="s">
        <v>32</v>
      </c>
      <c r="AX456" s="13" t="s">
        <v>81</v>
      </c>
      <c r="AY456" s="238" t="s">
        <v>147</v>
      </c>
    </row>
    <row r="457" spans="1:65" s="2" customFormat="1" ht="21.75" customHeight="1">
      <c r="A457" s="39"/>
      <c r="B457" s="40"/>
      <c r="C457" s="213" t="s">
        <v>730</v>
      </c>
      <c r="D457" s="213" t="s">
        <v>149</v>
      </c>
      <c r="E457" s="214" t="s">
        <v>731</v>
      </c>
      <c r="F457" s="215" t="s">
        <v>732</v>
      </c>
      <c r="G457" s="216" t="s">
        <v>152</v>
      </c>
      <c r="H457" s="217">
        <v>4.8</v>
      </c>
      <c r="I457" s="218"/>
      <c r="J457" s="219">
        <f>ROUND(I457*H457,2)</f>
        <v>0</v>
      </c>
      <c r="K457" s="220"/>
      <c r="L457" s="45"/>
      <c r="M457" s="221" t="s">
        <v>1</v>
      </c>
      <c r="N457" s="222" t="s">
        <v>41</v>
      </c>
      <c r="O457" s="92"/>
      <c r="P457" s="223">
        <f>O457*H457</f>
        <v>0</v>
      </c>
      <c r="Q457" s="223">
        <v>0</v>
      </c>
      <c r="R457" s="223">
        <f>Q457*H457</f>
        <v>0</v>
      </c>
      <c r="S457" s="223">
        <v>0.076</v>
      </c>
      <c r="T457" s="224">
        <f>S457*H457</f>
        <v>0.36479999999999996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25" t="s">
        <v>153</v>
      </c>
      <c r="AT457" s="225" t="s">
        <v>149</v>
      </c>
      <c r="AU457" s="225" t="s">
        <v>83</v>
      </c>
      <c r="AY457" s="18" t="s">
        <v>147</v>
      </c>
      <c r="BE457" s="226">
        <f>IF(N457="základní",J457,0)</f>
        <v>0</v>
      </c>
      <c r="BF457" s="226">
        <f>IF(N457="snížená",J457,0)</f>
        <v>0</v>
      </c>
      <c r="BG457" s="226">
        <f>IF(N457="zákl. přenesená",J457,0)</f>
        <v>0</v>
      </c>
      <c r="BH457" s="226">
        <f>IF(N457="sníž. přenesená",J457,0)</f>
        <v>0</v>
      </c>
      <c r="BI457" s="226">
        <f>IF(N457="nulová",J457,0)</f>
        <v>0</v>
      </c>
      <c r="BJ457" s="18" t="s">
        <v>81</v>
      </c>
      <c r="BK457" s="226">
        <f>ROUND(I457*H457,2)</f>
        <v>0</v>
      </c>
      <c r="BL457" s="18" t="s">
        <v>153</v>
      </c>
      <c r="BM457" s="225" t="s">
        <v>733</v>
      </c>
    </row>
    <row r="458" spans="1:51" s="13" customFormat="1" ht="12">
      <c r="A458" s="13"/>
      <c r="B458" s="227"/>
      <c r="C458" s="228"/>
      <c r="D458" s="229" t="s">
        <v>155</v>
      </c>
      <c r="E458" s="230" t="s">
        <v>1</v>
      </c>
      <c r="F458" s="231" t="s">
        <v>734</v>
      </c>
      <c r="G458" s="228"/>
      <c r="H458" s="232">
        <v>4.8</v>
      </c>
      <c r="I458" s="233"/>
      <c r="J458" s="228"/>
      <c r="K458" s="228"/>
      <c r="L458" s="234"/>
      <c r="M458" s="235"/>
      <c r="N458" s="236"/>
      <c r="O458" s="236"/>
      <c r="P458" s="236"/>
      <c r="Q458" s="236"/>
      <c r="R458" s="236"/>
      <c r="S458" s="236"/>
      <c r="T458" s="23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8" t="s">
        <v>155</v>
      </c>
      <c r="AU458" s="238" t="s">
        <v>83</v>
      </c>
      <c r="AV458" s="13" t="s">
        <v>83</v>
      </c>
      <c r="AW458" s="13" t="s">
        <v>32</v>
      </c>
      <c r="AX458" s="13" t="s">
        <v>81</v>
      </c>
      <c r="AY458" s="238" t="s">
        <v>147</v>
      </c>
    </row>
    <row r="459" spans="1:65" s="2" customFormat="1" ht="24.15" customHeight="1">
      <c r="A459" s="39"/>
      <c r="B459" s="40"/>
      <c r="C459" s="213" t="s">
        <v>735</v>
      </c>
      <c r="D459" s="213" t="s">
        <v>149</v>
      </c>
      <c r="E459" s="214" t="s">
        <v>736</v>
      </c>
      <c r="F459" s="215" t="s">
        <v>737</v>
      </c>
      <c r="G459" s="216" t="s">
        <v>167</v>
      </c>
      <c r="H459" s="217">
        <v>0.083</v>
      </c>
      <c r="I459" s="218"/>
      <c r="J459" s="219">
        <f>ROUND(I459*H459,2)</f>
        <v>0</v>
      </c>
      <c r="K459" s="220"/>
      <c r="L459" s="45"/>
      <c r="M459" s="221" t="s">
        <v>1</v>
      </c>
      <c r="N459" s="222" t="s">
        <v>41</v>
      </c>
      <c r="O459" s="92"/>
      <c r="P459" s="223">
        <f>O459*H459</f>
        <v>0</v>
      </c>
      <c r="Q459" s="223">
        <v>0</v>
      </c>
      <c r="R459" s="223">
        <f>Q459*H459</f>
        <v>0</v>
      </c>
      <c r="S459" s="223">
        <v>1.8</v>
      </c>
      <c r="T459" s="224">
        <f>S459*H459</f>
        <v>0.1494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5" t="s">
        <v>153</v>
      </c>
      <c r="AT459" s="225" t="s">
        <v>149</v>
      </c>
      <c r="AU459" s="225" t="s">
        <v>83</v>
      </c>
      <c r="AY459" s="18" t="s">
        <v>147</v>
      </c>
      <c r="BE459" s="226">
        <f>IF(N459="základní",J459,0)</f>
        <v>0</v>
      </c>
      <c r="BF459" s="226">
        <f>IF(N459="snížená",J459,0)</f>
        <v>0</v>
      </c>
      <c r="BG459" s="226">
        <f>IF(N459="zákl. přenesená",J459,0)</f>
        <v>0</v>
      </c>
      <c r="BH459" s="226">
        <f>IF(N459="sníž. přenesená",J459,0)</f>
        <v>0</v>
      </c>
      <c r="BI459" s="226">
        <f>IF(N459="nulová",J459,0)</f>
        <v>0</v>
      </c>
      <c r="BJ459" s="18" t="s">
        <v>81</v>
      </c>
      <c r="BK459" s="226">
        <f>ROUND(I459*H459,2)</f>
        <v>0</v>
      </c>
      <c r="BL459" s="18" t="s">
        <v>153</v>
      </c>
      <c r="BM459" s="225" t="s">
        <v>738</v>
      </c>
    </row>
    <row r="460" spans="1:51" s="13" customFormat="1" ht="12">
      <c r="A460" s="13"/>
      <c r="B460" s="227"/>
      <c r="C460" s="228"/>
      <c r="D460" s="229" t="s">
        <v>155</v>
      </c>
      <c r="E460" s="230" t="s">
        <v>1</v>
      </c>
      <c r="F460" s="231" t="s">
        <v>739</v>
      </c>
      <c r="G460" s="228"/>
      <c r="H460" s="232">
        <v>0.083</v>
      </c>
      <c r="I460" s="233"/>
      <c r="J460" s="228"/>
      <c r="K460" s="228"/>
      <c r="L460" s="234"/>
      <c r="M460" s="235"/>
      <c r="N460" s="236"/>
      <c r="O460" s="236"/>
      <c r="P460" s="236"/>
      <c r="Q460" s="236"/>
      <c r="R460" s="236"/>
      <c r="S460" s="236"/>
      <c r="T460" s="23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8" t="s">
        <v>155</v>
      </c>
      <c r="AU460" s="238" t="s">
        <v>83</v>
      </c>
      <c r="AV460" s="13" t="s">
        <v>83</v>
      </c>
      <c r="AW460" s="13" t="s">
        <v>32</v>
      </c>
      <c r="AX460" s="13" t="s">
        <v>81</v>
      </c>
      <c r="AY460" s="238" t="s">
        <v>147</v>
      </c>
    </row>
    <row r="461" spans="1:65" s="2" customFormat="1" ht="24.15" customHeight="1">
      <c r="A461" s="39"/>
      <c r="B461" s="40"/>
      <c r="C461" s="213" t="s">
        <v>740</v>
      </c>
      <c r="D461" s="213" t="s">
        <v>149</v>
      </c>
      <c r="E461" s="214" t="s">
        <v>741</v>
      </c>
      <c r="F461" s="215" t="s">
        <v>742</v>
      </c>
      <c r="G461" s="216" t="s">
        <v>152</v>
      </c>
      <c r="H461" s="217">
        <v>8.782</v>
      </c>
      <c r="I461" s="218"/>
      <c r="J461" s="219">
        <f>ROUND(I461*H461,2)</f>
        <v>0</v>
      </c>
      <c r="K461" s="220"/>
      <c r="L461" s="45"/>
      <c r="M461" s="221" t="s">
        <v>1</v>
      </c>
      <c r="N461" s="222" t="s">
        <v>41</v>
      </c>
      <c r="O461" s="92"/>
      <c r="P461" s="223">
        <f>O461*H461</f>
        <v>0</v>
      </c>
      <c r="Q461" s="223">
        <v>0</v>
      </c>
      <c r="R461" s="223">
        <f>Q461*H461</f>
        <v>0</v>
      </c>
      <c r="S461" s="223">
        <v>0.18</v>
      </c>
      <c r="T461" s="224">
        <f>S461*H461</f>
        <v>1.58076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25" t="s">
        <v>153</v>
      </c>
      <c r="AT461" s="225" t="s">
        <v>149</v>
      </c>
      <c r="AU461" s="225" t="s">
        <v>83</v>
      </c>
      <c r="AY461" s="18" t="s">
        <v>147</v>
      </c>
      <c r="BE461" s="226">
        <f>IF(N461="základní",J461,0)</f>
        <v>0</v>
      </c>
      <c r="BF461" s="226">
        <f>IF(N461="snížená",J461,0)</f>
        <v>0</v>
      </c>
      <c r="BG461" s="226">
        <f>IF(N461="zákl. přenesená",J461,0)</f>
        <v>0</v>
      </c>
      <c r="BH461" s="226">
        <f>IF(N461="sníž. přenesená",J461,0)</f>
        <v>0</v>
      </c>
      <c r="BI461" s="226">
        <f>IF(N461="nulová",J461,0)</f>
        <v>0</v>
      </c>
      <c r="BJ461" s="18" t="s">
        <v>81</v>
      </c>
      <c r="BK461" s="226">
        <f>ROUND(I461*H461,2)</f>
        <v>0</v>
      </c>
      <c r="BL461" s="18" t="s">
        <v>153</v>
      </c>
      <c r="BM461" s="225" t="s">
        <v>743</v>
      </c>
    </row>
    <row r="462" spans="1:51" s="13" customFormat="1" ht="12">
      <c r="A462" s="13"/>
      <c r="B462" s="227"/>
      <c r="C462" s="228"/>
      <c r="D462" s="229" t="s">
        <v>155</v>
      </c>
      <c r="E462" s="230" t="s">
        <v>1</v>
      </c>
      <c r="F462" s="231" t="s">
        <v>744</v>
      </c>
      <c r="G462" s="228"/>
      <c r="H462" s="232">
        <v>1.141</v>
      </c>
      <c r="I462" s="233"/>
      <c r="J462" s="228"/>
      <c r="K462" s="228"/>
      <c r="L462" s="234"/>
      <c r="M462" s="235"/>
      <c r="N462" s="236"/>
      <c r="O462" s="236"/>
      <c r="P462" s="236"/>
      <c r="Q462" s="236"/>
      <c r="R462" s="236"/>
      <c r="S462" s="236"/>
      <c r="T462" s="23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8" t="s">
        <v>155</v>
      </c>
      <c r="AU462" s="238" t="s">
        <v>83</v>
      </c>
      <c r="AV462" s="13" t="s">
        <v>83</v>
      </c>
      <c r="AW462" s="13" t="s">
        <v>32</v>
      </c>
      <c r="AX462" s="13" t="s">
        <v>76</v>
      </c>
      <c r="AY462" s="238" t="s">
        <v>147</v>
      </c>
    </row>
    <row r="463" spans="1:51" s="13" customFormat="1" ht="12">
      <c r="A463" s="13"/>
      <c r="B463" s="227"/>
      <c r="C463" s="228"/>
      <c r="D463" s="229" t="s">
        <v>155</v>
      </c>
      <c r="E463" s="230" t="s">
        <v>1</v>
      </c>
      <c r="F463" s="231" t="s">
        <v>745</v>
      </c>
      <c r="G463" s="228"/>
      <c r="H463" s="232">
        <v>1</v>
      </c>
      <c r="I463" s="233"/>
      <c r="J463" s="228"/>
      <c r="K463" s="228"/>
      <c r="L463" s="234"/>
      <c r="M463" s="235"/>
      <c r="N463" s="236"/>
      <c r="O463" s="236"/>
      <c r="P463" s="236"/>
      <c r="Q463" s="236"/>
      <c r="R463" s="236"/>
      <c r="S463" s="236"/>
      <c r="T463" s="237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8" t="s">
        <v>155</v>
      </c>
      <c r="AU463" s="238" t="s">
        <v>83</v>
      </c>
      <c r="AV463" s="13" t="s">
        <v>83</v>
      </c>
      <c r="AW463" s="13" t="s">
        <v>32</v>
      </c>
      <c r="AX463" s="13" t="s">
        <v>76</v>
      </c>
      <c r="AY463" s="238" t="s">
        <v>147</v>
      </c>
    </row>
    <row r="464" spans="1:51" s="13" customFormat="1" ht="12">
      <c r="A464" s="13"/>
      <c r="B464" s="227"/>
      <c r="C464" s="228"/>
      <c r="D464" s="229" t="s">
        <v>155</v>
      </c>
      <c r="E464" s="230" t="s">
        <v>1</v>
      </c>
      <c r="F464" s="231" t="s">
        <v>746</v>
      </c>
      <c r="G464" s="228"/>
      <c r="H464" s="232">
        <v>0.909</v>
      </c>
      <c r="I464" s="233"/>
      <c r="J464" s="228"/>
      <c r="K464" s="228"/>
      <c r="L464" s="234"/>
      <c r="M464" s="235"/>
      <c r="N464" s="236"/>
      <c r="O464" s="236"/>
      <c r="P464" s="236"/>
      <c r="Q464" s="236"/>
      <c r="R464" s="236"/>
      <c r="S464" s="236"/>
      <c r="T464" s="23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8" t="s">
        <v>155</v>
      </c>
      <c r="AU464" s="238" t="s">
        <v>83</v>
      </c>
      <c r="AV464" s="13" t="s">
        <v>83</v>
      </c>
      <c r="AW464" s="13" t="s">
        <v>32</v>
      </c>
      <c r="AX464" s="13" t="s">
        <v>76</v>
      </c>
      <c r="AY464" s="238" t="s">
        <v>147</v>
      </c>
    </row>
    <row r="465" spans="1:51" s="13" customFormat="1" ht="12">
      <c r="A465" s="13"/>
      <c r="B465" s="227"/>
      <c r="C465" s="228"/>
      <c r="D465" s="229" t="s">
        <v>155</v>
      </c>
      <c r="E465" s="230" t="s">
        <v>1</v>
      </c>
      <c r="F465" s="231" t="s">
        <v>747</v>
      </c>
      <c r="G465" s="228"/>
      <c r="H465" s="232">
        <v>3.636</v>
      </c>
      <c r="I465" s="233"/>
      <c r="J465" s="228"/>
      <c r="K465" s="228"/>
      <c r="L465" s="234"/>
      <c r="M465" s="235"/>
      <c r="N465" s="236"/>
      <c r="O465" s="236"/>
      <c r="P465" s="236"/>
      <c r="Q465" s="236"/>
      <c r="R465" s="236"/>
      <c r="S465" s="236"/>
      <c r="T465" s="23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8" t="s">
        <v>155</v>
      </c>
      <c r="AU465" s="238" t="s">
        <v>83</v>
      </c>
      <c r="AV465" s="13" t="s">
        <v>83</v>
      </c>
      <c r="AW465" s="13" t="s">
        <v>32</v>
      </c>
      <c r="AX465" s="13" t="s">
        <v>76</v>
      </c>
      <c r="AY465" s="238" t="s">
        <v>147</v>
      </c>
    </row>
    <row r="466" spans="1:51" s="13" customFormat="1" ht="12">
      <c r="A466" s="13"/>
      <c r="B466" s="227"/>
      <c r="C466" s="228"/>
      <c r="D466" s="229" t="s">
        <v>155</v>
      </c>
      <c r="E466" s="230" t="s">
        <v>1</v>
      </c>
      <c r="F466" s="231" t="s">
        <v>748</v>
      </c>
      <c r="G466" s="228"/>
      <c r="H466" s="232">
        <v>1.616</v>
      </c>
      <c r="I466" s="233"/>
      <c r="J466" s="228"/>
      <c r="K466" s="228"/>
      <c r="L466" s="234"/>
      <c r="M466" s="235"/>
      <c r="N466" s="236"/>
      <c r="O466" s="236"/>
      <c r="P466" s="236"/>
      <c r="Q466" s="236"/>
      <c r="R466" s="236"/>
      <c r="S466" s="236"/>
      <c r="T466" s="23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38" t="s">
        <v>155</v>
      </c>
      <c r="AU466" s="238" t="s">
        <v>83</v>
      </c>
      <c r="AV466" s="13" t="s">
        <v>83</v>
      </c>
      <c r="AW466" s="13" t="s">
        <v>32</v>
      </c>
      <c r="AX466" s="13" t="s">
        <v>76</v>
      </c>
      <c r="AY466" s="238" t="s">
        <v>147</v>
      </c>
    </row>
    <row r="467" spans="1:51" s="13" customFormat="1" ht="12">
      <c r="A467" s="13"/>
      <c r="B467" s="227"/>
      <c r="C467" s="228"/>
      <c r="D467" s="229" t="s">
        <v>155</v>
      </c>
      <c r="E467" s="230" t="s">
        <v>1</v>
      </c>
      <c r="F467" s="231" t="s">
        <v>749</v>
      </c>
      <c r="G467" s="228"/>
      <c r="H467" s="232">
        <v>0.48</v>
      </c>
      <c r="I467" s="233"/>
      <c r="J467" s="228"/>
      <c r="K467" s="228"/>
      <c r="L467" s="234"/>
      <c r="M467" s="235"/>
      <c r="N467" s="236"/>
      <c r="O467" s="236"/>
      <c r="P467" s="236"/>
      <c r="Q467" s="236"/>
      <c r="R467" s="236"/>
      <c r="S467" s="236"/>
      <c r="T467" s="23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8" t="s">
        <v>155</v>
      </c>
      <c r="AU467" s="238" t="s">
        <v>83</v>
      </c>
      <c r="AV467" s="13" t="s">
        <v>83</v>
      </c>
      <c r="AW467" s="13" t="s">
        <v>32</v>
      </c>
      <c r="AX467" s="13" t="s">
        <v>76</v>
      </c>
      <c r="AY467" s="238" t="s">
        <v>147</v>
      </c>
    </row>
    <row r="468" spans="1:51" s="15" customFormat="1" ht="12">
      <c r="A468" s="15"/>
      <c r="B468" s="249"/>
      <c r="C468" s="250"/>
      <c r="D468" s="229" t="s">
        <v>155</v>
      </c>
      <c r="E468" s="251" t="s">
        <v>1</v>
      </c>
      <c r="F468" s="252" t="s">
        <v>173</v>
      </c>
      <c r="G468" s="250"/>
      <c r="H468" s="253">
        <v>8.782</v>
      </c>
      <c r="I468" s="254"/>
      <c r="J468" s="250"/>
      <c r="K468" s="250"/>
      <c r="L468" s="255"/>
      <c r="M468" s="256"/>
      <c r="N468" s="257"/>
      <c r="O468" s="257"/>
      <c r="P468" s="257"/>
      <c r="Q468" s="257"/>
      <c r="R468" s="257"/>
      <c r="S468" s="257"/>
      <c r="T468" s="258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59" t="s">
        <v>155</v>
      </c>
      <c r="AU468" s="259" t="s">
        <v>83</v>
      </c>
      <c r="AV468" s="15" t="s">
        <v>153</v>
      </c>
      <c r="AW468" s="15" t="s">
        <v>32</v>
      </c>
      <c r="AX468" s="15" t="s">
        <v>81</v>
      </c>
      <c r="AY468" s="259" t="s">
        <v>147</v>
      </c>
    </row>
    <row r="469" spans="1:65" s="2" customFormat="1" ht="24.15" customHeight="1">
      <c r="A469" s="39"/>
      <c r="B469" s="40"/>
      <c r="C469" s="213" t="s">
        <v>750</v>
      </c>
      <c r="D469" s="213" t="s">
        <v>149</v>
      </c>
      <c r="E469" s="214" t="s">
        <v>751</v>
      </c>
      <c r="F469" s="215" t="s">
        <v>752</v>
      </c>
      <c r="G469" s="216" t="s">
        <v>320</v>
      </c>
      <c r="H469" s="217">
        <v>2</v>
      </c>
      <c r="I469" s="218"/>
      <c r="J469" s="219">
        <f>ROUND(I469*H469,2)</f>
        <v>0</v>
      </c>
      <c r="K469" s="220"/>
      <c r="L469" s="45"/>
      <c r="M469" s="221" t="s">
        <v>1</v>
      </c>
      <c r="N469" s="222" t="s">
        <v>41</v>
      </c>
      <c r="O469" s="92"/>
      <c r="P469" s="223">
        <f>O469*H469</f>
        <v>0</v>
      </c>
      <c r="Q469" s="223">
        <v>0</v>
      </c>
      <c r="R469" s="223">
        <f>Q469*H469</f>
        <v>0</v>
      </c>
      <c r="S469" s="223">
        <v>0.004</v>
      </c>
      <c r="T469" s="224">
        <f>S469*H469</f>
        <v>0.008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5" t="s">
        <v>153</v>
      </c>
      <c r="AT469" s="225" t="s">
        <v>149</v>
      </c>
      <c r="AU469" s="225" t="s">
        <v>83</v>
      </c>
      <c r="AY469" s="18" t="s">
        <v>147</v>
      </c>
      <c r="BE469" s="226">
        <f>IF(N469="základní",J469,0)</f>
        <v>0</v>
      </c>
      <c r="BF469" s="226">
        <f>IF(N469="snížená",J469,0)</f>
        <v>0</v>
      </c>
      <c r="BG469" s="226">
        <f>IF(N469="zákl. přenesená",J469,0)</f>
        <v>0</v>
      </c>
      <c r="BH469" s="226">
        <f>IF(N469="sníž. přenesená",J469,0)</f>
        <v>0</v>
      </c>
      <c r="BI469" s="226">
        <f>IF(N469="nulová",J469,0)</f>
        <v>0</v>
      </c>
      <c r="BJ469" s="18" t="s">
        <v>81</v>
      </c>
      <c r="BK469" s="226">
        <f>ROUND(I469*H469,2)</f>
        <v>0</v>
      </c>
      <c r="BL469" s="18" t="s">
        <v>153</v>
      </c>
      <c r="BM469" s="225" t="s">
        <v>753</v>
      </c>
    </row>
    <row r="470" spans="1:65" s="2" customFormat="1" ht="24.15" customHeight="1">
      <c r="A470" s="39"/>
      <c r="B470" s="40"/>
      <c r="C470" s="213" t="s">
        <v>754</v>
      </c>
      <c r="D470" s="213" t="s">
        <v>149</v>
      </c>
      <c r="E470" s="214" t="s">
        <v>755</v>
      </c>
      <c r="F470" s="215" t="s">
        <v>756</v>
      </c>
      <c r="G470" s="216" t="s">
        <v>368</v>
      </c>
      <c r="H470" s="217">
        <v>10.8</v>
      </c>
      <c r="I470" s="218"/>
      <c r="J470" s="219">
        <f>ROUND(I470*H470,2)</f>
        <v>0</v>
      </c>
      <c r="K470" s="220"/>
      <c r="L470" s="45"/>
      <c r="M470" s="221" t="s">
        <v>1</v>
      </c>
      <c r="N470" s="222" t="s">
        <v>41</v>
      </c>
      <c r="O470" s="92"/>
      <c r="P470" s="223">
        <f>O470*H470</f>
        <v>0</v>
      </c>
      <c r="Q470" s="223">
        <v>0</v>
      </c>
      <c r="R470" s="223">
        <f>Q470*H470</f>
        <v>0</v>
      </c>
      <c r="S470" s="223">
        <v>0.072</v>
      </c>
      <c r="T470" s="224">
        <f>S470*H470</f>
        <v>0.7776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5" t="s">
        <v>153</v>
      </c>
      <c r="AT470" s="225" t="s">
        <v>149</v>
      </c>
      <c r="AU470" s="225" t="s">
        <v>83</v>
      </c>
      <c r="AY470" s="18" t="s">
        <v>147</v>
      </c>
      <c r="BE470" s="226">
        <f>IF(N470="základní",J470,0)</f>
        <v>0</v>
      </c>
      <c r="BF470" s="226">
        <f>IF(N470="snížená",J470,0)</f>
        <v>0</v>
      </c>
      <c r="BG470" s="226">
        <f>IF(N470="zákl. přenesená",J470,0)</f>
        <v>0</v>
      </c>
      <c r="BH470" s="226">
        <f>IF(N470="sníž. přenesená",J470,0)</f>
        <v>0</v>
      </c>
      <c r="BI470" s="226">
        <f>IF(N470="nulová",J470,0)</f>
        <v>0</v>
      </c>
      <c r="BJ470" s="18" t="s">
        <v>81</v>
      </c>
      <c r="BK470" s="226">
        <f>ROUND(I470*H470,2)</f>
        <v>0</v>
      </c>
      <c r="BL470" s="18" t="s">
        <v>153</v>
      </c>
      <c r="BM470" s="225" t="s">
        <v>757</v>
      </c>
    </row>
    <row r="471" spans="1:51" s="13" customFormat="1" ht="12">
      <c r="A471" s="13"/>
      <c r="B471" s="227"/>
      <c r="C471" s="228"/>
      <c r="D471" s="229" t="s">
        <v>155</v>
      </c>
      <c r="E471" s="230" t="s">
        <v>1</v>
      </c>
      <c r="F471" s="231" t="s">
        <v>758</v>
      </c>
      <c r="G471" s="228"/>
      <c r="H471" s="232">
        <v>10.8</v>
      </c>
      <c r="I471" s="233"/>
      <c r="J471" s="228"/>
      <c r="K471" s="228"/>
      <c r="L471" s="234"/>
      <c r="M471" s="235"/>
      <c r="N471" s="236"/>
      <c r="O471" s="236"/>
      <c r="P471" s="236"/>
      <c r="Q471" s="236"/>
      <c r="R471" s="236"/>
      <c r="S471" s="236"/>
      <c r="T471" s="23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8" t="s">
        <v>155</v>
      </c>
      <c r="AU471" s="238" t="s">
        <v>83</v>
      </c>
      <c r="AV471" s="13" t="s">
        <v>83</v>
      </c>
      <c r="AW471" s="13" t="s">
        <v>32</v>
      </c>
      <c r="AX471" s="13" t="s">
        <v>81</v>
      </c>
      <c r="AY471" s="238" t="s">
        <v>147</v>
      </c>
    </row>
    <row r="472" spans="1:65" s="2" customFormat="1" ht="24.15" customHeight="1">
      <c r="A472" s="39"/>
      <c r="B472" s="40"/>
      <c r="C472" s="213" t="s">
        <v>759</v>
      </c>
      <c r="D472" s="213" t="s">
        <v>149</v>
      </c>
      <c r="E472" s="214" t="s">
        <v>760</v>
      </c>
      <c r="F472" s="215" t="s">
        <v>761</v>
      </c>
      <c r="G472" s="216" t="s">
        <v>368</v>
      </c>
      <c r="H472" s="217">
        <v>7.2</v>
      </c>
      <c r="I472" s="218"/>
      <c r="J472" s="219">
        <f>ROUND(I472*H472,2)</f>
        <v>0</v>
      </c>
      <c r="K472" s="220"/>
      <c r="L472" s="45"/>
      <c r="M472" s="221" t="s">
        <v>1</v>
      </c>
      <c r="N472" s="222" t="s">
        <v>41</v>
      </c>
      <c r="O472" s="92"/>
      <c r="P472" s="223">
        <f>O472*H472</f>
        <v>0</v>
      </c>
      <c r="Q472" s="223">
        <v>0</v>
      </c>
      <c r="R472" s="223">
        <f>Q472*H472</f>
        <v>0</v>
      </c>
      <c r="S472" s="223">
        <v>0.042</v>
      </c>
      <c r="T472" s="224">
        <f>S472*H472</f>
        <v>0.3024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5" t="s">
        <v>153</v>
      </c>
      <c r="AT472" s="225" t="s">
        <v>149</v>
      </c>
      <c r="AU472" s="225" t="s">
        <v>83</v>
      </c>
      <c r="AY472" s="18" t="s">
        <v>147</v>
      </c>
      <c r="BE472" s="226">
        <f>IF(N472="základní",J472,0)</f>
        <v>0</v>
      </c>
      <c r="BF472" s="226">
        <f>IF(N472="snížená",J472,0)</f>
        <v>0</v>
      </c>
      <c r="BG472" s="226">
        <f>IF(N472="zákl. přenesená",J472,0)</f>
        <v>0</v>
      </c>
      <c r="BH472" s="226">
        <f>IF(N472="sníž. přenesená",J472,0)</f>
        <v>0</v>
      </c>
      <c r="BI472" s="226">
        <f>IF(N472="nulová",J472,0)</f>
        <v>0</v>
      </c>
      <c r="BJ472" s="18" t="s">
        <v>81</v>
      </c>
      <c r="BK472" s="226">
        <f>ROUND(I472*H472,2)</f>
        <v>0</v>
      </c>
      <c r="BL472" s="18" t="s">
        <v>153</v>
      </c>
      <c r="BM472" s="225" t="s">
        <v>762</v>
      </c>
    </row>
    <row r="473" spans="1:51" s="13" customFormat="1" ht="12">
      <c r="A473" s="13"/>
      <c r="B473" s="227"/>
      <c r="C473" s="228"/>
      <c r="D473" s="229" t="s">
        <v>155</v>
      </c>
      <c r="E473" s="230" t="s">
        <v>1</v>
      </c>
      <c r="F473" s="231" t="s">
        <v>763</v>
      </c>
      <c r="G473" s="228"/>
      <c r="H473" s="232">
        <v>7.2</v>
      </c>
      <c r="I473" s="233"/>
      <c r="J473" s="228"/>
      <c r="K473" s="228"/>
      <c r="L473" s="234"/>
      <c r="M473" s="235"/>
      <c r="N473" s="236"/>
      <c r="O473" s="236"/>
      <c r="P473" s="236"/>
      <c r="Q473" s="236"/>
      <c r="R473" s="236"/>
      <c r="S473" s="236"/>
      <c r="T473" s="23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8" t="s">
        <v>155</v>
      </c>
      <c r="AU473" s="238" t="s">
        <v>83</v>
      </c>
      <c r="AV473" s="13" t="s">
        <v>83</v>
      </c>
      <c r="AW473" s="13" t="s">
        <v>32</v>
      </c>
      <c r="AX473" s="13" t="s">
        <v>81</v>
      </c>
      <c r="AY473" s="238" t="s">
        <v>147</v>
      </c>
    </row>
    <row r="474" spans="1:65" s="2" customFormat="1" ht="24.15" customHeight="1">
      <c r="A474" s="39"/>
      <c r="B474" s="40"/>
      <c r="C474" s="213" t="s">
        <v>764</v>
      </c>
      <c r="D474" s="213" t="s">
        <v>149</v>
      </c>
      <c r="E474" s="214" t="s">
        <v>765</v>
      </c>
      <c r="F474" s="215" t="s">
        <v>766</v>
      </c>
      <c r="G474" s="216" t="s">
        <v>368</v>
      </c>
      <c r="H474" s="217">
        <v>1</v>
      </c>
      <c r="I474" s="218"/>
      <c r="J474" s="219">
        <f>ROUND(I474*H474,2)</f>
        <v>0</v>
      </c>
      <c r="K474" s="220"/>
      <c r="L474" s="45"/>
      <c r="M474" s="221" t="s">
        <v>1</v>
      </c>
      <c r="N474" s="222" t="s">
        <v>41</v>
      </c>
      <c r="O474" s="92"/>
      <c r="P474" s="223">
        <f>O474*H474</f>
        <v>0</v>
      </c>
      <c r="Q474" s="223">
        <v>0.00076</v>
      </c>
      <c r="R474" s="223">
        <f>Q474*H474</f>
        <v>0.00076</v>
      </c>
      <c r="S474" s="223">
        <v>0.0021</v>
      </c>
      <c r="T474" s="224">
        <f>S474*H474</f>
        <v>0.0021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25" t="s">
        <v>153</v>
      </c>
      <c r="AT474" s="225" t="s">
        <v>149</v>
      </c>
      <c r="AU474" s="225" t="s">
        <v>83</v>
      </c>
      <c r="AY474" s="18" t="s">
        <v>147</v>
      </c>
      <c r="BE474" s="226">
        <f>IF(N474="základní",J474,0)</f>
        <v>0</v>
      </c>
      <c r="BF474" s="226">
        <f>IF(N474="snížená",J474,0)</f>
        <v>0</v>
      </c>
      <c r="BG474" s="226">
        <f>IF(N474="zákl. přenesená",J474,0)</f>
        <v>0</v>
      </c>
      <c r="BH474" s="226">
        <f>IF(N474="sníž. přenesená",J474,0)</f>
        <v>0</v>
      </c>
      <c r="BI474" s="226">
        <f>IF(N474="nulová",J474,0)</f>
        <v>0</v>
      </c>
      <c r="BJ474" s="18" t="s">
        <v>81</v>
      </c>
      <c r="BK474" s="226">
        <f>ROUND(I474*H474,2)</f>
        <v>0</v>
      </c>
      <c r="BL474" s="18" t="s">
        <v>153</v>
      </c>
      <c r="BM474" s="225" t="s">
        <v>767</v>
      </c>
    </row>
    <row r="475" spans="1:51" s="14" customFormat="1" ht="12">
      <c r="A475" s="14"/>
      <c r="B475" s="239"/>
      <c r="C475" s="240"/>
      <c r="D475" s="229" t="s">
        <v>155</v>
      </c>
      <c r="E475" s="241" t="s">
        <v>1</v>
      </c>
      <c r="F475" s="242" t="s">
        <v>768</v>
      </c>
      <c r="G475" s="240"/>
      <c r="H475" s="241" t="s">
        <v>1</v>
      </c>
      <c r="I475" s="243"/>
      <c r="J475" s="240"/>
      <c r="K475" s="240"/>
      <c r="L475" s="244"/>
      <c r="M475" s="245"/>
      <c r="N475" s="246"/>
      <c r="O475" s="246"/>
      <c r="P475" s="246"/>
      <c r="Q475" s="246"/>
      <c r="R475" s="246"/>
      <c r="S475" s="246"/>
      <c r="T475" s="24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8" t="s">
        <v>155</v>
      </c>
      <c r="AU475" s="248" t="s">
        <v>83</v>
      </c>
      <c r="AV475" s="14" t="s">
        <v>81</v>
      </c>
      <c r="AW475" s="14" t="s">
        <v>32</v>
      </c>
      <c r="AX475" s="14" t="s">
        <v>76</v>
      </c>
      <c r="AY475" s="248" t="s">
        <v>147</v>
      </c>
    </row>
    <row r="476" spans="1:51" s="13" customFormat="1" ht="12">
      <c r="A476" s="13"/>
      <c r="B476" s="227"/>
      <c r="C476" s="228"/>
      <c r="D476" s="229" t="s">
        <v>155</v>
      </c>
      <c r="E476" s="230" t="s">
        <v>1</v>
      </c>
      <c r="F476" s="231" t="s">
        <v>769</v>
      </c>
      <c r="G476" s="228"/>
      <c r="H476" s="232">
        <v>1</v>
      </c>
      <c r="I476" s="233"/>
      <c r="J476" s="228"/>
      <c r="K476" s="228"/>
      <c r="L476" s="234"/>
      <c r="M476" s="235"/>
      <c r="N476" s="236"/>
      <c r="O476" s="236"/>
      <c r="P476" s="236"/>
      <c r="Q476" s="236"/>
      <c r="R476" s="236"/>
      <c r="S476" s="236"/>
      <c r="T476" s="23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8" t="s">
        <v>155</v>
      </c>
      <c r="AU476" s="238" t="s">
        <v>83</v>
      </c>
      <c r="AV476" s="13" t="s">
        <v>83</v>
      </c>
      <c r="AW476" s="13" t="s">
        <v>32</v>
      </c>
      <c r="AX476" s="13" t="s">
        <v>81</v>
      </c>
      <c r="AY476" s="238" t="s">
        <v>147</v>
      </c>
    </row>
    <row r="477" spans="1:65" s="2" customFormat="1" ht="24.15" customHeight="1">
      <c r="A477" s="39"/>
      <c r="B477" s="40"/>
      <c r="C477" s="213" t="s">
        <v>770</v>
      </c>
      <c r="D477" s="213" t="s">
        <v>149</v>
      </c>
      <c r="E477" s="214" t="s">
        <v>771</v>
      </c>
      <c r="F477" s="215" t="s">
        <v>772</v>
      </c>
      <c r="G477" s="216" t="s">
        <v>368</v>
      </c>
      <c r="H477" s="217">
        <v>0.75</v>
      </c>
      <c r="I477" s="218"/>
      <c r="J477" s="219">
        <f>ROUND(I477*H477,2)</f>
        <v>0</v>
      </c>
      <c r="K477" s="220"/>
      <c r="L477" s="45"/>
      <c r="M477" s="221" t="s">
        <v>1</v>
      </c>
      <c r="N477" s="222" t="s">
        <v>41</v>
      </c>
      <c r="O477" s="92"/>
      <c r="P477" s="223">
        <f>O477*H477</f>
        <v>0</v>
      </c>
      <c r="Q477" s="223">
        <v>0.00147</v>
      </c>
      <c r="R477" s="223">
        <f>Q477*H477</f>
        <v>0.0011025</v>
      </c>
      <c r="S477" s="223">
        <v>0.039</v>
      </c>
      <c r="T477" s="224">
        <f>S477*H477</f>
        <v>0.029249999999999998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5" t="s">
        <v>153</v>
      </c>
      <c r="AT477" s="225" t="s">
        <v>149</v>
      </c>
      <c r="AU477" s="225" t="s">
        <v>83</v>
      </c>
      <c r="AY477" s="18" t="s">
        <v>147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8" t="s">
        <v>81</v>
      </c>
      <c r="BK477" s="226">
        <f>ROUND(I477*H477,2)</f>
        <v>0</v>
      </c>
      <c r="BL477" s="18" t="s">
        <v>153</v>
      </c>
      <c r="BM477" s="225" t="s">
        <v>773</v>
      </c>
    </row>
    <row r="478" spans="1:51" s="14" customFormat="1" ht="12">
      <c r="A478" s="14"/>
      <c r="B478" s="239"/>
      <c r="C478" s="240"/>
      <c r="D478" s="229" t="s">
        <v>155</v>
      </c>
      <c r="E478" s="241" t="s">
        <v>1</v>
      </c>
      <c r="F478" s="242" t="s">
        <v>774</v>
      </c>
      <c r="G478" s="240"/>
      <c r="H478" s="241" t="s">
        <v>1</v>
      </c>
      <c r="I478" s="243"/>
      <c r="J478" s="240"/>
      <c r="K478" s="240"/>
      <c r="L478" s="244"/>
      <c r="M478" s="245"/>
      <c r="N478" s="246"/>
      <c r="O478" s="246"/>
      <c r="P478" s="246"/>
      <c r="Q478" s="246"/>
      <c r="R478" s="246"/>
      <c r="S478" s="246"/>
      <c r="T478" s="24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8" t="s">
        <v>155</v>
      </c>
      <c r="AU478" s="248" t="s">
        <v>83</v>
      </c>
      <c r="AV478" s="14" t="s">
        <v>81</v>
      </c>
      <c r="AW478" s="14" t="s">
        <v>32</v>
      </c>
      <c r="AX478" s="14" t="s">
        <v>76</v>
      </c>
      <c r="AY478" s="248" t="s">
        <v>147</v>
      </c>
    </row>
    <row r="479" spans="1:51" s="13" customFormat="1" ht="12">
      <c r="A479" s="13"/>
      <c r="B479" s="227"/>
      <c r="C479" s="228"/>
      <c r="D479" s="229" t="s">
        <v>155</v>
      </c>
      <c r="E479" s="230" t="s">
        <v>1</v>
      </c>
      <c r="F479" s="231" t="s">
        <v>775</v>
      </c>
      <c r="G479" s="228"/>
      <c r="H479" s="232">
        <v>0.75</v>
      </c>
      <c r="I479" s="233"/>
      <c r="J479" s="228"/>
      <c r="K479" s="228"/>
      <c r="L479" s="234"/>
      <c r="M479" s="235"/>
      <c r="N479" s="236"/>
      <c r="O479" s="236"/>
      <c r="P479" s="236"/>
      <c r="Q479" s="236"/>
      <c r="R479" s="236"/>
      <c r="S479" s="236"/>
      <c r="T479" s="23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8" t="s">
        <v>155</v>
      </c>
      <c r="AU479" s="238" t="s">
        <v>83</v>
      </c>
      <c r="AV479" s="13" t="s">
        <v>83</v>
      </c>
      <c r="AW479" s="13" t="s">
        <v>32</v>
      </c>
      <c r="AX479" s="13" t="s">
        <v>81</v>
      </c>
      <c r="AY479" s="238" t="s">
        <v>147</v>
      </c>
    </row>
    <row r="480" spans="1:65" s="2" customFormat="1" ht="24.15" customHeight="1">
      <c r="A480" s="39"/>
      <c r="B480" s="40"/>
      <c r="C480" s="213" t="s">
        <v>776</v>
      </c>
      <c r="D480" s="213" t="s">
        <v>149</v>
      </c>
      <c r="E480" s="214" t="s">
        <v>777</v>
      </c>
      <c r="F480" s="215" t="s">
        <v>778</v>
      </c>
      <c r="G480" s="216" t="s">
        <v>368</v>
      </c>
      <c r="H480" s="217">
        <v>1.25</v>
      </c>
      <c r="I480" s="218"/>
      <c r="J480" s="219">
        <f>ROUND(I480*H480,2)</f>
        <v>0</v>
      </c>
      <c r="K480" s="220"/>
      <c r="L480" s="45"/>
      <c r="M480" s="221" t="s">
        <v>1</v>
      </c>
      <c r="N480" s="222" t="s">
        <v>41</v>
      </c>
      <c r="O480" s="92"/>
      <c r="P480" s="223">
        <f>O480*H480</f>
        <v>0</v>
      </c>
      <c r="Q480" s="223">
        <v>0.00173</v>
      </c>
      <c r="R480" s="223">
        <f>Q480*H480</f>
        <v>0.0021625</v>
      </c>
      <c r="S480" s="223">
        <v>0.039</v>
      </c>
      <c r="T480" s="224">
        <f>S480*H480</f>
        <v>0.04875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25" t="s">
        <v>153</v>
      </c>
      <c r="AT480" s="225" t="s">
        <v>149</v>
      </c>
      <c r="AU480" s="225" t="s">
        <v>83</v>
      </c>
      <c r="AY480" s="18" t="s">
        <v>147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8" t="s">
        <v>81</v>
      </c>
      <c r="BK480" s="226">
        <f>ROUND(I480*H480,2)</f>
        <v>0</v>
      </c>
      <c r="BL480" s="18" t="s">
        <v>153</v>
      </c>
      <c r="BM480" s="225" t="s">
        <v>779</v>
      </c>
    </row>
    <row r="481" spans="1:51" s="14" customFormat="1" ht="12">
      <c r="A481" s="14"/>
      <c r="B481" s="239"/>
      <c r="C481" s="240"/>
      <c r="D481" s="229" t="s">
        <v>155</v>
      </c>
      <c r="E481" s="241" t="s">
        <v>1</v>
      </c>
      <c r="F481" s="242" t="s">
        <v>780</v>
      </c>
      <c r="G481" s="240"/>
      <c r="H481" s="241" t="s">
        <v>1</v>
      </c>
      <c r="I481" s="243"/>
      <c r="J481" s="240"/>
      <c r="K481" s="240"/>
      <c r="L481" s="244"/>
      <c r="M481" s="245"/>
      <c r="N481" s="246"/>
      <c r="O481" s="246"/>
      <c r="P481" s="246"/>
      <c r="Q481" s="246"/>
      <c r="R481" s="246"/>
      <c r="S481" s="246"/>
      <c r="T481" s="247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8" t="s">
        <v>155</v>
      </c>
      <c r="AU481" s="248" t="s">
        <v>83</v>
      </c>
      <c r="AV481" s="14" t="s">
        <v>81</v>
      </c>
      <c r="AW481" s="14" t="s">
        <v>32</v>
      </c>
      <c r="AX481" s="14" t="s">
        <v>76</v>
      </c>
      <c r="AY481" s="248" t="s">
        <v>147</v>
      </c>
    </row>
    <row r="482" spans="1:51" s="13" customFormat="1" ht="12">
      <c r="A482" s="13"/>
      <c r="B482" s="227"/>
      <c r="C482" s="228"/>
      <c r="D482" s="229" t="s">
        <v>155</v>
      </c>
      <c r="E482" s="230" t="s">
        <v>1</v>
      </c>
      <c r="F482" s="231" t="s">
        <v>781</v>
      </c>
      <c r="G482" s="228"/>
      <c r="H482" s="232">
        <v>1.25</v>
      </c>
      <c r="I482" s="233"/>
      <c r="J482" s="228"/>
      <c r="K482" s="228"/>
      <c r="L482" s="234"/>
      <c r="M482" s="235"/>
      <c r="N482" s="236"/>
      <c r="O482" s="236"/>
      <c r="P482" s="236"/>
      <c r="Q482" s="236"/>
      <c r="R482" s="236"/>
      <c r="S482" s="236"/>
      <c r="T482" s="23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8" t="s">
        <v>155</v>
      </c>
      <c r="AU482" s="238" t="s">
        <v>83</v>
      </c>
      <c r="AV482" s="13" t="s">
        <v>83</v>
      </c>
      <c r="AW482" s="13" t="s">
        <v>32</v>
      </c>
      <c r="AX482" s="13" t="s">
        <v>81</v>
      </c>
      <c r="AY482" s="238" t="s">
        <v>147</v>
      </c>
    </row>
    <row r="483" spans="1:65" s="2" customFormat="1" ht="37.8" customHeight="1">
      <c r="A483" s="39"/>
      <c r="B483" s="40"/>
      <c r="C483" s="213" t="s">
        <v>782</v>
      </c>
      <c r="D483" s="213" t="s">
        <v>149</v>
      </c>
      <c r="E483" s="214" t="s">
        <v>783</v>
      </c>
      <c r="F483" s="215" t="s">
        <v>784</v>
      </c>
      <c r="G483" s="216" t="s">
        <v>152</v>
      </c>
      <c r="H483" s="217">
        <v>114.6</v>
      </c>
      <c r="I483" s="218"/>
      <c r="J483" s="219">
        <f>ROUND(I483*H483,2)</f>
        <v>0</v>
      </c>
      <c r="K483" s="220"/>
      <c r="L483" s="45"/>
      <c r="M483" s="221" t="s">
        <v>1</v>
      </c>
      <c r="N483" s="222" t="s">
        <v>41</v>
      </c>
      <c r="O483" s="92"/>
      <c r="P483" s="223">
        <f>O483*H483</f>
        <v>0</v>
      </c>
      <c r="Q483" s="223">
        <v>0</v>
      </c>
      <c r="R483" s="223">
        <f>Q483*H483</f>
        <v>0</v>
      </c>
      <c r="S483" s="223">
        <v>0.05</v>
      </c>
      <c r="T483" s="224">
        <f>S483*H483</f>
        <v>5.73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5" t="s">
        <v>153</v>
      </c>
      <c r="AT483" s="225" t="s">
        <v>149</v>
      </c>
      <c r="AU483" s="225" t="s">
        <v>83</v>
      </c>
      <c r="AY483" s="18" t="s">
        <v>147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8" t="s">
        <v>81</v>
      </c>
      <c r="BK483" s="226">
        <f>ROUND(I483*H483,2)</f>
        <v>0</v>
      </c>
      <c r="BL483" s="18" t="s">
        <v>153</v>
      </c>
      <c r="BM483" s="225" t="s">
        <v>785</v>
      </c>
    </row>
    <row r="484" spans="1:51" s="13" customFormat="1" ht="12">
      <c r="A484" s="13"/>
      <c r="B484" s="227"/>
      <c r="C484" s="228"/>
      <c r="D484" s="229" t="s">
        <v>155</v>
      </c>
      <c r="E484" s="230" t="s">
        <v>1</v>
      </c>
      <c r="F484" s="231" t="s">
        <v>786</v>
      </c>
      <c r="G484" s="228"/>
      <c r="H484" s="232">
        <v>114.6</v>
      </c>
      <c r="I484" s="233"/>
      <c r="J484" s="228"/>
      <c r="K484" s="228"/>
      <c r="L484" s="234"/>
      <c r="M484" s="235"/>
      <c r="N484" s="236"/>
      <c r="O484" s="236"/>
      <c r="P484" s="236"/>
      <c r="Q484" s="236"/>
      <c r="R484" s="236"/>
      <c r="S484" s="236"/>
      <c r="T484" s="237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8" t="s">
        <v>155</v>
      </c>
      <c r="AU484" s="238" t="s">
        <v>83</v>
      </c>
      <c r="AV484" s="13" t="s">
        <v>83</v>
      </c>
      <c r="AW484" s="13" t="s">
        <v>32</v>
      </c>
      <c r="AX484" s="13" t="s">
        <v>81</v>
      </c>
      <c r="AY484" s="238" t="s">
        <v>147</v>
      </c>
    </row>
    <row r="485" spans="1:65" s="2" customFormat="1" ht="37.8" customHeight="1">
      <c r="A485" s="39"/>
      <c r="B485" s="40"/>
      <c r="C485" s="213" t="s">
        <v>787</v>
      </c>
      <c r="D485" s="213" t="s">
        <v>149</v>
      </c>
      <c r="E485" s="214" t="s">
        <v>788</v>
      </c>
      <c r="F485" s="215" t="s">
        <v>789</v>
      </c>
      <c r="G485" s="216" t="s">
        <v>152</v>
      </c>
      <c r="H485" s="217">
        <v>252.046</v>
      </c>
      <c r="I485" s="218"/>
      <c r="J485" s="219">
        <f>ROUND(I485*H485,2)</f>
        <v>0</v>
      </c>
      <c r="K485" s="220"/>
      <c r="L485" s="45"/>
      <c r="M485" s="221" t="s">
        <v>1</v>
      </c>
      <c r="N485" s="222" t="s">
        <v>41</v>
      </c>
      <c r="O485" s="92"/>
      <c r="P485" s="223">
        <f>O485*H485</f>
        <v>0</v>
      </c>
      <c r="Q485" s="223">
        <v>0</v>
      </c>
      <c r="R485" s="223">
        <f>Q485*H485</f>
        <v>0</v>
      </c>
      <c r="S485" s="223">
        <v>0.046</v>
      </c>
      <c r="T485" s="224">
        <f>S485*H485</f>
        <v>11.594116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25" t="s">
        <v>153</v>
      </c>
      <c r="AT485" s="225" t="s">
        <v>149</v>
      </c>
      <c r="AU485" s="225" t="s">
        <v>83</v>
      </c>
      <c r="AY485" s="18" t="s">
        <v>147</v>
      </c>
      <c r="BE485" s="226">
        <f>IF(N485="základní",J485,0)</f>
        <v>0</v>
      </c>
      <c r="BF485" s="226">
        <f>IF(N485="snížená",J485,0)</f>
        <v>0</v>
      </c>
      <c r="BG485" s="226">
        <f>IF(N485="zákl. přenesená",J485,0)</f>
        <v>0</v>
      </c>
      <c r="BH485" s="226">
        <f>IF(N485="sníž. přenesená",J485,0)</f>
        <v>0</v>
      </c>
      <c r="BI485" s="226">
        <f>IF(N485="nulová",J485,0)</f>
        <v>0</v>
      </c>
      <c r="BJ485" s="18" t="s">
        <v>81</v>
      </c>
      <c r="BK485" s="226">
        <f>ROUND(I485*H485,2)</f>
        <v>0</v>
      </c>
      <c r="BL485" s="18" t="s">
        <v>153</v>
      </c>
      <c r="BM485" s="225" t="s">
        <v>790</v>
      </c>
    </row>
    <row r="486" spans="1:51" s="13" customFormat="1" ht="12">
      <c r="A486" s="13"/>
      <c r="B486" s="227"/>
      <c r="C486" s="228"/>
      <c r="D486" s="229" t="s">
        <v>155</v>
      </c>
      <c r="E486" s="230" t="s">
        <v>1</v>
      </c>
      <c r="F486" s="231" t="s">
        <v>791</v>
      </c>
      <c r="G486" s="228"/>
      <c r="H486" s="232">
        <v>69.78</v>
      </c>
      <c r="I486" s="233"/>
      <c r="J486" s="228"/>
      <c r="K486" s="228"/>
      <c r="L486" s="234"/>
      <c r="M486" s="235"/>
      <c r="N486" s="236"/>
      <c r="O486" s="236"/>
      <c r="P486" s="236"/>
      <c r="Q486" s="236"/>
      <c r="R486" s="236"/>
      <c r="S486" s="236"/>
      <c r="T486" s="23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8" t="s">
        <v>155</v>
      </c>
      <c r="AU486" s="238" t="s">
        <v>83</v>
      </c>
      <c r="AV486" s="13" t="s">
        <v>83</v>
      </c>
      <c r="AW486" s="13" t="s">
        <v>32</v>
      </c>
      <c r="AX486" s="13" t="s">
        <v>76</v>
      </c>
      <c r="AY486" s="238" t="s">
        <v>147</v>
      </c>
    </row>
    <row r="487" spans="1:51" s="13" customFormat="1" ht="12">
      <c r="A487" s="13"/>
      <c r="B487" s="227"/>
      <c r="C487" s="228"/>
      <c r="D487" s="229" t="s">
        <v>155</v>
      </c>
      <c r="E487" s="230" t="s">
        <v>1</v>
      </c>
      <c r="F487" s="231" t="s">
        <v>527</v>
      </c>
      <c r="G487" s="228"/>
      <c r="H487" s="232">
        <v>-8.158</v>
      </c>
      <c r="I487" s="233"/>
      <c r="J487" s="228"/>
      <c r="K487" s="228"/>
      <c r="L487" s="234"/>
      <c r="M487" s="235"/>
      <c r="N487" s="236"/>
      <c r="O487" s="236"/>
      <c r="P487" s="236"/>
      <c r="Q487" s="236"/>
      <c r="R487" s="236"/>
      <c r="S487" s="236"/>
      <c r="T487" s="23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8" t="s">
        <v>155</v>
      </c>
      <c r="AU487" s="238" t="s">
        <v>83</v>
      </c>
      <c r="AV487" s="13" t="s">
        <v>83</v>
      </c>
      <c r="AW487" s="13" t="s">
        <v>32</v>
      </c>
      <c r="AX487" s="13" t="s">
        <v>76</v>
      </c>
      <c r="AY487" s="238" t="s">
        <v>147</v>
      </c>
    </row>
    <row r="488" spans="1:51" s="13" customFormat="1" ht="12">
      <c r="A488" s="13"/>
      <c r="B488" s="227"/>
      <c r="C488" s="228"/>
      <c r="D488" s="229" t="s">
        <v>155</v>
      </c>
      <c r="E488" s="230" t="s">
        <v>1</v>
      </c>
      <c r="F488" s="231" t="s">
        <v>792</v>
      </c>
      <c r="G488" s="228"/>
      <c r="H488" s="232">
        <v>23.354</v>
      </c>
      <c r="I488" s="233"/>
      <c r="J488" s="228"/>
      <c r="K488" s="228"/>
      <c r="L488" s="234"/>
      <c r="M488" s="235"/>
      <c r="N488" s="236"/>
      <c r="O488" s="236"/>
      <c r="P488" s="236"/>
      <c r="Q488" s="236"/>
      <c r="R488" s="236"/>
      <c r="S488" s="236"/>
      <c r="T488" s="23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8" t="s">
        <v>155</v>
      </c>
      <c r="AU488" s="238" t="s">
        <v>83</v>
      </c>
      <c r="AV488" s="13" t="s">
        <v>83</v>
      </c>
      <c r="AW488" s="13" t="s">
        <v>32</v>
      </c>
      <c r="AX488" s="13" t="s">
        <v>76</v>
      </c>
      <c r="AY488" s="238" t="s">
        <v>147</v>
      </c>
    </row>
    <row r="489" spans="1:51" s="13" customFormat="1" ht="12">
      <c r="A489" s="13"/>
      <c r="B489" s="227"/>
      <c r="C489" s="228"/>
      <c r="D489" s="229" t="s">
        <v>155</v>
      </c>
      <c r="E489" s="230" t="s">
        <v>1</v>
      </c>
      <c r="F489" s="231" t="s">
        <v>793</v>
      </c>
      <c r="G489" s="228"/>
      <c r="H489" s="232">
        <v>13.2</v>
      </c>
      <c r="I489" s="233"/>
      <c r="J489" s="228"/>
      <c r="K489" s="228"/>
      <c r="L489" s="234"/>
      <c r="M489" s="235"/>
      <c r="N489" s="236"/>
      <c r="O489" s="236"/>
      <c r="P489" s="236"/>
      <c r="Q489" s="236"/>
      <c r="R489" s="236"/>
      <c r="S489" s="236"/>
      <c r="T489" s="23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38" t="s">
        <v>155</v>
      </c>
      <c r="AU489" s="238" t="s">
        <v>83</v>
      </c>
      <c r="AV489" s="13" t="s">
        <v>83</v>
      </c>
      <c r="AW489" s="13" t="s">
        <v>32</v>
      </c>
      <c r="AX489" s="13" t="s">
        <v>76</v>
      </c>
      <c r="AY489" s="238" t="s">
        <v>147</v>
      </c>
    </row>
    <row r="490" spans="1:51" s="13" customFormat="1" ht="12">
      <c r="A490" s="13"/>
      <c r="B490" s="227"/>
      <c r="C490" s="228"/>
      <c r="D490" s="229" t="s">
        <v>155</v>
      </c>
      <c r="E490" s="230" t="s">
        <v>1</v>
      </c>
      <c r="F490" s="231" t="s">
        <v>794</v>
      </c>
      <c r="G490" s="228"/>
      <c r="H490" s="232">
        <v>16.905</v>
      </c>
      <c r="I490" s="233"/>
      <c r="J490" s="228"/>
      <c r="K490" s="228"/>
      <c r="L490" s="234"/>
      <c r="M490" s="235"/>
      <c r="N490" s="236"/>
      <c r="O490" s="236"/>
      <c r="P490" s="236"/>
      <c r="Q490" s="236"/>
      <c r="R490" s="236"/>
      <c r="S490" s="236"/>
      <c r="T490" s="23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8" t="s">
        <v>155</v>
      </c>
      <c r="AU490" s="238" t="s">
        <v>83</v>
      </c>
      <c r="AV490" s="13" t="s">
        <v>83</v>
      </c>
      <c r="AW490" s="13" t="s">
        <v>32</v>
      </c>
      <c r="AX490" s="13" t="s">
        <v>76</v>
      </c>
      <c r="AY490" s="238" t="s">
        <v>147</v>
      </c>
    </row>
    <row r="491" spans="1:51" s="13" customFormat="1" ht="12">
      <c r="A491" s="13"/>
      <c r="B491" s="227"/>
      <c r="C491" s="228"/>
      <c r="D491" s="229" t="s">
        <v>155</v>
      </c>
      <c r="E491" s="230" t="s">
        <v>1</v>
      </c>
      <c r="F491" s="231" t="s">
        <v>795</v>
      </c>
      <c r="G491" s="228"/>
      <c r="H491" s="232">
        <v>45</v>
      </c>
      <c r="I491" s="233"/>
      <c r="J491" s="228"/>
      <c r="K491" s="228"/>
      <c r="L491" s="234"/>
      <c r="M491" s="235"/>
      <c r="N491" s="236"/>
      <c r="O491" s="236"/>
      <c r="P491" s="236"/>
      <c r="Q491" s="236"/>
      <c r="R491" s="236"/>
      <c r="S491" s="236"/>
      <c r="T491" s="23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8" t="s">
        <v>155</v>
      </c>
      <c r="AU491" s="238" t="s">
        <v>83</v>
      </c>
      <c r="AV491" s="13" t="s">
        <v>83</v>
      </c>
      <c r="AW491" s="13" t="s">
        <v>32</v>
      </c>
      <c r="AX491" s="13" t="s">
        <v>76</v>
      </c>
      <c r="AY491" s="238" t="s">
        <v>147</v>
      </c>
    </row>
    <row r="492" spans="1:51" s="13" customFormat="1" ht="12">
      <c r="A492" s="13"/>
      <c r="B492" s="227"/>
      <c r="C492" s="228"/>
      <c r="D492" s="229" t="s">
        <v>155</v>
      </c>
      <c r="E492" s="230" t="s">
        <v>1</v>
      </c>
      <c r="F492" s="231" t="s">
        <v>796</v>
      </c>
      <c r="G492" s="228"/>
      <c r="H492" s="232">
        <v>8.4</v>
      </c>
      <c r="I492" s="233"/>
      <c r="J492" s="228"/>
      <c r="K492" s="228"/>
      <c r="L492" s="234"/>
      <c r="M492" s="235"/>
      <c r="N492" s="236"/>
      <c r="O492" s="236"/>
      <c r="P492" s="236"/>
      <c r="Q492" s="236"/>
      <c r="R492" s="236"/>
      <c r="S492" s="236"/>
      <c r="T492" s="237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8" t="s">
        <v>155</v>
      </c>
      <c r="AU492" s="238" t="s">
        <v>83</v>
      </c>
      <c r="AV492" s="13" t="s">
        <v>83</v>
      </c>
      <c r="AW492" s="13" t="s">
        <v>32</v>
      </c>
      <c r="AX492" s="13" t="s">
        <v>76</v>
      </c>
      <c r="AY492" s="238" t="s">
        <v>147</v>
      </c>
    </row>
    <row r="493" spans="1:51" s="13" customFormat="1" ht="12">
      <c r="A493" s="13"/>
      <c r="B493" s="227"/>
      <c r="C493" s="228"/>
      <c r="D493" s="229" t="s">
        <v>155</v>
      </c>
      <c r="E493" s="230" t="s">
        <v>1</v>
      </c>
      <c r="F493" s="231" t="s">
        <v>797</v>
      </c>
      <c r="G493" s="228"/>
      <c r="H493" s="232">
        <v>35.755</v>
      </c>
      <c r="I493" s="233"/>
      <c r="J493" s="228"/>
      <c r="K493" s="228"/>
      <c r="L493" s="234"/>
      <c r="M493" s="235"/>
      <c r="N493" s="236"/>
      <c r="O493" s="236"/>
      <c r="P493" s="236"/>
      <c r="Q493" s="236"/>
      <c r="R493" s="236"/>
      <c r="S493" s="236"/>
      <c r="T493" s="23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8" t="s">
        <v>155</v>
      </c>
      <c r="AU493" s="238" t="s">
        <v>83</v>
      </c>
      <c r="AV493" s="13" t="s">
        <v>83</v>
      </c>
      <c r="AW493" s="13" t="s">
        <v>32</v>
      </c>
      <c r="AX493" s="13" t="s">
        <v>76</v>
      </c>
      <c r="AY493" s="238" t="s">
        <v>147</v>
      </c>
    </row>
    <row r="494" spans="1:51" s="13" customFormat="1" ht="12">
      <c r="A494" s="13"/>
      <c r="B494" s="227"/>
      <c r="C494" s="228"/>
      <c r="D494" s="229" t="s">
        <v>155</v>
      </c>
      <c r="E494" s="230" t="s">
        <v>1</v>
      </c>
      <c r="F494" s="231" t="s">
        <v>798</v>
      </c>
      <c r="G494" s="228"/>
      <c r="H494" s="232">
        <v>19.41</v>
      </c>
      <c r="I494" s="233"/>
      <c r="J494" s="228"/>
      <c r="K494" s="228"/>
      <c r="L494" s="234"/>
      <c r="M494" s="235"/>
      <c r="N494" s="236"/>
      <c r="O494" s="236"/>
      <c r="P494" s="236"/>
      <c r="Q494" s="236"/>
      <c r="R494" s="236"/>
      <c r="S494" s="236"/>
      <c r="T494" s="23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8" t="s">
        <v>155</v>
      </c>
      <c r="AU494" s="238" t="s">
        <v>83</v>
      </c>
      <c r="AV494" s="13" t="s">
        <v>83</v>
      </c>
      <c r="AW494" s="13" t="s">
        <v>32</v>
      </c>
      <c r="AX494" s="13" t="s">
        <v>76</v>
      </c>
      <c r="AY494" s="238" t="s">
        <v>147</v>
      </c>
    </row>
    <row r="495" spans="1:51" s="13" customFormat="1" ht="12">
      <c r="A495" s="13"/>
      <c r="B495" s="227"/>
      <c r="C495" s="228"/>
      <c r="D495" s="229" t="s">
        <v>155</v>
      </c>
      <c r="E495" s="230" t="s">
        <v>1</v>
      </c>
      <c r="F495" s="231" t="s">
        <v>799</v>
      </c>
      <c r="G495" s="228"/>
      <c r="H495" s="232">
        <v>28.4</v>
      </c>
      <c r="I495" s="233"/>
      <c r="J495" s="228"/>
      <c r="K495" s="228"/>
      <c r="L495" s="234"/>
      <c r="M495" s="235"/>
      <c r="N495" s="236"/>
      <c r="O495" s="236"/>
      <c r="P495" s="236"/>
      <c r="Q495" s="236"/>
      <c r="R495" s="236"/>
      <c r="S495" s="236"/>
      <c r="T495" s="23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8" t="s">
        <v>155</v>
      </c>
      <c r="AU495" s="238" t="s">
        <v>83</v>
      </c>
      <c r="AV495" s="13" t="s">
        <v>83</v>
      </c>
      <c r="AW495" s="13" t="s">
        <v>32</v>
      </c>
      <c r="AX495" s="13" t="s">
        <v>76</v>
      </c>
      <c r="AY495" s="238" t="s">
        <v>147</v>
      </c>
    </row>
    <row r="496" spans="1:51" s="15" customFormat="1" ht="12">
      <c r="A496" s="15"/>
      <c r="B496" s="249"/>
      <c r="C496" s="250"/>
      <c r="D496" s="229" t="s">
        <v>155</v>
      </c>
      <c r="E496" s="251" t="s">
        <v>1</v>
      </c>
      <c r="F496" s="252" t="s">
        <v>173</v>
      </c>
      <c r="G496" s="250"/>
      <c r="H496" s="253">
        <v>252.046</v>
      </c>
      <c r="I496" s="254"/>
      <c r="J496" s="250"/>
      <c r="K496" s="250"/>
      <c r="L496" s="255"/>
      <c r="M496" s="256"/>
      <c r="N496" s="257"/>
      <c r="O496" s="257"/>
      <c r="P496" s="257"/>
      <c r="Q496" s="257"/>
      <c r="R496" s="257"/>
      <c r="S496" s="257"/>
      <c r="T496" s="258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9" t="s">
        <v>155</v>
      </c>
      <c r="AU496" s="259" t="s">
        <v>83</v>
      </c>
      <c r="AV496" s="15" t="s">
        <v>153</v>
      </c>
      <c r="AW496" s="15" t="s">
        <v>32</v>
      </c>
      <c r="AX496" s="15" t="s">
        <v>81</v>
      </c>
      <c r="AY496" s="259" t="s">
        <v>147</v>
      </c>
    </row>
    <row r="497" spans="1:65" s="2" customFormat="1" ht="33" customHeight="1">
      <c r="A497" s="39"/>
      <c r="B497" s="40"/>
      <c r="C497" s="213" t="s">
        <v>800</v>
      </c>
      <c r="D497" s="213" t="s">
        <v>149</v>
      </c>
      <c r="E497" s="214" t="s">
        <v>801</v>
      </c>
      <c r="F497" s="215" t="s">
        <v>802</v>
      </c>
      <c r="G497" s="216" t="s">
        <v>167</v>
      </c>
      <c r="H497" s="217">
        <v>70.572</v>
      </c>
      <c r="I497" s="218"/>
      <c r="J497" s="219">
        <f>ROUND(I497*H497,2)</f>
        <v>0</v>
      </c>
      <c r="K497" s="220"/>
      <c r="L497" s="45"/>
      <c r="M497" s="221" t="s">
        <v>1</v>
      </c>
      <c r="N497" s="222" t="s">
        <v>41</v>
      </c>
      <c r="O497" s="92"/>
      <c r="P497" s="223">
        <f>O497*H497</f>
        <v>0</v>
      </c>
      <c r="Q497" s="223">
        <v>0</v>
      </c>
      <c r="R497" s="223">
        <f>Q497*H497</f>
        <v>0</v>
      </c>
      <c r="S497" s="223">
        <v>0.45</v>
      </c>
      <c r="T497" s="224">
        <f>S497*H497</f>
        <v>31.7574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25" t="s">
        <v>153</v>
      </c>
      <c r="AT497" s="225" t="s">
        <v>149</v>
      </c>
      <c r="AU497" s="225" t="s">
        <v>83</v>
      </c>
      <c r="AY497" s="18" t="s">
        <v>147</v>
      </c>
      <c r="BE497" s="226">
        <f>IF(N497="základní",J497,0)</f>
        <v>0</v>
      </c>
      <c r="BF497" s="226">
        <f>IF(N497="snížená",J497,0)</f>
        <v>0</v>
      </c>
      <c r="BG497" s="226">
        <f>IF(N497="zákl. přenesená",J497,0)</f>
        <v>0</v>
      </c>
      <c r="BH497" s="226">
        <f>IF(N497="sníž. přenesená",J497,0)</f>
        <v>0</v>
      </c>
      <c r="BI497" s="226">
        <f>IF(N497="nulová",J497,0)</f>
        <v>0</v>
      </c>
      <c r="BJ497" s="18" t="s">
        <v>81</v>
      </c>
      <c r="BK497" s="226">
        <f>ROUND(I497*H497,2)</f>
        <v>0</v>
      </c>
      <c r="BL497" s="18" t="s">
        <v>153</v>
      </c>
      <c r="BM497" s="225" t="s">
        <v>803</v>
      </c>
    </row>
    <row r="498" spans="1:51" s="13" customFormat="1" ht="12">
      <c r="A498" s="13"/>
      <c r="B498" s="227"/>
      <c r="C498" s="228"/>
      <c r="D498" s="229" t="s">
        <v>155</v>
      </c>
      <c r="E498" s="230" t="s">
        <v>1</v>
      </c>
      <c r="F498" s="231" t="s">
        <v>804</v>
      </c>
      <c r="G498" s="228"/>
      <c r="H498" s="232">
        <v>70.572</v>
      </c>
      <c r="I498" s="233"/>
      <c r="J498" s="228"/>
      <c r="K498" s="228"/>
      <c r="L498" s="234"/>
      <c r="M498" s="235"/>
      <c r="N498" s="236"/>
      <c r="O498" s="236"/>
      <c r="P498" s="236"/>
      <c r="Q498" s="236"/>
      <c r="R498" s="236"/>
      <c r="S498" s="236"/>
      <c r="T498" s="23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8" t="s">
        <v>155</v>
      </c>
      <c r="AU498" s="238" t="s">
        <v>83</v>
      </c>
      <c r="AV498" s="13" t="s">
        <v>83</v>
      </c>
      <c r="AW498" s="13" t="s">
        <v>32</v>
      </c>
      <c r="AX498" s="13" t="s">
        <v>81</v>
      </c>
      <c r="AY498" s="238" t="s">
        <v>147</v>
      </c>
    </row>
    <row r="499" spans="1:65" s="2" customFormat="1" ht="24.15" customHeight="1">
      <c r="A499" s="39"/>
      <c r="B499" s="40"/>
      <c r="C499" s="213" t="s">
        <v>805</v>
      </c>
      <c r="D499" s="213" t="s">
        <v>149</v>
      </c>
      <c r="E499" s="214" t="s">
        <v>806</v>
      </c>
      <c r="F499" s="215" t="s">
        <v>807</v>
      </c>
      <c r="G499" s="216" t="s">
        <v>152</v>
      </c>
      <c r="H499" s="217">
        <v>92.518</v>
      </c>
      <c r="I499" s="218"/>
      <c r="J499" s="219">
        <f>ROUND(I499*H499,2)</f>
        <v>0</v>
      </c>
      <c r="K499" s="220"/>
      <c r="L499" s="45"/>
      <c r="M499" s="221" t="s">
        <v>1</v>
      </c>
      <c r="N499" s="222" t="s">
        <v>41</v>
      </c>
      <c r="O499" s="92"/>
      <c r="P499" s="223">
        <f>O499*H499</f>
        <v>0</v>
      </c>
      <c r="Q499" s="223">
        <v>0</v>
      </c>
      <c r="R499" s="223">
        <f>Q499*H499</f>
        <v>0</v>
      </c>
      <c r="S499" s="223">
        <v>0</v>
      </c>
      <c r="T499" s="224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25" t="s">
        <v>153</v>
      </c>
      <c r="AT499" s="225" t="s">
        <v>149</v>
      </c>
      <c r="AU499" s="225" t="s">
        <v>83</v>
      </c>
      <c r="AY499" s="18" t="s">
        <v>147</v>
      </c>
      <c r="BE499" s="226">
        <f>IF(N499="základní",J499,0)</f>
        <v>0</v>
      </c>
      <c r="BF499" s="226">
        <f>IF(N499="snížená",J499,0)</f>
        <v>0</v>
      </c>
      <c r="BG499" s="226">
        <f>IF(N499="zákl. přenesená",J499,0)</f>
        <v>0</v>
      </c>
      <c r="BH499" s="226">
        <f>IF(N499="sníž. přenesená",J499,0)</f>
        <v>0</v>
      </c>
      <c r="BI499" s="226">
        <f>IF(N499="nulová",J499,0)</f>
        <v>0</v>
      </c>
      <c r="BJ499" s="18" t="s">
        <v>81</v>
      </c>
      <c r="BK499" s="226">
        <f>ROUND(I499*H499,2)</f>
        <v>0</v>
      </c>
      <c r="BL499" s="18" t="s">
        <v>153</v>
      </c>
      <c r="BM499" s="225" t="s">
        <v>808</v>
      </c>
    </row>
    <row r="500" spans="1:51" s="14" customFormat="1" ht="12">
      <c r="A500" s="14"/>
      <c r="B500" s="239"/>
      <c r="C500" s="240"/>
      <c r="D500" s="229" t="s">
        <v>155</v>
      </c>
      <c r="E500" s="241" t="s">
        <v>1</v>
      </c>
      <c r="F500" s="242" t="s">
        <v>809</v>
      </c>
      <c r="G500" s="240"/>
      <c r="H500" s="241" t="s">
        <v>1</v>
      </c>
      <c r="I500" s="243"/>
      <c r="J500" s="240"/>
      <c r="K500" s="240"/>
      <c r="L500" s="244"/>
      <c r="M500" s="245"/>
      <c r="N500" s="246"/>
      <c r="O500" s="246"/>
      <c r="P500" s="246"/>
      <c r="Q500" s="246"/>
      <c r="R500" s="246"/>
      <c r="S500" s="246"/>
      <c r="T500" s="24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8" t="s">
        <v>155</v>
      </c>
      <c r="AU500" s="248" t="s">
        <v>83</v>
      </c>
      <c r="AV500" s="14" t="s">
        <v>81</v>
      </c>
      <c r="AW500" s="14" t="s">
        <v>32</v>
      </c>
      <c r="AX500" s="14" t="s">
        <v>76</v>
      </c>
      <c r="AY500" s="248" t="s">
        <v>147</v>
      </c>
    </row>
    <row r="501" spans="1:51" s="13" customFormat="1" ht="12">
      <c r="A501" s="13"/>
      <c r="B501" s="227"/>
      <c r="C501" s="228"/>
      <c r="D501" s="229" t="s">
        <v>155</v>
      </c>
      <c r="E501" s="230" t="s">
        <v>1</v>
      </c>
      <c r="F501" s="231" t="s">
        <v>810</v>
      </c>
      <c r="G501" s="228"/>
      <c r="H501" s="232">
        <v>92.518</v>
      </c>
      <c r="I501" s="233"/>
      <c r="J501" s="228"/>
      <c r="K501" s="228"/>
      <c r="L501" s="234"/>
      <c r="M501" s="235"/>
      <c r="N501" s="236"/>
      <c r="O501" s="236"/>
      <c r="P501" s="236"/>
      <c r="Q501" s="236"/>
      <c r="R501" s="236"/>
      <c r="S501" s="236"/>
      <c r="T501" s="23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8" t="s">
        <v>155</v>
      </c>
      <c r="AU501" s="238" t="s">
        <v>83</v>
      </c>
      <c r="AV501" s="13" t="s">
        <v>83</v>
      </c>
      <c r="AW501" s="13" t="s">
        <v>32</v>
      </c>
      <c r="AX501" s="13" t="s">
        <v>81</v>
      </c>
      <c r="AY501" s="238" t="s">
        <v>147</v>
      </c>
    </row>
    <row r="502" spans="1:65" s="2" customFormat="1" ht="24.15" customHeight="1">
      <c r="A502" s="39"/>
      <c r="B502" s="40"/>
      <c r="C502" s="213" t="s">
        <v>811</v>
      </c>
      <c r="D502" s="213" t="s">
        <v>149</v>
      </c>
      <c r="E502" s="214" t="s">
        <v>812</v>
      </c>
      <c r="F502" s="215" t="s">
        <v>813</v>
      </c>
      <c r="G502" s="216" t="s">
        <v>152</v>
      </c>
      <c r="H502" s="217">
        <v>112.24</v>
      </c>
      <c r="I502" s="218"/>
      <c r="J502" s="219">
        <f>ROUND(I502*H502,2)</f>
        <v>0</v>
      </c>
      <c r="K502" s="220"/>
      <c r="L502" s="45"/>
      <c r="M502" s="221" t="s">
        <v>1</v>
      </c>
      <c r="N502" s="222" t="s">
        <v>41</v>
      </c>
      <c r="O502" s="92"/>
      <c r="P502" s="223">
        <f>O502*H502</f>
        <v>0</v>
      </c>
      <c r="Q502" s="223">
        <v>0.00158</v>
      </c>
      <c r="R502" s="223">
        <f>Q502*H502</f>
        <v>0.1773392</v>
      </c>
      <c r="S502" s="223">
        <v>0</v>
      </c>
      <c r="T502" s="224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25" t="s">
        <v>153</v>
      </c>
      <c r="AT502" s="225" t="s">
        <v>149</v>
      </c>
      <c r="AU502" s="225" t="s">
        <v>83</v>
      </c>
      <c r="AY502" s="18" t="s">
        <v>147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8" t="s">
        <v>81</v>
      </c>
      <c r="BK502" s="226">
        <f>ROUND(I502*H502,2)</f>
        <v>0</v>
      </c>
      <c r="BL502" s="18" t="s">
        <v>153</v>
      </c>
      <c r="BM502" s="225" t="s">
        <v>814</v>
      </c>
    </row>
    <row r="503" spans="1:63" s="12" customFormat="1" ht="22.8" customHeight="1">
      <c r="A503" s="12"/>
      <c r="B503" s="197"/>
      <c r="C503" s="198"/>
      <c r="D503" s="199" t="s">
        <v>75</v>
      </c>
      <c r="E503" s="211" t="s">
        <v>815</v>
      </c>
      <c r="F503" s="211" t="s">
        <v>816</v>
      </c>
      <c r="G503" s="198"/>
      <c r="H503" s="198"/>
      <c r="I503" s="201"/>
      <c r="J503" s="212">
        <f>BK503</f>
        <v>0</v>
      </c>
      <c r="K503" s="198"/>
      <c r="L503" s="203"/>
      <c r="M503" s="204"/>
      <c r="N503" s="205"/>
      <c r="O503" s="205"/>
      <c r="P503" s="206">
        <f>SUM(P504:P514)</f>
        <v>0</v>
      </c>
      <c r="Q503" s="205"/>
      <c r="R503" s="206">
        <f>SUM(R504:R514)</f>
        <v>0.35453</v>
      </c>
      <c r="S503" s="205"/>
      <c r="T503" s="207">
        <f>SUM(T504:T514)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08" t="s">
        <v>81</v>
      </c>
      <c r="AT503" s="209" t="s">
        <v>75</v>
      </c>
      <c r="AU503" s="209" t="s">
        <v>81</v>
      </c>
      <c r="AY503" s="208" t="s">
        <v>147</v>
      </c>
      <c r="BK503" s="210">
        <f>SUM(BK504:BK514)</f>
        <v>0</v>
      </c>
    </row>
    <row r="504" spans="1:65" s="2" customFormat="1" ht="16.5" customHeight="1">
      <c r="A504" s="39"/>
      <c r="B504" s="40"/>
      <c r="C504" s="213" t="s">
        <v>817</v>
      </c>
      <c r="D504" s="213" t="s">
        <v>149</v>
      </c>
      <c r="E504" s="214" t="s">
        <v>818</v>
      </c>
      <c r="F504" s="215" t="s">
        <v>819</v>
      </c>
      <c r="G504" s="216" t="s">
        <v>320</v>
      </c>
      <c r="H504" s="217">
        <v>10</v>
      </c>
      <c r="I504" s="218"/>
      <c r="J504" s="219">
        <f>ROUND(I504*H504,2)</f>
        <v>0</v>
      </c>
      <c r="K504" s="220"/>
      <c r="L504" s="45"/>
      <c r="M504" s="221" t="s">
        <v>1</v>
      </c>
      <c r="N504" s="222" t="s">
        <v>41</v>
      </c>
      <c r="O504" s="92"/>
      <c r="P504" s="223">
        <f>O504*H504</f>
        <v>0</v>
      </c>
      <c r="Q504" s="223">
        <v>0.00043</v>
      </c>
      <c r="R504" s="223">
        <f>Q504*H504</f>
        <v>0.0043</v>
      </c>
      <c r="S504" s="223">
        <v>0</v>
      </c>
      <c r="T504" s="224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5" t="s">
        <v>237</v>
      </c>
      <c r="AT504" s="225" t="s">
        <v>149</v>
      </c>
      <c r="AU504" s="225" t="s">
        <v>83</v>
      </c>
      <c r="AY504" s="18" t="s">
        <v>147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8" t="s">
        <v>81</v>
      </c>
      <c r="BK504" s="226">
        <f>ROUND(I504*H504,2)</f>
        <v>0</v>
      </c>
      <c r="BL504" s="18" t="s">
        <v>237</v>
      </c>
      <c r="BM504" s="225" t="s">
        <v>820</v>
      </c>
    </row>
    <row r="505" spans="1:65" s="2" customFormat="1" ht="16.5" customHeight="1">
      <c r="A505" s="39"/>
      <c r="B505" s="40"/>
      <c r="C505" s="260" t="s">
        <v>821</v>
      </c>
      <c r="D505" s="260" t="s">
        <v>263</v>
      </c>
      <c r="E505" s="261" t="s">
        <v>822</v>
      </c>
      <c r="F505" s="262" t="s">
        <v>823</v>
      </c>
      <c r="G505" s="263" t="s">
        <v>320</v>
      </c>
      <c r="H505" s="264">
        <v>10</v>
      </c>
      <c r="I505" s="265"/>
      <c r="J505" s="266">
        <f>ROUND(I505*H505,2)</f>
        <v>0</v>
      </c>
      <c r="K505" s="267"/>
      <c r="L505" s="268"/>
      <c r="M505" s="269" t="s">
        <v>1</v>
      </c>
      <c r="N505" s="270" t="s">
        <v>41</v>
      </c>
      <c r="O505" s="92"/>
      <c r="P505" s="223">
        <f>O505*H505</f>
        <v>0</v>
      </c>
      <c r="Q505" s="223">
        <v>0.0207</v>
      </c>
      <c r="R505" s="223">
        <f>Q505*H505</f>
        <v>0.207</v>
      </c>
      <c r="S505" s="223">
        <v>0</v>
      </c>
      <c r="T505" s="224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25" t="s">
        <v>296</v>
      </c>
      <c r="AT505" s="225" t="s">
        <v>263</v>
      </c>
      <c r="AU505" s="225" t="s">
        <v>83</v>
      </c>
      <c r="AY505" s="18" t="s">
        <v>147</v>
      </c>
      <c r="BE505" s="226">
        <f>IF(N505="základní",J505,0)</f>
        <v>0</v>
      </c>
      <c r="BF505" s="226">
        <f>IF(N505="snížená",J505,0)</f>
        <v>0</v>
      </c>
      <c r="BG505" s="226">
        <f>IF(N505="zákl. přenesená",J505,0)</f>
        <v>0</v>
      </c>
      <c r="BH505" s="226">
        <f>IF(N505="sníž. přenesená",J505,0)</f>
        <v>0</v>
      </c>
      <c r="BI505" s="226">
        <f>IF(N505="nulová",J505,0)</f>
        <v>0</v>
      </c>
      <c r="BJ505" s="18" t="s">
        <v>81</v>
      </c>
      <c r="BK505" s="226">
        <f>ROUND(I505*H505,2)</f>
        <v>0</v>
      </c>
      <c r="BL505" s="18" t="s">
        <v>237</v>
      </c>
      <c r="BM505" s="225" t="s">
        <v>824</v>
      </c>
    </row>
    <row r="506" spans="1:65" s="2" customFormat="1" ht="16.5" customHeight="1">
      <c r="A506" s="39"/>
      <c r="B506" s="40"/>
      <c r="C506" s="213" t="s">
        <v>825</v>
      </c>
      <c r="D506" s="213" t="s">
        <v>149</v>
      </c>
      <c r="E506" s="214" t="s">
        <v>826</v>
      </c>
      <c r="F506" s="215" t="s">
        <v>827</v>
      </c>
      <c r="G506" s="216" t="s">
        <v>612</v>
      </c>
      <c r="H506" s="217">
        <v>1</v>
      </c>
      <c r="I506" s="218"/>
      <c r="J506" s="219">
        <f>ROUND(I506*H506,2)</f>
        <v>0</v>
      </c>
      <c r="K506" s="220"/>
      <c r="L506" s="45"/>
      <c r="M506" s="221" t="s">
        <v>1</v>
      </c>
      <c r="N506" s="222" t="s">
        <v>41</v>
      </c>
      <c r="O506" s="92"/>
      <c r="P506" s="223">
        <f>O506*H506</f>
        <v>0</v>
      </c>
      <c r="Q506" s="223">
        <v>0</v>
      </c>
      <c r="R506" s="223">
        <f>Q506*H506</f>
        <v>0</v>
      </c>
      <c r="S506" s="223">
        <v>0</v>
      </c>
      <c r="T506" s="224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25" t="s">
        <v>237</v>
      </c>
      <c r="AT506" s="225" t="s">
        <v>149</v>
      </c>
      <c r="AU506" s="225" t="s">
        <v>83</v>
      </c>
      <c r="AY506" s="18" t="s">
        <v>147</v>
      </c>
      <c r="BE506" s="226">
        <f>IF(N506="základní",J506,0)</f>
        <v>0</v>
      </c>
      <c r="BF506" s="226">
        <f>IF(N506="snížená",J506,0)</f>
        <v>0</v>
      </c>
      <c r="BG506" s="226">
        <f>IF(N506="zákl. přenesená",J506,0)</f>
        <v>0</v>
      </c>
      <c r="BH506" s="226">
        <f>IF(N506="sníž. přenesená",J506,0)</f>
        <v>0</v>
      </c>
      <c r="BI506" s="226">
        <f>IF(N506="nulová",J506,0)</f>
        <v>0</v>
      </c>
      <c r="BJ506" s="18" t="s">
        <v>81</v>
      </c>
      <c r="BK506" s="226">
        <f>ROUND(I506*H506,2)</f>
        <v>0</v>
      </c>
      <c r="BL506" s="18" t="s">
        <v>237</v>
      </c>
      <c r="BM506" s="225" t="s">
        <v>828</v>
      </c>
    </row>
    <row r="507" spans="1:65" s="2" customFormat="1" ht="24.15" customHeight="1">
      <c r="A507" s="39"/>
      <c r="B507" s="40"/>
      <c r="C507" s="260" t="s">
        <v>829</v>
      </c>
      <c r="D507" s="260" t="s">
        <v>263</v>
      </c>
      <c r="E507" s="261" t="s">
        <v>830</v>
      </c>
      <c r="F507" s="262" t="s">
        <v>831</v>
      </c>
      <c r="G507" s="263" t="s">
        <v>320</v>
      </c>
      <c r="H507" s="264">
        <v>1</v>
      </c>
      <c r="I507" s="265"/>
      <c r="J507" s="266">
        <f>ROUND(I507*H507,2)</f>
        <v>0</v>
      </c>
      <c r="K507" s="267"/>
      <c r="L507" s="268"/>
      <c r="M507" s="269" t="s">
        <v>1</v>
      </c>
      <c r="N507" s="270" t="s">
        <v>41</v>
      </c>
      <c r="O507" s="92"/>
      <c r="P507" s="223">
        <f>O507*H507</f>
        <v>0</v>
      </c>
      <c r="Q507" s="223">
        <v>0.01197</v>
      </c>
      <c r="R507" s="223">
        <f>Q507*H507</f>
        <v>0.01197</v>
      </c>
      <c r="S507" s="223">
        <v>0</v>
      </c>
      <c r="T507" s="224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25" t="s">
        <v>296</v>
      </c>
      <c r="AT507" s="225" t="s">
        <v>263</v>
      </c>
      <c r="AU507" s="225" t="s">
        <v>83</v>
      </c>
      <c r="AY507" s="18" t="s">
        <v>147</v>
      </c>
      <c r="BE507" s="226">
        <f>IF(N507="základní",J507,0)</f>
        <v>0</v>
      </c>
      <c r="BF507" s="226">
        <f>IF(N507="snížená",J507,0)</f>
        <v>0</v>
      </c>
      <c r="BG507" s="226">
        <f>IF(N507="zákl. přenesená",J507,0)</f>
        <v>0</v>
      </c>
      <c r="BH507" s="226">
        <f>IF(N507="sníž. přenesená",J507,0)</f>
        <v>0</v>
      </c>
      <c r="BI507" s="226">
        <f>IF(N507="nulová",J507,0)</f>
        <v>0</v>
      </c>
      <c r="BJ507" s="18" t="s">
        <v>81</v>
      </c>
      <c r="BK507" s="226">
        <f>ROUND(I507*H507,2)</f>
        <v>0</v>
      </c>
      <c r="BL507" s="18" t="s">
        <v>237</v>
      </c>
      <c r="BM507" s="225" t="s">
        <v>832</v>
      </c>
    </row>
    <row r="508" spans="1:65" s="2" customFormat="1" ht="33" customHeight="1">
      <c r="A508" s="39"/>
      <c r="B508" s="40"/>
      <c r="C508" s="260" t="s">
        <v>833</v>
      </c>
      <c r="D508" s="260" t="s">
        <v>263</v>
      </c>
      <c r="E508" s="261" t="s">
        <v>834</v>
      </c>
      <c r="F508" s="262" t="s">
        <v>835</v>
      </c>
      <c r="G508" s="263" t="s">
        <v>612</v>
      </c>
      <c r="H508" s="264">
        <v>1</v>
      </c>
      <c r="I508" s="265"/>
      <c r="J508" s="266">
        <f>ROUND(I508*H508,2)</f>
        <v>0</v>
      </c>
      <c r="K508" s="267"/>
      <c r="L508" s="268"/>
      <c r="M508" s="269" t="s">
        <v>1</v>
      </c>
      <c r="N508" s="270" t="s">
        <v>41</v>
      </c>
      <c r="O508" s="92"/>
      <c r="P508" s="223">
        <f>O508*H508</f>
        <v>0</v>
      </c>
      <c r="Q508" s="223">
        <v>0.01197</v>
      </c>
      <c r="R508" s="223">
        <f>Q508*H508</f>
        <v>0.01197</v>
      </c>
      <c r="S508" s="223">
        <v>0</v>
      </c>
      <c r="T508" s="224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5" t="s">
        <v>296</v>
      </c>
      <c r="AT508" s="225" t="s">
        <v>263</v>
      </c>
      <c r="AU508" s="225" t="s">
        <v>83</v>
      </c>
      <c r="AY508" s="18" t="s">
        <v>147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8" t="s">
        <v>81</v>
      </c>
      <c r="BK508" s="226">
        <f>ROUND(I508*H508,2)</f>
        <v>0</v>
      </c>
      <c r="BL508" s="18" t="s">
        <v>237</v>
      </c>
      <c r="BM508" s="225" t="s">
        <v>836</v>
      </c>
    </row>
    <row r="509" spans="1:65" s="2" customFormat="1" ht="16.5" customHeight="1">
      <c r="A509" s="39"/>
      <c r="B509" s="40"/>
      <c r="C509" s="213" t="s">
        <v>837</v>
      </c>
      <c r="D509" s="213" t="s">
        <v>149</v>
      </c>
      <c r="E509" s="214" t="s">
        <v>838</v>
      </c>
      <c r="F509" s="215" t="s">
        <v>839</v>
      </c>
      <c r="G509" s="216" t="s">
        <v>840</v>
      </c>
      <c r="H509" s="217">
        <v>1</v>
      </c>
      <c r="I509" s="218"/>
      <c r="J509" s="219">
        <f>ROUND(I509*H509,2)</f>
        <v>0</v>
      </c>
      <c r="K509" s="220"/>
      <c r="L509" s="45"/>
      <c r="M509" s="221" t="s">
        <v>1</v>
      </c>
      <c r="N509" s="222" t="s">
        <v>41</v>
      </c>
      <c r="O509" s="92"/>
      <c r="P509" s="223">
        <f>O509*H509</f>
        <v>0</v>
      </c>
      <c r="Q509" s="223">
        <v>0.00043</v>
      </c>
      <c r="R509" s="223">
        <f>Q509*H509</f>
        <v>0.00043</v>
      </c>
      <c r="S509" s="223">
        <v>0</v>
      </c>
      <c r="T509" s="224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5" t="s">
        <v>237</v>
      </c>
      <c r="AT509" s="225" t="s">
        <v>149</v>
      </c>
      <c r="AU509" s="225" t="s">
        <v>83</v>
      </c>
      <c r="AY509" s="18" t="s">
        <v>147</v>
      </c>
      <c r="BE509" s="226">
        <f>IF(N509="základní",J509,0)</f>
        <v>0</v>
      </c>
      <c r="BF509" s="226">
        <f>IF(N509="snížená",J509,0)</f>
        <v>0</v>
      </c>
      <c r="BG509" s="226">
        <f>IF(N509="zákl. přenesená",J509,0)</f>
        <v>0</v>
      </c>
      <c r="BH509" s="226">
        <f>IF(N509="sníž. přenesená",J509,0)</f>
        <v>0</v>
      </c>
      <c r="BI509" s="226">
        <f>IF(N509="nulová",J509,0)</f>
        <v>0</v>
      </c>
      <c r="BJ509" s="18" t="s">
        <v>81</v>
      </c>
      <c r="BK509" s="226">
        <f>ROUND(I509*H509,2)</f>
        <v>0</v>
      </c>
      <c r="BL509" s="18" t="s">
        <v>237</v>
      </c>
      <c r="BM509" s="225" t="s">
        <v>841</v>
      </c>
    </row>
    <row r="510" spans="1:65" s="2" customFormat="1" ht="16.5" customHeight="1">
      <c r="A510" s="39"/>
      <c r="B510" s="40"/>
      <c r="C510" s="260" t="s">
        <v>842</v>
      </c>
      <c r="D510" s="260" t="s">
        <v>263</v>
      </c>
      <c r="E510" s="261" t="s">
        <v>843</v>
      </c>
      <c r="F510" s="262" t="s">
        <v>844</v>
      </c>
      <c r="G510" s="263" t="s">
        <v>320</v>
      </c>
      <c r="H510" s="264">
        <v>1</v>
      </c>
      <c r="I510" s="265"/>
      <c r="J510" s="266">
        <f>ROUND(I510*H510,2)</f>
        <v>0</v>
      </c>
      <c r="K510" s="267"/>
      <c r="L510" s="268"/>
      <c r="M510" s="269" t="s">
        <v>1</v>
      </c>
      <c r="N510" s="270" t="s">
        <v>41</v>
      </c>
      <c r="O510" s="92"/>
      <c r="P510" s="223">
        <f>O510*H510</f>
        <v>0</v>
      </c>
      <c r="Q510" s="223">
        <v>0.018</v>
      </c>
      <c r="R510" s="223">
        <f>Q510*H510</f>
        <v>0.018</v>
      </c>
      <c r="S510" s="223">
        <v>0</v>
      </c>
      <c r="T510" s="224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25" t="s">
        <v>296</v>
      </c>
      <c r="AT510" s="225" t="s">
        <v>263</v>
      </c>
      <c r="AU510" s="225" t="s">
        <v>83</v>
      </c>
      <c r="AY510" s="18" t="s">
        <v>147</v>
      </c>
      <c r="BE510" s="226">
        <f>IF(N510="základní",J510,0)</f>
        <v>0</v>
      </c>
      <c r="BF510" s="226">
        <f>IF(N510="snížená",J510,0)</f>
        <v>0</v>
      </c>
      <c r="BG510" s="226">
        <f>IF(N510="zákl. přenesená",J510,0)</f>
        <v>0</v>
      </c>
      <c r="BH510" s="226">
        <f>IF(N510="sníž. přenesená",J510,0)</f>
        <v>0</v>
      </c>
      <c r="BI510" s="226">
        <f>IF(N510="nulová",J510,0)</f>
        <v>0</v>
      </c>
      <c r="BJ510" s="18" t="s">
        <v>81</v>
      </c>
      <c r="BK510" s="226">
        <f>ROUND(I510*H510,2)</f>
        <v>0</v>
      </c>
      <c r="BL510" s="18" t="s">
        <v>237</v>
      </c>
      <c r="BM510" s="225" t="s">
        <v>845</v>
      </c>
    </row>
    <row r="511" spans="1:65" s="2" customFormat="1" ht="16.5" customHeight="1">
      <c r="A511" s="39"/>
      <c r="B511" s="40"/>
      <c r="C511" s="213" t="s">
        <v>846</v>
      </c>
      <c r="D511" s="213" t="s">
        <v>149</v>
      </c>
      <c r="E511" s="214" t="s">
        <v>847</v>
      </c>
      <c r="F511" s="215" t="s">
        <v>848</v>
      </c>
      <c r="G511" s="216" t="s">
        <v>840</v>
      </c>
      <c r="H511" s="217">
        <v>1</v>
      </c>
      <c r="I511" s="218"/>
      <c r="J511" s="219">
        <f>ROUND(I511*H511,2)</f>
        <v>0</v>
      </c>
      <c r="K511" s="220"/>
      <c r="L511" s="45"/>
      <c r="M511" s="221" t="s">
        <v>1</v>
      </c>
      <c r="N511" s="222" t="s">
        <v>41</v>
      </c>
      <c r="O511" s="92"/>
      <c r="P511" s="223">
        <f>O511*H511</f>
        <v>0</v>
      </c>
      <c r="Q511" s="223">
        <v>0.00043</v>
      </c>
      <c r="R511" s="223">
        <f>Q511*H511</f>
        <v>0.00043</v>
      </c>
      <c r="S511" s="223">
        <v>0</v>
      </c>
      <c r="T511" s="224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25" t="s">
        <v>237</v>
      </c>
      <c r="AT511" s="225" t="s">
        <v>149</v>
      </c>
      <c r="AU511" s="225" t="s">
        <v>83</v>
      </c>
      <c r="AY511" s="18" t="s">
        <v>147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8" t="s">
        <v>81</v>
      </c>
      <c r="BK511" s="226">
        <f>ROUND(I511*H511,2)</f>
        <v>0</v>
      </c>
      <c r="BL511" s="18" t="s">
        <v>237</v>
      </c>
      <c r="BM511" s="225" t="s">
        <v>849</v>
      </c>
    </row>
    <row r="512" spans="1:65" s="2" customFormat="1" ht="16.5" customHeight="1">
      <c r="A512" s="39"/>
      <c r="B512" s="40"/>
      <c r="C512" s="260" t="s">
        <v>850</v>
      </c>
      <c r="D512" s="260" t="s">
        <v>263</v>
      </c>
      <c r="E512" s="261" t="s">
        <v>851</v>
      </c>
      <c r="F512" s="262" t="s">
        <v>852</v>
      </c>
      <c r="G512" s="263" t="s">
        <v>320</v>
      </c>
      <c r="H512" s="264">
        <v>1</v>
      </c>
      <c r="I512" s="265"/>
      <c r="J512" s="266">
        <f>ROUND(I512*H512,2)</f>
        <v>0</v>
      </c>
      <c r="K512" s="267"/>
      <c r="L512" s="268"/>
      <c r="M512" s="269" t="s">
        <v>1</v>
      </c>
      <c r="N512" s="270" t="s">
        <v>41</v>
      </c>
      <c r="O512" s="92"/>
      <c r="P512" s="223">
        <f>O512*H512</f>
        <v>0</v>
      </c>
      <c r="Q512" s="223">
        <v>0.036</v>
      </c>
      <c r="R512" s="223">
        <f>Q512*H512</f>
        <v>0.036</v>
      </c>
      <c r="S512" s="223">
        <v>0</v>
      </c>
      <c r="T512" s="224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5" t="s">
        <v>296</v>
      </c>
      <c r="AT512" s="225" t="s">
        <v>263</v>
      </c>
      <c r="AU512" s="225" t="s">
        <v>83</v>
      </c>
      <c r="AY512" s="18" t="s">
        <v>147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8" t="s">
        <v>81</v>
      </c>
      <c r="BK512" s="226">
        <f>ROUND(I512*H512,2)</f>
        <v>0</v>
      </c>
      <c r="BL512" s="18" t="s">
        <v>237</v>
      </c>
      <c r="BM512" s="225" t="s">
        <v>853</v>
      </c>
    </row>
    <row r="513" spans="1:65" s="2" customFormat="1" ht="16.5" customHeight="1">
      <c r="A513" s="39"/>
      <c r="B513" s="40"/>
      <c r="C513" s="260" t="s">
        <v>854</v>
      </c>
      <c r="D513" s="260" t="s">
        <v>263</v>
      </c>
      <c r="E513" s="261" t="s">
        <v>855</v>
      </c>
      <c r="F513" s="262" t="s">
        <v>856</v>
      </c>
      <c r="G513" s="263" t="s">
        <v>320</v>
      </c>
      <c r="H513" s="264">
        <v>1</v>
      </c>
      <c r="I513" s="265"/>
      <c r="J513" s="266">
        <f>ROUND(I513*H513,2)</f>
        <v>0</v>
      </c>
      <c r="K513" s="267"/>
      <c r="L513" s="268"/>
      <c r="M513" s="269" t="s">
        <v>1</v>
      </c>
      <c r="N513" s="270" t="s">
        <v>41</v>
      </c>
      <c r="O513" s="92"/>
      <c r="P513" s="223">
        <f>O513*H513</f>
        <v>0</v>
      </c>
      <c r="Q513" s="223">
        <v>0.064</v>
      </c>
      <c r="R513" s="223">
        <f>Q513*H513</f>
        <v>0.064</v>
      </c>
      <c r="S513" s="223">
        <v>0</v>
      </c>
      <c r="T513" s="224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5" t="s">
        <v>296</v>
      </c>
      <c r="AT513" s="225" t="s">
        <v>263</v>
      </c>
      <c r="AU513" s="225" t="s">
        <v>83</v>
      </c>
      <c r="AY513" s="18" t="s">
        <v>147</v>
      </c>
      <c r="BE513" s="226">
        <f>IF(N513="základní",J513,0)</f>
        <v>0</v>
      </c>
      <c r="BF513" s="226">
        <f>IF(N513="snížená",J513,0)</f>
        <v>0</v>
      </c>
      <c r="BG513" s="226">
        <f>IF(N513="zákl. přenesená",J513,0)</f>
        <v>0</v>
      </c>
      <c r="BH513" s="226">
        <f>IF(N513="sníž. přenesená",J513,0)</f>
        <v>0</v>
      </c>
      <c r="BI513" s="226">
        <f>IF(N513="nulová",J513,0)</f>
        <v>0</v>
      </c>
      <c r="BJ513" s="18" t="s">
        <v>81</v>
      </c>
      <c r="BK513" s="226">
        <f>ROUND(I513*H513,2)</f>
        <v>0</v>
      </c>
      <c r="BL513" s="18" t="s">
        <v>237</v>
      </c>
      <c r="BM513" s="225" t="s">
        <v>857</v>
      </c>
    </row>
    <row r="514" spans="1:65" s="2" customFormat="1" ht="16.5" customHeight="1">
      <c r="A514" s="39"/>
      <c r="B514" s="40"/>
      <c r="C514" s="213" t="s">
        <v>858</v>
      </c>
      <c r="D514" s="213" t="s">
        <v>149</v>
      </c>
      <c r="E514" s="214" t="s">
        <v>859</v>
      </c>
      <c r="F514" s="215" t="s">
        <v>860</v>
      </c>
      <c r="G514" s="216" t="s">
        <v>612</v>
      </c>
      <c r="H514" s="217">
        <v>1</v>
      </c>
      <c r="I514" s="218"/>
      <c r="J514" s="219">
        <f>ROUND(I514*H514,2)</f>
        <v>0</v>
      </c>
      <c r="K514" s="220"/>
      <c r="L514" s="45"/>
      <c r="M514" s="221" t="s">
        <v>1</v>
      </c>
      <c r="N514" s="222" t="s">
        <v>41</v>
      </c>
      <c r="O514" s="92"/>
      <c r="P514" s="223">
        <f>O514*H514</f>
        <v>0</v>
      </c>
      <c r="Q514" s="223">
        <v>0.00043</v>
      </c>
      <c r="R514" s="223">
        <f>Q514*H514</f>
        <v>0.00043</v>
      </c>
      <c r="S514" s="223">
        <v>0</v>
      </c>
      <c r="T514" s="224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5" t="s">
        <v>237</v>
      </c>
      <c r="AT514" s="225" t="s">
        <v>149</v>
      </c>
      <c r="AU514" s="225" t="s">
        <v>83</v>
      </c>
      <c r="AY514" s="18" t="s">
        <v>147</v>
      </c>
      <c r="BE514" s="226">
        <f>IF(N514="základní",J514,0)</f>
        <v>0</v>
      </c>
      <c r="BF514" s="226">
        <f>IF(N514="snížená",J514,0)</f>
        <v>0</v>
      </c>
      <c r="BG514" s="226">
        <f>IF(N514="zákl. přenesená",J514,0)</f>
        <v>0</v>
      </c>
      <c r="BH514" s="226">
        <f>IF(N514="sníž. přenesená",J514,0)</f>
        <v>0</v>
      </c>
      <c r="BI514" s="226">
        <f>IF(N514="nulová",J514,0)</f>
        <v>0</v>
      </c>
      <c r="BJ514" s="18" t="s">
        <v>81</v>
      </c>
      <c r="BK514" s="226">
        <f>ROUND(I514*H514,2)</f>
        <v>0</v>
      </c>
      <c r="BL514" s="18" t="s">
        <v>237</v>
      </c>
      <c r="BM514" s="225" t="s">
        <v>861</v>
      </c>
    </row>
    <row r="515" spans="1:63" s="12" customFormat="1" ht="22.8" customHeight="1">
      <c r="A515" s="12"/>
      <c r="B515" s="197"/>
      <c r="C515" s="198"/>
      <c r="D515" s="199" t="s">
        <v>75</v>
      </c>
      <c r="E515" s="211" t="s">
        <v>862</v>
      </c>
      <c r="F515" s="211" t="s">
        <v>863</v>
      </c>
      <c r="G515" s="198"/>
      <c r="H515" s="198"/>
      <c r="I515" s="201"/>
      <c r="J515" s="212">
        <f>BK515</f>
        <v>0</v>
      </c>
      <c r="K515" s="198"/>
      <c r="L515" s="203"/>
      <c r="M515" s="204"/>
      <c r="N515" s="205"/>
      <c r="O515" s="205"/>
      <c r="P515" s="206">
        <f>SUM(P516:P520)</f>
        <v>0</v>
      </c>
      <c r="Q515" s="205"/>
      <c r="R515" s="206">
        <f>SUM(R516:R520)</f>
        <v>0</v>
      </c>
      <c r="S515" s="205"/>
      <c r="T515" s="207">
        <f>SUM(T516:T520)</f>
        <v>0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08" t="s">
        <v>81</v>
      </c>
      <c r="AT515" s="209" t="s">
        <v>75</v>
      </c>
      <c r="AU515" s="209" t="s">
        <v>81</v>
      </c>
      <c r="AY515" s="208" t="s">
        <v>147</v>
      </c>
      <c r="BK515" s="210">
        <f>SUM(BK516:BK520)</f>
        <v>0</v>
      </c>
    </row>
    <row r="516" spans="1:65" s="2" customFormat="1" ht="24.15" customHeight="1">
      <c r="A516" s="39"/>
      <c r="B516" s="40"/>
      <c r="C516" s="213" t="s">
        <v>864</v>
      </c>
      <c r="D516" s="213" t="s">
        <v>149</v>
      </c>
      <c r="E516" s="214" t="s">
        <v>865</v>
      </c>
      <c r="F516" s="215" t="s">
        <v>866</v>
      </c>
      <c r="G516" s="216" t="s">
        <v>217</v>
      </c>
      <c r="H516" s="217">
        <v>97.564</v>
      </c>
      <c r="I516" s="218"/>
      <c r="J516" s="219">
        <f>ROUND(I516*H516,2)</f>
        <v>0</v>
      </c>
      <c r="K516" s="220"/>
      <c r="L516" s="45"/>
      <c r="M516" s="221" t="s">
        <v>1</v>
      </c>
      <c r="N516" s="222" t="s">
        <v>41</v>
      </c>
      <c r="O516" s="92"/>
      <c r="P516" s="223">
        <f>O516*H516</f>
        <v>0</v>
      </c>
      <c r="Q516" s="223">
        <v>0</v>
      </c>
      <c r="R516" s="223">
        <f>Q516*H516</f>
        <v>0</v>
      </c>
      <c r="S516" s="223">
        <v>0</v>
      </c>
      <c r="T516" s="224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25" t="s">
        <v>153</v>
      </c>
      <c r="AT516" s="225" t="s">
        <v>149</v>
      </c>
      <c r="AU516" s="225" t="s">
        <v>83</v>
      </c>
      <c r="AY516" s="18" t="s">
        <v>147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8" t="s">
        <v>81</v>
      </c>
      <c r="BK516" s="226">
        <f>ROUND(I516*H516,2)</f>
        <v>0</v>
      </c>
      <c r="BL516" s="18" t="s">
        <v>153</v>
      </c>
      <c r="BM516" s="225" t="s">
        <v>867</v>
      </c>
    </row>
    <row r="517" spans="1:65" s="2" customFormat="1" ht="24.15" customHeight="1">
      <c r="A517" s="39"/>
      <c r="B517" s="40"/>
      <c r="C517" s="213" t="s">
        <v>868</v>
      </c>
      <c r="D517" s="213" t="s">
        <v>149</v>
      </c>
      <c r="E517" s="214" t="s">
        <v>869</v>
      </c>
      <c r="F517" s="215" t="s">
        <v>870</v>
      </c>
      <c r="G517" s="216" t="s">
        <v>217</v>
      </c>
      <c r="H517" s="217">
        <v>97.564</v>
      </c>
      <c r="I517" s="218"/>
      <c r="J517" s="219">
        <f>ROUND(I517*H517,2)</f>
        <v>0</v>
      </c>
      <c r="K517" s="220"/>
      <c r="L517" s="45"/>
      <c r="M517" s="221" t="s">
        <v>1</v>
      </c>
      <c r="N517" s="222" t="s">
        <v>41</v>
      </c>
      <c r="O517" s="92"/>
      <c r="P517" s="223">
        <f>O517*H517</f>
        <v>0</v>
      </c>
      <c r="Q517" s="223">
        <v>0</v>
      </c>
      <c r="R517" s="223">
        <f>Q517*H517</f>
        <v>0</v>
      </c>
      <c r="S517" s="223">
        <v>0</v>
      </c>
      <c r="T517" s="224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25" t="s">
        <v>153</v>
      </c>
      <c r="AT517" s="225" t="s">
        <v>149</v>
      </c>
      <c r="AU517" s="225" t="s">
        <v>83</v>
      </c>
      <c r="AY517" s="18" t="s">
        <v>147</v>
      </c>
      <c r="BE517" s="226">
        <f>IF(N517="základní",J517,0)</f>
        <v>0</v>
      </c>
      <c r="BF517" s="226">
        <f>IF(N517="snížená",J517,0)</f>
        <v>0</v>
      </c>
      <c r="BG517" s="226">
        <f>IF(N517="zákl. přenesená",J517,0)</f>
        <v>0</v>
      </c>
      <c r="BH517" s="226">
        <f>IF(N517="sníž. přenesená",J517,0)</f>
        <v>0</v>
      </c>
      <c r="BI517" s="226">
        <f>IF(N517="nulová",J517,0)</f>
        <v>0</v>
      </c>
      <c r="BJ517" s="18" t="s">
        <v>81</v>
      </c>
      <c r="BK517" s="226">
        <f>ROUND(I517*H517,2)</f>
        <v>0</v>
      </c>
      <c r="BL517" s="18" t="s">
        <v>153</v>
      </c>
      <c r="BM517" s="225" t="s">
        <v>871</v>
      </c>
    </row>
    <row r="518" spans="1:65" s="2" customFormat="1" ht="24.15" customHeight="1">
      <c r="A518" s="39"/>
      <c r="B518" s="40"/>
      <c r="C518" s="213" t="s">
        <v>872</v>
      </c>
      <c r="D518" s="213" t="s">
        <v>149</v>
      </c>
      <c r="E518" s="214" t="s">
        <v>873</v>
      </c>
      <c r="F518" s="215" t="s">
        <v>874</v>
      </c>
      <c r="G518" s="216" t="s">
        <v>217</v>
      </c>
      <c r="H518" s="217">
        <v>2829.356</v>
      </c>
      <c r="I518" s="218"/>
      <c r="J518" s="219">
        <f>ROUND(I518*H518,2)</f>
        <v>0</v>
      </c>
      <c r="K518" s="220"/>
      <c r="L518" s="45"/>
      <c r="M518" s="221" t="s">
        <v>1</v>
      </c>
      <c r="N518" s="222" t="s">
        <v>41</v>
      </c>
      <c r="O518" s="92"/>
      <c r="P518" s="223">
        <f>O518*H518</f>
        <v>0</v>
      </c>
      <c r="Q518" s="223">
        <v>0</v>
      </c>
      <c r="R518" s="223">
        <f>Q518*H518</f>
        <v>0</v>
      </c>
      <c r="S518" s="223">
        <v>0</v>
      </c>
      <c r="T518" s="224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25" t="s">
        <v>153</v>
      </c>
      <c r="AT518" s="225" t="s">
        <v>149</v>
      </c>
      <c r="AU518" s="225" t="s">
        <v>83</v>
      </c>
      <c r="AY518" s="18" t="s">
        <v>147</v>
      </c>
      <c r="BE518" s="226">
        <f>IF(N518="základní",J518,0)</f>
        <v>0</v>
      </c>
      <c r="BF518" s="226">
        <f>IF(N518="snížená",J518,0)</f>
        <v>0</v>
      </c>
      <c r="BG518" s="226">
        <f>IF(N518="zákl. přenesená",J518,0)</f>
        <v>0</v>
      </c>
      <c r="BH518" s="226">
        <f>IF(N518="sníž. přenesená",J518,0)</f>
        <v>0</v>
      </c>
      <c r="BI518" s="226">
        <f>IF(N518="nulová",J518,0)</f>
        <v>0</v>
      </c>
      <c r="BJ518" s="18" t="s">
        <v>81</v>
      </c>
      <c r="BK518" s="226">
        <f>ROUND(I518*H518,2)</f>
        <v>0</v>
      </c>
      <c r="BL518" s="18" t="s">
        <v>153</v>
      </c>
      <c r="BM518" s="225" t="s">
        <v>875</v>
      </c>
    </row>
    <row r="519" spans="1:51" s="13" customFormat="1" ht="12">
      <c r="A519" s="13"/>
      <c r="B519" s="227"/>
      <c r="C519" s="228"/>
      <c r="D519" s="229" t="s">
        <v>155</v>
      </c>
      <c r="E519" s="228"/>
      <c r="F519" s="231" t="s">
        <v>876</v>
      </c>
      <c r="G519" s="228"/>
      <c r="H519" s="232">
        <v>2829.356</v>
      </c>
      <c r="I519" s="233"/>
      <c r="J519" s="228"/>
      <c r="K519" s="228"/>
      <c r="L519" s="234"/>
      <c r="M519" s="235"/>
      <c r="N519" s="236"/>
      <c r="O519" s="236"/>
      <c r="P519" s="236"/>
      <c r="Q519" s="236"/>
      <c r="R519" s="236"/>
      <c r="S519" s="236"/>
      <c r="T519" s="23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8" t="s">
        <v>155</v>
      </c>
      <c r="AU519" s="238" t="s">
        <v>83</v>
      </c>
      <c r="AV519" s="13" t="s">
        <v>83</v>
      </c>
      <c r="AW519" s="13" t="s">
        <v>4</v>
      </c>
      <c r="AX519" s="13" t="s">
        <v>81</v>
      </c>
      <c r="AY519" s="238" t="s">
        <v>147</v>
      </c>
    </row>
    <row r="520" spans="1:65" s="2" customFormat="1" ht="33" customHeight="1">
      <c r="A520" s="39"/>
      <c r="B520" s="40"/>
      <c r="C520" s="213" t="s">
        <v>877</v>
      </c>
      <c r="D520" s="213" t="s">
        <v>149</v>
      </c>
      <c r="E520" s="214" t="s">
        <v>878</v>
      </c>
      <c r="F520" s="215" t="s">
        <v>879</v>
      </c>
      <c r="G520" s="216" t="s">
        <v>217</v>
      </c>
      <c r="H520" s="217">
        <v>97.564</v>
      </c>
      <c r="I520" s="218"/>
      <c r="J520" s="219">
        <f>ROUND(I520*H520,2)</f>
        <v>0</v>
      </c>
      <c r="K520" s="220"/>
      <c r="L520" s="45"/>
      <c r="M520" s="221" t="s">
        <v>1</v>
      </c>
      <c r="N520" s="222" t="s">
        <v>41</v>
      </c>
      <c r="O520" s="92"/>
      <c r="P520" s="223">
        <f>O520*H520</f>
        <v>0</v>
      </c>
      <c r="Q520" s="223">
        <v>0</v>
      </c>
      <c r="R520" s="223">
        <f>Q520*H520</f>
        <v>0</v>
      </c>
      <c r="S520" s="223">
        <v>0</v>
      </c>
      <c r="T520" s="224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25" t="s">
        <v>153</v>
      </c>
      <c r="AT520" s="225" t="s">
        <v>149</v>
      </c>
      <c r="AU520" s="225" t="s">
        <v>83</v>
      </c>
      <c r="AY520" s="18" t="s">
        <v>147</v>
      </c>
      <c r="BE520" s="226">
        <f>IF(N520="základní",J520,0)</f>
        <v>0</v>
      </c>
      <c r="BF520" s="226">
        <f>IF(N520="snížená",J520,0)</f>
        <v>0</v>
      </c>
      <c r="BG520" s="226">
        <f>IF(N520="zákl. přenesená",J520,0)</f>
        <v>0</v>
      </c>
      <c r="BH520" s="226">
        <f>IF(N520="sníž. přenesená",J520,0)</f>
        <v>0</v>
      </c>
      <c r="BI520" s="226">
        <f>IF(N520="nulová",J520,0)</f>
        <v>0</v>
      </c>
      <c r="BJ520" s="18" t="s">
        <v>81</v>
      </c>
      <c r="BK520" s="226">
        <f>ROUND(I520*H520,2)</f>
        <v>0</v>
      </c>
      <c r="BL520" s="18" t="s">
        <v>153</v>
      </c>
      <c r="BM520" s="225" t="s">
        <v>880</v>
      </c>
    </row>
    <row r="521" spans="1:63" s="12" customFormat="1" ht="22.8" customHeight="1">
      <c r="A521" s="12"/>
      <c r="B521" s="197"/>
      <c r="C521" s="198"/>
      <c r="D521" s="199" t="s">
        <v>75</v>
      </c>
      <c r="E521" s="211" t="s">
        <v>881</v>
      </c>
      <c r="F521" s="211" t="s">
        <v>882</v>
      </c>
      <c r="G521" s="198"/>
      <c r="H521" s="198"/>
      <c r="I521" s="201"/>
      <c r="J521" s="212">
        <f>BK521</f>
        <v>0</v>
      </c>
      <c r="K521" s="198"/>
      <c r="L521" s="203"/>
      <c r="M521" s="204"/>
      <c r="N521" s="205"/>
      <c r="O521" s="205"/>
      <c r="P521" s="206">
        <f>P522</f>
        <v>0</v>
      </c>
      <c r="Q521" s="205"/>
      <c r="R521" s="206">
        <f>R522</f>
        <v>0</v>
      </c>
      <c r="S521" s="205"/>
      <c r="T521" s="207">
        <f>T522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08" t="s">
        <v>81</v>
      </c>
      <c r="AT521" s="209" t="s">
        <v>75</v>
      </c>
      <c r="AU521" s="209" t="s">
        <v>81</v>
      </c>
      <c r="AY521" s="208" t="s">
        <v>147</v>
      </c>
      <c r="BK521" s="210">
        <f>BK522</f>
        <v>0</v>
      </c>
    </row>
    <row r="522" spans="1:65" s="2" customFormat="1" ht="16.5" customHeight="1">
      <c r="A522" s="39"/>
      <c r="B522" s="40"/>
      <c r="C522" s="213" t="s">
        <v>883</v>
      </c>
      <c r="D522" s="213" t="s">
        <v>149</v>
      </c>
      <c r="E522" s="214" t="s">
        <v>884</v>
      </c>
      <c r="F522" s="215" t="s">
        <v>885</v>
      </c>
      <c r="G522" s="216" t="s">
        <v>217</v>
      </c>
      <c r="H522" s="217">
        <v>100.941</v>
      </c>
      <c r="I522" s="218"/>
      <c r="J522" s="219">
        <f>ROUND(I522*H522,2)</f>
        <v>0</v>
      </c>
      <c r="K522" s="220"/>
      <c r="L522" s="45"/>
      <c r="M522" s="221" t="s">
        <v>1</v>
      </c>
      <c r="N522" s="222" t="s">
        <v>41</v>
      </c>
      <c r="O522" s="92"/>
      <c r="P522" s="223">
        <f>O522*H522</f>
        <v>0</v>
      </c>
      <c r="Q522" s="223">
        <v>0</v>
      </c>
      <c r="R522" s="223">
        <f>Q522*H522</f>
        <v>0</v>
      </c>
      <c r="S522" s="223">
        <v>0</v>
      </c>
      <c r="T522" s="224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25" t="s">
        <v>153</v>
      </c>
      <c r="AT522" s="225" t="s">
        <v>149</v>
      </c>
      <c r="AU522" s="225" t="s">
        <v>83</v>
      </c>
      <c r="AY522" s="18" t="s">
        <v>147</v>
      </c>
      <c r="BE522" s="226">
        <f>IF(N522="základní",J522,0)</f>
        <v>0</v>
      </c>
      <c r="BF522" s="226">
        <f>IF(N522="snížená",J522,0)</f>
        <v>0</v>
      </c>
      <c r="BG522" s="226">
        <f>IF(N522="zákl. přenesená",J522,0)</f>
        <v>0</v>
      </c>
      <c r="BH522" s="226">
        <f>IF(N522="sníž. přenesená",J522,0)</f>
        <v>0</v>
      </c>
      <c r="BI522" s="226">
        <f>IF(N522="nulová",J522,0)</f>
        <v>0</v>
      </c>
      <c r="BJ522" s="18" t="s">
        <v>81</v>
      </c>
      <c r="BK522" s="226">
        <f>ROUND(I522*H522,2)</f>
        <v>0</v>
      </c>
      <c r="BL522" s="18" t="s">
        <v>153</v>
      </c>
      <c r="BM522" s="225" t="s">
        <v>886</v>
      </c>
    </row>
    <row r="523" spans="1:63" s="12" customFormat="1" ht="25.9" customHeight="1">
      <c r="A523" s="12"/>
      <c r="B523" s="197"/>
      <c r="C523" s="198"/>
      <c r="D523" s="199" t="s">
        <v>75</v>
      </c>
      <c r="E523" s="200" t="s">
        <v>887</v>
      </c>
      <c r="F523" s="200" t="s">
        <v>888</v>
      </c>
      <c r="G523" s="198"/>
      <c r="H523" s="198"/>
      <c r="I523" s="201"/>
      <c r="J523" s="202">
        <f>BK523</f>
        <v>0</v>
      </c>
      <c r="K523" s="198"/>
      <c r="L523" s="203"/>
      <c r="M523" s="204"/>
      <c r="N523" s="205"/>
      <c r="O523" s="205"/>
      <c r="P523" s="206">
        <f>P524+P541+P545+P597+P615+P640+P642+P645+P657+P675+P688+P691+P708+P717+P736+P741+P768+P776+P804+P809+P831+P872+P877</f>
        <v>0</v>
      </c>
      <c r="Q523" s="205"/>
      <c r="R523" s="206">
        <f>R524+R541+R545+R597+R615+R640+R642+R645+R657+R675+R688+R691+R708+R717+R736+R741+R768+R776+R804+R809+R831+R872+R877</f>
        <v>12.441222750000001</v>
      </c>
      <c r="S523" s="205"/>
      <c r="T523" s="207">
        <f>T524+T541+T545+T597+T615+T640+T642+T645+T657+T675+T688+T691+T708+T717+T736+T741+T768+T776+T804+T809+T831+T872+T877</f>
        <v>2.3120491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08" t="s">
        <v>83</v>
      </c>
      <c r="AT523" s="209" t="s">
        <v>75</v>
      </c>
      <c r="AU523" s="209" t="s">
        <v>76</v>
      </c>
      <c r="AY523" s="208" t="s">
        <v>147</v>
      </c>
      <c r="BK523" s="210">
        <f>BK524+BK541+BK545+BK597+BK615+BK640+BK642+BK645+BK657+BK675+BK688+BK691+BK708+BK717+BK736+BK741+BK768+BK776+BK804+BK809+BK831+BK872+BK877</f>
        <v>0</v>
      </c>
    </row>
    <row r="524" spans="1:63" s="12" customFormat="1" ht="22.8" customHeight="1">
      <c r="A524" s="12"/>
      <c r="B524" s="197"/>
      <c r="C524" s="198"/>
      <c r="D524" s="199" t="s">
        <v>75</v>
      </c>
      <c r="E524" s="211" t="s">
        <v>889</v>
      </c>
      <c r="F524" s="211" t="s">
        <v>890</v>
      </c>
      <c r="G524" s="198"/>
      <c r="H524" s="198"/>
      <c r="I524" s="201"/>
      <c r="J524" s="212">
        <f>BK524</f>
        <v>0</v>
      </c>
      <c r="K524" s="198"/>
      <c r="L524" s="203"/>
      <c r="M524" s="204"/>
      <c r="N524" s="205"/>
      <c r="O524" s="205"/>
      <c r="P524" s="206">
        <f>SUM(P525:P540)</f>
        <v>0</v>
      </c>
      <c r="Q524" s="205"/>
      <c r="R524" s="206">
        <f>SUM(R525:R540)</f>
        <v>0.26462280000000005</v>
      </c>
      <c r="S524" s="205"/>
      <c r="T524" s="207">
        <f>SUM(T525:T540)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8" t="s">
        <v>83</v>
      </c>
      <c r="AT524" s="209" t="s">
        <v>75</v>
      </c>
      <c r="AU524" s="209" t="s">
        <v>81</v>
      </c>
      <c r="AY524" s="208" t="s">
        <v>147</v>
      </c>
      <c r="BK524" s="210">
        <f>SUM(BK525:BK540)</f>
        <v>0</v>
      </c>
    </row>
    <row r="525" spans="1:65" s="2" customFormat="1" ht="24.15" customHeight="1">
      <c r="A525" s="39"/>
      <c r="B525" s="40"/>
      <c r="C525" s="213" t="s">
        <v>891</v>
      </c>
      <c r="D525" s="213" t="s">
        <v>149</v>
      </c>
      <c r="E525" s="214" t="s">
        <v>892</v>
      </c>
      <c r="F525" s="215" t="s">
        <v>893</v>
      </c>
      <c r="G525" s="216" t="s">
        <v>152</v>
      </c>
      <c r="H525" s="217">
        <v>30.933</v>
      </c>
      <c r="I525" s="218"/>
      <c r="J525" s="219">
        <f>ROUND(I525*H525,2)</f>
        <v>0</v>
      </c>
      <c r="K525" s="220"/>
      <c r="L525" s="45"/>
      <c r="M525" s="221" t="s">
        <v>1</v>
      </c>
      <c r="N525" s="222" t="s">
        <v>41</v>
      </c>
      <c r="O525" s="92"/>
      <c r="P525" s="223">
        <f>O525*H525</f>
        <v>0</v>
      </c>
      <c r="Q525" s="223">
        <v>0</v>
      </c>
      <c r="R525" s="223">
        <f>Q525*H525</f>
        <v>0</v>
      </c>
      <c r="S525" s="223">
        <v>0</v>
      </c>
      <c r="T525" s="224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5" t="s">
        <v>237</v>
      </c>
      <c r="AT525" s="225" t="s">
        <v>149</v>
      </c>
      <c r="AU525" s="225" t="s">
        <v>83</v>
      </c>
      <c r="AY525" s="18" t="s">
        <v>147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8" t="s">
        <v>81</v>
      </c>
      <c r="BK525" s="226">
        <f>ROUND(I525*H525,2)</f>
        <v>0</v>
      </c>
      <c r="BL525" s="18" t="s">
        <v>237</v>
      </c>
      <c r="BM525" s="225" t="s">
        <v>894</v>
      </c>
    </row>
    <row r="526" spans="1:51" s="13" customFormat="1" ht="12">
      <c r="A526" s="13"/>
      <c r="B526" s="227"/>
      <c r="C526" s="228"/>
      <c r="D526" s="229" t="s">
        <v>155</v>
      </c>
      <c r="E526" s="230" t="s">
        <v>1</v>
      </c>
      <c r="F526" s="231" t="s">
        <v>895</v>
      </c>
      <c r="G526" s="228"/>
      <c r="H526" s="232">
        <v>30.933</v>
      </c>
      <c r="I526" s="233"/>
      <c r="J526" s="228"/>
      <c r="K526" s="228"/>
      <c r="L526" s="234"/>
      <c r="M526" s="235"/>
      <c r="N526" s="236"/>
      <c r="O526" s="236"/>
      <c r="P526" s="236"/>
      <c r="Q526" s="236"/>
      <c r="R526" s="236"/>
      <c r="S526" s="236"/>
      <c r="T526" s="23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8" t="s">
        <v>155</v>
      </c>
      <c r="AU526" s="238" t="s">
        <v>83</v>
      </c>
      <c r="AV526" s="13" t="s">
        <v>83</v>
      </c>
      <c r="AW526" s="13" t="s">
        <v>32</v>
      </c>
      <c r="AX526" s="13" t="s">
        <v>81</v>
      </c>
      <c r="AY526" s="238" t="s">
        <v>147</v>
      </c>
    </row>
    <row r="527" spans="1:65" s="2" customFormat="1" ht="16.5" customHeight="1">
      <c r="A527" s="39"/>
      <c r="B527" s="40"/>
      <c r="C527" s="260" t="s">
        <v>896</v>
      </c>
      <c r="D527" s="260" t="s">
        <v>263</v>
      </c>
      <c r="E527" s="261" t="s">
        <v>897</v>
      </c>
      <c r="F527" s="262" t="s">
        <v>898</v>
      </c>
      <c r="G527" s="263" t="s">
        <v>217</v>
      </c>
      <c r="H527" s="264">
        <v>0.01</v>
      </c>
      <c r="I527" s="265"/>
      <c r="J527" s="266">
        <f>ROUND(I527*H527,2)</f>
        <v>0</v>
      </c>
      <c r="K527" s="267"/>
      <c r="L527" s="268"/>
      <c r="M527" s="269" t="s">
        <v>1</v>
      </c>
      <c r="N527" s="270" t="s">
        <v>41</v>
      </c>
      <c r="O527" s="92"/>
      <c r="P527" s="223">
        <f>O527*H527</f>
        <v>0</v>
      </c>
      <c r="Q527" s="223">
        <v>1</v>
      </c>
      <c r="R527" s="223">
        <f>Q527*H527</f>
        <v>0.01</v>
      </c>
      <c r="S527" s="223">
        <v>0</v>
      </c>
      <c r="T527" s="224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25" t="s">
        <v>296</v>
      </c>
      <c r="AT527" s="225" t="s">
        <v>263</v>
      </c>
      <c r="AU527" s="225" t="s">
        <v>83</v>
      </c>
      <c r="AY527" s="18" t="s">
        <v>147</v>
      </c>
      <c r="BE527" s="226">
        <f>IF(N527="základní",J527,0)</f>
        <v>0</v>
      </c>
      <c r="BF527" s="226">
        <f>IF(N527="snížená",J527,0)</f>
        <v>0</v>
      </c>
      <c r="BG527" s="226">
        <f>IF(N527="zákl. přenesená",J527,0)</f>
        <v>0</v>
      </c>
      <c r="BH527" s="226">
        <f>IF(N527="sníž. přenesená",J527,0)</f>
        <v>0</v>
      </c>
      <c r="BI527" s="226">
        <f>IF(N527="nulová",J527,0)</f>
        <v>0</v>
      </c>
      <c r="BJ527" s="18" t="s">
        <v>81</v>
      </c>
      <c r="BK527" s="226">
        <f>ROUND(I527*H527,2)</f>
        <v>0</v>
      </c>
      <c r="BL527" s="18" t="s">
        <v>237</v>
      </c>
      <c r="BM527" s="225" t="s">
        <v>899</v>
      </c>
    </row>
    <row r="528" spans="1:51" s="13" customFormat="1" ht="12">
      <c r="A528" s="13"/>
      <c r="B528" s="227"/>
      <c r="C528" s="228"/>
      <c r="D528" s="229" t="s">
        <v>155</v>
      </c>
      <c r="E528" s="228"/>
      <c r="F528" s="231" t="s">
        <v>900</v>
      </c>
      <c r="G528" s="228"/>
      <c r="H528" s="232">
        <v>0.01</v>
      </c>
      <c r="I528" s="233"/>
      <c r="J528" s="228"/>
      <c r="K528" s="228"/>
      <c r="L528" s="234"/>
      <c r="M528" s="235"/>
      <c r="N528" s="236"/>
      <c r="O528" s="236"/>
      <c r="P528" s="236"/>
      <c r="Q528" s="236"/>
      <c r="R528" s="236"/>
      <c r="S528" s="236"/>
      <c r="T528" s="23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8" t="s">
        <v>155</v>
      </c>
      <c r="AU528" s="238" t="s">
        <v>83</v>
      </c>
      <c r="AV528" s="13" t="s">
        <v>83</v>
      </c>
      <c r="AW528" s="13" t="s">
        <v>4</v>
      </c>
      <c r="AX528" s="13" t="s">
        <v>81</v>
      </c>
      <c r="AY528" s="238" t="s">
        <v>147</v>
      </c>
    </row>
    <row r="529" spans="1:65" s="2" customFormat="1" ht="24.15" customHeight="1">
      <c r="A529" s="39"/>
      <c r="B529" s="40"/>
      <c r="C529" s="213" t="s">
        <v>901</v>
      </c>
      <c r="D529" s="213" t="s">
        <v>149</v>
      </c>
      <c r="E529" s="214" t="s">
        <v>902</v>
      </c>
      <c r="F529" s="215" t="s">
        <v>903</v>
      </c>
      <c r="G529" s="216" t="s">
        <v>152</v>
      </c>
      <c r="H529" s="217">
        <v>6.516</v>
      </c>
      <c r="I529" s="218"/>
      <c r="J529" s="219">
        <f>ROUND(I529*H529,2)</f>
        <v>0</v>
      </c>
      <c r="K529" s="220"/>
      <c r="L529" s="45"/>
      <c r="M529" s="221" t="s">
        <v>1</v>
      </c>
      <c r="N529" s="222" t="s">
        <v>41</v>
      </c>
      <c r="O529" s="92"/>
      <c r="P529" s="223">
        <f>O529*H529</f>
        <v>0</v>
      </c>
      <c r="Q529" s="223">
        <v>0</v>
      </c>
      <c r="R529" s="223">
        <f>Q529*H529</f>
        <v>0</v>
      </c>
      <c r="S529" s="223">
        <v>0</v>
      </c>
      <c r="T529" s="224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5" t="s">
        <v>237</v>
      </c>
      <c r="AT529" s="225" t="s">
        <v>149</v>
      </c>
      <c r="AU529" s="225" t="s">
        <v>83</v>
      </c>
      <c r="AY529" s="18" t="s">
        <v>147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8" t="s">
        <v>81</v>
      </c>
      <c r="BK529" s="226">
        <f>ROUND(I529*H529,2)</f>
        <v>0</v>
      </c>
      <c r="BL529" s="18" t="s">
        <v>237</v>
      </c>
      <c r="BM529" s="225" t="s">
        <v>904</v>
      </c>
    </row>
    <row r="530" spans="1:51" s="13" customFormat="1" ht="12">
      <c r="A530" s="13"/>
      <c r="B530" s="227"/>
      <c r="C530" s="228"/>
      <c r="D530" s="229" t="s">
        <v>155</v>
      </c>
      <c r="E530" s="230" t="s">
        <v>1</v>
      </c>
      <c r="F530" s="231" t="s">
        <v>905</v>
      </c>
      <c r="G530" s="228"/>
      <c r="H530" s="232">
        <v>6.516</v>
      </c>
      <c r="I530" s="233"/>
      <c r="J530" s="228"/>
      <c r="K530" s="228"/>
      <c r="L530" s="234"/>
      <c r="M530" s="235"/>
      <c r="N530" s="236"/>
      <c r="O530" s="236"/>
      <c r="P530" s="236"/>
      <c r="Q530" s="236"/>
      <c r="R530" s="236"/>
      <c r="S530" s="236"/>
      <c r="T530" s="23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8" t="s">
        <v>155</v>
      </c>
      <c r="AU530" s="238" t="s">
        <v>83</v>
      </c>
      <c r="AV530" s="13" t="s">
        <v>83</v>
      </c>
      <c r="AW530" s="13" t="s">
        <v>32</v>
      </c>
      <c r="AX530" s="13" t="s">
        <v>81</v>
      </c>
      <c r="AY530" s="238" t="s">
        <v>147</v>
      </c>
    </row>
    <row r="531" spans="1:65" s="2" customFormat="1" ht="16.5" customHeight="1">
      <c r="A531" s="39"/>
      <c r="B531" s="40"/>
      <c r="C531" s="260" t="s">
        <v>906</v>
      </c>
      <c r="D531" s="260" t="s">
        <v>263</v>
      </c>
      <c r="E531" s="261" t="s">
        <v>897</v>
      </c>
      <c r="F531" s="262" t="s">
        <v>898</v>
      </c>
      <c r="G531" s="263" t="s">
        <v>217</v>
      </c>
      <c r="H531" s="264">
        <v>0.002</v>
      </c>
      <c r="I531" s="265"/>
      <c r="J531" s="266">
        <f>ROUND(I531*H531,2)</f>
        <v>0</v>
      </c>
      <c r="K531" s="267"/>
      <c r="L531" s="268"/>
      <c r="M531" s="269" t="s">
        <v>1</v>
      </c>
      <c r="N531" s="270" t="s">
        <v>41</v>
      </c>
      <c r="O531" s="92"/>
      <c r="P531" s="223">
        <f>O531*H531</f>
        <v>0</v>
      </c>
      <c r="Q531" s="223">
        <v>1</v>
      </c>
      <c r="R531" s="223">
        <f>Q531*H531</f>
        <v>0.002</v>
      </c>
      <c r="S531" s="223">
        <v>0</v>
      </c>
      <c r="T531" s="224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25" t="s">
        <v>296</v>
      </c>
      <c r="AT531" s="225" t="s">
        <v>263</v>
      </c>
      <c r="AU531" s="225" t="s">
        <v>83</v>
      </c>
      <c r="AY531" s="18" t="s">
        <v>147</v>
      </c>
      <c r="BE531" s="226">
        <f>IF(N531="základní",J531,0)</f>
        <v>0</v>
      </c>
      <c r="BF531" s="226">
        <f>IF(N531="snížená",J531,0)</f>
        <v>0</v>
      </c>
      <c r="BG531" s="226">
        <f>IF(N531="zákl. přenesená",J531,0)</f>
        <v>0</v>
      </c>
      <c r="BH531" s="226">
        <f>IF(N531="sníž. přenesená",J531,0)</f>
        <v>0</v>
      </c>
      <c r="BI531" s="226">
        <f>IF(N531="nulová",J531,0)</f>
        <v>0</v>
      </c>
      <c r="BJ531" s="18" t="s">
        <v>81</v>
      </c>
      <c r="BK531" s="226">
        <f>ROUND(I531*H531,2)</f>
        <v>0</v>
      </c>
      <c r="BL531" s="18" t="s">
        <v>237</v>
      </c>
      <c r="BM531" s="225" t="s">
        <v>907</v>
      </c>
    </row>
    <row r="532" spans="1:51" s="13" customFormat="1" ht="12">
      <c r="A532" s="13"/>
      <c r="B532" s="227"/>
      <c r="C532" s="228"/>
      <c r="D532" s="229" t="s">
        <v>155</v>
      </c>
      <c r="E532" s="228"/>
      <c r="F532" s="231" t="s">
        <v>908</v>
      </c>
      <c r="G532" s="228"/>
      <c r="H532" s="232">
        <v>0.002</v>
      </c>
      <c r="I532" s="233"/>
      <c r="J532" s="228"/>
      <c r="K532" s="228"/>
      <c r="L532" s="234"/>
      <c r="M532" s="235"/>
      <c r="N532" s="236"/>
      <c r="O532" s="236"/>
      <c r="P532" s="236"/>
      <c r="Q532" s="236"/>
      <c r="R532" s="236"/>
      <c r="S532" s="236"/>
      <c r="T532" s="237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8" t="s">
        <v>155</v>
      </c>
      <c r="AU532" s="238" t="s">
        <v>83</v>
      </c>
      <c r="AV532" s="13" t="s">
        <v>83</v>
      </c>
      <c r="AW532" s="13" t="s">
        <v>4</v>
      </c>
      <c r="AX532" s="13" t="s">
        <v>81</v>
      </c>
      <c r="AY532" s="238" t="s">
        <v>147</v>
      </c>
    </row>
    <row r="533" spans="1:65" s="2" customFormat="1" ht="24.15" customHeight="1">
      <c r="A533" s="39"/>
      <c r="B533" s="40"/>
      <c r="C533" s="213" t="s">
        <v>909</v>
      </c>
      <c r="D533" s="213" t="s">
        <v>149</v>
      </c>
      <c r="E533" s="214" t="s">
        <v>910</v>
      </c>
      <c r="F533" s="215" t="s">
        <v>911</v>
      </c>
      <c r="G533" s="216" t="s">
        <v>152</v>
      </c>
      <c r="H533" s="217">
        <v>30.933</v>
      </c>
      <c r="I533" s="218"/>
      <c r="J533" s="219">
        <f>ROUND(I533*H533,2)</f>
        <v>0</v>
      </c>
      <c r="K533" s="220"/>
      <c r="L533" s="45"/>
      <c r="M533" s="221" t="s">
        <v>1</v>
      </c>
      <c r="N533" s="222" t="s">
        <v>41</v>
      </c>
      <c r="O533" s="92"/>
      <c r="P533" s="223">
        <f>O533*H533</f>
        <v>0</v>
      </c>
      <c r="Q533" s="223">
        <v>0.0004</v>
      </c>
      <c r="R533" s="223">
        <f>Q533*H533</f>
        <v>0.0123732</v>
      </c>
      <c r="S533" s="223">
        <v>0</v>
      </c>
      <c r="T533" s="224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5" t="s">
        <v>237</v>
      </c>
      <c r="AT533" s="225" t="s">
        <v>149</v>
      </c>
      <c r="AU533" s="225" t="s">
        <v>83</v>
      </c>
      <c r="AY533" s="18" t="s">
        <v>147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8" t="s">
        <v>81</v>
      </c>
      <c r="BK533" s="226">
        <f>ROUND(I533*H533,2)</f>
        <v>0</v>
      </c>
      <c r="BL533" s="18" t="s">
        <v>237</v>
      </c>
      <c r="BM533" s="225" t="s">
        <v>912</v>
      </c>
    </row>
    <row r="534" spans="1:65" s="2" customFormat="1" ht="44.25" customHeight="1">
      <c r="A534" s="39"/>
      <c r="B534" s="40"/>
      <c r="C534" s="260" t="s">
        <v>913</v>
      </c>
      <c r="D534" s="260" t="s">
        <v>263</v>
      </c>
      <c r="E534" s="261" t="s">
        <v>914</v>
      </c>
      <c r="F534" s="262" t="s">
        <v>915</v>
      </c>
      <c r="G534" s="263" t="s">
        <v>152</v>
      </c>
      <c r="H534" s="264">
        <v>36.052</v>
      </c>
      <c r="I534" s="265"/>
      <c r="J534" s="266">
        <f>ROUND(I534*H534,2)</f>
        <v>0</v>
      </c>
      <c r="K534" s="267"/>
      <c r="L534" s="268"/>
      <c r="M534" s="269" t="s">
        <v>1</v>
      </c>
      <c r="N534" s="270" t="s">
        <v>41</v>
      </c>
      <c r="O534" s="92"/>
      <c r="P534" s="223">
        <f>O534*H534</f>
        <v>0</v>
      </c>
      <c r="Q534" s="223">
        <v>0.0054</v>
      </c>
      <c r="R534" s="223">
        <f>Q534*H534</f>
        <v>0.19468080000000001</v>
      </c>
      <c r="S534" s="223">
        <v>0</v>
      </c>
      <c r="T534" s="224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25" t="s">
        <v>296</v>
      </c>
      <c r="AT534" s="225" t="s">
        <v>263</v>
      </c>
      <c r="AU534" s="225" t="s">
        <v>83</v>
      </c>
      <c r="AY534" s="18" t="s">
        <v>147</v>
      </c>
      <c r="BE534" s="226">
        <f>IF(N534="základní",J534,0)</f>
        <v>0</v>
      </c>
      <c r="BF534" s="226">
        <f>IF(N534="snížená",J534,0)</f>
        <v>0</v>
      </c>
      <c r="BG534" s="226">
        <f>IF(N534="zákl. přenesená",J534,0)</f>
        <v>0</v>
      </c>
      <c r="BH534" s="226">
        <f>IF(N534="sníž. přenesená",J534,0)</f>
        <v>0</v>
      </c>
      <c r="BI534" s="226">
        <f>IF(N534="nulová",J534,0)</f>
        <v>0</v>
      </c>
      <c r="BJ534" s="18" t="s">
        <v>81</v>
      </c>
      <c r="BK534" s="226">
        <f>ROUND(I534*H534,2)</f>
        <v>0</v>
      </c>
      <c r="BL534" s="18" t="s">
        <v>237</v>
      </c>
      <c r="BM534" s="225" t="s">
        <v>916</v>
      </c>
    </row>
    <row r="535" spans="1:51" s="13" customFormat="1" ht="12">
      <c r="A535" s="13"/>
      <c r="B535" s="227"/>
      <c r="C535" s="228"/>
      <c r="D535" s="229" t="s">
        <v>155</v>
      </c>
      <c r="E535" s="228"/>
      <c r="F535" s="231" t="s">
        <v>917</v>
      </c>
      <c r="G535" s="228"/>
      <c r="H535" s="232">
        <v>36.052</v>
      </c>
      <c r="I535" s="233"/>
      <c r="J535" s="228"/>
      <c r="K535" s="228"/>
      <c r="L535" s="234"/>
      <c r="M535" s="235"/>
      <c r="N535" s="236"/>
      <c r="O535" s="236"/>
      <c r="P535" s="236"/>
      <c r="Q535" s="236"/>
      <c r="R535" s="236"/>
      <c r="S535" s="236"/>
      <c r="T535" s="237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8" t="s">
        <v>155</v>
      </c>
      <c r="AU535" s="238" t="s">
        <v>83</v>
      </c>
      <c r="AV535" s="13" t="s">
        <v>83</v>
      </c>
      <c r="AW535" s="13" t="s">
        <v>4</v>
      </c>
      <c r="AX535" s="13" t="s">
        <v>81</v>
      </c>
      <c r="AY535" s="238" t="s">
        <v>147</v>
      </c>
    </row>
    <row r="536" spans="1:65" s="2" customFormat="1" ht="24.15" customHeight="1">
      <c r="A536" s="39"/>
      <c r="B536" s="40"/>
      <c r="C536" s="213" t="s">
        <v>918</v>
      </c>
      <c r="D536" s="213" t="s">
        <v>149</v>
      </c>
      <c r="E536" s="214" t="s">
        <v>919</v>
      </c>
      <c r="F536" s="215" t="s">
        <v>920</v>
      </c>
      <c r="G536" s="216" t="s">
        <v>152</v>
      </c>
      <c r="H536" s="217">
        <v>6.516</v>
      </c>
      <c r="I536" s="218"/>
      <c r="J536" s="219">
        <f>ROUND(I536*H536,2)</f>
        <v>0</v>
      </c>
      <c r="K536" s="220"/>
      <c r="L536" s="45"/>
      <c r="M536" s="221" t="s">
        <v>1</v>
      </c>
      <c r="N536" s="222" t="s">
        <v>41</v>
      </c>
      <c r="O536" s="92"/>
      <c r="P536" s="223">
        <f>O536*H536</f>
        <v>0</v>
      </c>
      <c r="Q536" s="223">
        <v>0.0004</v>
      </c>
      <c r="R536" s="223">
        <f>Q536*H536</f>
        <v>0.0026064</v>
      </c>
      <c r="S536" s="223">
        <v>0</v>
      </c>
      <c r="T536" s="224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25" t="s">
        <v>237</v>
      </c>
      <c r="AT536" s="225" t="s">
        <v>149</v>
      </c>
      <c r="AU536" s="225" t="s">
        <v>83</v>
      </c>
      <c r="AY536" s="18" t="s">
        <v>147</v>
      </c>
      <c r="BE536" s="226">
        <f>IF(N536="základní",J536,0)</f>
        <v>0</v>
      </c>
      <c r="BF536" s="226">
        <f>IF(N536="snížená",J536,0)</f>
        <v>0</v>
      </c>
      <c r="BG536" s="226">
        <f>IF(N536="zákl. přenesená",J536,0)</f>
        <v>0</v>
      </c>
      <c r="BH536" s="226">
        <f>IF(N536="sníž. přenesená",J536,0)</f>
        <v>0</v>
      </c>
      <c r="BI536" s="226">
        <f>IF(N536="nulová",J536,0)</f>
        <v>0</v>
      </c>
      <c r="BJ536" s="18" t="s">
        <v>81</v>
      </c>
      <c r="BK536" s="226">
        <f>ROUND(I536*H536,2)</f>
        <v>0</v>
      </c>
      <c r="BL536" s="18" t="s">
        <v>237</v>
      </c>
      <c r="BM536" s="225" t="s">
        <v>921</v>
      </c>
    </row>
    <row r="537" spans="1:51" s="13" customFormat="1" ht="12">
      <c r="A537" s="13"/>
      <c r="B537" s="227"/>
      <c r="C537" s="228"/>
      <c r="D537" s="229" t="s">
        <v>155</v>
      </c>
      <c r="E537" s="230" t="s">
        <v>1</v>
      </c>
      <c r="F537" s="231" t="s">
        <v>905</v>
      </c>
      <c r="G537" s="228"/>
      <c r="H537" s="232">
        <v>6.516</v>
      </c>
      <c r="I537" s="233"/>
      <c r="J537" s="228"/>
      <c r="K537" s="228"/>
      <c r="L537" s="234"/>
      <c r="M537" s="235"/>
      <c r="N537" s="236"/>
      <c r="O537" s="236"/>
      <c r="P537" s="236"/>
      <c r="Q537" s="236"/>
      <c r="R537" s="236"/>
      <c r="S537" s="236"/>
      <c r="T537" s="23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8" t="s">
        <v>155</v>
      </c>
      <c r="AU537" s="238" t="s">
        <v>83</v>
      </c>
      <c r="AV537" s="13" t="s">
        <v>83</v>
      </c>
      <c r="AW537" s="13" t="s">
        <v>32</v>
      </c>
      <c r="AX537" s="13" t="s">
        <v>81</v>
      </c>
      <c r="AY537" s="238" t="s">
        <v>147</v>
      </c>
    </row>
    <row r="538" spans="1:65" s="2" customFormat="1" ht="44.25" customHeight="1">
      <c r="A538" s="39"/>
      <c r="B538" s="40"/>
      <c r="C538" s="260" t="s">
        <v>922</v>
      </c>
      <c r="D538" s="260" t="s">
        <v>263</v>
      </c>
      <c r="E538" s="261" t="s">
        <v>914</v>
      </c>
      <c r="F538" s="262" t="s">
        <v>915</v>
      </c>
      <c r="G538" s="263" t="s">
        <v>152</v>
      </c>
      <c r="H538" s="264">
        <v>7.956</v>
      </c>
      <c r="I538" s="265"/>
      <c r="J538" s="266">
        <f>ROUND(I538*H538,2)</f>
        <v>0</v>
      </c>
      <c r="K538" s="267"/>
      <c r="L538" s="268"/>
      <c r="M538" s="269" t="s">
        <v>1</v>
      </c>
      <c r="N538" s="270" t="s">
        <v>41</v>
      </c>
      <c r="O538" s="92"/>
      <c r="P538" s="223">
        <f>O538*H538</f>
        <v>0</v>
      </c>
      <c r="Q538" s="223">
        <v>0.0054</v>
      </c>
      <c r="R538" s="223">
        <f>Q538*H538</f>
        <v>0.042962400000000005</v>
      </c>
      <c r="S538" s="223">
        <v>0</v>
      </c>
      <c r="T538" s="224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25" t="s">
        <v>296</v>
      </c>
      <c r="AT538" s="225" t="s">
        <v>263</v>
      </c>
      <c r="AU538" s="225" t="s">
        <v>83</v>
      </c>
      <c r="AY538" s="18" t="s">
        <v>147</v>
      </c>
      <c r="BE538" s="226">
        <f>IF(N538="základní",J538,0)</f>
        <v>0</v>
      </c>
      <c r="BF538" s="226">
        <f>IF(N538="snížená",J538,0)</f>
        <v>0</v>
      </c>
      <c r="BG538" s="226">
        <f>IF(N538="zákl. přenesená",J538,0)</f>
        <v>0</v>
      </c>
      <c r="BH538" s="226">
        <f>IF(N538="sníž. přenesená",J538,0)</f>
        <v>0</v>
      </c>
      <c r="BI538" s="226">
        <f>IF(N538="nulová",J538,0)</f>
        <v>0</v>
      </c>
      <c r="BJ538" s="18" t="s">
        <v>81</v>
      </c>
      <c r="BK538" s="226">
        <f>ROUND(I538*H538,2)</f>
        <v>0</v>
      </c>
      <c r="BL538" s="18" t="s">
        <v>237</v>
      </c>
      <c r="BM538" s="225" t="s">
        <v>923</v>
      </c>
    </row>
    <row r="539" spans="1:51" s="13" customFormat="1" ht="12">
      <c r="A539" s="13"/>
      <c r="B539" s="227"/>
      <c r="C539" s="228"/>
      <c r="D539" s="229" t="s">
        <v>155</v>
      </c>
      <c r="E539" s="228"/>
      <c r="F539" s="231" t="s">
        <v>924</v>
      </c>
      <c r="G539" s="228"/>
      <c r="H539" s="232">
        <v>7.956</v>
      </c>
      <c r="I539" s="233"/>
      <c r="J539" s="228"/>
      <c r="K539" s="228"/>
      <c r="L539" s="234"/>
      <c r="M539" s="235"/>
      <c r="N539" s="236"/>
      <c r="O539" s="236"/>
      <c r="P539" s="236"/>
      <c r="Q539" s="236"/>
      <c r="R539" s="236"/>
      <c r="S539" s="236"/>
      <c r="T539" s="237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8" t="s">
        <v>155</v>
      </c>
      <c r="AU539" s="238" t="s">
        <v>83</v>
      </c>
      <c r="AV539" s="13" t="s">
        <v>83</v>
      </c>
      <c r="AW539" s="13" t="s">
        <v>4</v>
      </c>
      <c r="AX539" s="13" t="s">
        <v>81</v>
      </c>
      <c r="AY539" s="238" t="s">
        <v>147</v>
      </c>
    </row>
    <row r="540" spans="1:65" s="2" customFormat="1" ht="24.15" customHeight="1">
      <c r="A540" s="39"/>
      <c r="B540" s="40"/>
      <c r="C540" s="213" t="s">
        <v>925</v>
      </c>
      <c r="D540" s="213" t="s">
        <v>149</v>
      </c>
      <c r="E540" s="214" t="s">
        <v>926</v>
      </c>
      <c r="F540" s="215" t="s">
        <v>927</v>
      </c>
      <c r="G540" s="216" t="s">
        <v>217</v>
      </c>
      <c r="H540" s="217">
        <v>0.265</v>
      </c>
      <c r="I540" s="218"/>
      <c r="J540" s="219">
        <f>ROUND(I540*H540,2)</f>
        <v>0</v>
      </c>
      <c r="K540" s="220"/>
      <c r="L540" s="45"/>
      <c r="M540" s="221" t="s">
        <v>1</v>
      </c>
      <c r="N540" s="222" t="s">
        <v>41</v>
      </c>
      <c r="O540" s="92"/>
      <c r="P540" s="223">
        <f>O540*H540</f>
        <v>0</v>
      </c>
      <c r="Q540" s="223">
        <v>0</v>
      </c>
      <c r="R540" s="223">
        <f>Q540*H540</f>
        <v>0</v>
      </c>
      <c r="S540" s="223">
        <v>0</v>
      </c>
      <c r="T540" s="224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25" t="s">
        <v>237</v>
      </c>
      <c r="AT540" s="225" t="s">
        <v>149</v>
      </c>
      <c r="AU540" s="225" t="s">
        <v>83</v>
      </c>
      <c r="AY540" s="18" t="s">
        <v>147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8" t="s">
        <v>81</v>
      </c>
      <c r="BK540" s="226">
        <f>ROUND(I540*H540,2)</f>
        <v>0</v>
      </c>
      <c r="BL540" s="18" t="s">
        <v>237</v>
      </c>
      <c r="BM540" s="225" t="s">
        <v>928</v>
      </c>
    </row>
    <row r="541" spans="1:63" s="12" customFormat="1" ht="22.8" customHeight="1">
      <c r="A541" s="12"/>
      <c r="B541" s="197"/>
      <c r="C541" s="198"/>
      <c r="D541" s="199" t="s">
        <v>75</v>
      </c>
      <c r="E541" s="211" t="s">
        <v>929</v>
      </c>
      <c r="F541" s="211" t="s">
        <v>930</v>
      </c>
      <c r="G541" s="198"/>
      <c r="H541" s="198"/>
      <c r="I541" s="201"/>
      <c r="J541" s="212">
        <f>BK541</f>
        <v>0</v>
      </c>
      <c r="K541" s="198"/>
      <c r="L541" s="203"/>
      <c r="M541" s="204"/>
      <c r="N541" s="205"/>
      <c r="O541" s="205"/>
      <c r="P541" s="206">
        <f>SUM(P542:P544)</f>
        <v>0</v>
      </c>
      <c r="Q541" s="205"/>
      <c r="R541" s="206">
        <f>SUM(R542:R544)</f>
        <v>1.668972</v>
      </c>
      <c r="S541" s="205"/>
      <c r="T541" s="207">
        <f>SUM(T542:T544)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08" t="s">
        <v>83</v>
      </c>
      <c r="AT541" s="209" t="s">
        <v>75</v>
      </c>
      <c r="AU541" s="209" t="s">
        <v>81</v>
      </c>
      <c r="AY541" s="208" t="s">
        <v>147</v>
      </c>
      <c r="BK541" s="210">
        <f>SUM(BK542:BK544)</f>
        <v>0</v>
      </c>
    </row>
    <row r="542" spans="1:65" s="2" customFormat="1" ht="24.15" customHeight="1">
      <c r="A542" s="39"/>
      <c r="B542" s="40"/>
      <c r="C542" s="213" t="s">
        <v>931</v>
      </c>
      <c r="D542" s="213" t="s">
        <v>149</v>
      </c>
      <c r="E542" s="214" t="s">
        <v>932</v>
      </c>
      <c r="F542" s="215" t="s">
        <v>933</v>
      </c>
      <c r="G542" s="216" t="s">
        <v>167</v>
      </c>
      <c r="H542" s="217">
        <v>36.282</v>
      </c>
      <c r="I542" s="218"/>
      <c r="J542" s="219">
        <f>ROUND(I542*H542,2)</f>
        <v>0</v>
      </c>
      <c r="K542" s="220"/>
      <c r="L542" s="45"/>
      <c r="M542" s="221" t="s">
        <v>1</v>
      </c>
      <c r="N542" s="222" t="s">
        <v>41</v>
      </c>
      <c r="O542" s="92"/>
      <c r="P542" s="223">
        <f>O542*H542</f>
        <v>0</v>
      </c>
      <c r="Q542" s="223">
        <v>0.046</v>
      </c>
      <c r="R542" s="223">
        <f>Q542*H542</f>
        <v>1.668972</v>
      </c>
      <c r="S542" s="223">
        <v>0</v>
      </c>
      <c r="T542" s="224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25" t="s">
        <v>237</v>
      </c>
      <c r="AT542" s="225" t="s">
        <v>149</v>
      </c>
      <c r="AU542" s="225" t="s">
        <v>83</v>
      </c>
      <c r="AY542" s="18" t="s">
        <v>147</v>
      </c>
      <c r="BE542" s="226">
        <f>IF(N542="základní",J542,0)</f>
        <v>0</v>
      </c>
      <c r="BF542" s="226">
        <f>IF(N542="snížená",J542,0)</f>
        <v>0</v>
      </c>
      <c r="BG542" s="226">
        <f>IF(N542="zákl. přenesená",J542,0)</f>
        <v>0</v>
      </c>
      <c r="BH542" s="226">
        <f>IF(N542="sníž. přenesená",J542,0)</f>
        <v>0</v>
      </c>
      <c r="BI542" s="226">
        <f>IF(N542="nulová",J542,0)</f>
        <v>0</v>
      </c>
      <c r="BJ542" s="18" t="s">
        <v>81</v>
      </c>
      <c r="BK542" s="226">
        <f>ROUND(I542*H542,2)</f>
        <v>0</v>
      </c>
      <c r="BL542" s="18" t="s">
        <v>237</v>
      </c>
      <c r="BM542" s="225" t="s">
        <v>934</v>
      </c>
    </row>
    <row r="543" spans="1:51" s="13" customFormat="1" ht="12">
      <c r="A543" s="13"/>
      <c r="B543" s="227"/>
      <c r="C543" s="228"/>
      <c r="D543" s="229" t="s">
        <v>155</v>
      </c>
      <c r="E543" s="230" t="s">
        <v>1</v>
      </c>
      <c r="F543" s="231" t="s">
        <v>935</v>
      </c>
      <c r="G543" s="228"/>
      <c r="H543" s="232">
        <v>36.282</v>
      </c>
      <c r="I543" s="233"/>
      <c r="J543" s="228"/>
      <c r="K543" s="228"/>
      <c r="L543" s="234"/>
      <c r="M543" s="235"/>
      <c r="N543" s="236"/>
      <c r="O543" s="236"/>
      <c r="P543" s="236"/>
      <c r="Q543" s="236"/>
      <c r="R543" s="236"/>
      <c r="S543" s="236"/>
      <c r="T543" s="23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8" t="s">
        <v>155</v>
      </c>
      <c r="AU543" s="238" t="s">
        <v>83</v>
      </c>
      <c r="AV543" s="13" t="s">
        <v>83</v>
      </c>
      <c r="AW543" s="13" t="s">
        <v>32</v>
      </c>
      <c r="AX543" s="13" t="s">
        <v>81</v>
      </c>
      <c r="AY543" s="238" t="s">
        <v>147</v>
      </c>
    </row>
    <row r="544" spans="1:65" s="2" customFormat="1" ht="24.15" customHeight="1">
      <c r="A544" s="39"/>
      <c r="B544" s="40"/>
      <c r="C544" s="213" t="s">
        <v>936</v>
      </c>
      <c r="D544" s="213" t="s">
        <v>149</v>
      </c>
      <c r="E544" s="214" t="s">
        <v>937</v>
      </c>
      <c r="F544" s="215" t="s">
        <v>938</v>
      </c>
      <c r="G544" s="216" t="s">
        <v>217</v>
      </c>
      <c r="H544" s="217">
        <v>1.669</v>
      </c>
      <c r="I544" s="218"/>
      <c r="J544" s="219">
        <f>ROUND(I544*H544,2)</f>
        <v>0</v>
      </c>
      <c r="K544" s="220"/>
      <c r="L544" s="45"/>
      <c r="M544" s="221" t="s">
        <v>1</v>
      </c>
      <c r="N544" s="222" t="s">
        <v>41</v>
      </c>
      <c r="O544" s="92"/>
      <c r="P544" s="223">
        <f>O544*H544</f>
        <v>0</v>
      </c>
      <c r="Q544" s="223">
        <v>0</v>
      </c>
      <c r="R544" s="223">
        <f>Q544*H544</f>
        <v>0</v>
      </c>
      <c r="S544" s="223">
        <v>0</v>
      </c>
      <c r="T544" s="224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25" t="s">
        <v>237</v>
      </c>
      <c r="AT544" s="225" t="s">
        <v>149</v>
      </c>
      <c r="AU544" s="225" t="s">
        <v>83</v>
      </c>
      <c r="AY544" s="18" t="s">
        <v>147</v>
      </c>
      <c r="BE544" s="226">
        <f>IF(N544="základní",J544,0)</f>
        <v>0</v>
      </c>
      <c r="BF544" s="226">
        <f>IF(N544="snížená",J544,0)</f>
        <v>0</v>
      </c>
      <c r="BG544" s="226">
        <f>IF(N544="zákl. přenesená",J544,0)</f>
        <v>0</v>
      </c>
      <c r="BH544" s="226">
        <f>IF(N544="sníž. přenesená",J544,0)</f>
        <v>0</v>
      </c>
      <c r="BI544" s="226">
        <f>IF(N544="nulová",J544,0)</f>
        <v>0</v>
      </c>
      <c r="BJ544" s="18" t="s">
        <v>81</v>
      </c>
      <c r="BK544" s="226">
        <f>ROUND(I544*H544,2)</f>
        <v>0</v>
      </c>
      <c r="BL544" s="18" t="s">
        <v>237</v>
      </c>
      <c r="BM544" s="225" t="s">
        <v>939</v>
      </c>
    </row>
    <row r="545" spans="1:63" s="12" customFormat="1" ht="22.8" customHeight="1">
      <c r="A545" s="12"/>
      <c r="B545" s="197"/>
      <c r="C545" s="198"/>
      <c r="D545" s="199" t="s">
        <v>75</v>
      </c>
      <c r="E545" s="211" t="s">
        <v>940</v>
      </c>
      <c r="F545" s="211" t="s">
        <v>941</v>
      </c>
      <c r="G545" s="198"/>
      <c r="H545" s="198"/>
      <c r="I545" s="201"/>
      <c r="J545" s="212">
        <f>BK545</f>
        <v>0</v>
      </c>
      <c r="K545" s="198"/>
      <c r="L545" s="203"/>
      <c r="M545" s="204"/>
      <c r="N545" s="205"/>
      <c r="O545" s="205"/>
      <c r="P545" s="206">
        <f>SUM(P546:P596)</f>
        <v>0</v>
      </c>
      <c r="Q545" s="205"/>
      <c r="R545" s="206">
        <f>SUM(R546:R596)</f>
        <v>0.4847300000000001</v>
      </c>
      <c r="S545" s="205"/>
      <c r="T545" s="207">
        <f>SUM(T546:T596)</f>
        <v>0</v>
      </c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R545" s="208" t="s">
        <v>83</v>
      </c>
      <c r="AT545" s="209" t="s">
        <v>75</v>
      </c>
      <c r="AU545" s="209" t="s">
        <v>81</v>
      </c>
      <c r="AY545" s="208" t="s">
        <v>147</v>
      </c>
      <c r="BK545" s="210">
        <f>SUM(BK546:BK596)</f>
        <v>0</v>
      </c>
    </row>
    <row r="546" spans="1:65" s="2" customFormat="1" ht="16.5" customHeight="1">
      <c r="A546" s="39"/>
      <c r="B546" s="40"/>
      <c r="C546" s="213" t="s">
        <v>942</v>
      </c>
      <c r="D546" s="213" t="s">
        <v>149</v>
      </c>
      <c r="E546" s="214" t="s">
        <v>943</v>
      </c>
      <c r="F546" s="215" t="s">
        <v>944</v>
      </c>
      <c r="G546" s="216" t="s">
        <v>612</v>
      </c>
      <c r="H546" s="217">
        <v>1</v>
      </c>
      <c r="I546" s="218"/>
      <c r="J546" s="219">
        <f>ROUND(I546*H546,2)</f>
        <v>0</v>
      </c>
      <c r="K546" s="220"/>
      <c r="L546" s="45"/>
      <c r="M546" s="221" t="s">
        <v>1</v>
      </c>
      <c r="N546" s="222" t="s">
        <v>41</v>
      </c>
      <c r="O546" s="92"/>
      <c r="P546" s="223">
        <f>O546*H546</f>
        <v>0</v>
      </c>
      <c r="Q546" s="223">
        <v>0.00744</v>
      </c>
      <c r="R546" s="223">
        <f>Q546*H546</f>
        <v>0.00744</v>
      </c>
      <c r="S546" s="223">
        <v>0</v>
      </c>
      <c r="T546" s="224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25" t="s">
        <v>237</v>
      </c>
      <c r="AT546" s="225" t="s">
        <v>149</v>
      </c>
      <c r="AU546" s="225" t="s">
        <v>83</v>
      </c>
      <c r="AY546" s="18" t="s">
        <v>147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8" t="s">
        <v>81</v>
      </c>
      <c r="BK546" s="226">
        <f>ROUND(I546*H546,2)</f>
        <v>0</v>
      </c>
      <c r="BL546" s="18" t="s">
        <v>237</v>
      </c>
      <c r="BM546" s="225" t="s">
        <v>945</v>
      </c>
    </row>
    <row r="547" spans="1:65" s="2" customFormat="1" ht="16.5" customHeight="1">
      <c r="A547" s="39"/>
      <c r="B547" s="40"/>
      <c r="C547" s="213" t="s">
        <v>946</v>
      </c>
      <c r="D547" s="213" t="s">
        <v>149</v>
      </c>
      <c r="E547" s="214" t="s">
        <v>947</v>
      </c>
      <c r="F547" s="215" t="s">
        <v>948</v>
      </c>
      <c r="G547" s="216" t="s">
        <v>612</v>
      </c>
      <c r="H547" s="217">
        <v>1</v>
      </c>
      <c r="I547" s="218"/>
      <c r="J547" s="219">
        <f>ROUND(I547*H547,2)</f>
        <v>0</v>
      </c>
      <c r="K547" s="220"/>
      <c r="L547" s="45"/>
      <c r="M547" s="221" t="s">
        <v>1</v>
      </c>
      <c r="N547" s="222" t="s">
        <v>41</v>
      </c>
      <c r="O547" s="92"/>
      <c r="P547" s="223">
        <f>O547*H547</f>
        <v>0</v>
      </c>
      <c r="Q547" s="223">
        <v>0.00744</v>
      </c>
      <c r="R547" s="223">
        <f>Q547*H547</f>
        <v>0.00744</v>
      </c>
      <c r="S547" s="223">
        <v>0</v>
      </c>
      <c r="T547" s="224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25" t="s">
        <v>237</v>
      </c>
      <c r="AT547" s="225" t="s">
        <v>149</v>
      </c>
      <c r="AU547" s="225" t="s">
        <v>83</v>
      </c>
      <c r="AY547" s="18" t="s">
        <v>147</v>
      </c>
      <c r="BE547" s="226">
        <f>IF(N547="základní",J547,0)</f>
        <v>0</v>
      </c>
      <c r="BF547" s="226">
        <f>IF(N547="snížená",J547,0)</f>
        <v>0</v>
      </c>
      <c r="BG547" s="226">
        <f>IF(N547="zákl. přenesená",J547,0)</f>
        <v>0</v>
      </c>
      <c r="BH547" s="226">
        <f>IF(N547="sníž. přenesená",J547,0)</f>
        <v>0</v>
      </c>
      <c r="BI547" s="226">
        <f>IF(N547="nulová",J547,0)</f>
        <v>0</v>
      </c>
      <c r="BJ547" s="18" t="s">
        <v>81</v>
      </c>
      <c r="BK547" s="226">
        <f>ROUND(I547*H547,2)</f>
        <v>0</v>
      </c>
      <c r="BL547" s="18" t="s">
        <v>237</v>
      </c>
      <c r="BM547" s="225" t="s">
        <v>949</v>
      </c>
    </row>
    <row r="548" spans="1:65" s="2" customFormat="1" ht="21.75" customHeight="1">
      <c r="A548" s="39"/>
      <c r="B548" s="40"/>
      <c r="C548" s="213" t="s">
        <v>950</v>
      </c>
      <c r="D548" s="213" t="s">
        <v>149</v>
      </c>
      <c r="E548" s="214" t="s">
        <v>951</v>
      </c>
      <c r="F548" s="215" t="s">
        <v>952</v>
      </c>
      <c r="G548" s="216" t="s">
        <v>368</v>
      </c>
      <c r="H548" s="217">
        <v>5</v>
      </c>
      <c r="I548" s="218"/>
      <c r="J548" s="219">
        <f>ROUND(I548*H548,2)</f>
        <v>0</v>
      </c>
      <c r="K548" s="220"/>
      <c r="L548" s="45"/>
      <c r="M548" s="221" t="s">
        <v>1</v>
      </c>
      <c r="N548" s="222" t="s">
        <v>41</v>
      </c>
      <c r="O548" s="92"/>
      <c r="P548" s="223">
        <f>O548*H548</f>
        <v>0</v>
      </c>
      <c r="Q548" s="223">
        <v>0.00744</v>
      </c>
      <c r="R548" s="223">
        <f>Q548*H548</f>
        <v>0.037200000000000004</v>
      </c>
      <c r="S548" s="223">
        <v>0</v>
      </c>
      <c r="T548" s="224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5" t="s">
        <v>237</v>
      </c>
      <c r="AT548" s="225" t="s">
        <v>149</v>
      </c>
      <c r="AU548" s="225" t="s">
        <v>83</v>
      </c>
      <c r="AY548" s="18" t="s">
        <v>147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8" t="s">
        <v>81</v>
      </c>
      <c r="BK548" s="226">
        <f>ROUND(I548*H548,2)</f>
        <v>0</v>
      </c>
      <c r="BL548" s="18" t="s">
        <v>237</v>
      </c>
      <c r="BM548" s="225" t="s">
        <v>953</v>
      </c>
    </row>
    <row r="549" spans="1:65" s="2" customFormat="1" ht="21.75" customHeight="1">
      <c r="A549" s="39"/>
      <c r="B549" s="40"/>
      <c r="C549" s="213" t="s">
        <v>954</v>
      </c>
      <c r="D549" s="213" t="s">
        <v>149</v>
      </c>
      <c r="E549" s="214" t="s">
        <v>955</v>
      </c>
      <c r="F549" s="215" t="s">
        <v>956</v>
      </c>
      <c r="G549" s="216" t="s">
        <v>368</v>
      </c>
      <c r="H549" s="217">
        <v>12</v>
      </c>
      <c r="I549" s="218"/>
      <c r="J549" s="219">
        <f>ROUND(I549*H549,2)</f>
        <v>0</v>
      </c>
      <c r="K549" s="220"/>
      <c r="L549" s="45"/>
      <c r="M549" s="221" t="s">
        <v>1</v>
      </c>
      <c r="N549" s="222" t="s">
        <v>41</v>
      </c>
      <c r="O549" s="92"/>
      <c r="P549" s="223">
        <f>O549*H549</f>
        <v>0</v>
      </c>
      <c r="Q549" s="223">
        <v>0.01232</v>
      </c>
      <c r="R549" s="223">
        <f>Q549*H549</f>
        <v>0.14784</v>
      </c>
      <c r="S549" s="223">
        <v>0</v>
      </c>
      <c r="T549" s="224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25" t="s">
        <v>237</v>
      </c>
      <c r="AT549" s="225" t="s">
        <v>149</v>
      </c>
      <c r="AU549" s="225" t="s">
        <v>83</v>
      </c>
      <c r="AY549" s="18" t="s">
        <v>147</v>
      </c>
      <c r="BE549" s="226">
        <f>IF(N549="základní",J549,0)</f>
        <v>0</v>
      </c>
      <c r="BF549" s="226">
        <f>IF(N549="snížená",J549,0)</f>
        <v>0</v>
      </c>
      <c r="BG549" s="226">
        <f>IF(N549="zákl. přenesená",J549,0)</f>
        <v>0</v>
      </c>
      <c r="BH549" s="226">
        <f>IF(N549="sníž. přenesená",J549,0)</f>
        <v>0</v>
      </c>
      <c r="BI549" s="226">
        <f>IF(N549="nulová",J549,0)</f>
        <v>0</v>
      </c>
      <c r="BJ549" s="18" t="s">
        <v>81</v>
      </c>
      <c r="BK549" s="226">
        <f>ROUND(I549*H549,2)</f>
        <v>0</v>
      </c>
      <c r="BL549" s="18" t="s">
        <v>237</v>
      </c>
      <c r="BM549" s="225" t="s">
        <v>957</v>
      </c>
    </row>
    <row r="550" spans="1:65" s="2" customFormat="1" ht="21.75" customHeight="1">
      <c r="A550" s="39"/>
      <c r="B550" s="40"/>
      <c r="C550" s="213" t="s">
        <v>958</v>
      </c>
      <c r="D550" s="213" t="s">
        <v>149</v>
      </c>
      <c r="E550" s="214" t="s">
        <v>959</v>
      </c>
      <c r="F550" s="215" t="s">
        <v>960</v>
      </c>
      <c r="G550" s="216" t="s">
        <v>368</v>
      </c>
      <c r="H550" s="217">
        <v>10</v>
      </c>
      <c r="I550" s="218"/>
      <c r="J550" s="219">
        <f>ROUND(I550*H550,2)</f>
        <v>0</v>
      </c>
      <c r="K550" s="220"/>
      <c r="L550" s="45"/>
      <c r="M550" s="221" t="s">
        <v>1</v>
      </c>
      <c r="N550" s="222" t="s">
        <v>41</v>
      </c>
      <c r="O550" s="92"/>
      <c r="P550" s="223">
        <f>O550*H550</f>
        <v>0</v>
      </c>
      <c r="Q550" s="223">
        <v>0.01975</v>
      </c>
      <c r="R550" s="223">
        <f>Q550*H550</f>
        <v>0.1975</v>
      </c>
      <c r="S550" s="223">
        <v>0</v>
      </c>
      <c r="T550" s="224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5" t="s">
        <v>237</v>
      </c>
      <c r="AT550" s="225" t="s">
        <v>149</v>
      </c>
      <c r="AU550" s="225" t="s">
        <v>83</v>
      </c>
      <c r="AY550" s="18" t="s">
        <v>147</v>
      </c>
      <c r="BE550" s="226">
        <f>IF(N550="základní",J550,0)</f>
        <v>0</v>
      </c>
      <c r="BF550" s="226">
        <f>IF(N550="snížená",J550,0)</f>
        <v>0</v>
      </c>
      <c r="BG550" s="226">
        <f>IF(N550="zákl. přenesená",J550,0)</f>
        <v>0</v>
      </c>
      <c r="BH550" s="226">
        <f>IF(N550="sníž. přenesená",J550,0)</f>
        <v>0</v>
      </c>
      <c r="BI550" s="226">
        <f>IF(N550="nulová",J550,0)</f>
        <v>0</v>
      </c>
      <c r="BJ550" s="18" t="s">
        <v>81</v>
      </c>
      <c r="BK550" s="226">
        <f>ROUND(I550*H550,2)</f>
        <v>0</v>
      </c>
      <c r="BL550" s="18" t="s">
        <v>237</v>
      </c>
      <c r="BM550" s="225" t="s">
        <v>961</v>
      </c>
    </row>
    <row r="551" spans="1:65" s="2" customFormat="1" ht="21.75" customHeight="1">
      <c r="A551" s="39"/>
      <c r="B551" s="40"/>
      <c r="C551" s="260" t="s">
        <v>962</v>
      </c>
      <c r="D551" s="260" t="s">
        <v>263</v>
      </c>
      <c r="E551" s="261" t="s">
        <v>963</v>
      </c>
      <c r="F551" s="262" t="s">
        <v>964</v>
      </c>
      <c r="G551" s="263" t="s">
        <v>320</v>
      </c>
      <c r="H551" s="264">
        <v>1</v>
      </c>
      <c r="I551" s="265"/>
      <c r="J551" s="266">
        <f>ROUND(I551*H551,2)</f>
        <v>0</v>
      </c>
      <c r="K551" s="267"/>
      <c r="L551" s="268"/>
      <c r="M551" s="269" t="s">
        <v>1</v>
      </c>
      <c r="N551" s="270" t="s">
        <v>41</v>
      </c>
      <c r="O551" s="92"/>
      <c r="P551" s="223">
        <f>O551*H551</f>
        <v>0</v>
      </c>
      <c r="Q551" s="223">
        <v>0.00247</v>
      </c>
      <c r="R551" s="223">
        <f>Q551*H551</f>
        <v>0.00247</v>
      </c>
      <c r="S551" s="223">
        <v>0</v>
      </c>
      <c r="T551" s="224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25" t="s">
        <v>296</v>
      </c>
      <c r="AT551" s="225" t="s">
        <v>263</v>
      </c>
      <c r="AU551" s="225" t="s">
        <v>83</v>
      </c>
      <c r="AY551" s="18" t="s">
        <v>147</v>
      </c>
      <c r="BE551" s="226">
        <f>IF(N551="základní",J551,0)</f>
        <v>0</v>
      </c>
      <c r="BF551" s="226">
        <f>IF(N551="snížená",J551,0)</f>
        <v>0</v>
      </c>
      <c r="BG551" s="226">
        <f>IF(N551="zákl. přenesená",J551,0)</f>
        <v>0</v>
      </c>
      <c r="BH551" s="226">
        <f>IF(N551="sníž. přenesená",J551,0)</f>
        <v>0</v>
      </c>
      <c r="BI551" s="226">
        <f>IF(N551="nulová",J551,0)</f>
        <v>0</v>
      </c>
      <c r="BJ551" s="18" t="s">
        <v>81</v>
      </c>
      <c r="BK551" s="226">
        <f>ROUND(I551*H551,2)</f>
        <v>0</v>
      </c>
      <c r="BL551" s="18" t="s">
        <v>237</v>
      </c>
      <c r="BM551" s="225" t="s">
        <v>965</v>
      </c>
    </row>
    <row r="552" spans="1:65" s="2" customFormat="1" ht="21.75" customHeight="1">
      <c r="A552" s="39"/>
      <c r="B552" s="40"/>
      <c r="C552" s="260" t="s">
        <v>966</v>
      </c>
      <c r="D552" s="260" t="s">
        <v>263</v>
      </c>
      <c r="E552" s="261" t="s">
        <v>967</v>
      </c>
      <c r="F552" s="262" t="s">
        <v>968</v>
      </c>
      <c r="G552" s="263" t="s">
        <v>320</v>
      </c>
      <c r="H552" s="264">
        <v>1</v>
      </c>
      <c r="I552" s="265"/>
      <c r="J552" s="266">
        <f>ROUND(I552*H552,2)</f>
        <v>0</v>
      </c>
      <c r="K552" s="267"/>
      <c r="L552" s="268"/>
      <c r="M552" s="269" t="s">
        <v>1</v>
      </c>
      <c r="N552" s="270" t="s">
        <v>41</v>
      </c>
      <c r="O552" s="92"/>
      <c r="P552" s="223">
        <f>O552*H552</f>
        <v>0</v>
      </c>
      <c r="Q552" s="223">
        <v>0.00263</v>
      </c>
      <c r="R552" s="223">
        <f>Q552*H552</f>
        <v>0.00263</v>
      </c>
      <c r="S552" s="223">
        <v>0</v>
      </c>
      <c r="T552" s="224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25" t="s">
        <v>296</v>
      </c>
      <c r="AT552" s="225" t="s">
        <v>263</v>
      </c>
      <c r="AU552" s="225" t="s">
        <v>83</v>
      </c>
      <c r="AY552" s="18" t="s">
        <v>147</v>
      </c>
      <c r="BE552" s="226">
        <f>IF(N552="základní",J552,0)</f>
        <v>0</v>
      </c>
      <c r="BF552" s="226">
        <f>IF(N552="snížená",J552,0)</f>
        <v>0</v>
      </c>
      <c r="BG552" s="226">
        <f>IF(N552="zákl. přenesená",J552,0)</f>
        <v>0</v>
      </c>
      <c r="BH552" s="226">
        <f>IF(N552="sníž. přenesená",J552,0)</f>
        <v>0</v>
      </c>
      <c r="BI552" s="226">
        <f>IF(N552="nulová",J552,0)</f>
        <v>0</v>
      </c>
      <c r="BJ552" s="18" t="s">
        <v>81</v>
      </c>
      <c r="BK552" s="226">
        <f>ROUND(I552*H552,2)</f>
        <v>0</v>
      </c>
      <c r="BL552" s="18" t="s">
        <v>237</v>
      </c>
      <c r="BM552" s="225" t="s">
        <v>969</v>
      </c>
    </row>
    <row r="553" spans="1:65" s="2" customFormat="1" ht="16.5" customHeight="1">
      <c r="A553" s="39"/>
      <c r="B553" s="40"/>
      <c r="C553" s="260" t="s">
        <v>970</v>
      </c>
      <c r="D553" s="260" t="s">
        <v>263</v>
      </c>
      <c r="E553" s="261" t="s">
        <v>971</v>
      </c>
      <c r="F553" s="262" t="s">
        <v>972</v>
      </c>
      <c r="G553" s="263" t="s">
        <v>320</v>
      </c>
      <c r="H553" s="264">
        <v>1</v>
      </c>
      <c r="I553" s="265"/>
      <c r="J553" s="266">
        <f>ROUND(I553*H553,2)</f>
        <v>0</v>
      </c>
      <c r="K553" s="267"/>
      <c r="L553" s="268"/>
      <c r="M553" s="269" t="s">
        <v>1</v>
      </c>
      <c r="N553" s="270" t="s">
        <v>41</v>
      </c>
      <c r="O553" s="92"/>
      <c r="P553" s="223">
        <f>O553*H553</f>
        <v>0</v>
      </c>
      <c r="Q553" s="223">
        <v>0.00029</v>
      </c>
      <c r="R553" s="223">
        <f>Q553*H553</f>
        <v>0.00029</v>
      </c>
      <c r="S553" s="223">
        <v>0</v>
      </c>
      <c r="T553" s="224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5" t="s">
        <v>296</v>
      </c>
      <c r="AT553" s="225" t="s">
        <v>263</v>
      </c>
      <c r="AU553" s="225" t="s">
        <v>83</v>
      </c>
      <c r="AY553" s="18" t="s">
        <v>147</v>
      </c>
      <c r="BE553" s="226">
        <f>IF(N553="základní",J553,0)</f>
        <v>0</v>
      </c>
      <c r="BF553" s="226">
        <f>IF(N553="snížená",J553,0)</f>
        <v>0</v>
      </c>
      <c r="BG553" s="226">
        <f>IF(N553="zákl. přenesená",J553,0)</f>
        <v>0</v>
      </c>
      <c r="BH553" s="226">
        <f>IF(N553="sníž. přenesená",J553,0)</f>
        <v>0</v>
      </c>
      <c r="BI553" s="226">
        <f>IF(N553="nulová",J553,0)</f>
        <v>0</v>
      </c>
      <c r="BJ553" s="18" t="s">
        <v>81</v>
      </c>
      <c r="BK553" s="226">
        <f>ROUND(I553*H553,2)</f>
        <v>0</v>
      </c>
      <c r="BL553" s="18" t="s">
        <v>237</v>
      </c>
      <c r="BM553" s="225" t="s">
        <v>973</v>
      </c>
    </row>
    <row r="554" spans="1:65" s="2" customFormat="1" ht="16.5" customHeight="1">
      <c r="A554" s="39"/>
      <c r="B554" s="40"/>
      <c r="C554" s="260" t="s">
        <v>974</v>
      </c>
      <c r="D554" s="260" t="s">
        <v>263</v>
      </c>
      <c r="E554" s="261" t="s">
        <v>975</v>
      </c>
      <c r="F554" s="262" t="s">
        <v>976</v>
      </c>
      <c r="G554" s="263" t="s">
        <v>320</v>
      </c>
      <c r="H554" s="264">
        <v>2</v>
      </c>
      <c r="I554" s="265"/>
      <c r="J554" s="266">
        <f>ROUND(I554*H554,2)</f>
        <v>0</v>
      </c>
      <c r="K554" s="267"/>
      <c r="L554" s="268"/>
      <c r="M554" s="269" t="s">
        <v>1</v>
      </c>
      <c r="N554" s="270" t="s">
        <v>41</v>
      </c>
      <c r="O554" s="92"/>
      <c r="P554" s="223">
        <f>O554*H554</f>
        <v>0</v>
      </c>
      <c r="Q554" s="223">
        <v>0.00035</v>
      </c>
      <c r="R554" s="223">
        <f>Q554*H554</f>
        <v>0.0007</v>
      </c>
      <c r="S554" s="223">
        <v>0</v>
      </c>
      <c r="T554" s="224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25" t="s">
        <v>296</v>
      </c>
      <c r="AT554" s="225" t="s">
        <v>263</v>
      </c>
      <c r="AU554" s="225" t="s">
        <v>83</v>
      </c>
      <c r="AY554" s="18" t="s">
        <v>147</v>
      </c>
      <c r="BE554" s="226">
        <f>IF(N554="základní",J554,0)</f>
        <v>0</v>
      </c>
      <c r="BF554" s="226">
        <f>IF(N554="snížená",J554,0)</f>
        <v>0</v>
      </c>
      <c r="BG554" s="226">
        <f>IF(N554="zákl. přenesená",J554,0)</f>
        <v>0</v>
      </c>
      <c r="BH554" s="226">
        <f>IF(N554="sníž. přenesená",J554,0)</f>
        <v>0</v>
      </c>
      <c r="BI554" s="226">
        <f>IF(N554="nulová",J554,0)</f>
        <v>0</v>
      </c>
      <c r="BJ554" s="18" t="s">
        <v>81</v>
      </c>
      <c r="BK554" s="226">
        <f>ROUND(I554*H554,2)</f>
        <v>0</v>
      </c>
      <c r="BL554" s="18" t="s">
        <v>237</v>
      </c>
      <c r="BM554" s="225" t="s">
        <v>977</v>
      </c>
    </row>
    <row r="555" spans="1:65" s="2" customFormat="1" ht="16.5" customHeight="1">
      <c r="A555" s="39"/>
      <c r="B555" s="40"/>
      <c r="C555" s="260" t="s">
        <v>978</v>
      </c>
      <c r="D555" s="260" t="s">
        <v>263</v>
      </c>
      <c r="E555" s="261" t="s">
        <v>979</v>
      </c>
      <c r="F555" s="262" t="s">
        <v>980</v>
      </c>
      <c r="G555" s="263" t="s">
        <v>320</v>
      </c>
      <c r="H555" s="264">
        <v>9</v>
      </c>
      <c r="I555" s="265"/>
      <c r="J555" s="266">
        <f>ROUND(I555*H555,2)</f>
        <v>0</v>
      </c>
      <c r="K555" s="267"/>
      <c r="L555" s="268"/>
      <c r="M555" s="269" t="s">
        <v>1</v>
      </c>
      <c r="N555" s="270" t="s">
        <v>41</v>
      </c>
      <c r="O555" s="92"/>
      <c r="P555" s="223">
        <f>O555*H555</f>
        <v>0</v>
      </c>
      <c r="Q555" s="223">
        <v>0.00064</v>
      </c>
      <c r="R555" s="223">
        <f>Q555*H555</f>
        <v>0.00576</v>
      </c>
      <c r="S555" s="223">
        <v>0</v>
      </c>
      <c r="T555" s="224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5" t="s">
        <v>296</v>
      </c>
      <c r="AT555" s="225" t="s">
        <v>263</v>
      </c>
      <c r="AU555" s="225" t="s">
        <v>83</v>
      </c>
      <c r="AY555" s="18" t="s">
        <v>147</v>
      </c>
      <c r="BE555" s="226">
        <f>IF(N555="základní",J555,0)</f>
        <v>0</v>
      </c>
      <c r="BF555" s="226">
        <f>IF(N555="snížená",J555,0)</f>
        <v>0</v>
      </c>
      <c r="BG555" s="226">
        <f>IF(N555="zákl. přenesená",J555,0)</f>
        <v>0</v>
      </c>
      <c r="BH555" s="226">
        <f>IF(N555="sníž. přenesená",J555,0)</f>
        <v>0</v>
      </c>
      <c r="BI555" s="226">
        <f>IF(N555="nulová",J555,0)</f>
        <v>0</v>
      </c>
      <c r="BJ555" s="18" t="s">
        <v>81</v>
      </c>
      <c r="BK555" s="226">
        <f>ROUND(I555*H555,2)</f>
        <v>0</v>
      </c>
      <c r="BL555" s="18" t="s">
        <v>237</v>
      </c>
      <c r="BM555" s="225" t="s">
        <v>981</v>
      </c>
    </row>
    <row r="556" spans="1:65" s="2" customFormat="1" ht="16.5" customHeight="1">
      <c r="A556" s="39"/>
      <c r="B556" s="40"/>
      <c r="C556" s="260" t="s">
        <v>982</v>
      </c>
      <c r="D556" s="260" t="s">
        <v>263</v>
      </c>
      <c r="E556" s="261" t="s">
        <v>983</v>
      </c>
      <c r="F556" s="262" t="s">
        <v>984</v>
      </c>
      <c r="G556" s="263" t="s">
        <v>320</v>
      </c>
      <c r="H556" s="264">
        <v>1</v>
      </c>
      <c r="I556" s="265"/>
      <c r="J556" s="266">
        <f>ROUND(I556*H556,2)</f>
        <v>0</v>
      </c>
      <c r="K556" s="267"/>
      <c r="L556" s="268"/>
      <c r="M556" s="269" t="s">
        <v>1</v>
      </c>
      <c r="N556" s="270" t="s">
        <v>41</v>
      </c>
      <c r="O556" s="92"/>
      <c r="P556" s="223">
        <f>O556*H556</f>
        <v>0</v>
      </c>
      <c r="Q556" s="223">
        <v>0.0008</v>
      </c>
      <c r="R556" s="223">
        <f>Q556*H556</f>
        <v>0.0008</v>
      </c>
      <c r="S556" s="223">
        <v>0</v>
      </c>
      <c r="T556" s="224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5" t="s">
        <v>296</v>
      </c>
      <c r="AT556" s="225" t="s">
        <v>263</v>
      </c>
      <c r="AU556" s="225" t="s">
        <v>83</v>
      </c>
      <c r="AY556" s="18" t="s">
        <v>147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8" t="s">
        <v>81</v>
      </c>
      <c r="BK556" s="226">
        <f>ROUND(I556*H556,2)</f>
        <v>0</v>
      </c>
      <c r="BL556" s="18" t="s">
        <v>237</v>
      </c>
      <c r="BM556" s="225" t="s">
        <v>985</v>
      </c>
    </row>
    <row r="557" spans="1:65" s="2" customFormat="1" ht="16.5" customHeight="1">
      <c r="A557" s="39"/>
      <c r="B557" s="40"/>
      <c r="C557" s="260" t="s">
        <v>986</v>
      </c>
      <c r="D557" s="260" t="s">
        <v>263</v>
      </c>
      <c r="E557" s="261" t="s">
        <v>987</v>
      </c>
      <c r="F557" s="262" t="s">
        <v>988</v>
      </c>
      <c r="G557" s="263" t="s">
        <v>320</v>
      </c>
      <c r="H557" s="264">
        <v>1</v>
      </c>
      <c r="I557" s="265"/>
      <c r="J557" s="266">
        <f>ROUND(I557*H557,2)</f>
        <v>0</v>
      </c>
      <c r="K557" s="267"/>
      <c r="L557" s="268"/>
      <c r="M557" s="269" t="s">
        <v>1</v>
      </c>
      <c r="N557" s="270" t="s">
        <v>41</v>
      </c>
      <c r="O557" s="92"/>
      <c r="P557" s="223">
        <f>O557*H557</f>
        <v>0</v>
      </c>
      <c r="Q557" s="223">
        <v>0.0005</v>
      </c>
      <c r="R557" s="223">
        <f>Q557*H557</f>
        <v>0.0005</v>
      </c>
      <c r="S557" s="223">
        <v>0</v>
      </c>
      <c r="T557" s="224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5" t="s">
        <v>296</v>
      </c>
      <c r="AT557" s="225" t="s">
        <v>263</v>
      </c>
      <c r="AU557" s="225" t="s">
        <v>83</v>
      </c>
      <c r="AY557" s="18" t="s">
        <v>147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8" t="s">
        <v>81</v>
      </c>
      <c r="BK557" s="226">
        <f>ROUND(I557*H557,2)</f>
        <v>0</v>
      </c>
      <c r="BL557" s="18" t="s">
        <v>237</v>
      </c>
      <c r="BM557" s="225" t="s">
        <v>989</v>
      </c>
    </row>
    <row r="558" spans="1:65" s="2" customFormat="1" ht="16.5" customHeight="1">
      <c r="A558" s="39"/>
      <c r="B558" s="40"/>
      <c r="C558" s="213" t="s">
        <v>990</v>
      </c>
      <c r="D558" s="213" t="s">
        <v>149</v>
      </c>
      <c r="E558" s="214" t="s">
        <v>991</v>
      </c>
      <c r="F558" s="215" t="s">
        <v>992</v>
      </c>
      <c r="G558" s="216" t="s">
        <v>368</v>
      </c>
      <c r="H558" s="217">
        <v>7</v>
      </c>
      <c r="I558" s="218"/>
      <c r="J558" s="219">
        <f>ROUND(I558*H558,2)</f>
        <v>0</v>
      </c>
      <c r="K558" s="220"/>
      <c r="L558" s="45"/>
      <c r="M558" s="221" t="s">
        <v>1</v>
      </c>
      <c r="N558" s="222" t="s">
        <v>41</v>
      </c>
      <c r="O558" s="92"/>
      <c r="P558" s="223">
        <f>O558*H558</f>
        <v>0</v>
      </c>
      <c r="Q558" s="223">
        <v>0.00145</v>
      </c>
      <c r="R558" s="223">
        <f>Q558*H558</f>
        <v>0.01015</v>
      </c>
      <c r="S558" s="223">
        <v>0</v>
      </c>
      <c r="T558" s="224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5" t="s">
        <v>237</v>
      </c>
      <c r="AT558" s="225" t="s">
        <v>149</v>
      </c>
      <c r="AU558" s="225" t="s">
        <v>83</v>
      </c>
      <c r="AY558" s="18" t="s">
        <v>147</v>
      </c>
      <c r="BE558" s="226">
        <f>IF(N558="základní",J558,0)</f>
        <v>0</v>
      </c>
      <c r="BF558" s="226">
        <f>IF(N558="snížená",J558,0)</f>
        <v>0</v>
      </c>
      <c r="BG558" s="226">
        <f>IF(N558="zákl. přenesená",J558,0)</f>
        <v>0</v>
      </c>
      <c r="BH558" s="226">
        <f>IF(N558="sníž. přenesená",J558,0)</f>
        <v>0</v>
      </c>
      <c r="BI558" s="226">
        <f>IF(N558="nulová",J558,0)</f>
        <v>0</v>
      </c>
      <c r="BJ558" s="18" t="s">
        <v>81</v>
      </c>
      <c r="BK558" s="226">
        <f>ROUND(I558*H558,2)</f>
        <v>0</v>
      </c>
      <c r="BL558" s="18" t="s">
        <v>237</v>
      </c>
      <c r="BM558" s="225" t="s">
        <v>993</v>
      </c>
    </row>
    <row r="559" spans="1:65" s="2" customFormat="1" ht="16.5" customHeight="1">
      <c r="A559" s="39"/>
      <c r="B559" s="40"/>
      <c r="C559" s="213" t="s">
        <v>994</v>
      </c>
      <c r="D559" s="213" t="s">
        <v>149</v>
      </c>
      <c r="E559" s="214" t="s">
        <v>995</v>
      </c>
      <c r="F559" s="215" t="s">
        <v>996</v>
      </c>
      <c r="G559" s="216" t="s">
        <v>368</v>
      </c>
      <c r="H559" s="217">
        <v>4</v>
      </c>
      <c r="I559" s="218"/>
      <c r="J559" s="219">
        <f>ROUND(I559*H559,2)</f>
        <v>0</v>
      </c>
      <c r="K559" s="220"/>
      <c r="L559" s="45"/>
      <c r="M559" s="221" t="s">
        <v>1</v>
      </c>
      <c r="N559" s="222" t="s">
        <v>41</v>
      </c>
      <c r="O559" s="92"/>
      <c r="P559" s="223">
        <f>O559*H559</f>
        <v>0</v>
      </c>
      <c r="Q559" s="223">
        <v>0.00184</v>
      </c>
      <c r="R559" s="223">
        <f>Q559*H559</f>
        <v>0.00736</v>
      </c>
      <c r="S559" s="223">
        <v>0</v>
      </c>
      <c r="T559" s="224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25" t="s">
        <v>237</v>
      </c>
      <c r="AT559" s="225" t="s">
        <v>149</v>
      </c>
      <c r="AU559" s="225" t="s">
        <v>83</v>
      </c>
      <c r="AY559" s="18" t="s">
        <v>147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8" t="s">
        <v>81</v>
      </c>
      <c r="BK559" s="226">
        <f>ROUND(I559*H559,2)</f>
        <v>0</v>
      </c>
      <c r="BL559" s="18" t="s">
        <v>237</v>
      </c>
      <c r="BM559" s="225" t="s">
        <v>997</v>
      </c>
    </row>
    <row r="560" spans="1:65" s="2" customFormat="1" ht="16.5" customHeight="1">
      <c r="A560" s="39"/>
      <c r="B560" s="40"/>
      <c r="C560" s="260" t="s">
        <v>998</v>
      </c>
      <c r="D560" s="260" t="s">
        <v>263</v>
      </c>
      <c r="E560" s="261" t="s">
        <v>999</v>
      </c>
      <c r="F560" s="262" t="s">
        <v>1000</v>
      </c>
      <c r="G560" s="263" t="s">
        <v>320</v>
      </c>
      <c r="H560" s="264">
        <v>1</v>
      </c>
      <c r="I560" s="265"/>
      <c r="J560" s="266">
        <f>ROUND(I560*H560,2)</f>
        <v>0</v>
      </c>
      <c r="K560" s="267"/>
      <c r="L560" s="268"/>
      <c r="M560" s="269" t="s">
        <v>1</v>
      </c>
      <c r="N560" s="270" t="s">
        <v>41</v>
      </c>
      <c r="O560" s="92"/>
      <c r="P560" s="223">
        <f>O560*H560</f>
        <v>0</v>
      </c>
      <c r="Q560" s="223">
        <v>6E-05</v>
      </c>
      <c r="R560" s="223">
        <f>Q560*H560</f>
        <v>6E-05</v>
      </c>
      <c r="S560" s="223">
        <v>0</v>
      </c>
      <c r="T560" s="224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5" t="s">
        <v>296</v>
      </c>
      <c r="AT560" s="225" t="s">
        <v>263</v>
      </c>
      <c r="AU560" s="225" t="s">
        <v>83</v>
      </c>
      <c r="AY560" s="18" t="s">
        <v>147</v>
      </c>
      <c r="BE560" s="226">
        <f>IF(N560="základní",J560,0)</f>
        <v>0</v>
      </c>
      <c r="BF560" s="226">
        <f>IF(N560="snížená",J560,0)</f>
        <v>0</v>
      </c>
      <c r="BG560" s="226">
        <f>IF(N560="zákl. přenesená",J560,0)</f>
        <v>0</v>
      </c>
      <c r="BH560" s="226">
        <f>IF(N560="sníž. přenesená",J560,0)</f>
        <v>0</v>
      </c>
      <c r="BI560" s="226">
        <f>IF(N560="nulová",J560,0)</f>
        <v>0</v>
      </c>
      <c r="BJ560" s="18" t="s">
        <v>81</v>
      </c>
      <c r="BK560" s="226">
        <f>ROUND(I560*H560,2)</f>
        <v>0</v>
      </c>
      <c r="BL560" s="18" t="s">
        <v>237</v>
      </c>
      <c r="BM560" s="225" t="s">
        <v>1001</v>
      </c>
    </row>
    <row r="561" spans="1:65" s="2" customFormat="1" ht="16.5" customHeight="1">
      <c r="A561" s="39"/>
      <c r="B561" s="40"/>
      <c r="C561" s="260" t="s">
        <v>1002</v>
      </c>
      <c r="D561" s="260" t="s">
        <v>263</v>
      </c>
      <c r="E561" s="261" t="s">
        <v>1003</v>
      </c>
      <c r="F561" s="262" t="s">
        <v>1004</v>
      </c>
      <c r="G561" s="263" t="s">
        <v>320</v>
      </c>
      <c r="H561" s="264">
        <v>1</v>
      </c>
      <c r="I561" s="265"/>
      <c r="J561" s="266">
        <f>ROUND(I561*H561,2)</f>
        <v>0</v>
      </c>
      <c r="K561" s="267"/>
      <c r="L561" s="268"/>
      <c r="M561" s="269" t="s">
        <v>1</v>
      </c>
      <c r="N561" s="270" t="s">
        <v>41</v>
      </c>
      <c r="O561" s="92"/>
      <c r="P561" s="223">
        <f>O561*H561</f>
        <v>0</v>
      </c>
      <c r="Q561" s="223">
        <v>0.00012</v>
      </c>
      <c r="R561" s="223">
        <f>Q561*H561</f>
        <v>0.00012</v>
      </c>
      <c r="S561" s="223">
        <v>0</v>
      </c>
      <c r="T561" s="224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5" t="s">
        <v>296</v>
      </c>
      <c r="AT561" s="225" t="s">
        <v>263</v>
      </c>
      <c r="AU561" s="225" t="s">
        <v>83</v>
      </c>
      <c r="AY561" s="18" t="s">
        <v>147</v>
      </c>
      <c r="BE561" s="226">
        <f>IF(N561="základní",J561,0)</f>
        <v>0</v>
      </c>
      <c r="BF561" s="226">
        <f>IF(N561="snížená",J561,0)</f>
        <v>0</v>
      </c>
      <c r="BG561" s="226">
        <f>IF(N561="zákl. přenesená",J561,0)</f>
        <v>0</v>
      </c>
      <c r="BH561" s="226">
        <f>IF(N561="sníž. přenesená",J561,0)</f>
        <v>0</v>
      </c>
      <c r="BI561" s="226">
        <f>IF(N561="nulová",J561,0)</f>
        <v>0</v>
      </c>
      <c r="BJ561" s="18" t="s">
        <v>81</v>
      </c>
      <c r="BK561" s="226">
        <f>ROUND(I561*H561,2)</f>
        <v>0</v>
      </c>
      <c r="BL561" s="18" t="s">
        <v>237</v>
      </c>
      <c r="BM561" s="225" t="s">
        <v>1005</v>
      </c>
    </row>
    <row r="562" spans="1:65" s="2" customFormat="1" ht="16.5" customHeight="1">
      <c r="A562" s="39"/>
      <c r="B562" s="40"/>
      <c r="C562" s="260" t="s">
        <v>1006</v>
      </c>
      <c r="D562" s="260" t="s">
        <v>263</v>
      </c>
      <c r="E562" s="261" t="s">
        <v>1007</v>
      </c>
      <c r="F562" s="262" t="s">
        <v>1008</v>
      </c>
      <c r="G562" s="263" t="s">
        <v>320</v>
      </c>
      <c r="H562" s="264">
        <v>1</v>
      </c>
      <c r="I562" s="265"/>
      <c r="J562" s="266">
        <f>ROUND(I562*H562,2)</f>
        <v>0</v>
      </c>
      <c r="K562" s="267"/>
      <c r="L562" s="268"/>
      <c r="M562" s="269" t="s">
        <v>1</v>
      </c>
      <c r="N562" s="270" t="s">
        <v>41</v>
      </c>
      <c r="O562" s="92"/>
      <c r="P562" s="223">
        <f>O562*H562</f>
        <v>0</v>
      </c>
      <c r="Q562" s="223">
        <v>8E-05</v>
      </c>
      <c r="R562" s="223">
        <f>Q562*H562</f>
        <v>8E-05</v>
      </c>
      <c r="S562" s="223">
        <v>0</v>
      </c>
      <c r="T562" s="22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5" t="s">
        <v>296</v>
      </c>
      <c r="AT562" s="225" t="s">
        <v>263</v>
      </c>
      <c r="AU562" s="225" t="s">
        <v>83</v>
      </c>
      <c r="AY562" s="18" t="s">
        <v>147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8" t="s">
        <v>81</v>
      </c>
      <c r="BK562" s="226">
        <f>ROUND(I562*H562,2)</f>
        <v>0</v>
      </c>
      <c r="BL562" s="18" t="s">
        <v>237</v>
      </c>
      <c r="BM562" s="225" t="s">
        <v>1009</v>
      </c>
    </row>
    <row r="563" spans="1:65" s="2" customFormat="1" ht="16.5" customHeight="1">
      <c r="A563" s="39"/>
      <c r="B563" s="40"/>
      <c r="C563" s="260" t="s">
        <v>1010</v>
      </c>
      <c r="D563" s="260" t="s">
        <v>263</v>
      </c>
      <c r="E563" s="261" t="s">
        <v>1011</v>
      </c>
      <c r="F563" s="262" t="s">
        <v>1012</v>
      </c>
      <c r="G563" s="263" t="s">
        <v>320</v>
      </c>
      <c r="H563" s="264">
        <v>1</v>
      </c>
      <c r="I563" s="265"/>
      <c r="J563" s="266">
        <f>ROUND(I563*H563,2)</f>
        <v>0</v>
      </c>
      <c r="K563" s="267"/>
      <c r="L563" s="268"/>
      <c r="M563" s="269" t="s">
        <v>1</v>
      </c>
      <c r="N563" s="270" t="s">
        <v>41</v>
      </c>
      <c r="O563" s="92"/>
      <c r="P563" s="223">
        <f>O563*H563</f>
        <v>0</v>
      </c>
      <c r="Q563" s="223">
        <v>0.00015</v>
      </c>
      <c r="R563" s="223">
        <f>Q563*H563</f>
        <v>0.00015</v>
      </c>
      <c r="S563" s="223">
        <v>0</v>
      </c>
      <c r="T563" s="224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5" t="s">
        <v>296</v>
      </c>
      <c r="AT563" s="225" t="s">
        <v>263</v>
      </c>
      <c r="AU563" s="225" t="s">
        <v>83</v>
      </c>
      <c r="AY563" s="18" t="s">
        <v>147</v>
      </c>
      <c r="BE563" s="226">
        <f>IF(N563="základní",J563,0)</f>
        <v>0</v>
      </c>
      <c r="BF563" s="226">
        <f>IF(N563="snížená",J563,0)</f>
        <v>0</v>
      </c>
      <c r="BG563" s="226">
        <f>IF(N563="zákl. přenesená",J563,0)</f>
        <v>0</v>
      </c>
      <c r="BH563" s="226">
        <f>IF(N563="sníž. přenesená",J563,0)</f>
        <v>0</v>
      </c>
      <c r="BI563" s="226">
        <f>IF(N563="nulová",J563,0)</f>
        <v>0</v>
      </c>
      <c r="BJ563" s="18" t="s">
        <v>81</v>
      </c>
      <c r="BK563" s="226">
        <f>ROUND(I563*H563,2)</f>
        <v>0</v>
      </c>
      <c r="BL563" s="18" t="s">
        <v>237</v>
      </c>
      <c r="BM563" s="225" t="s">
        <v>1013</v>
      </c>
    </row>
    <row r="564" spans="1:65" s="2" customFormat="1" ht="16.5" customHeight="1">
      <c r="A564" s="39"/>
      <c r="B564" s="40"/>
      <c r="C564" s="260" t="s">
        <v>1014</v>
      </c>
      <c r="D564" s="260" t="s">
        <v>263</v>
      </c>
      <c r="E564" s="261" t="s">
        <v>1015</v>
      </c>
      <c r="F564" s="262" t="s">
        <v>1016</v>
      </c>
      <c r="G564" s="263" t="s">
        <v>320</v>
      </c>
      <c r="H564" s="264">
        <v>1</v>
      </c>
      <c r="I564" s="265"/>
      <c r="J564" s="266">
        <f>ROUND(I564*H564,2)</f>
        <v>0</v>
      </c>
      <c r="K564" s="267"/>
      <c r="L564" s="268"/>
      <c r="M564" s="269" t="s">
        <v>1</v>
      </c>
      <c r="N564" s="270" t="s">
        <v>41</v>
      </c>
      <c r="O564" s="92"/>
      <c r="P564" s="223">
        <f>O564*H564</f>
        <v>0</v>
      </c>
      <c r="Q564" s="223">
        <v>0.00022</v>
      </c>
      <c r="R564" s="223">
        <f>Q564*H564</f>
        <v>0.00022</v>
      </c>
      <c r="S564" s="223">
        <v>0</v>
      </c>
      <c r="T564" s="224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25" t="s">
        <v>296</v>
      </c>
      <c r="AT564" s="225" t="s">
        <v>263</v>
      </c>
      <c r="AU564" s="225" t="s">
        <v>83</v>
      </c>
      <c r="AY564" s="18" t="s">
        <v>147</v>
      </c>
      <c r="BE564" s="226">
        <f>IF(N564="základní",J564,0)</f>
        <v>0</v>
      </c>
      <c r="BF564" s="226">
        <f>IF(N564="snížená",J564,0)</f>
        <v>0</v>
      </c>
      <c r="BG564" s="226">
        <f>IF(N564="zákl. přenesená",J564,0)</f>
        <v>0</v>
      </c>
      <c r="BH564" s="226">
        <f>IF(N564="sníž. přenesená",J564,0)</f>
        <v>0</v>
      </c>
      <c r="BI564" s="226">
        <f>IF(N564="nulová",J564,0)</f>
        <v>0</v>
      </c>
      <c r="BJ564" s="18" t="s">
        <v>81</v>
      </c>
      <c r="BK564" s="226">
        <f>ROUND(I564*H564,2)</f>
        <v>0</v>
      </c>
      <c r="BL564" s="18" t="s">
        <v>237</v>
      </c>
      <c r="BM564" s="225" t="s">
        <v>1017</v>
      </c>
    </row>
    <row r="565" spans="1:65" s="2" customFormat="1" ht="16.5" customHeight="1">
      <c r="A565" s="39"/>
      <c r="B565" s="40"/>
      <c r="C565" s="260" t="s">
        <v>1018</v>
      </c>
      <c r="D565" s="260" t="s">
        <v>263</v>
      </c>
      <c r="E565" s="261" t="s">
        <v>1019</v>
      </c>
      <c r="F565" s="262" t="s">
        <v>1020</v>
      </c>
      <c r="G565" s="263" t="s">
        <v>320</v>
      </c>
      <c r="H565" s="264">
        <v>1</v>
      </c>
      <c r="I565" s="265"/>
      <c r="J565" s="266">
        <f>ROUND(I565*H565,2)</f>
        <v>0</v>
      </c>
      <c r="K565" s="267"/>
      <c r="L565" s="268"/>
      <c r="M565" s="269" t="s">
        <v>1</v>
      </c>
      <c r="N565" s="270" t="s">
        <v>41</v>
      </c>
      <c r="O565" s="92"/>
      <c r="P565" s="223">
        <f>O565*H565</f>
        <v>0</v>
      </c>
      <c r="Q565" s="223">
        <v>0.00026</v>
      </c>
      <c r="R565" s="223">
        <f>Q565*H565</f>
        <v>0.00026</v>
      </c>
      <c r="S565" s="223">
        <v>0</v>
      </c>
      <c r="T565" s="224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5" t="s">
        <v>296</v>
      </c>
      <c r="AT565" s="225" t="s">
        <v>263</v>
      </c>
      <c r="AU565" s="225" t="s">
        <v>83</v>
      </c>
      <c r="AY565" s="18" t="s">
        <v>147</v>
      </c>
      <c r="BE565" s="226">
        <f>IF(N565="základní",J565,0)</f>
        <v>0</v>
      </c>
      <c r="BF565" s="226">
        <f>IF(N565="snížená",J565,0)</f>
        <v>0</v>
      </c>
      <c r="BG565" s="226">
        <f>IF(N565="zákl. přenesená",J565,0)</f>
        <v>0</v>
      </c>
      <c r="BH565" s="226">
        <f>IF(N565="sníž. přenesená",J565,0)</f>
        <v>0</v>
      </c>
      <c r="BI565" s="226">
        <f>IF(N565="nulová",J565,0)</f>
        <v>0</v>
      </c>
      <c r="BJ565" s="18" t="s">
        <v>81</v>
      </c>
      <c r="BK565" s="226">
        <f>ROUND(I565*H565,2)</f>
        <v>0</v>
      </c>
      <c r="BL565" s="18" t="s">
        <v>237</v>
      </c>
      <c r="BM565" s="225" t="s">
        <v>1021</v>
      </c>
    </row>
    <row r="566" spans="1:65" s="2" customFormat="1" ht="16.5" customHeight="1">
      <c r="A566" s="39"/>
      <c r="B566" s="40"/>
      <c r="C566" s="260" t="s">
        <v>1022</v>
      </c>
      <c r="D566" s="260" t="s">
        <v>263</v>
      </c>
      <c r="E566" s="261" t="s">
        <v>1023</v>
      </c>
      <c r="F566" s="262" t="s">
        <v>1024</v>
      </c>
      <c r="G566" s="263" t="s">
        <v>320</v>
      </c>
      <c r="H566" s="264">
        <v>2</v>
      </c>
      <c r="I566" s="265"/>
      <c r="J566" s="266">
        <f>ROUND(I566*H566,2)</f>
        <v>0</v>
      </c>
      <c r="K566" s="267"/>
      <c r="L566" s="268"/>
      <c r="M566" s="269" t="s">
        <v>1</v>
      </c>
      <c r="N566" s="270" t="s">
        <v>41</v>
      </c>
      <c r="O566" s="92"/>
      <c r="P566" s="223">
        <f>O566*H566</f>
        <v>0</v>
      </c>
      <c r="Q566" s="223">
        <v>0.00038</v>
      </c>
      <c r="R566" s="223">
        <f>Q566*H566</f>
        <v>0.00076</v>
      </c>
      <c r="S566" s="223">
        <v>0</v>
      </c>
      <c r="T566" s="224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5" t="s">
        <v>296</v>
      </c>
      <c r="AT566" s="225" t="s">
        <v>263</v>
      </c>
      <c r="AU566" s="225" t="s">
        <v>83</v>
      </c>
      <c r="AY566" s="18" t="s">
        <v>147</v>
      </c>
      <c r="BE566" s="226">
        <f>IF(N566="základní",J566,0)</f>
        <v>0</v>
      </c>
      <c r="BF566" s="226">
        <f>IF(N566="snížená",J566,0)</f>
        <v>0</v>
      </c>
      <c r="BG566" s="226">
        <f>IF(N566="zákl. přenesená",J566,0)</f>
        <v>0</v>
      </c>
      <c r="BH566" s="226">
        <f>IF(N566="sníž. přenesená",J566,0)</f>
        <v>0</v>
      </c>
      <c r="BI566" s="226">
        <f>IF(N566="nulová",J566,0)</f>
        <v>0</v>
      </c>
      <c r="BJ566" s="18" t="s">
        <v>81</v>
      </c>
      <c r="BK566" s="226">
        <f>ROUND(I566*H566,2)</f>
        <v>0</v>
      </c>
      <c r="BL566" s="18" t="s">
        <v>237</v>
      </c>
      <c r="BM566" s="225" t="s">
        <v>1025</v>
      </c>
    </row>
    <row r="567" spans="1:65" s="2" customFormat="1" ht="16.5" customHeight="1">
      <c r="A567" s="39"/>
      <c r="B567" s="40"/>
      <c r="C567" s="260" t="s">
        <v>1026</v>
      </c>
      <c r="D567" s="260" t="s">
        <v>263</v>
      </c>
      <c r="E567" s="261" t="s">
        <v>1027</v>
      </c>
      <c r="F567" s="262" t="s">
        <v>1028</v>
      </c>
      <c r="G567" s="263" t="s">
        <v>320</v>
      </c>
      <c r="H567" s="264">
        <v>2</v>
      </c>
      <c r="I567" s="265"/>
      <c r="J567" s="266">
        <f>ROUND(I567*H567,2)</f>
        <v>0</v>
      </c>
      <c r="K567" s="267"/>
      <c r="L567" s="268"/>
      <c r="M567" s="269" t="s">
        <v>1</v>
      </c>
      <c r="N567" s="270" t="s">
        <v>41</v>
      </c>
      <c r="O567" s="92"/>
      <c r="P567" s="223">
        <f>O567*H567</f>
        <v>0</v>
      </c>
      <c r="Q567" s="223">
        <v>0.00048</v>
      </c>
      <c r="R567" s="223">
        <f>Q567*H567</f>
        <v>0.00096</v>
      </c>
      <c r="S567" s="223">
        <v>0</v>
      </c>
      <c r="T567" s="224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5" t="s">
        <v>296</v>
      </c>
      <c r="AT567" s="225" t="s">
        <v>263</v>
      </c>
      <c r="AU567" s="225" t="s">
        <v>83</v>
      </c>
      <c r="AY567" s="18" t="s">
        <v>147</v>
      </c>
      <c r="BE567" s="226">
        <f>IF(N567="základní",J567,0)</f>
        <v>0</v>
      </c>
      <c r="BF567" s="226">
        <f>IF(N567="snížená",J567,0)</f>
        <v>0</v>
      </c>
      <c r="BG567" s="226">
        <f>IF(N567="zákl. přenesená",J567,0)</f>
        <v>0</v>
      </c>
      <c r="BH567" s="226">
        <f>IF(N567="sníž. přenesená",J567,0)</f>
        <v>0</v>
      </c>
      <c r="BI567" s="226">
        <f>IF(N567="nulová",J567,0)</f>
        <v>0</v>
      </c>
      <c r="BJ567" s="18" t="s">
        <v>81</v>
      </c>
      <c r="BK567" s="226">
        <f>ROUND(I567*H567,2)</f>
        <v>0</v>
      </c>
      <c r="BL567" s="18" t="s">
        <v>237</v>
      </c>
      <c r="BM567" s="225" t="s">
        <v>1029</v>
      </c>
    </row>
    <row r="568" spans="1:65" s="2" customFormat="1" ht="16.5" customHeight="1">
      <c r="A568" s="39"/>
      <c r="B568" s="40"/>
      <c r="C568" s="260" t="s">
        <v>1030</v>
      </c>
      <c r="D568" s="260" t="s">
        <v>263</v>
      </c>
      <c r="E568" s="261" t="s">
        <v>1031</v>
      </c>
      <c r="F568" s="262" t="s">
        <v>1032</v>
      </c>
      <c r="G568" s="263" t="s">
        <v>320</v>
      </c>
      <c r="H568" s="264">
        <v>2</v>
      </c>
      <c r="I568" s="265"/>
      <c r="J568" s="266">
        <f>ROUND(I568*H568,2)</f>
        <v>0</v>
      </c>
      <c r="K568" s="267"/>
      <c r="L568" s="268"/>
      <c r="M568" s="269" t="s">
        <v>1</v>
      </c>
      <c r="N568" s="270" t="s">
        <v>41</v>
      </c>
      <c r="O568" s="92"/>
      <c r="P568" s="223">
        <f>O568*H568</f>
        <v>0</v>
      </c>
      <c r="Q568" s="223">
        <v>0.00118</v>
      </c>
      <c r="R568" s="223">
        <f>Q568*H568</f>
        <v>0.00236</v>
      </c>
      <c r="S568" s="223">
        <v>0</v>
      </c>
      <c r="T568" s="224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5" t="s">
        <v>296</v>
      </c>
      <c r="AT568" s="225" t="s">
        <v>263</v>
      </c>
      <c r="AU568" s="225" t="s">
        <v>83</v>
      </c>
      <c r="AY568" s="18" t="s">
        <v>147</v>
      </c>
      <c r="BE568" s="226">
        <f>IF(N568="základní",J568,0)</f>
        <v>0</v>
      </c>
      <c r="BF568" s="226">
        <f>IF(N568="snížená",J568,0)</f>
        <v>0</v>
      </c>
      <c r="BG568" s="226">
        <f>IF(N568="zákl. přenesená",J568,0)</f>
        <v>0</v>
      </c>
      <c r="BH568" s="226">
        <f>IF(N568="sníž. přenesená",J568,0)</f>
        <v>0</v>
      </c>
      <c r="BI568" s="226">
        <f>IF(N568="nulová",J568,0)</f>
        <v>0</v>
      </c>
      <c r="BJ568" s="18" t="s">
        <v>81</v>
      </c>
      <c r="BK568" s="226">
        <f>ROUND(I568*H568,2)</f>
        <v>0</v>
      </c>
      <c r="BL568" s="18" t="s">
        <v>237</v>
      </c>
      <c r="BM568" s="225" t="s">
        <v>1033</v>
      </c>
    </row>
    <row r="569" spans="1:65" s="2" customFormat="1" ht="16.5" customHeight="1">
      <c r="A569" s="39"/>
      <c r="B569" s="40"/>
      <c r="C569" s="260" t="s">
        <v>1034</v>
      </c>
      <c r="D569" s="260" t="s">
        <v>263</v>
      </c>
      <c r="E569" s="261" t="s">
        <v>1035</v>
      </c>
      <c r="F569" s="262" t="s">
        <v>1036</v>
      </c>
      <c r="G569" s="263" t="s">
        <v>320</v>
      </c>
      <c r="H569" s="264">
        <v>1</v>
      </c>
      <c r="I569" s="265"/>
      <c r="J569" s="266">
        <f>ROUND(I569*H569,2)</f>
        <v>0</v>
      </c>
      <c r="K569" s="267"/>
      <c r="L569" s="268"/>
      <c r="M569" s="269" t="s">
        <v>1</v>
      </c>
      <c r="N569" s="270" t="s">
        <v>41</v>
      </c>
      <c r="O569" s="92"/>
      <c r="P569" s="223">
        <f>O569*H569</f>
        <v>0</v>
      </c>
      <c r="Q569" s="223">
        <v>0.00078</v>
      </c>
      <c r="R569" s="223">
        <f>Q569*H569</f>
        <v>0.00078</v>
      </c>
      <c r="S569" s="223">
        <v>0</v>
      </c>
      <c r="T569" s="224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5" t="s">
        <v>296</v>
      </c>
      <c r="AT569" s="225" t="s">
        <v>263</v>
      </c>
      <c r="AU569" s="225" t="s">
        <v>83</v>
      </c>
      <c r="AY569" s="18" t="s">
        <v>147</v>
      </c>
      <c r="BE569" s="226">
        <f>IF(N569="základní",J569,0)</f>
        <v>0</v>
      </c>
      <c r="BF569" s="226">
        <f>IF(N569="snížená",J569,0)</f>
        <v>0</v>
      </c>
      <c r="BG569" s="226">
        <f>IF(N569="zákl. přenesená",J569,0)</f>
        <v>0</v>
      </c>
      <c r="BH569" s="226">
        <f>IF(N569="sníž. přenesená",J569,0)</f>
        <v>0</v>
      </c>
      <c r="BI569" s="226">
        <f>IF(N569="nulová",J569,0)</f>
        <v>0</v>
      </c>
      <c r="BJ569" s="18" t="s">
        <v>81</v>
      </c>
      <c r="BK569" s="226">
        <f>ROUND(I569*H569,2)</f>
        <v>0</v>
      </c>
      <c r="BL569" s="18" t="s">
        <v>237</v>
      </c>
      <c r="BM569" s="225" t="s">
        <v>1037</v>
      </c>
    </row>
    <row r="570" spans="1:65" s="2" customFormat="1" ht="16.5" customHeight="1">
      <c r="A570" s="39"/>
      <c r="B570" s="40"/>
      <c r="C570" s="260" t="s">
        <v>1038</v>
      </c>
      <c r="D570" s="260" t="s">
        <v>263</v>
      </c>
      <c r="E570" s="261" t="s">
        <v>1039</v>
      </c>
      <c r="F570" s="262" t="s">
        <v>1040</v>
      </c>
      <c r="G570" s="263" t="s">
        <v>320</v>
      </c>
      <c r="H570" s="264">
        <v>2</v>
      </c>
      <c r="I570" s="265"/>
      <c r="J570" s="266">
        <f>ROUND(I570*H570,2)</f>
        <v>0</v>
      </c>
      <c r="K570" s="267"/>
      <c r="L570" s="268"/>
      <c r="M570" s="269" t="s">
        <v>1</v>
      </c>
      <c r="N570" s="270" t="s">
        <v>41</v>
      </c>
      <c r="O570" s="92"/>
      <c r="P570" s="223">
        <f>O570*H570</f>
        <v>0</v>
      </c>
      <c r="Q570" s="223">
        <v>0.00016</v>
      </c>
      <c r="R570" s="223">
        <f>Q570*H570</f>
        <v>0.00032</v>
      </c>
      <c r="S570" s="223">
        <v>0</v>
      </c>
      <c r="T570" s="224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5" t="s">
        <v>296</v>
      </c>
      <c r="AT570" s="225" t="s">
        <v>263</v>
      </c>
      <c r="AU570" s="225" t="s">
        <v>83</v>
      </c>
      <c r="AY570" s="18" t="s">
        <v>147</v>
      </c>
      <c r="BE570" s="226">
        <f>IF(N570="základní",J570,0)</f>
        <v>0</v>
      </c>
      <c r="BF570" s="226">
        <f>IF(N570="snížená",J570,0)</f>
        <v>0</v>
      </c>
      <c r="BG570" s="226">
        <f>IF(N570="zákl. přenesená",J570,0)</f>
        <v>0</v>
      </c>
      <c r="BH570" s="226">
        <f>IF(N570="sníž. přenesená",J570,0)</f>
        <v>0</v>
      </c>
      <c r="BI570" s="226">
        <f>IF(N570="nulová",J570,0)</f>
        <v>0</v>
      </c>
      <c r="BJ570" s="18" t="s">
        <v>81</v>
      </c>
      <c r="BK570" s="226">
        <f>ROUND(I570*H570,2)</f>
        <v>0</v>
      </c>
      <c r="BL570" s="18" t="s">
        <v>237</v>
      </c>
      <c r="BM570" s="225" t="s">
        <v>1041</v>
      </c>
    </row>
    <row r="571" spans="1:65" s="2" customFormat="1" ht="16.5" customHeight="1">
      <c r="A571" s="39"/>
      <c r="B571" s="40"/>
      <c r="C571" s="260" t="s">
        <v>1042</v>
      </c>
      <c r="D571" s="260" t="s">
        <v>263</v>
      </c>
      <c r="E571" s="261" t="s">
        <v>1043</v>
      </c>
      <c r="F571" s="262" t="s">
        <v>1044</v>
      </c>
      <c r="G571" s="263" t="s">
        <v>320</v>
      </c>
      <c r="H571" s="264">
        <v>4</v>
      </c>
      <c r="I571" s="265"/>
      <c r="J571" s="266">
        <f>ROUND(I571*H571,2)</f>
        <v>0</v>
      </c>
      <c r="K571" s="267"/>
      <c r="L571" s="268"/>
      <c r="M571" s="269" t="s">
        <v>1</v>
      </c>
      <c r="N571" s="270" t="s">
        <v>41</v>
      </c>
      <c r="O571" s="92"/>
      <c r="P571" s="223">
        <f>O571*H571</f>
        <v>0</v>
      </c>
      <c r="Q571" s="223">
        <v>0.00024</v>
      </c>
      <c r="R571" s="223">
        <f>Q571*H571</f>
        <v>0.00096</v>
      </c>
      <c r="S571" s="223">
        <v>0</v>
      </c>
      <c r="T571" s="224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5" t="s">
        <v>296</v>
      </c>
      <c r="AT571" s="225" t="s">
        <v>263</v>
      </c>
      <c r="AU571" s="225" t="s">
        <v>83</v>
      </c>
      <c r="AY571" s="18" t="s">
        <v>147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8" t="s">
        <v>81</v>
      </c>
      <c r="BK571" s="226">
        <f>ROUND(I571*H571,2)</f>
        <v>0</v>
      </c>
      <c r="BL571" s="18" t="s">
        <v>237</v>
      </c>
      <c r="BM571" s="225" t="s">
        <v>1045</v>
      </c>
    </row>
    <row r="572" spans="1:65" s="2" customFormat="1" ht="16.5" customHeight="1">
      <c r="A572" s="39"/>
      <c r="B572" s="40"/>
      <c r="C572" s="260" t="s">
        <v>1046</v>
      </c>
      <c r="D572" s="260" t="s">
        <v>263</v>
      </c>
      <c r="E572" s="261" t="s">
        <v>1047</v>
      </c>
      <c r="F572" s="262" t="s">
        <v>1048</v>
      </c>
      <c r="G572" s="263" t="s">
        <v>320</v>
      </c>
      <c r="H572" s="264">
        <v>2</v>
      </c>
      <c r="I572" s="265"/>
      <c r="J572" s="266">
        <f>ROUND(I572*H572,2)</f>
        <v>0</v>
      </c>
      <c r="K572" s="267"/>
      <c r="L572" s="268"/>
      <c r="M572" s="269" t="s">
        <v>1</v>
      </c>
      <c r="N572" s="270" t="s">
        <v>41</v>
      </c>
      <c r="O572" s="92"/>
      <c r="P572" s="223">
        <f>O572*H572</f>
        <v>0</v>
      </c>
      <c r="Q572" s="223">
        <v>0.00051</v>
      </c>
      <c r="R572" s="223">
        <f>Q572*H572</f>
        <v>0.00102</v>
      </c>
      <c r="S572" s="223">
        <v>0</v>
      </c>
      <c r="T572" s="224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5" t="s">
        <v>296</v>
      </c>
      <c r="AT572" s="225" t="s">
        <v>263</v>
      </c>
      <c r="AU572" s="225" t="s">
        <v>83</v>
      </c>
      <c r="AY572" s="18" t="s">
        <v>147</v>
      </c>
      <c r="BE572" s="226">
        <f>IF(N572="základní",J572,0)</f>
        <v>0</v>
      </c>
      <c r="BF572" s="226">
        <f>IF(N572="snížená",J572,0)</f>
        <v>0</v>
      </c>
      <c r="BG572" s="226">
        <f>IF(N572="zákl. přenesená",J572,0)</f>
        <v>0</v>
      </c>
      <c r="BH572" s="226">
        <f>IF(N572="sníž. přenesená",J572,0)</f>
        <v>0</v>
      </c>
      <c r="BI572" s="226">
        <f>IF(N572="nulová",J572,0)</f>
        <v>0</v>
      </c>
      <c r="BJ572" s="18" t="s">
        <v>81</v>
      </c>
      <c r="BK572" s="226">
        <f>ROUND(I572*H572,2)</f>
        <v>0</v>
      </c>
      <c r="BL572" s="18" t="s">
        <v>237</v>
      </c>
      <c r="BM572" s="225" t="s">
        <v>1049</v>
      </c>
    </row>
    <row r="573" spans="1:65" s="2" customFormat="1" ht="16.5" customHeight="1">
      <c r="A573" s="39"/>
      <c r="B573" s="40"/>
      <c r="C573" s="260" t="s">
        <v>1050</v>
      </c>
      <c r="D573" s="260" t="s">
        <v>263</v>
      </c>
      <c r="E573" s="261" t="s">
        <v>1051</v>
      </c>
      <c r="F573" s="262" t="s">
        <v>1052</v>
      </c>
      <c r="G573" s="263" t="s">
        <v>320</v>
      </c>
      <c r="H573" s="264">
        <v>1</v>
      </c>
      <c r="I573" s="265"/>
      <c r="J573" s="266">
        <f>ROUND(I573*H573,2)</f>
        <v>0</v>
      </c>
      <c r="K573" s="267"/>
      <c r="L573" s="268"/>
      <c r="M573" s="269" t="s">
        <v>1</v>
      </c>
      <c r="N573" s="270" t="s">
        <v>41</v>
      </c>
      <c r="O573" s="92"/>
      <c r="P573" s="223">
        <f>O573*H573</f>
        <v>0</v>
      </c>
      <c r="Q573" s="223">
        <v>3E-05</v>
      </c>
      <c r="R573" s="223">
        <f>Q573*H573</f>
        <v>3E-05</v>
      </c>
      <c r="S573" s="223">
        <v>0</v>
      </c>
      <c r="T573" s="224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25" t="s">
        <v>296</v>
      </c>
      <c r="AT573" s="225" t="s">
        <v>263</v>
      </c>
      <c r="AU573" s="225" t="s">
        <v>83</v>
      </c>
      <c r="AY573" s="18" t="s">
        <v>147</v>
      </c>
      <c r="BE573" s="226">
        <f>IF(N573="základní",J573,0)</f>
        <v>0</v>
      </c>
      <c r="BF573" s="226">
        <f>IF(N573="snížená",J573,0)</f>
        <v>0</v>
      </c>
      <c r="BG573" s="226">
        <f>IF(N573="zákl. přenesená",J573,0)</f>
        <v>0</v>
      </c>
      <c r="BH573" s="226">
        <f>IF(N573="sníž. přenesená",J573,0)</f>
        <v>0</v>
      </c>
      <c r="BI573" s="226">
        <f>IF(N573="nulová",J573,0)</f>
        <v>0</v>
      </c>
      <c r="BJ573" s="18" t="s">
        <v>81</v>
      </c>
      <c r="BK573" s="226">
        <f>ROUND(I573*H573,2)</f>
        <v>0</v>
      </c>
      <c r="BL573" s="18" t="s">
        <v>237</v>
      </c>
      <c r="BM573" s="225" t="s">
        <v>1053</v>
      </c>
    </row>
    <row r="574" spans="1:65" s="2" customFormat="1" ht="16.5" customHeight="1">
      <c r="A574" s="39"/>
      <c r="B574" s="40"/>
      <c r="C574" s="260" t="s">
        <v>1054</v>
      </c>
      <c r="D574" s="260" t="s">
        <v>263</v>
      </c>
      <c r="E574" s="261" t="s">
        <v>1055</v>
      </c>
      <c r="F574" s="262" t="s">
        <v>1056</v>
      </c>
      <c r="G574" s="263" t="s">
        <v>320</v>
      </c>
      <c r="H574" s="264">
        <v>1</v>
      </c>
      <c r="I574" s="265"/>
      <c r="J574" s="266">
        <f>ROUND(I574*H574,2)</f>
        <v>0</v>
      </c>
      <c r="K574" s="267"/>
      <c r="L574" s="268"/>
      <c r="M574" s="269" t="s">
        <v>1</v>
      </c>
      <c r="N574" s="270" t="s">
        <v>41</v>
      </c>
      <c r="O574" s="92"/>
      <c r="P574" s="223">
        <f>O574*H574</f>
        <v>0</v>
      </c>
      <c r="Q574" s="223">
        <v>0.00014</v>
      </c>
      <c r="R574" s="223">
        <f>Q574*H574</f>
        <v>0.00014</v>
      </c>
      <c r="S574" s="223">
        <v>0</v>
      </c>
      <c r="T574" s="224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25" t="s">
        <v>296</v>
      </c>
      <c r="AT574" s="225" t="s">
        <v>263</v>
      </c>
      <c r="AU574" s="225" t="s">
        <v>83</v>
      </c>
      <c r="AY574" s="18" t="s">
        <v>147</v>
      </c>
      <c r="BE574" s="226">
        <f>IF(N574="základní",J574,0)</f>
        <v>0</v>
      </c>
      <c r="BF574" s="226">
        <f>IF(N574="snížená",J574,0)</f>
        <v>0</v>
      </c>
      <c r="BG574" s="226">
        <f>IF(N574="zákl. přenesená",J574,0)</f>
        <v>0</v>
      </c>
      <c r="BH574" s="226">
        <f>IF(N574="sníž. přenesená",J574,0)</f>
        <v>0</v>
      </c>
      <c r="BI574" s="226">
        <f>IF(N574="nulová",J574,0)</f>
        <v>0</v>
      </c>
      <c r="BJ574" s="18" t="s">
        <v>81</v>
      </c>
      <c r="BK574" s="226">
        <f>ROUND(I574*H574,2)</f>
        <v>0</v>
      </c>
      <c r="BL574" s="18" t="s">
        <v>237</v>
      </c>
      <c r="BM574" s="225" t="s">
        <v>1057</v>
      </c>
    </row>
    <row r="575" spans="1:65" s="2" customFormat="1" ht="16.5" customHeight="1">
      <c r="A575" s="39"/>
      <c r="B575" s="40"/>
      <c r="C575" s="260" t="s">
        <v>1058</v>
      </c>
      <c r="D575" s="260" t="s">
        <v>263</v>
      </c>
      <c r="E575" s="261" t="s">
        <v>1059</v>
      </c>
      <c r="F575" s="262" t="s">
        <v>1060</v>
      </c>
      <c r="G575" s="263" t="s">
        <v>320</v>
      </c>
      <c r="H575" s="264">
        <v>3</v>
      </c>
      <c r="I575" s="265"/>
      <c r="J575" s="266">
        <f>ROUND(I575*H575,2)</f>
        <v>0</v>
      </c>
      <c r="K575" s="267"/>
      <c r="L575" s="268"/>
      <c r="M575" s="269" t="s">
        <v>1</v>
      </c>
      <c r="N575" s="270" t="s">
        <v>41</v>
      </c>
      <c r="O575" s="92"/>
      <c r="P575" s="223">
        <f>O575*H575</f>
        <v>0</v>
      </c>
      <c r="Q575" s="223">
        <v>0.00033</v>
      </c>
      <c r="R575" s="223">
        <f>Q575*H575</f>
        <v>0.00099</v>
      </c>
      <c r="S575" s="223">
        <v>0</v>
      </c>
      <c r="T575" s="224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5" t="s">
        <v>296</v>
      </c>
      <c r="AT575" s="225" t="s">
        <v>263</v>
      </c>
      <c r="AU575" s="225" t="s">
        <v>83</v>
      </c>
      <c r="AY575" s="18" t="s">
        <v>147</v>
      </c>
      <c r="BE575" s="226">
        <f>IF(N575="základní",J575,0)</f>
        <v>0</v>
      </c>
      <c r="BF575" s="226">
        <f>IF(N575="snížená",J575,0)</f>
        <v>0</v>
      </c>
      <c r="BG575" s="226">
        <f>IF(N575="zákl. přenesená",J575,0)</f>
        <v>0</v>
      </c>
      <c r="BH575" s="226">
        <f>IF(N575="sníž. přenesená",J575,0)</f>
        <v>0</v>
      </c>
      <c r="BI575" s="226">
        <f>IF(N575="nulová",J575,0)</f>
        <v>0</v>
      </c>
      <c r="BJ575" s="18" t="s">
        <v>81</v>
      </c>
      <c r="BK575" s="226">
        <f>ROUND(I575*H575,2)</f>
        <v>0</v>
      </c>
      <c r="BL575" s="18" t="s">
        <v>237</v>
      </c>
      <c r="BM575" s="225" t="s">
        <v>1061</v>
      </c>
    </row>
    <row r="576" spans="1:65" s="2" customFormat="1" ht="16.5" customHeight="1">
      <c r="A576" s="39"/>
      <c r="B576" s="40"/>
      <c r="C576" s="260" t="s">
        <v>1062</v>
      </c>
      <c r="D576" s="260" t="s">
        <v>263</v>
      </c>
      <c r="E576" s="261" t="s">
        <v>1063</v>
      </c>
      <c r="F576" s="262" t="s">
        <v>1064</v>
      </c>
      <c r="G576" s="263" t="s">
        <v>320</v>
      </c>
      <c r="H576" s="264">
        <v>1</v>
      </c>
      <c r="I576" s="265"/>
      <c r="J576" s="266">
        <f>ROUND(I576*H576,2)</f>
        <v>0</v>
      </c>
      <c r="K576" s="267"/>
      <c r="L576" s="268"/>
      <c r="M576" s="269" t="s">
        <v>1</v>
      </c>
      <c r="N576" s="270" t="s">
        <v>41</v>
      </c>
      <c r="O576" s="92"/>
      <c r="P576" s="223">
        <f>O576*H576</f>
        <v>0</v>
      </c>
      <c r="Q576" s="223">
        <v>0.0004</v>
      </c>
      <c r="R576" s="223">
        <f>Q576*H576</f>
        <v>0.0004</v>
      </c>
      <c r="S576" s="223">
        <v>0</v>
      </c>
      <c r="T576" s="224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5" t="s">
        <v>296</v>
      </c>
      <c r="AT576" s="225" t="s">
        <v>263</v>
      </c>
      <c r="AU576" s="225" t="s">
        <v>83</v>
      </c>
      <c r="AY576" s="18" t="s">
        <v>147</v>
      </c>
      <c r="BE576" s="226">
        <f>IF(N576="základní",J576,0)</f>
        <v>0</v>
      </c>
      <c r="BF576" s="226">
        <f>IF(N576="snížená",J576,0)</f>
        <v>0</v>
      </c>
      <c r="BG576" s="226">
        <f>IF(N576="zákl. přenesená",J576,0)</f>
        <v>0</v>
      </c>
      <c r="BH576" s="226">
        <f>IF(N576="sníž. přenesená",J576,0)</f>
        <v>0</v>
      </c>
      <c r="BI576" s="226">
        <f>IF(N576="nulová",J576,0)</f>
        <v>0</v>
      </c>
      <c r="BJ576" s="18" t="s">
        <v>81</v>
      </c>
      <c r="BK576" s="226">
        <f>ROUND(I576*H576,2)</f>
        <v>0</v>
      </c>
      <c r="BL576" s="18" t="s">
        <v>237</v>
      </c>
      <c r="BM576" s="225" t="s">
        <v>1065</v>
      </c>
    </row>
    <row r="577" spans="1:65" s="2" customFormat="1" ht="16.5" customHeight="1">
      <c r="A577" s="39"/>
      <c r="B577" s="40"/>
      <c r="C577" s="260" t="s">
        <v>1066</v>
      </c>
      <c r="D577" s="260" t="s">
        <v>263</v>
      </c>
      <c r="E577" s="261" t="s">
        <v>1067</v>
      </c>
      <c r="F577" s="262" t="s">
        <v>1068</v>
      </c>
      <c r="G577" s="263" t="s">
        <v>320</v>
      </c>
      <c r="H577" s="264">
        <v>1</v>
      </c>
      <c r="I577" s="265"/>
      <c r="J577" s="266">
        <f>ROUND(I577*H577,2)</f>
        <v>0</v>
      </c>
      <c r="K577" s="267"/>
      <c r="L577" s="268"/>
      <c r="M577" s="269" t="s">
        <v>1</v>
      </c>
      <c r="N577" s="270" t="s">
        <v>41</v>
      </c>
      <c r="O577" s="92"/>
      <c r="P577" s="223">
        <f>O577*H577</f>
        <v>0</v>
      </c>
      <c r="Q577" s="223">
        <v>0.0007</v>
      </c>
      <c r="R577" s="223">
        <f>Q577*H577</f>
        <v>0.0007</v>
      </c>
      <c r="S577" s="223">
        <v>0</v>
      </c>
      <c r="T577" s="224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5" t="s">
        <v>296</v>
      </c>
      <c r="AT577" s="225" t="s">
        <v>263</v>
      </c>
      <c r="AU577" s="225" t="s">
        <v>83</v>
      </c>
      <c r="AY577" s="18" t="s">
        <v>147</v>
      </c>
      <c r="BE577" s="226">
        <f>IF(N577="základní",J577,0)</f>
        <v>0</v>
      </c>
      <c r="BF577" s="226">
        <f>IF(N577="snížená",J577,0)</f>
        <v>0</v>
      </c>
      <c r="BG577" s="226">
        <f>IF(N577="zákl. přenesená",J577,0)</f>
        <v>0</v>
      </c>
      <c r="BH577" s="226">
        <f>IF(N577="sníž. přenesená",J577,0)</f>
        <v>0</v>
      </c>
      <c r="BI577" s="226">
        <f>IF(N577="nulová",J577,0)</f>
        <v>0</v>
      </c>
      <c r="BJ577" s="18" t="s">
        <v>81</v>
      </c>
      <c r="BK577" s="226">
        <f>ROUND(I577*H577,2)</f>
        <v>0</v>
      </c>
      <c r="BL577" s="18" t="s">
        <v>237</v>
      </c>
      <c r="BM577" s="225" t="s">
        <v>1069</v>
      </c>
    </row>
    <row r="578" spans="1:65" s="2" customFormat="1" ht="16.5" customHeight="1">
      <c r="A578" s="39"/>
      <c r="B578" s="40"/>
      <c r="C578" s="260" t="s">
        <v>1070</v>
      </c>
      <c r="D578" s="260" t="s">
        <v>263</v>
      </c>
      <c r="E578" s="261" t="s">
        <v>1071</v>
      </c>
      <c r="F578" s="262" t="s">
        <v>1072</v>
      </c>
      <c r="G578" s="263" t="s">
        <v>320</v>
      </c>
      <c r="H578" s="264">
        <v>1</v>
      </c>
      <c r="I578" s="265"/>
      <c r="J578" s="266">
        <f>ROUND(I578*H578,2)</f>
        <v>0</v>
      </c>
      <c r="K578" s="267"/>
      <c r="L578" s="268"/>
      <c r="M578" s="269" t="s">
        <v>1</v>
      </c>
      <c r="N578" s="270" t="s">
        <v>41</v>
      </c>
      <c r="O578" s="92"/>
      <c r="P578" s="223">
        <f>O578*H578</f>
        <v>0</v>
      </c>
      <c r="Q578" s="223">
        <v>8E-05</v>
      </c>
      <c r="R578" s="223">
        <f>Q578*H578</f>
        <v>8E-05</v>
      </c>
      <c r="S578" s="223">
        <v>0</v>
      </c>
      <c r="T578" s="224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5" t="s">
        <v>296</v>
      </c>
      <c r="AT578" s="225" t="s">
        <v>263</v>
      </c>
      <c r="AU578" s="225" t="s">
        <v>83</v>
      </c>
      <c r="AY578" s="18" t="s">
        <v>147</v>
      </c>
      <c r="BE578" s="226">
        <f>IF(N578="základní",J578,0)</f>
        <v>0</v>
      </c>
      <c r="BF578" s="226">
        <f>IF(N578="snížená",J578,0)</f>
        <v>0</v>
      </c>
      <c r="BG578" s="226">
        <f>IF(N578="zákl. přenesená",J578,0)</f>
        <v>0</v>
      </c>
      <c r="BH578" s="226">
        <f>IF(N578="sníž. přenesená",J578,0)</f>
        <v>0</v>
      </c>
      <c r="BI578" s="226">
        <f>IF(N578="nulová",J578,0)</f>
        <v>0</v>
      </c>
      <c r="BJ578" s="18" t="s">
        <v>81</v>
      </c>
      <c r="BK578" s="226">
        <f>ROUND(I578*H578,2)</f>
        <v>0</v>
      </c>
      <c r="BL578" s="18" t="s">
        <v>237</v>
      </c>
      <c r="BM578" s="225" t="s">
        <v>1073</v>
      </c>
    </row>
    <row r="579" spans="1:65" s="2" customFormat="1" ht="16.5" customHeight="1">
      <c r="A579" s="39"/>
      <c r="B579" s="40"/>
      <c r="C579" s="260" t="s">
        <v>1074</v>
      </c>
      <c r="D579" s="260" t="s">
        <v>263</v>
      </c>
      <c r="E579" s="261" t="s">
        <v>1075</v>
      </c>
      <c r="F579" s="262" t="s">
        <v>1076</v>
      </c>
      <c r="G579" s="263" t="s">
        <v>320</v>
      </c>
      <c r="H579" s="264">
        <v>2</v>
      </c>
      <c r="I579" s="265"/>
      <c r="J579" s="266">
        <f>ROUND(I579*H579,2)</f>
        <v>0</v>
      </c>
      <c r="K579" s="267"/>
      <c r="L579" s="268"/>
      <c r="M579" s="269" t="s">
        <v>1</v>
      </c>
      <c r="N579" s="270" t="s">
        <v>41</v>
      </c>
      <c r="O579" s="92"/>
      <c r="P579" s="223">
        <f>O579*H579</f>
        <v>0</v>
      </c>
      <c r="Q579" s="223">
        <v>8E-05</v>
      </c>
      <c r="R579" s="223">
        <f>Q579*H579</f>
        <v>0.00016</v>
      </c>
      <c r="S579" s="223">
        <v>0</v>
      </c>
      <c r="T579" s="224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5" t="s">
        <v>296</v>
      </c>
      <c r="AT579" s="225" t="s">
        <v>263</v>
      </c>
      <c r="AU579" s="225" t="s">
        <v>83</v>
      </c>
      <c r="AY579" s="18" t="s">
        <v>147</v>
      </c>
      <c r="BE579" s="226">
        <f>IF(N579="základní",J579,0)</f>
        <v>0</v>
      </c>
      <c r="BF579" s="226">
        <f>IF(N579="snížená",J579,0)</f>
        <v>0</v>
      </c>
      <c r="BG579" s="226">
        <f>IF(N579="zákl. přenesená",J579,0)</f>
        <v>0</v>
      </c>
      <c r="BH579" s="226">
        <f>IF(N579="sníž. přenesená",J579,0)</f>
        <v>0</v>
      </c>
      <c r="BI579" s="226">
        <f>IF(N579="nulová",J579,0)</f>
        <v>0</v>
      </c>
      <c r="BJ579" s="18" t="s">
        <v>81</v>
      </c>
      <c r="BK579" s="226">
        <f>ROUND(I579*H579,2)</f>
        <v>0</v>
      </c>
      <c r="BL579" s="18" t="s">
        <v>237</v>
      </c>
      <c r="BM579" s="225" t="s">
        <v>1077</v>
      </c>
    </row>
    <row r="580" spans="1:65" s="2" customFormat="1" ht="16.5" customHeight="1">
      <c r="A580" s="39"/>
      <c r="B580" s="40"/>
      <c r="C580" s="260" t="s">
        <v>1078</v>
      </c>
      <c r="D580" s="260" t="s">
        <v>263</v>
      </c>
      <c r="E580" s="261" t="s">
        <v>1079</v>
      </c>
      <c r="F580" s="262" t="s">
        <v>1080</v>
      </c>
      <c r="G580" s="263" t="s">
        <v>320</v>
      </c>
      <c r="H580" s="264">
        <v>1</v>
      </c>
      <c r="I580" s="265"/>
      <c r="J580" s="266">
        <f>ROUND(I580*H580,2)</f>
        <v>0</v>
      </c>
      <c r="K580" s="267"/>
      <c r="L580" s="268"/>
      <c r="M580" s="269" t="s">
        <v>1</v>
      </c>
      <c r="N580" s="270" t="s">
        <v>41</v>
      </c>
      <c r="O580" s="92"/>
      <c r="P580" s="223">
        <f>O580*H580</f>
        <v>0</v>
      </c>
      <c r="Q580" s="223">
        <v>0.00022</v>
      </c>
      <c r="R580" s="223">
        <f>Q580*H580</f>
        <v>0.00022</v>
      </c>
      <c r="S580" s="223">
        <v>0</v>
      </c>
      <c r="T580" s="224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25" t="s">
        <v>296</v>
      </c>
      <c r="AT580" s="225" t="s">
        <v>263</v>
      </c>
      <c r="AU580" s="225" t="s">
        <v>83</v>
      </c>
      <c r="AY580" s="18" t="s">
        <v>147</v>
      </c>
      <c r="BE580" s="226">
        <f>IF(N580="základní",J580,0)</f>
        <v>0</v>
      </c>
      <c r="BF580" s="226">
        <f>IF(N580="snížená",J580,0)</f>
        <v>0</v>
      </c>
      <c r="BG580" s="226">
        <f>IF(N580="zákl. přenesená",J580,0)</f>
        <v>0</v>
      </c>
      <c r="BH580" s="226">
        <f>IF(N580="sníž. přenesená",J580,0)</f>
        <v>0</v>
      </c>
      <c r="BI580" s="226">
        <f>IF(N580="nulová",J580,0)</f>
        <v>0</v>
      </c>
      <c r="BJ580" s="18" t="s">
        <v>81</v>
      </c>
      <c r="BK580" s="226">
        <f>ROUND(I580*H580,2)</f>
        <v>0</v>
      </c>
      <c r="BL580" s="18" t="s">
        <v>237</v>
      </c>
      <c r="BM580" s="225" t="s">
        <v>1081</v>
      </c>
    </row>
    <row r="581" spans="1:65" s="2" customFormat="1" ht="16.5" customHeight="1">
      <c r="A581" s="39"/>
      <c r="B581" s="40"/>
      <c r="C581" s="260" t="s">
        <v>1082</v>
      </c>
      <c r="D581" s="260" t="s">
        <v>263</v>
      </c>
      <c r="E581" s="261" t="s">
        <v>1083</v>
      </c>
      <c r="F581" s="262" t="s">
        <v>1084</v>
      </c>
      <c r="G581" s="263" t="s">
        <v>320</v>
      </c>
      <c r="H581" s="264">
        <v>2</v>
      </c>
      <c r="I581" s="265"/>
      <c r="J581" s="266">
        <f>ROUND(I581*H581,2)</f>
        <v>0</v>
      </c>
      <c r="K581" s="267"/>
      <c r="L581" s="268"/>
      <c r="M581" s="269" t="s">
        <v>1</v>
      </c>
      <c r="N581" s="270" t="s">
        <v>41</v>
      </c>
      <c r="O581" s="92"/>
      <c r="P581" s="223">
        <f>O581*H581</f>
        <v>0</v>
      </c>
      <c r="Q581" s="223">
        <v>0.0003</v>
      </c>
      <c r="R581" s="223">
        <f>Q581*H581</f>
        <v>0.0006</v>
      </c>
      <c r="S581" s="223">
        <v>0</v>
      </c>
      <c r="T581" s="224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25" t="s">
        <v>296</v>
      </c>
      <c r="AT581" s="225" t="s">
        <v>263</v>
      </c>
      <c r="AU581" s="225" t="s">
        <v>83</v>
      </c>
      <c r="AY581" s="18" t="s">
        <v>147</v>
      </c>
      <c r="BE581" s="226">
        <f>IF(N581="základní",J581,0)</f>
        <v>0</v>
      </c>
      <c r="BF581" s="226">
        <f>IF(N581="snížená",J581,0)</f>
        <v>0</v>
      </c>
      <c r="BG581" s="226">
        <f>IF(N581="zákl. přenesená",J581,0)</f>
        <v>0</v>
      </c>
      <c r="BH581" s="226">
        <f>IF(N581="sníž. přenesená",J581,0)</f>
        <v>0</v>
      </c>
      <c r="BI581" s="226">
        <f>IF(N581="nulová",J581,0)</f>
        <v>0</v>
      </c>
      <c r="BJ581" s="18" t="s">
        <v>81</v>
      </c>
      <c r="BK581" s="226">
        <f>ROUND(I581*H581,2)</f>
        <v>0</v>
      </c>
      <c r="BL581" s="18" t="s">
        <v>237</v>
      </c>
      <c r="BM581" s="225" t="s">
        <v>1085</v>
      </c>
    </row>
    <row r="582" spans="1:65" s="2" customFormat="1" ht="16.5" customHeight="1">
      <c r="A582" s="39"/>
      <c r="B582" s="40"/>
      <c r="C582" s="260" t="s">
        <v>1086</v>
      </c>
      <c r="D582" s="260" t="s">
        <v>263</v>
      </c>
      <c r="E582" s="261" t="s">
        <v>1087</v>
      </c>
      <c r="F582" s="262" t="s">
        <v>1088</v>
      </c>
      <c r="G582" s="263" t="s">
        <v>320</v>
      </c>
      <c r="H582" s="264">
        <v>1</v>
      </c>
      <c r="I582" s="265"/>
      <c r="J582" s="266">
        <f>ROUND(I582*H582,2)</f>
        <v>0</v>
      </c>
      <c r="K582" s="267"/>
      <c r="L582" s="268"/>
      <c r="M582" s="269" t="s">
        <v>1</v>
      </c>
      <c r="N582" s="270" t="s">
        <v>41</v>
      </c>
      <c r="O582" s="92"/>
      <c r="P582" s="223">
        <f>O582*H582</f>
        <v>0</v>
      </c>
      <c r="Q582" s="223">
        <v>0.00042</v>
      </c>
      <c r="R582" s="223">
        <f>Q582*H582</f>
        <v>0.00042</v>
      </c>
      <c r="S582" s="223">
        <v>0</v>
      </c>
      <c r="T582" s="224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25" t="s">
        <v>296</v>
      </c>
      <c r="AT582" s="225" t="s">
        <v>263</v>
      </c>
      <c r="AU582" s="225" t="s">
        <v>83</v>
      </c>
      <c r="AY582" s="18" t="s">
        <v>147</v>
      </c>
      <c r="BE582" s="226">
        <f>IF(N582="základní",J582,0)</f>
        <v>0</v>
      </c>
      <c r="BF582" s="226">
        <f>IF(N582="snížená",J582,0)</f>
        <v>0</v>
      </c>
      <c r="BG582" s="226">
        <f>IF(N582="zákl. přenesená",J582,0)</f>
        <v>0</v>
      </c>
      <c r="BH582" s="226">
        <f>IF(N582="sníž. přenesená",J582,0)</f>
        <v>0</v>
      </c>
      <c r="BI582" s="226">
        <f>IF(N582="nulová",J582,0)</f>
        <v>0</v>
      </c>
      <c r="BJ582" s="18" t="s">
        <v>81</v>
      </c>
      <c r="BK582" s="226">
        <f>ROUND(I582*H582,2)</f>
        <v>0</v>
      </c>
      <c r="BL582" s="18" t="s">
        <v>237</v>
      </c>
      <c r="BM582" s="225" t="s">
        <v>1089</v>
      </c>
    </row>
    <row r="583" spans="1:65" s="2" customFormat="1" ht="16.5" customHeight="1">
      <c r="A583" s="39"/>
      <c r="B583" s="40"/>
      <c r="C583" s="260" t="s">
        <v>1090</v>
      </c>
      <c r="D583" s="260" t="s">
        <v>263</v>
      </c>
      <c r="E583" s="261" t="s">
        <v>1091</v>
      </c>
      <c r="F583" s="262" t="s">
        <v>1092</v>
      </c>
      <c r="G583" s="263" t="s">
        <v>320</v>
      </c>
      <c r="H583" s="264">
        <v>1</v>
      </c>
      <c r="I583" s="265"/>
      <c r="J583" s="266">
        <f>ROUND(I583*H583,2)</f>
        <v>0</v>
      </c>
      <c r="K583" s="267"/>
      <c r="L583" s="268"/>
      <c r="M583" s="269" t="s">
        <v>1</v>
      </c>
      <c r="N583" s="270" t="s">
        <v>41</v>
      </c>
      <c r="O583" s="92"/>
      <c r="P583" s="223">
        <f>O583*H583</f>
        <v>0</v>
      </c>
      <c r="Q583" s="223">
        <v>0.00042</v>
      </c>
      <c r="R583" s="223">
        <f>Q583*H583</f>
        <v>0.00042</v>
      </c>
      <c r="S583" s="223">
        <v>0</v>
      </c>
      <c r="T583" s="224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5" t="s">
        <v>296</v>
      </c>
      <c r="AT583" s="225" t="s">
        <v>263</v>
      </c>
      <c r="AU583" s="225" t="s">
        <v>83</v>
      </c>
      <c r="AY583" s="18" t="s">
        <v>147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8" t="s">
        <v>81</v>
      </c>
      <c r="BK583" s="226">
        <f>ROUND(I583*H583,2)</f>
        <v>0</v>
      </c>
      <c r="BL583" s="18" t="s">
        <v>237</v>
      </c>
      <c r="BM583" s="225" t="s">
        <v>1093</v>
      </c>
    </row>
    <row r="584" spans="1:65" s="2" customFormat="1" ht="16.5" customHeight="1">
      <c r="A584" s="39"/>
      <c r="B584" s="40"/>
      <c r="C584" s="213" t="s">
        <v>1094</v>
      </c>
      <c r="D584" s="213" t="s">
        <v>149</v>
      </c>
      <c r="E584" s="214" t="s">
        <v>1095</v>
      </c>
      <c r="F584" s="215" t="s">
        <v>1096</v>
      </c>
      <c r="G584" s="216" t="s">
        <v>368</v>
      </c>
      <c r="H584" s="217">
        <v>6</v>
      </c>
      <c r="I584" s="218"/>
      <c r="J584" s="219">
        <f>ROUND(I584*H584,2)</f>
        <v>0</v>
      </c>
      <c r="K584" s="220"/>
      <c r="L584" s="45"/>
      <c r="M584" s="221" t="s">
        <v>1</v>
      </c>
      <c r="N584" s="222" t="s">
        <v>41</v>
      </c>
      <c r="O584" s="92"/>
      <c r="P584" s="223">
        <f>O584*H584</f>
        <v>0</v>
      </c>
      <c r="Q584" s="223">
        <v>0.00041</v>
      </c>
      <c r="R584" s="223">
        <f>Q584*H584</f>
        <v>0.00246</v>
      </c>
      <c r="S584" s="223">
        <v>0</v>
      </c>
      <c r="T584" s="224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25" t="s">
        <v>237</v>
      </c>
      <c r="AT584" s="225" t="s">
        <v>149</v>
      </c>
      <c r="AU584" s="225" t="s">
        <v>83</v>
      </c>
      <c r="AY584" s="18" t="s">
        <v>147</v>
      </c>
      <c r="BE584" s="226">
        <f>IF(N584="základní",J584,0)</f>
        <v>0</v>
      </c>
      <c r="BF584" s="226">
        <f>IF(N584="snížená",J584,0)</f>
        <v>0</v>
      </c>
      <c r="BG584" s="226">
        <f>IF(N584="zákl. přenesená",J584,0)</f>
        <v>0</v>
      </c>
      <c r="BH584" s="226">
        <f>IF(N584="sníž. přenesená",J584,0)</f>
        <v>0</v>
      </c>
      <c r="BI584" s="226">
        <f>IF(N584="nulová",J584,0)</f>
        <v>0</v>
      </c>
      <c r="BJ584" s="18" t="s">
        <v>81</v>
      </c>
      <c r="BK584" s="226">
        <f>ROUND(I584*H584,2)</f>
        <v>0</v>
      </c>
      <c r="BL584" s="18" t="s">
        <v>237</v>
      </c>
      <c r="BM584" s="225" t="s">
        <v>1097</v>
      </c>
    </row>
    <row r="585" spans="1:65" s="2" customFormat="1" ht="16.5" customHeight="1">
      <c r="A585" s="39"/>
      <c r="B585" s="40"/>
      <c r="C585" s="213" t="s">
        <v>1098</v>
      </c>
      <c r="D585" s="213" t="s">
        <v>149</v>
      </c>
      <c r="E585" s="214" t="s">
        <v>1099</v>
      </c>
      <c r="F585" s="215" t="s">
        <v>1100</v>
      </c>
      <c r="G585" s="216" t="s">
        <v>368</v>
      </c>
      <c r="H585" s="217">
        <v>2</v>
      </c>
      <c r="I585" s="218"/>
      <c r="J585" s="219">
        <f>ROUND(I585*H585,2)</f>
        <v>0</v>
      </c>
      <c r="K585" s="220"/>
      <c r="L585" s="45"/>
      <c r="M585" s="221" t="s">
        <v>1</v>
      </c>
      <c r="N585" s="222" t="s">
        <v>41</v>
      </c>
      <c r="O585" s="92"/>
      <c r="P585" s="223">
        <f>O585*H585</f>
        <v>0</v>
      </c>
      <c r="Q585" s="223">
        <v>0.00048</v>
      </c>
      <c r="R585" s="223">
        <f>Q585*H585</f>
        <v>0.00096</v>
      </c>
      <c r="S585" s="223">
        <v>0</v>
      </c>
      <c r="T585" s="224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25" t="s">
        <v>237</v>
      </c>
      <c r="AT585" s="225" t="s">
        <v>149</v>
      </c>
      <c r="AU585" s="225" t="s">
        <v>83</v>
      </c>
      <c r="AY585" s="18" t="s">
        <v>147</v>
      </c>
      <c r="BE585" s="226">
        <f>IF(N585="základní",J585,0)</f>
        <v>0</v>
      </c>
      <c r="BF585" s="226">
        <f>IF(N585="snížená",J585,0)</f>
        <v>0</v>
      </c>
      <c r="BG585" s="226">
        <f>IF(N585="zákl. přenesená",J585,0)</f>
        <v>0</v>
      </c>
      <c r="BH585" s="226">
        <f>IF(N585="sníž. přenesená",J585,0)</f>
        <v>0</v>
      </c>
      <c r="BI585" s="226">
        <f>IF(N585="nulová",J585,0)</f>
        <v>0</v>
      </c>
      <c r="BJ585" s="18" t="s">
        <v>81</v>
      </c>
      <c r="BK585" s="226">
        <f>ROUND(I585*H585,2)</f>
        <v>0</v>
      </c>
      <c r="BL585" s="18" t="s">
        <v>237</v>
      </c>
      <c r="BM585" s="225" t="s">
        <v>1101</v>
      </c>
    </row>
    <row r="586" spans="1:65" s="2" customFormat="1" ht="16.5" customHeight="1">
      <c r="A586" s="39"/>
      <c r="B586" s="40"/>
      <c r="C586" s="213" t="s">
        <v>1102</v>
      </c>
      <c r="D586" s="213" t="s">
        <v>149</v>
      </c>
      <c r="E586" s="214" t="s">
        <v>1103</v>
      </c>
      <c r="F586" s="215" t="s">
        <v>1104</v>
      </c>
      <c r="G586" s="216" t="s">
        <v>368</v>
      </c>
      <c r="H586" s="217">
        <v>4</v>
      </c>
      <c r="I586" s="218"/>
      <c r="J586" s="219">
        <f>ROUND(I586*H586,2)</f>
        <v>0</v>
      </c>
      <c r="K586" s="220"/>
      <c r="L586" s="45"/>
      <c r="M586" s="221" t="s">
        <v>1</v>
      </c>
      <c r="N586" s="222" t="s">
        <v>41</v>
      </c>
      <c r="O586" s="92"/>
      <c r="P586" s="223">
        <f>O586*H586</f>
        <v>0</v>
      </c>
      <c r="Q586" s="223">
        <v>0.00071</v>
      </c>
      <c r="R586" s="223">
        <f>Q586*H586</f>
        <v>0.00284</v>
      </c>
      <c r="S586" s="223">
        <v>0</v>
      </c>
      <c r="T586" s="224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25" t="s">
        <v>237</v>
      </c>
      <c r="AT586" s="225" t="s">
        <v>149</v>
      </c>
      <c r="AU586" s="225" t="s">
        <v>83</v>
      </c>
      <c r="AY586" s="18" t="s">
        <v>147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8" t="s">
        <v>81</v>
      </c>
      <c r="BK586" s="226">
        <f>ROUND(I586*H586,2)</f>
        <v>0</v>
      </c>
      <c r="BL586" s="18" t="s">
        <v>237</v>
      </c>
      <c r="BM586" s="225" t="s">
        <v>1105</v>
      </c>
    </row>
    <row r="587" spans="1:65" s="2" customFormat="1" ht="16.5" customHeight="1">
      <c r="A587" s="39"/>
      <c r="B587" s="40"/>
      <c r="C587" s="213" t="s">
        <v>1106</v>
      </c>
      <c r="D587" s="213" t="s">
        <v>149</v>
      </c>
      <c r="E587" s="214" t="s">
        <v>1107</v>
      </c>
      <c r="F587" s="215" t="s">
        <v>1108</v>
      </c>
      <c r="G587" s="216" t="s">
        <v>368</v>
      </c>
      <c r="H587" s="217">
        <v>15</v>
      </c>
      <c r="I587" s="218"/>
      <c r="J587" s="219">
        <f>ROUND(I587*H587,2)</f>
        <v>0</v>
      </c>
      <c r="K587" s="220"/>
      <c r="L587" s="45"/>
      <c r="M587" s="221" t="s">
        <v>1</v>
      </c>
      <c r="N587" s="222" t="s">
        <v>41</v>
      </c>
      <c r="O587" s="92"/>
      <c r="P587" s="223">
        <f>O587*H587</f>
        <v>0</v>
      </c>
      <c r="Q587" s="223">
        <v>0.00224</v>
      </c>
      <c r="R587" s="223">
        <f>Q587*H587</f>
        <v>0.0336</v>
      </c>
      <c r="S587" s="223">
        <v>0</v>
      </c>
      <c r="T587" s="224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5" t="s">
        <v>237</v>
      </c>
      <c r="AT587" s="225" t="s">
        <v>149</v>
      </c>
      <c r="AU587" s="225" t="s">
        <v>83</v>
      </c>
      <c r="AY587" s="18" t="s">
        <v>147</v>
      </c>
      <c r="BE587" s="226">
        <f>IF(N587="základní",J587,0)</f>
        <v>0</v>
      </c>
      <c r="BF587" s="226">
        <f>IF(N587="snížená",J587,0)</f>
        <v>0</v>
      </c>
      <c r="BG587" s="226">
        <f>IF(N587="zákl. přenesená",J587,0)</f>
        <v>0</v>
      </c>
      <c r="BH587" s="226">
        <f>IF(N587="sníž. přenesená",J587,0)</f>
        <v>0</v>
      </c>
      <c r="BI587" s="226">
        <f>IF(N587="nulová",J587,0)</f>
        <v>0</v>
      </c>
      <c r="BJ587" s="18" t="s">
        <v>81</v>
      </c>
      <c r="BK587" s="226">
        <f>ROUND(I587*H587,2)</f>
        <v>0</v>
      </c>
      <c r="BL587" s="18" t="s">
        <v>237</v>
      </c>
      <c r="BM587" s="225" t="s">
        <v>1109</v>
      </c>
    </row>
    <row r="588" spans="1:65" s="2" customFormat="1" ht="16.5" customHeight="1">
      <c r="A588" s="39"/>
      <c r="B588" s="40"/>
      <c r="C588" s="213" t="s">
        <v>1110</v>
      </c>
      <c r="D588" s="213" t="s">
        <v>149</v>
      </c>
      <c r="E588" s="214" t="s">
        <v>1111</v>
      </c>
      <c r="F588" s="215" t="s">
        <v>1112</v>
      </c>
      <c r="G588" s="216" t="s">
        <v>320</v>
      </c>
      <c r="H588" s="217">
        <v>1</v>
      </c>
      <c r="I588" s="218"/>
      <c r="J588" s="219">
        <f>ROUND(I588*H588,2)</f>
        <v>0</v>
      </c>
      <c r="K588" s="220"/>
      <c r="L588" s="45"/>
      <c r="M588" s="221" t="s">
        <v>1</v>
      </c>
      <c r="N588" s="222" t="s">
        <v>41</v>
      </c>
      <c r="O588" s="92"/>
      <c r="P588" s="223">
        <f>O588*H588</f>
        <v>0</v>
      </c>
      <c r="Q588" s="223">
        <v>0.00028</v>
      </c>
      <c r="R588" s="223">
        <f>Q588*H588</f>
        <v>0.00028</v>
      </c>
      <c r="S588" s="223">
        <v>0</v>
      </c>
      <c r="T588" s="224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25" t="s">
        <v>237</v>
      </c>
      <c r="AT588" s="225" t="s">
        <v>149</v>
      </c>
      <c r="AU588" s="225" t="s">
        <v>83</v>
      </c>
      <c r="AY588" s="18" t="s">
        <v>147</v>
      </c>
      <c r="BE588" s="226">
        <f>IF(N588="základní",J588,0)</f>
        <v>0</v>
      </c>
      <c r="BF588" s="226">
        <f>IF(N588="snížená",J588,0)</f>
        <v>0</v>
      </c>
      <c r="BG588" s="226">
        <f>IF(N588="zákl. přenesená",J588,0)</f>
        <v>0</v>
      </c>
      <c r="BH588" s="226">
        <f>IF(N588="sníž. přenesená",J588,0)</f>
        <v>0</v>
      </c>
      <c r="BI588" s="226">
        <f>IF(N588="nulová",J588,0)</f>
        <v>0</v>
      </c>
      <c r="BJ588" s="18" t="s">
        <v>81</v>
      </c>
      <c r="BK588" s="226">
        <f>ROUND(I588*H588,2)</f>
        <v>0</v>
      </c>
      <c r="BL588" s="18" t="s">
        <v>237</v>
      </c>
      <c r="BM588" s="225" t="s">
        <v>1113</v>
      </c>
    </row>
    <row r="589" spans="1:65" s="2" customFormat="1" ht="24.15" customHeight="1">
      <c r="A589" s="39"/>
      <c r="B589" s="40"/>
      <c r="C589" s="260" t="s">
        <v>1114</v>
      </c>
      <c r="D589" s="260" t="s">
        <v>263</v>
      </c>
      <c r="E589" s="261" t="s">
        <v>1115</v>
      </c>
      <c r="F589" s="262" t="s">
        <v>1116</v>
      </c>
      <c r="G589" s="263" t="s">
        <v>320</v>
      </c>
      <c r="H589" s="264">
        <v>1</v>
      </c>
      <c r="I589" s="265"/>
      <c r="J589" s="266">
        <f>ROUND(I589*H589,2)</f>
        <v>0</v>
      </c>
      <c r="K589" s="267"/>
      <c r="L589" s="268"/>
      <c r="M589" s="269" t="s">
        <v>1</v>
      </c>
      <c r="N589" s="270" t="s">
        <v>41</v>
      </c>
      <c r="O589" s="92"/>
      <c r="P589" s="223">
        <f>O589*H589</f>
        <v>0</v>
      </c>
      <c r="Q589" s="223">
        <v>0.00134</v>
      </c>
      <c r="R589" s="223">
        <f>Q589*H589</f>
        <v>0.00134</v>
      </c>
      <c r="S589" s="223">
        <v>0</v>
      </c>
      <c r="T589" s="224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25" t="s">
        <v>296</v>
      </c>
      <c r="AT589" s="225" t="s">
        <v>263</v>
      </c>
      <c r="AU589" s="225" t="s">
        <v>83</v>
      </c>
      <c r="AY589" s="18" t="s">
        <v>147</v>
      </c>
      <c r="BE589" s="226">
        <f>IF(N589="základní",J589,0)</f>
        <v>0</v>
      </c>
      <c r="BF589" s="226">
        <f>IF(N589="snížená",J589,0)</f>
        <v>0</v>
      </c>
      <c r="BG589" s="226">
        <f>IF(N589="zákl. přenesená",J589,0)</f>
        <v>0</v>
      </c>
      <c r="BH589" s="226">
        <f>IF(N589="sníž. přenesená",J589,0)</f>
        <v>0</v>
      </c>
      <c r="BI589" s="226">
        <f>IF(N589="nulová",J589,0)</f>
        <v>0</v>
      </c>
      <c r="BJ589" s="18" t="s">
        <v>81</v>
      </c>
      <c r="BK589" s="226">
        <f>ROUND(I589*H589,2)</f>
        <v>0</v>
      </c>
      <c r="BL589" s="18" t="s">
        <v>237</v>
      </c>
      <c r="BM589" s="225" t="s">
        <v>1117</v>
      </c>
    </row>
    <row r="590" spans="1:65" s="2" customFormat="1" ht="16.5" customHeight="1">
      <c r="A590" s="39"/>
      <c r="B590" s="40"/>
      <c r="C590" s="213" t="s">
        <v>1118</v>
      </c>
      <c r="D590" s="213" t="s">
        <v>149</v>
      </c>
      <c r="E590" s="214" t="s">
        <v>1119</v>
      </c>
      <c r="F590" s="215" t="s">
        <v>1120</v>
      </c>
      <c r="G590" s="216" t="s">
        <v>320</v>
      </c>
      <c r="H590" s="217">
        <v>2</v>
      </c>
      <c r="I590" s="218"/>
      <c r="J590" s="219">
        <f>ROUND(I590*H590,2)</f>
        <v>0</v>
      </c>
      <c r="K590" s="220"/>
      <c r="L590" s="45"/>
      <c r="M590" s="221" t="s">
        <v>1</v>
      </c>
      <c r="N590" s="222" t="s">
        <v>41</v>
      </c>
      <c r="O590" s="92"/>
      <c r="P590" s="223">
        <f>O590*H590</f>
        <v>0</v>
      </c>
      <c r="Q590" s="223">
        <v>0.00022</v>
      </c>
      <c r="R590" s="223">
        <f>Q590*H590</f>
        <v>0.00044</v>
      </c>
      <c r="S590" s="223">
        <v>0</v>
      </c>
      <c r="T590" s="224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5" t="s">
        <v>237</v>
      </c>
      <c r="AT590" s="225" t="s">
        <v>149</v>
      </c>
      <c r="AU590" s="225" t="s">
        <v>83</v>
      </c>
      <c r="AY590" s="18" t="s">
        <v>147</v>
      </c>
      <c r="BE590" s="226">
        <f>IF(N590="základní",J590,0)</f>
        <v>0</v>
      </c>
      <c r="BF590" s="226">
        <f>IF(N590="snížená",J590,0)</f>
        <v>0</v>
      </c>
      <c r="BG590" s="226">
        <f>IF(N590="zákl. přenesená",J590,0)</f>
        <v>0</v>
      </c>
      <c r="BH590" s="226">
        <f>IF(N590="sníž. přenesená",J590,0)</f>
        <v>0</v>
      </c>
      <c r="BI590" s="226">
        <f>IF(N590="nulová",J590,0)</f>
        <v>0</v>
      </c>
      <c r="BJ590" s="18" t="s">
        <v>81</v>
      </c>
      <c r="BK590" s="226">
        <f>ROUND(I590*H590,2)</f>
        <v>0</v>
      </c>
      <c r="BL590" s="18" t="s">
        <v>237</v>
      </c>
      <c r="BM590" s="225" t="s">
        <v>1121</v>
      </c>
    </row>
    <row r="591" spans="1:65" s="2" customFormat="1" ht="16.5" customHeight="1">
      <c r="A591" s="39"/>
      <c r="B591" s="40"/>
      <c r="C591" s="213" t="s">
        <v>1122</v>
      </c>
      <c r="D591" s="213" t="s">
        <v>149</v>
      </c>
      <c r="E591" s="214" t="s">
        <v>1123</v>
      </c>
      <c r="F591" s="215" t="s">
        <v>1124</v>
      </c>
      <c r="G591" s="216" t="s">
        <v>320</v>
      </c>
      <c r="H591" s="217">
        <v>2</v>
      </c>
      <c r="I591" s="218"/>
      <c r="J591" s="219">
        <f>ROUND(I591*H591,2)</f>
        <v>0</v>
      </c>
      <c r="K591" s="220"/>
      <c r="L591" s="45"/>
      <c r="M591" s="221" t="s">
        <v>1</v>
      </c>
      <c r="N591" s="222" t="s">
        <v>41</v>
      </c>
      <c r="O591" s="92"/>
      <c r="P591" s="223">
        <f>O591*H591</f>
        <v>0</v>
      </c>
      <c r="Q591" s="223">
        <v>0.00022</v>
      </c>
      <c r="R591" s="223">
        <f>Q591*H591</f>
        <v>0.00044</v>
      </c>
      <c r="S591" s="223">
        <v>0</v>
      </c>
      <c r="T591" s="224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25" t="s">
        <v>237</v>
      </c>
      <c r="AT591" s="225" t="s">
        <v>149</v>
      </c>
      <c r="AU591" s="225" t="s">
        <v>83</v>
      </c>
      <c r="AY591" s="18" t="s">
        <v>147</v>
      </c>
      <c r="BE591" s="226">
        <f>IF(N591="základní",J591,0)</f>
        <v>0</v>
      </c>
      <c r="BF591" s="226">
        <f>IF(N591="snížená",J591,0)</f>
        <v>0</v>
      </c>
      <c r="BG591" s="226">
        <f>IF(N591="zákl. přenesená",J591,0)</f>
        <v>0</v>
      </c>
      <c r="BH591" s="226">
        <f>IF(N591="sníž. přenesená",J591,0)</f>
        <v>0</v>
      </c>
      <c r="BI591" s="226">
        <f>IF(N591="nulová",J591,0)</f>
        <v>0</v>
      </c>
      <c r="BJ591" s="18" t="s">
        <v>81</v>
      </c>
      <c r="BK591" s="226">
        <f>ROUND(I591*H591,2)</f>
        <v>0</v>
      </c>
      <c r="BL591" s="18" t="s">
        <v>237</v>
      </c>
      <c r="BM591" s="225" t="s">
        <v>1125</v>
      </c>
    </row>
    <row r="592" spans="1:65" s="2" customFormat="1" ht="24.15" customHeight="1">
      <c r="A592" s="39"/>
      <c r="B592" s="40"/>
      <c r="C592" s="213" t="s">
        <v>1126</v>
      </c>
      <c r="D592" s="213" t="s">
        <v>149</v>
      </c>
      <c r="E592" s="214" t="s">
        <v>1127</v>
      </c>
      <c r="F592" s="215" t="s">
        <v>1128</v>
      </c>
      <c r="G592" s="216" t="s">
        <v>320</v>
      </c>
      <c r="H592" s="217">
        <v>1</v>
      </c>
      <c r="I592" s="218"/>
      <c r="J592" s="219">
        <f>ROUND(I592*H592,2)</f>
        <v>0</v>
      </c>
      <c r="K592" s="220"/>
      <c r="L592" s="45"/>
      <c r="M592" s="221" t="s">
        <v>1</v>
      </c>
      <c r="N592" s="222" t="s">
        <v>41</v>
      </c>
      <c r="O592" s="92"/>
      <c r="P592" s="223">
        <f>O592*H592</f>
        <v>0</v>
      </c>
      <c r="Q592" s="223">
        <v>0.0015</v>
      </c>
      <c r="R592" s="223">
        <f>Q592*H592</f>
        <v>0.0015</v>
      </c>
      <c r="S592" s="223">
        <v>0</v>
      </c>
      <c r="T592" s="224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25" t="s">
        <v>237</v>
      </c>
      <c r="AT592" s="225" t="s">
        <v>149</v>
      </c>
      <c r="AU592" s="225" t="s">
        <v>83</v>
      </c>
      <c r="AY592" s="18" t="s">
        <v>147</v>
      </c>
      <c r="BE592" s="226">
        <f>IF(N592="základní",J592,0)</f>
        <v>0</v>
      </c>
      <c r="BF592" s="226">
        <f>IF(N592="snížená",J592,0)</f>
        <v>0</v>
      </c>
      <c r="BG592" s="226">
        <f>IF(N592="zákl. přenesená",J592,0)</f>
        <v>0</v>
      </c>
      <c r="BH592" s="226">
        <f>IF(N592="sníž. přenesená",J592,0)</f>
        <v>0</v>
      </c>
      <c r="BI592" s="226">
        <f>IF(N592="nulová",J592,0)</f>
        <v>0</v>
      </c>
      <c r="BJ592" s="18" t="s">
        <v>81</v>
      </c>
      <c r="BK592" s="226">
        <f>ROUND(I592*H592,2)</f>
        <v>0</v>
      </c>
      <c r="BL592" s="18" t="s">
        <v>237</v>
      </c>
      <c r="BM592" s="225" t="s">
        <v>1129</v>
      </c>
    </row>
    <row r="593" spans="1:65" s="2" customFormat="1" ht="16.5" customHeight="1">
      <c r="A593" s="39"/>
      <c r="B593" s="40"/>
      <c r="C593" s="213" t="s">
        <v>1130</v>
      </c>
      <c r="D593" s="213" t="s">
        <v>149</v>
      </c>
      <c r="E593" s="214" t="s">
        <v>1131</v>
      </c>
      <c r="F593" s="215" t="s">
        <v>1132</v>
      </c>
      <c r="G593" s="216" t="s">
        <v>320</v>
      </c>
      <c r="H593" s="217">
        <v>2</v>
      </c>
      <c r="I593" s="218"/>
      <c r="J593" s="219">
        <f>ROUND(I593*H593,2)</f>
        <v>0</v>
      </c>
      <c r="K593" s="220"/>
      <c r="L593" s="45"/>
      <c r="M593" s="221" t="s">
        <v>1</v>
      </c>
      <c r="N593" s="222" t="s">
        <v>41</v>
      </c>
      <c r="O593" s="92"/>
      <c r="P593" s="223">
        <f>O593*H593</f>
        <v>0</v>
      </c>
      <c r="Q593" s="223">
        <v>0.00029</v>
      </c>
      <c r="R593" s="223">
        <f>Q593*H593</f>
        <v>0.00058</v>
      </c>
      <c r="S593" s="223">
        <v>0</v>
      </c>
      <c r="T593" s="224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25" t="s">
        <v>237</v>
      </c>
      <c r="AT593" s="225" t="s">
        <v>149</v>
      </c>
      <c r="AU593" s="225" t="s">
        <v>83</v>
      </c>
      <c r="AY593" s="18" t="s">
        <v>147</v>
      </c>
      <c r="BE593" s="226">
        <f>IF(N593="základní",J593,0)</f>
        <v>0</v>
      </c>
      <c r="BF593" s="226">
        <f>IF(N593="snížená",J593,0)</f>
        <v>0</v>
      </c>
      <c r="BG593" s="226">
        <f>IF(N593="zákl. přenesená",J593,0)</f>
        <v>0</v>
      </c>
      <c r="BH593" s="226">
        <f>IF(N593="sníž. přenesená",J593,0)</f>
        <v>0</v>
      </c>
      <c r="BI593" s="226">
        <f>IF(N593="nulová",J593,0)</f>
        <v>0</v>
      </c>
      <c r="BJ593" s="18" t="s">
        <v>81</v>
      </c>
      <c r="BK593" s="226">
        <f>ROUND(I593*H593,2)</f>
        <v>0</v>
      </c>
      <c r="BL593" s="18" t="s">
        <v>237</v>
      </c>
      <c r="BM593" s="225" t="s">
        <v>1133</v>
      </c>
    </row>
    <row r="594" spans="1:65" s="2" customFormat="1" ht="21.75" customHeight="1">
      <c r="A594" s="39"/>
      <c r="B594" s="40"/>
      <c r="C594" s="213" t="s">
        <v>1134</v>
      </c>
      <c r="D594" s="213" t="s">
        <v>149</v>
      </c>
      <c r="E594" s="214" t="s">
        <v>1135</v>
      </c>
      <c r="F594" s="215" t="s">
        <v>1136</v>
      </c>
      <c r="G594" s="216" t="s">
        <v>368</v>
      </c>
      <c r="H594" s="217">
        <v>65</v>
      </c>
      <c r="I594" s="218"/>
      <c r="J594" s="219">
        <f>ROUND(I594*H594,2)</f>
        <v>0</v>
      </c>
      <c r="K594" s="220"/>
      <c r="L594" s="45"/>
      <c r="M594" s="221" t="s">
        <v>1</v>
      </c>
      <c r="N594" s="222" t="s">
        <v>41</v>
      </c>
      <c r="O594" s="92"/>
      <c r="P594" s="223">
        <f>O594*H594</f>
        <v>0</v>
      </c>
      <c r="Q594" s="223">
        <v>0</v>
      </c>
      <c r="R594" s="223">
        <f>Q594*H594</f>
        <v>0</v>
      </c>
      <c r="S594" s="223">
        <v>0</v>
      </c>
      <c r="T594" s="224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25" t="s">
        <v>237</v>
      </c>
      <c r="AT594" s="225" t="s">
        <v>149</v>
      </c>
      <c r="AU594" s="225" t="s">
        <v>83</v>
      </c>
      <c r="AY594" s="18" t="s">
        <v>147</v>
      </c>
      <c r="BE594" s="226">
        <f>IF(N594="základní",J594,0)</f>
        <v>0</v>
      </c>
      <c r="BF594" s="226">
        <f>IF(N594="snížená",J594,0)</f>
        <v>0</v>
      </c>
      <c r="BG594" s="226">
        <f>IF(N594="zákl. přenesená",J594,0)</f>
        <v>0</v>
      </c>
      <c r="BH594" s="226">
        <f>IF(N594="sníž. přenesená",J594,0)</f>
        <v>0</v>
      </c>
      <c r="BI594" s="226">
        <f>IF(N594="nulová",J594,0)</f>
        <v>0</v>
      </c>
      <c r="BJ594" s="18" t="s">
        <v>81</v>
      </c>
      <c r="BK594" s="226">
        <f>ROUND(I594*H594,2)</f>
        <v>0</v>
      </c>
      <c r="BL594" s="18" t="s">
        <v>237</v>
      </c>
      <c r="BM594" s="225" t="s">
        <v>1137</v>
      </c>
    </row>
    <row r="595" spans="1:51" s="13" customFormat="1" ht="12">
      <c r="A595" s="13"/>
      <c r="B595" s="227"/>
      <c r="C595" s="228"/>
      <c r="D595" s="229" t="s">
        <v>155</v>
      </c>
      <c r="E595" s="230" t="s">
        <v>1</v>
      </c>
      <c r="F595" s="231" t="s">
        <v>1138</v>
      </c>
      <c r="G595" s="228"/>
      <c r="H595" s="232">
        <v>65</v>
      </c>
      <c r="I595" s="233"/>
      <c r="J595" s="228"/>
      <c r="K595" s="228"/>
      <c r="L595" s="234"/>
      <c r="M595" s="235"/>
      <c r="N595" s="236"/>
      <c r="O595" s="236"/>
      <c r="P595" s="236"/>
      <c r="Q595" s="236"/>
      <c r="R595" s="236"/>
      <c r="S595" s="236"/>
      <c r="T595" s="23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8" t="s">
        <v>155</v>
      </c>
      <c r="AU595" s="238" t="s">
        <v>83</v>
      </c>
      <c r="AV595" s="13" t="s">
        <v>83</v>
      </c>
      <c r="AW595" s="13" t="s">
        <v>32</v>
      </c>
      <c r="AX595" s="13" t="s">
        <v>81</v>
      </c>
      <c r="AY595" s="238" t="s">
        <v>147</v>
      </c>
    </row>
    <row r="596" spans="1:65" s="2" customFormat="1" ht="24.15" customHeight="1">
      <c r="A596" s="39"/>
      <c r="B596" s="40"/>
      <c r="C596" s="213" t="s">
        <v>1139</v>
      </c>
      <c r="D596" s="213" t="s">
        <v>149</v>
      </c>
      <c r="E596" s="214" t="s">
        <v>1140</v>
      </c>
      <c r="F596" s="215" t="s">
        <v>1141</v>
      </c>
      <c r="G596" s="216" t="s">
        <v>217</v>
      </c>
      <c r="H596" s="217">
        <v>0.485</v>
      </c>
      <c r="I596" s="218"/>
      <c r="J596" s="219">
        <f>ROUND(I596*H596,2)</f>
        <v>0</v>
      </c>
      <c r="K596" s="220"/>
      <c r="L596" s="45"/>
      <c r="M596" s="221" t="s">
        <v>1</v>
      </c>
      <c r="N596" s="222" t="s">
        <v>41</v>
      </c>
      <c r="O596" s="92"/>
      <c r="P596" s="223">
        <f>O596*H596</f>
        <v>0</v>
      </c>
      <c r="Q596" s="223">
        <v>0</v>
      </c>
      <c r="R596" s="223">
        <f>Q596*H596</f>
        <v>0</v>
      </c>
      <c r="S596" s="223">
        <v>0</v>
      </c>
      <c r="T596" s="224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5" t="s">
        <v>237</v>
      </c>
      <c r="AT596" s="225" t="s">
        <v>149</v>
      </c>
      <c r="AU596" s="225" t="s">
        <v>83</v>
      </c>
      <c r="AY596" s="18" t="s">
        <v>147</v>
      </c>
      <c r="BE596" s="226">
        <f>IF(N596="základní",J596,0)</f>
        <v>0</v>
      </c>
      <c r="BF596" s="226">
        <f>IF(N596="snížená",J596,0)</f>
        <v>0</v>
      </c>
      <c r="BG596" s="226">
        <f>IF(N596="zákl. přenesená",J596,0)</f>
        <v>0</v>
      </c>
      <c r="BH596" s="226">
        <f>IF(N596="sníž. přenesená",J596,0)</f>
        <v>0</v>
      </c>
      <c r="BI596" s="226">
        <f>IF(N596="nulová",J596,0)</f>
        <v>0</v>
      </c>
      <c r="BJ596" s="18" t="s">
        <v>81</v>
      </c>
      <c r="BK596" s="226">
        <f>ROUND(I596*H596,2)</f>
        <v>0</v>
      </c>
      <c r="BL596" s="18" t="s">
        <v>237</v>
      </c>
      <c r="BM596" s="225" t="s">
        <v>1142</v>
      </c>
    </row>
    <row r="597" spans="1:63" s="12" customFormat="1" ht="22.8" customHeight="1">
      <c r="A597" s="12"/>
      <c r="B597" s="197"/>
      <c r="C597" s="198"/>
      <c r="D597" s="199" t="s">
        <v>75</v>
      </c>
      <c r="E597" s="211" t="s">
        <v>1143</v>
      </c>
      <c r="F597" s="211" t="s">
        <v>1144</v>
      </c>
      <c r="G597" s="198"/>
      <c r="H597" s="198"/>
      <c r="I597" s="201"/>
      <c r="J597" s="212">
        <f>BK597</f>
        <v>0</v>
      </c>
      <c r="K597" s="198"/>
      <c r="L597" s="203"/>
      <c r="M597" s="204"/>
      <c r="N597" s="205"/>
      <c r="O597" s="205"/>
      <c r="P597" s="206">
        <f>SUM(P598:P614)</f>
        <v>0</v>
      </c>
      <c r="Q597" s="205"/>
      <c r="R597" s="206">
        <f>SUM(R598:R614)</f>
        <v>0.07951</v>
      </c>
      <c r="S597" s="205"/>
      <c r="T597" s="207">
        <f>SUM(T598:T614)</f>
        <v>0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08" t="s">
        <v>83</v>
      </c>
      <c r="AT597" s="209" t="s">
        <v>75</v>
      </c>
      <c r="AU597" s="209" t="s">
        <v>81</v>
      </c>
      <c r="AY597" s="208" t="s">
        <v>147</v>
      </c>
      <c r="BK597" s="210">
        <f>SUM(BK598:BK614)</f>
        <v>0</v>
      </c>
    </row>
    <row r="598" spans="1:65" s="2" customFormat="1" ht="16.5" customHeight="1">
      <c r="A598" s="39"/>
      <c r="B598" s="40"/>
      <c r="C598" s="213" t="s">
        <v>1145</v>
      </c>
      <c r="D598" s="213" t="s">
        <v>149</v>
      </c>
      <c r="E598" s="214" t="s">
        <v>1146</v>
      </c>
      <c r="F598" s="215" t="s">
        <v>1147</v>
      </c>
      <c r="G598" s="216" t="s">
        <v>612</v>
      </c>
      <c r="H598" s="217">
        <v>1</v>
      </c>
      <c r="I598" s="218"/>
      <c r="J598" s="219">
        <f>ROUND(I598*H598,2)</f>
        <v>0</v>
      </c>
      <c r="K598" s="220"/>
      <c r="L598" s="45"/>
      <c r="M598" s="221" t="s">
        <v>1</v>
      </c>
      <c r="N598" s="222" t="s">
        <v>41</v>
      </c>
      <c r="O598" s="92"/>
      <c r="P598" s="223">
        <f>O598*H598</f>
        <v>0</v>
      </c>
      <c r="Q598" s="223">
        <v>0.00127</v>
      </c>
      <c r="R598" s="223">
        <f>Q598*H598</f>
        <v>0.00127</v>
      </c>
      <c r="S598" s="223">
        <v>0</v>
      </c>
      <c r="T598" s="224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25" t="s">
        <v>237</v>
      </c>
      <c r="AT598" s="225" t="s">
        <v>149</v>
      </c>
      <c r="AU598" s="225" t="s">
        <v>83</v>
      </c>
      <c r="AY598" s="18" t="s">
        <v>147</v>
      </c>
      <c r="BE598" s="226">
        <f>IF(N598="základní",J598,0)</f>
        <v>0</v>
      </c>
      <c r="BF598" s="226">
        <f>IF(N598="snížená",J598,0)</f>
        <v>0</v>
      </c>
      <c r="BG598" s="226">
        <f>IF(N598="zákl. přenesená",J598,0)</f>
        <v>0</v>
      </c>
      <c r="BH598" s="226">
        <f>IF(N598="sníž. přenesená",J598,0)</f>
        <v>0</v>
      </c>
      <c r="BI598" s="226">
        <f>IF(N598="nulová",J598,0)</f>
        <v>0</v>
      </c>
      <c r="BJ598" s="18" t="s">
        <v>81</v>
      </c>
      <c r="BK598" s="226">
        <f>ROUND(I598*H598,2)</f>
        <v>0</v>
      </c>
      <c r="BL598" s="18" t="s">
        <v>237</v>
      </c>
      <c r="BM598" s="225" t="s">
        <v>1148</v>
      </c>
    </row>
    <row r="599" spans="1:65" s="2" customFormat="1" ht="16.5" customHeight="1">
      <c r="A599" s="39"/>
      <c r="B599" s="40"/>
      <c r="C599" s="213" t="s">
        <v>1149</v>
      </c>
      <c r="D599" s="213" t="s">
        <v>149</v>
      </c>
      <c r="E599" s="214" t="s">
        <v>1150</v>
      </c>
      <c r="F599" s="215" t="s">
        <v>1151</v>
      </c>
      <c r="G599" s="216" t="s">
        <v>612</v>
      </c>
      <c r="H599" s="217">
        <v>1</v>
      </c>
      <c r="I599" s="218"/>
      <c r="J599" s="219">
        <f>ROUND(I599*H599,2)</f>
        <v>0</v>
      </c>
      <c r="K599" s="220"/>
      <c r="L599" s="45"/>
      <c r="M599" s="221" t="s">
        <v>1</v>
      </c>
      <c r="N599" s="222" t="s">
        <v>41</v>
      </c>
      <c r="O599" s="92"/>
      <c r="P599" s="223">
        <f>O599*H599</f>
        <v>0</v>
      </c>
      <c r="Q599" s="223">
        <v>0.00127</v>
      </c>
      <c r="R599" s="223">
        <f>Q599*H599</f>
        <v>0.00127</v>
      </c>
      <c r="S599" s="223">
        <v>0</v>
      </c>
      <c r="T599" s="224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25" t="s">
        <v>237</v>
      </c>
      <c r="AT599" s="225" t="s">
        <v>149</v>
      </c>
      <c r="AU599" s="225" t="s">
        <v>83</v>
      </c>
      <c r="AY599" s="18" t="s">
        <v>147</v>
      </c>
      <c r="BE599" s="226">
        <f>IF(N599="základní",J599,0)</f>
        <v>0</v>
      </c>
      <c r="BF599" s="226">
        <f>IF(N599="snížená",J599,0)</f>
        <v>0</v>
      </c>
      <c r="BG599" s="226">
        <f>IF(N599="zákl. přenesená",J599,0)</f>
        <v>0</v>
      </c>
      <c r="BH599" s="226">
        <f>IF(N599="sníž. přenesená",J599,0)</f>
        <v>0</v>
      </c>
      <c r="BI599" s="226">
        <f>IF(N599="nulová",J599,0)</f>
        <v>0</v>
      </c>
      <c r="BJ599" s="18" t="s">
        <v>81</v>
      </c>
      <c r="BK599" s="226">
        <f>ROUND(I599*H599,2)</f>
        <v>0</v>
      </c>
      <c r="BL599" s="18" t="s">
        <v>237</v>
      </c>
      <c r="BM599" s="225" t="s">
        <v>1152</v>
      </c>
    </row>
    <row r="600" spans="1:65" s="2" customFormat="1" ht="24.15" customHeight="1">
      <c r="A600" s="39"/>
      <c r="B600" s="40"/>
      <c r="C600" s="213" t="s">
        <v>1153</v>
      </c>
      <c r="D600" s="213" t="s">
        <v>149</v>
      </c>
      <c r="E600" s="214" t="s">
        <v>1154</v>
      </c>
      <c r="F600" s="215" t="s">
        <v>1155</v>
      </c>
      <c r="G600" s="216" t="s">
        <v>368</v>
      </c>
      <c r="H600" s="217">
        <v>11</v>
      </c>
      <c r="I600" s="218"/>
      <c r="J600" s="219">
        <f>ROUND(I600*H600,2)</f>
        <v>0</v>
      </c>
      <c r="K600" s="220"/>
      <c r="L600" s="45"/>
      <c r="M600" s="221" t="s">
        <v>1</v>
      </c>
      <c r="N600" s="222" t="s">
        <v>41</v>
      </c>
      <c r="O600" s="92"/>
      <c r="P600" s="223">
        <f>O600*H600</f>
        <v>0</v>
      </c>
      <c r="Q600" s="223">
        <v>0.00073</v>
      </c>
      <c r="R600" s="223">
        <f>Q600*H600</f>
        <v>0.008029999999999999</v>
      </c>
      <c r="S600" s="223">
        <v>0</v>
      </c>
      <c r="T600" s="224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5" t="s">
        <v>237</v>
      </c>
      <c r="AT600" s="225" t="s">
        <v>149</v>
      </c>
      <c r="AU600" s="225" t="s">
        <v>83</v>
      </c>
      <c r="AY600" s="18" t="s">
        <v>147</v>
      </c>
      <c r="BE600" s="226">
        <f>IF(N600="základní",J600,0)</f>
        <v>0</v>
      </c>
      <c r="BF600" s="226">
        <f>IF(N600="snížená",J600,0)</f>
        <v>0</v>
      </c>
      <c r="BG600" s="226">
        <f>IF(N600="zákl. přenesená",J600,0)</f>
        <v>0</v>
      </c>
      <c r="BH600" s="226">
        <f>IF(N600="sníž. přenesená",J600,0)</f>
        <v>0</v>
      </c>
      <c r="BI600" s="226">
        <f>IF(N600="nulová",J600,0)</f>
        <v>0</v>
      </c>
      <c r="BJ600" s="18" t="s">
        <v>81</v>
      </c>
      <c r="BK600" s="226">
        <f>ROUND(I600*H600,2)</f>
        <v>0</v>
      </c>
      <c r="BL600" s="18" t="s">
        <v>237</v>
      </c>
      <c r="BM600" s="225" t="s">
        <v>1156</v>
      </c>
    </row>
    <row r="601" spans="1:65" s="2" customFormat="1" ht="24.15" customHeight="1">
      <c r="A601" s="39"/>
      <c r="B601" s="40"/>
      <c r="C601" s="213" t="s">
        <v>1157</v>
      </c>
      <c r="D601" s="213" t="s">
        <v>149</v>
      </c>
      <c r="E601" s="214" t="s">
        <v>1158</v>
      </c>
      <c r="F601" s="215" t="s">
        <v>1159</v>
      </c>
      <c r="G601" s="216" t="s">
        <v>368</v>
      </c>
      <c r="H601" s="217">
        <v>22</v>
      </c>
      <c r="I601" s="218"/>
      <c r="J601" s="219">
        <f>ROUND(I601*H601,2)</f>
        <v>0</v>
      </c>
      <c r="K601" s="220"/>
      <c r="L601" s="45"/>
      <c r="M601" s="221" t="s">
        <v>1</v>
      </c>
      <c r="N601" s="222" t="s">
        <v>41</v>
      </c>
      <c r="O601" s="92"/>
      <c r="P601" s="223">
        <f>O601*H601</f>
        <v>0</v>
      </c>
      <c r="Q601" s="223">
        <v>0.00098</v>
      </c>
      <c r="R601" s="223">
        <f>Q601*H601</f>
        <v>0.02156</v>
      </c>
      <c r="S601" s="223">
        <v>0</v>
      </c>
      <c r="T601" s="224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25" t="s">
        <v>237</v>
      </c>
      <c r="AT601" s="225" t="s">
        <v>149</v>
      </c>
      <c r="AU601" s="225" t="s">
        <v>83</v>
      </c>
      <c r="AY601" s="18" t="s">
        <v>147</v>
      </c>
      <c r="BE601" s="226">
        <f>IF(N601="základní",J601,0)</f>
        <v>0</v>
      </c>
      <c r="BF601" s="226">
        <f>IF(N601="snížená",J601,0)</f>
        <v>0</v>
      </c>
      <c r="BG601" s="226">
        <f>IF(N601="zákl. přenesená",J601,0)</f>
        <v>0</v>
      </c>
      <c r="BH601" s="226">
        <f>IF(N601="sníž. přenesená",J601,0)</f>
        <v>0</v>
      </c>
      <c r="BI601" s="226">
        <f>IF(N601="nulová",J601,0)</f>
        <v>0</v>
      </c>
      <c r="BJ601" s="18" t="s">
        <v>81</v>
      </c>
      <c r="BK601" s="226">
        <f>ROUND(I601*H601,2)</f>
        <v>0</v>
      </c>
      <c r="BL601" s="18" t="s">
        <v>237</v>
      </c>
      <c r="BM601" s="225" t="s">
        <v>1160</v>
      </c>
    </row>
    <row r="602" spans="1:65" s="2" customFormat="1" ht="24.15" customHeight="1">
      <c r="A602" s="39"/>
      <c r="B602" s="40"/>
      <c r="C602" s="213" t="s">
        <v>1161</v>
      </c>
      <c r="D602" s="213" t="s">
        <v>149</v>
      </c>
      <c r="E602" s="214" t="s">
        <v>1162</v>
      </c>
      <c r="F602" s="215" t="s">
        <v>1163</v>
      </c>
      <c r="G602" s="216" t="s">
        <v>368</v>
      </c>
      <c r="H602" s="217">
        <v>20</v>
      </c>
      <c r="I602" s="218"/>
      <c r="J602" s="219">
        <f>ROUND(I602*H602,2)</f>
        <v>0</v>
      </c>
      <c r="K602" s="220"/>
      <c r="L602" s="45"/>
      <c r="M602" s="221" t="s">
        <v>1</v>
      </c>
      <c r="N602" s="222" t="s">
        <v>41</v>
      </c>
      <c r="O602" s="92"/>
      <c r="P602" s="223">
        <f>O602*H602</f>
        <v>0</v>
      </c>
      <c r="Q602" s="223">
        <v>0.0013</v>
      </c>
      <c r="R602" s="223">
        <f>Q602*H602</f>
        <v>0.026</v>
      </c>
      <c r="S602" s="223">
        <v>0</v>
      </c>
      <c r="T602" s="224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5" t="s">
        <v>237</v>
      </c>
      <c r="AT602" s="225" t="s">
        <v>149</v>
      </c>
      <c r="AU602" s="225" t="s">
        <v>83</v>
      </c>
      <c r="AY602" s="18" t="s">
        <v>147</v>
      </c>
      <c r="BE602" s="226">
        <f>IF(N602="základní",J602,0)</f>
        <v>0</v>
      </c>
      <c r="BF602" s="226">
        <f>IF(N602="snížená",J602,0)</f>
        <v>0</v>
      </c>
      <c r="BG602" s="226">
        <f>IF(N602="zákl. přenesená",J602,0)</f>
        <v>0</v>
      </c>
      <c r="BH602" s="226">
        <f>IF(N602="sníž. přenesená",J602,0)</f>
        <v>0</v>
      </c>
      <c r="BI602" s="226">
        <f>IF(N602="nulová",J602,0)</f>
        <v>0</v>
      </c>
      <c r="BJ602" s="18" t="s">
        <v>81</v>
      </c>
      <c r="BK602" s="226">
        <f>ROUND(I602*H602,2)</f>
        <v>0</v>
      </c>
      <c r="BL602" s="18" t="s">
        <v>237</v>
      </c>
      <c r="BM602" s="225" t="s">
        <v>1164</v>
      </c>
    </row>
    <row r="603" spans="1:65" s="2" customFormat="1" ht="37.8" customHeight="1">
      <c r="A603" s="39"/>
      <c r="B603" s="40"/>
      <c r="C603" s="213" t="s">
        <v>1165</v>
      </c>
      <c r="D603" s="213" t="s">
        <v>149</v>
      </c>
      <c r="E603" s="214" t="s">
        <v>1166</v>
      </c>
      <c r="F603" s="215" t="s">
        <v>1167</v>
      </c>
      <c r="G603" s="216" t="s">
        <v>368</v>
      </c>
      <c r="H603" s="217">
        <v>11</v>
      </c>
      <c r="I603" s="218"/>
      <c r="J603" s="219">
        <f>ROUND(I603*H603,2)</f>
        <v>0</v>
      </c>
      <c r="K603" s="220"/>
      <c r="L603" s="45"/>
      <c r="M603" s="221" t="s">
        <v>1</v>
      </c>
      <c r="N603" s="222" t="s">
        <v>41</v>
      </c>
      <c r="O603" s="92"/>
      <c r="P603" s="223">
        <f>O603*H603</f>
        <v>0</v>
      </c>
      <c r="Q603" s="223">
        <v>0.00012</v>
      </c>
      <c r="R603" s="223">
        <f>Q603*H603</f>
        <v>0.00132</v>
      </c>
      <c r="S603" s="223">
        <v>0</v>
      </c>
      <c r="T603" s="224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25" t="s">
        <v>237</v>
      </c>
      <c r="AT603" s="225" t="s">
        <v>149</v>
      </c>
      <c r="AU603" s="225" t="s">
        <v>83</v>
      </c>
      <c r="AY603" s="18" t="s">
        <v>147</v>
      </c>
      <c r="BE603" s="226">
        <f>IF(N603="základní",J603,0)</f>
        <v>0</v>
      </c>
      <c r="BF603" s="226">
        <f>IF(N603="snížená",J603,0)</f>
        <v>0</v>
      </c>
      <c r="BG603" s="226">
        <f>IF(N603="zákl. přenesená",J603,0)</f>
        <v>0</v>
      </c>
      <c r="BH603" s="226">
        <f>IF(N603="sníž. přenesená",J603,0)</f>
        <v>0</v>
      </c>
      <c r="BI603" s="226">
        <f>IF(N603="nulová",J603,0)</f>
        <v>0</v>
      </c>
      <c r="BJ603" s="18" t="s">
        <v>81</v>
      </c>
      <c r="BK603" s="226">
        <f>ROUND(I603*H603,2)</f>
        <v>0</v>
      </c>
      <c r="BL603" s="18" t="s">
        <v>237</v>
      </c>
      <c r="BM603" s="225" t="s">
        <v>1168</v>
      </c>
    </row>
    <row r="604" spans="1:65" s="2" customFormat="1" ht="37.8" customHeight="1">
      <c r="A604" s="39"/>
      <c r="B604" s="40"/>
      <c r="C604" s="213" t="s">
        <v>1169</v>
      </c>
      <c r="D604" s="213" t="s">
        <v>149</v>
      </c>
      <c r="E604" s="214" t="s">
        <v>1170</v>
      </c>
      <c r="F604" s="215" t="s">
        <v>1171</v>
      </c>
      <c r="G604" s="216" t="s">
        <v>368</v>
      </c>
      <c r="H604" s="217">
        <v>42</v>
      </c>
      <c r="I604" s="218"/>
      <c r="J604" s="219">
        <f>ROUND(I604*H604,2)</f>
        <v>0</v>
      </c>
      <c r="K604" s="220"/>
      <c r="L604" s="45"/>
      <c r="M604" s="221" t="s">
        <v>1</v>
      </c>
      <c r="N604" s="222" t="s">
        <v>41</v>
      </c>
      <c r="O604" s="92"/>
      <c r="P604" s="223">
        <f>O604*H604</f>
        <v>0</v>
      </c>
      <c r="Q604" s="223">
        <v>0.00016</v>
      </c>
      <c r="R604" s="223">
        <f>Q604*H604</f>
        <v>0.00672</v>
      </c>
      <c r="S604" s="223">
        <v>0</v>
      </c>
      <c r="T604" s="224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25" t="s">
        <v>237</v>
      </c>
      <c r="AT604" s="225" t="s">
        <v>149</v>
      </c>
      <c r="AU604" s="225" t="s">
        <v>83</v>
      </c>
      <c r="AY604" s="18" t="s">
        <v>147</v>
      </c>
      <c r="BE604" s="226">
        <f>IF(N604="základní",J604,0)</f>
        <v>0</v>
      </c>
      <c r="BF604" s="226">
        <f>IF(N604="snížená",J604,0)</f>
        <v>0</v>
      </c>
      <c r="BG604" s="226">
        <f>IF(N604="zákl. přenesená",J604,0)</f>
        <v>0</v>
      </c>
      <c r="BH604" s="226">
        <f>IF(N604="sníž. přenesená",J604,0)</f>
        <v>0</v>
      </c>
      <c r="BI604" s="226">
        <f>IF(N604="nulová",J604,0)</f>
        <v>0</v>
      </c>
      <c r="BJ604" s="18" t="s">
        <v>81</v>
      </c>
      <c r="BK604" s="226">
        <f>ROUND(I604*H604,2)</f>
        <v>0</v>
      </c>
      <c r="BL604" s="18" t="s">
        <v>237</v>
      </c>
      <c r="BM604" s="225" t="s">
        <v>1172</v>
      </c>
    </row>
    <row r="605" spans="1:65" s="2" customFormat="1" ht="16.5" customHeight="1">
      <c r="A605" s="39"/>
      <c r="B605" s="40"/>
      <c r="C605" s="213" t="s">
        <v>1173</v>
      </c>
      <c r="D605" s="213" t="s">
        <v>149</v>
      </c>
      <c r="E605" s="214" t="s">
        <v>1174</v>
      </c>
      <c r="F605" s="215" t="s">
        <v>1175</v>
      </c>
      <c r="G605" s="216" t="s">
        <v>320</v>
      </c>
      <c r="H605" s="217">
        <v>7</v>
      </c>
      <c r="I605" s="218"/>
      <c r="J605" s="219">
        <f>ROUND(I605*H605,2)</f>
        <v>0</v>
      </c>
      <c r="K605" s="220"/>
      <c r="L605" s="45"/>
      <c r="M605" s="221" t="s">
        <v>1</v>
      </c>
      <c r="N605" s="222" t="s">
        <v>41</v>
      </c>
      <c r="O605" s="92"/>
      <c r="P605" s="223">
        <f>O605*H605</f>
        <v>0</v>
      </c>
      <c r="Q605" s="223">
        <v>2E-05</v>
      </c>
      <c r="R605" s="223">
        <f>Q605*H605</f>
        <v>0.00014000000000000001</v>
      </c>
      <c r="S605" s="223">
        <v>0</v>
      </c>
      <c r="T605" s="224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25" t="s">
        <v>237</v>
      </c>
      <c r="AT605" s="225" t="s">
        <v>149</v>
      </c>
      <c r="AU605" s="225" t="s">
        <v>83</v>
      </c>
      <c r="AY605" s="18" t="s">
        <v>147</v>
      </c>
      <c r="BE605" s="226">
        <f>IF(N605="základní",J605,0)</f>
        <v>0</v>
      </c>
      <c r="BF605" s="226">
        <f>IF(N605="snížená",J605,0)</f>
        <v>0</v>
      </c>
      <c r="BG605" s="226">
        <f>IF(N605="zákl. přenesená",J605,0)</f>
        <v>0</v>
      </c>
      <c r="BH605" s="226">
        <f>IF(N605="sníž. přenesená",J605,0)</f>
        <v>0</v>
      </c>
      <c r="BI605" s="226">
        <f>IF(N605="nulová",J605,0)</f>
        <v>0</v>
      </c>
      <c r="BJ605" s="18" t="s">
        <v>81</v>
      </c>
      <c r="BK605" s="226">
        <f>ROUND(I605*H605,2)</f>
        <v>0</v>
      </c>
      <c r="BL605" s="18" t="s">
        <v>237</v>
      </c>
      <c r="BM605" s="225" t="s">
        <v>1176</v>
      </c>
    </row>
    <row r="606" spans="1:65" s="2" customFormat="1" ht="16.5" customHeight="1">
      <c r="A606" s="39"/>
      <c r="B606" s="40"/>
      <c r="C606" s="260" t="s">
        <v>1177</v>
      </c>
      <c r="D606" s="260" t="s">
        <v>263</v>
      </c>
      <c r="E606" s="261" t="s">
        <v>1178</v>
      </c>
      <c r="F606" s="262" t="s">
        <v>1179</v>
      </c>
      <c r="G606" s="263" t="s">
        <v>320</v>
      </c>
      <c r="H606" s="264">
        <v>2</v>
      </c>
      <c r="I606" s="265"/>
      <c r="J606" s="266">
        <f>ROUND(I606*H606,2)</f>
        <v>0</v>
      </c>
      <c r="K606" s="267"/>
      <c r="L606" s="268"/>
      <c r="M606" s="269" t="s">
        <v>1</v>
      </c>
      <c r="N606" s="270" t="s">
        <v>41</v>
      </c>
      <c r="O606" s="92"/>
      <c r="P606" s="223">
        <f>O606*H606</f>
        <v>0</v>
      </c>
      <c r="Q606" s="223">
        <v>0.00019</v>
      </c>
      <c r="R606" s="223">
        <f>Q606*H606</f>
        <v>0.00038</v>
      </c>
      <c r="S606" s="223">
        <v>0</v>
      </c>
      <c r="T606" s="224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5" t="s">
        <v>296</v>
      </c>
      <c r="AT606" s="225" t="s">
        <v>263</v>
      </c>
      <c r="AU606" s="225" t="s">
        <v>83</v>
      </c>
      <c r="AY606" s="18" t="s">
        <v>147</v>
      </c>
      <c r="BE606" s="226">
        <f>IF(N606="základní",J606,0)</f>
        <v>0</v>
      </c>
      <c r="BF606" s="226">
        <f>IF(N606="snížená",J606,0)</f>
        <v>0</v>
      </c>
      <c r="BG606" s="226">
        <f>IF(N606="zákl. přenesená",J606,0)</f>
        <v>0</v>
      </c>
      <c r="BH606" s="226">
        <f>IF(N606="sníž. přenesená",J606,0)</f>
        <v>0</v>
      </c>
      <c r="BI606" s="226">
        <f>IF(N606="nulová",J606,0)</f>
        <v>0</v>
      </c>
      <c r="BJ606" s="18" t="s">
        <v>81</v>
      </c>
      <c r="BK606" s="226">
        <f>ROUND(I606*H606,2)</f>
        <v>0</v>
      </c>
      <c r="BL606" s="18" t="s">
        <v>237</v>
      </c>
      <c r="BM606" s="225" t="s">
        <v>1180</v>
      </c>
    </row>
    <row r="607" spans="1:65" s="2" customFormat="1" ht="16.5" customHeight="1">
      <c r="A607" s="39"/>
      <c r="B607" s="40"/>
      <c r="C607" s="260" t="s">
        <v>1181</v>
      </c>
      <c r="D607" s="260" t="s">
        <v>263</v>
      </c>
      <c r="E607" s="261" t="s">
        <v>1182</v>
      </c>
      <c r="F607" s="262" t="s">
        <v>1183</v>
      </c>
      <c r="G607" s="263" t="s">
        <v>320</v>
      </c>
      <c r="H607" s="264">
        <v>1</v>
      </c>
      <c r="I607" s="265"/>
      <c r="J607" s="266">
        <f>ROUND(I607*H607,2)</f>
        <v>0</v>
      </c>
      <c r="K607" s="267"/>
      <c r="L607" s="268"/>
      <c r="M607" s="269" t="s">
        <v>1</v>
      </c>
      <c r="N607" s="270" t="s">
        <v>41</v>
      </c>
      <c r="O607" s="92"/>
      <c r="P607" s="223">
        <f>O607*H607</f>
        <v>0</v>
      </c>
      <c r="Q607" s="223">
        <v>0.00019</v>
      </c>
      <c r="R607" s="223">
        <f>Q607*H607</f>
        <v>0.00019</v>
      </c>
      <c r="S607" s="223">
        <v>0</v>
      </c>
      <c r="T607" s="224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25" t="s">
        <v>296</v>
      </c>
      <c r="AT607" s="225" t="s">
        <v>263</v>
      </c>
      <c r="AU607" s="225" t="s">
        <v>83</v>
      </c>
      <c r="AY607" s="18" t="s">
        <v>147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8" t="s">
        <v>81</v>
      </c>
      <c r="BK607" s="226">
        <f>ROUND(I607*H607,2)</f>
        <v>0</v>
      </c>
      <c r="BL607" s="18" t="s">
        <v>237</v>
      </c>
      <c r="BM607" s="225" t="s">
        <v>1184</v>
      </c>
    </row>
    <row r="608" spans="1:65" s="2" customFormat="1" ht="16.5" customHeight="1">
      <c r="A608" s="39"/>
      <c r="B608" s="40"/>
      <c r="C608" s="260" t="s">
        <v>1185</v>
      </c>
      <c r="D608" s="260" t="s">
        <v>263</v>
      </c>
      <c r="E608" s="261" t="s">
        <v>1186</v>
      </c>
      <c r="F608" s="262" t="s">
        <v>1187</v>
      </c>
      <c r="G608" s="263" t="s">
        <v>320</v>
      </c>
      <c r="H608" s="264">
        <v>2</v>
      </c>
      <c r="I608" s="265"/>
      <c r="J608" s="266">
        <f>ROUND(I608*H608,2)</f>
        <v>0</v>
      </c>
      <c r="K608" s="267"/>
      <c r="L608" s="268"/>
      <c r="M608" s="269" t="s">
        <v>1</v>
      </c>
      <c r="N608" s="270" t="s">
        <v>41</v>
      </c>
      <c r="O608" s="92"/>
      <c r="P608" s="223">
        <f>O608*H608</f>
        <v>0</v>
      </c>
      <c r="Q608" s="223">
        <v>0.00019</v>
      </c>
      <c r="R608" s="223">
        <f>Q608*H608</f>
        <v>0.00038</v>
      </c>
      <c r="S608" s="223">
        <v>0</v>
      </c>
      <c r="T608" s="224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5" t="s">
        <v>296</v>
      </c>
      <c r="AT608" s="225" t="s">
        <v>263</v>
      </c>
      <c r="AU608" s="225" t="s">
        <v>83</v>
      </c>
      <c r="AY608" s="18" t="s">
        <v>147</v>
      </c>
      <c r="BE608" s="226">
        <f>IF(N608="základní",J608,0)</f>
        <v>0</v>
      </c>
      <c r="BF608" s="226">
        <f>IF(N608="snížená",J608,0)</f>
        <v>0</v>
      </c>
      <c r="BG608" s="226">
        <f>IF(N608="zákl. přenesená",J608,0)</f>
        <v>0</v>
      </c>
      <c r="BH608" s="226">
        <f>IF(N608="sníž. přenesená",J608,0)</f>
        <v>0</v>
      </c>
      <c r="BI608" s="226">
        <f>IF(N608="nulová",J608,0)</f>
        <v>0</v>
      </c>
      <c r="BJ608" s="18" t="s">
        <v>81</v>
      </c>
      <c r="BK608" s="226">
        <f>ROUND(I608*H608,2)</f>
        <v>0</v>
      </c>
      <c r="BL608" s="18" t="s">
        <v>237</v>
      </c>
      <c r="BM608" s="225" t="s">
        <v>1188</v>
      </c>
    </row>
    <row r="609" spans="1:65" s="2" customFormat="1" ht="16.5" customHeight="1">
      <c r="A609" s="39"/>
      <c r="B609" s="40"/>
      <c r="C609" s="260" t="s">
        <v>1189</v>
      </c>
      <c r="D609" s="260" t="s">
        <v>263</v>
      </c>
      <c r="E609" s="261" t="s">
        <v>1190</v>
      </c>
      <c r="F609" s="262" t="s">
        <v>1191</v>
      </c>
      <c r="G609" s="263" t="s">
        <v>320</v>
      </c>
      <c r="H609" s="264">
        <v>2</v>
      </c>
      <c r="I609" s="265"/>
      <c r="J609" s="266">
        <f>ROUND(I609*H609,2)</f>
        <v>0</v>
      </c>
      <c r="K609" s="267"/>
      <c r="L609" s="268"/>
      <c r="M609" s="269" t="s">
        <v>1</v>
      </c>
      <c r="N609" s="270" t="s">
        <v>41</v>
      </c>
      <c r="O609" s="92"/>
      <c r="P609" s="223">
        <f>O609*H609</f>
        <v>0</v>
      </c>
      <c r="Q609" s="223">
        <v>0.00019</v>
      </c>
      <c r="R609" s="223">
        <f>Q609*H609</f>
        <v>0.00038</v>
      </c>
      <c r="S609" s="223">
        <v>0</v>
      </c>
      <c r="T609" s="224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25" t="s">
        <v>296</v>
      </c>
      <c r="AT609" s="225" t="s">
        <v>263</v>
      </c>
      <c r="AU609" s="225" t="s">
        <v>83</v>
      </c>
      <c r="AY609" s="18" t="s">
        <v>147</v>
      </c>
      <c r="BE609" s="226">
        <f>IF(N609="základní",J609,0)</f>
        <v>0</v>
      </c>
      <c r="BF609" s="226">
        <f>IF(N609="snížená",J609,0)</f>
        <v>0</v>
      </c>
      <c r="BG609" s="226">
        <f>IF(N609="zákl. přenesená",J609,0)</f>
        <v>0</v>
      </c>
      <c r="BH609" s="226">
        <f>IF(N609="sníž. přenesená",J609,0)</f>
        <v>0</v>
      </c>
      <c r="BI609" s="226">
        <f>IF(N609="nulová",J609,0)</f>
        <v>0</v>
      </c>
      <c r="BJ609" s="18" t="s">
        <v>81</v>
      </c>
      <c r="BK609" s="226">
        <f>ROUND(I609*H609,2)</f>
        <v>0</v>
      </c>
      <c r="BL609" s="18" t="s">
        <v>237</v>
      </c>
      <c r="BM609" s="225" t="s">
        <v>1192</v>
      </c>
    </row>
    <row r="610" spans="1:65" s="2" customFormat="1" ht="16.5" customHeight="1">
      <c r="A610" s="39"/>
      <c r="B610" s="40"/>
      <c r="C610" s="213" t="s">
        <v>1193</v>
      </c>
      <c r="D610" s="213" t="s">
        <v>149</v>
      </c>
      <c r="E610" s="214" t="s">
        <v>1194</v>
      </c>
      <c r="F610" s="215" t="s">
        <v>1195</v>
      </c>
      <c r="G610" s="216" t="s">
        <v>320</v>
      </c>
      <c r="H610" s="217">
        <v>1</v>
      </c>
      <c r="I610" s="218"/>
      <c r="J610" s="219">
        <f>ROUND(I610*H610,2)</f>
        <v>0</v>
      </c>
      <c r="K610" s="220"/>
      <c r="L610" s="45"/>
      <c r="M610" s="221" t="s">
        <v>1</v>
      </c>
      <c r="N610" s="222" t="s">
        <v>41</v>
      </c>
      <c r="O610" s="92"/>
      <c r="P610" s="223">
        <f>O610*H610</f>
        <v>0</v>
      </c>
      <c r="Q610" s="223">
        <v>0.00127</v>
      </c>
      <c r="R610" s="223">
        <f>Q610*H610</f>
        <v>0.00127</v>
      </c>
      <c r="S610" s="223">
        <v>0</v>
      </c>
      <c r="T610" s="224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25" t="s">
        <v>237</v>
      </c>
      <c r="AT610" s="225" t="s">
        <v>149</v>
      </c>
      <c r="AU610" s="225" t="s">
        <v>83</v>
      </c>
      <c r="AY610" s="18" t="s">
        <v>147</v>
      </c>
      <c r="BE610" s="226">
        <f>IF(N610="základní",J610,0)</f>
        <v>0</v>
      </c>
      <c r="BF610" s="226">
        <f>IF(N610="snížená",J610,0)</f>
        <v>0</v>
      </c>
      <c r="BG610" s="226">
        <f>IF(N610="zákl. přenesená",J610,0)</f>
        <v>0</v>
      </c>
      <c r="BH610" s="226">
        <f>IF(N610="sníž. přenesená",J610,0)</f>
        <v>0</v>
      </c>
      <c r="BI610" s="226">
        <f>IF(N610="nulová",J610,0)</f>
        <v>0</v>
      </c>
      <c r="BJ610" s="18" t="s">
        <v>81</v>
      </c>
      <c r="BK610" s="226">
        <f>ROUND(I610*H610,2)</f>
        <v>0</v>
      </c>
      <c r="BL610" s="18" t="s">
        <v>237</v>
      </c>
      <c r="BM610" s="225" t="s">
        <v>1196</v>
      </c>
    </row>
    <row r="611" spans="1:65" s="2" customFormat="1" ht="24.15" customHeight="1">
      <c r="A611" s="39"/>
      <c r="B611" s="40"/>
      <c r="C611" s="213" t="s">
        <v>1197</v>
      </c>
      <c r="D611" s="213" t="s">
        <v>149</v>
      </c>
      <c r="E611" s="214" t="s">
        <v>1198</v>
      </c>
      <c r="F611" s="215" t="s">
        <v>1199</v>
      </c>
      <c r="G611" s="216" t="s">
        <v>368</v>
      </c>
      <c r="H611" s="217">
        <v>53</v>
      </c>
      <c r="I611" s="218"/>
      <c r="J611" s="219">
        <f>ROUND(I611*H611,2)</f>
        <v>0</v>
      </c>
      <c r="K611" s="220"/>
      <c r="L611" s="45"/>
      <c r="M611" s="221" t="s">
        <v>1</v>
      </c>
      <c r="N611" s="222" t="s">
        <v>41</v>
      </c>
      <c r="O611" s="92"/>
      <c r="P611" s="223">
        <f>O611*H611</f>
        <v>0</v>
      </c>
      <c r="Q611" s="223">
        <v>0.00019</v>
      </c>
      <c r="R611" s="223">
        <f>Q611*H611</f>
        <v>0.01007</v>
      </c>
      <c r="S611" s="223">
        <v>0</v>
      </c>
      <c r="T611" s="224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25" t="s">
        <v>237</v>
      </c>
      <c r="AT611" s="225" t="s">
        <v>149</v>
      </c>
      <c r="AU611" s="225" t="s">
        <v>83</v>
      </c>
      <c r="AY611" s="18" t="s">
        <v>147</v>
      </c>
      <c r="BE611" s="226">
        <f>IF(N611="základní",J611,0)</f>
        <v>0</v>
      </c>
      <c r="BF611" s="226">
        <f>IF(N611="snížená",J611,0)</f>
        <v>0</v>
      </c>
      <c r="BG611" s="226">
        <f>IF(N611="zákl. přenesená",J611,0)</f>
        <v>0</v>
      </c>
      <c r="BH611" s="226">
        <f>IF(N611="sníž. přenesená",J611,0)</f>
        <v>0</v>
      </c>
      <c r="BI611" s="226">
        <f>IF(N611="nulová",J611,0)</f>
        <v>0</v>
      </c>
      <c r="BJ611" s="18" t="s">
        <v>81</v>
      </c>
      <c r="BK611" s="226">
        <f>ROUND(I611*H611,2)</f>
        <v>0</v>
      </c>
      <c r="BL611" s="18" t="s">
        <v>237</v>
      </c>
      <c r="BM611" s="225" t="s">
        <v>1200</v>
      </c>
    </row>
    <row r="612" spans="1:51" s="13" customFormat="1" ht="12">
      <c r="A612" s="13"/>
      <c r="B612" s="227"/>
      <c r="C612" s="228"/>
      <c r="D612" s="229" t="s">
        <v>155</v>
      </c>
      <c r="E612" s="230" t="s">
        <v>1</v>
      </c>
      <c r="F612" s="231" t="s">
        <v>1201</v>
      </c>
      <c r="G612" s="228"/>
      <c r="H612" s="232">
        <v>53</v>
      </c>
      <c r="I612" s="233"/>
      <c r="J612" s="228"/>
      <c r="K612" s="228"/>
      <c r="L612" s="234"/>
      <c r="M612" s="235"/>
      <c r="N612" s="236"/>
      <c r="O612" s="236"/>
      <c r="P612" s="236"/>
      <c r="Q612" s="236"/>
      <c r="R612" s="236"/>
      <c r="S612" s="236"/>
      <c r="T612" s="237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8" t="s">
        <v>155</v>
      </c>
      <c r="AU612" s="238" t="s">
        <v>83</v>
      </c>
      <c r="AV612" s="13" t="s">
        <v>83</v>
      </c>
      <c r="AW612" s="13" t="s">
        <v>32</v>
      </c>
      <c r="AX612" s="13" t="s">
        <v>81</v>
      </c>
      <c r="AY612" s="238" t="s">
        <v>147</v>
      </c>
    </row>
    <row r="613" spans="1:65" s="2" customFormat="1" ht="21.75" customHeight="1">
      <c r="A613" s="39"/>
      <c r="B613" s="40"/>
      <c r="C613" s="213" t="s">
        <v>1202</v>
      </c>
      <c r="D613" s="213" t="s">
        <v>149</v>
      </c>
      <c r="E613" s="214" t="s">
        <v>1203</v>
      </c>
      <c r="F613" s="215" t="s">
        <v>1204</v>
      </c>
      <c r="G613" s="216" t="s">
        <v>368</v>
      </c>
      <c r="H613" s="217">
        <v>53</v>
      </c>
      <c r="I613" s="218"/>
      <c r="J613" s="219">
        <f>ROUND(I613*H613,2)</f>
        <v>0</v>
      </c>
      <c r="K613" s="220"/>
      <c r="L613" s="45"/>
      <c r="M613" s="221" t="s">
        <v>1</v>
      </c>
      <c r="N613" s="222" t="s">
        <v>41</v>
      </c>
      <c r="O613" s="92"/>
      <c r="P613" s="223">
        <f>O613*H613</f>
        <v>0</v>
      </c>
      <c r="Q613" s="223">
        <v>1E-05</v>
      </c>
      <c r="R613" s="223">
        <f>Q613*H613</f>
        <v>0.0005300000000000001</v>
      </c>
      <c r="S613" s="223">
        <v>0</v>
      </c>
      <c r="T613" s="224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5" t="s">
        <v>237</v>
      </c>
      <c r="AT613" s="225" t="s">
        <v>149</v>
      </c>
      <c r="AU613" s="225" t="s">
        <v>83</v>
      </c>
      <c r="AY613" s="18" t="s">
        <v>147</v>
      </c>
      <c r="BE613" s="226">
        <f>IF(N613="základní",J613,0)</f>
        <v>0</v>
      </c>
      <c r="BF613" s="226">
        <f>IF(N613="snížená",J613,0)</f>
        <v>0</v>
      </c>
      <c r="BG613" s="226">
        <f>IF(N613="zákl. přenesená",J613,0)</f>
        <v>0</v>
      </c>
      <c r="BH613" s="226">
        <f>IF(N613="sníž. přenesená",J613,0)</f>
        <v>0</v>
      </c>
      <c r="BI613" s="226">
        <f>IF(N613="nulová",J613,0)</f>
        <v>0</v>
      </c>
      <c r="BJ613" s="18" t="s">
        <v>81</v>
      </c>
      <c r="BK613" s="226">
        <f>ROUND(I613*H613,2)</f>
        <v>0</v>
      </c>
      <c r="BL613" s="18" t="s">
        <v>237</v>
      </c>
      <c r="BM613" s="225" t="s">
        <v>1205</v>
      </c>
    </row>
    <row r="614" spans="1:65" s="2" customFormat="1" ht="24.15" customHeight="1">
      <c r="A614" s="39"/>
      <c r="B614" s="40"/>
      <c r="C614" s="213" t="s">
        <v>1206</v>
      </c>
      <c r="D614" s="213" t="s">
        <v>149</v>
      </c>
      <c r="E614" s="214" t="s">
        <v>1207</v>
      </c>
      <c r="F614" s="215" t="s">
        <v>1208</v>
      </c>
      <c r="G614" s="216" t="s">
        <v>217</v>
      </c>
      <c r="H614" s="217">
        <v>0.08</v>
      </c>
      <c r="I614" s="218"/>
      <c r="J614" s="219">
        <f>ROUND(I614*H614,2)</f>
        <v>0</v>
      </c>
      <c r="K614" s="220"/>
      <c r="L614" s="45"/>
      <c r="M614" s="221" t="s">
        <v>1</v>
      </c>
      <c r="N614" s="222" t="s">
        <v>41</v>
      </c>
      <c r="O614" s="92"/>
      <c r="P614" s="223">
        <f>O614*H614</f>
        <v>0</v>
      </c>
      <c r="Q614" s="223">
        <v>0</v>
      </c>
      <c r="R614" s="223">
        <f>Q614*H614</f>
        <v>0</v>
      </c>
      <c r="S614" s="223">
        <v>0</v>
      </c>
      <c r="T614" s="224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25" t="s">
        <v>237</v>
      </c>
      <c r="AT614" s="225" t="s">
        <v>149</v>
      </c>
      <c r="AU614" s="225" t="s">
        <v>83</v>
      </c>
      <c r="AY614" s="18" t="s">
        <v>147</v>
      </c>
      <c r="BE614" s="226">
        <f>IF(N614="základní",J614,0)</f>
        <v>0</v>
      </c>
      <c r="BF614" s="226">
        <f>IF(N614="snížená",J614,0)</f>
        <v>0</v>
      </c>
      <c r="BG614" s="226">
        <f>IF(N614="zákl. přenesená",J614,0)</f>
        <v>0</v>
      </c>
      <c r="BH614" s="226">
        <f>IF(N614="sníž. přenesená",J614,0)</f>
        <v>0</v>
      </c>
      <c r="BI614" s="226">
        <f>IF(N614="nulová",J614,0)</f>
        <v>0</v>
      </c>
      <c r="BJ614" s="18" t="s">
        <v>81</v>
      </c>
      <c r="BK614" s="226">
        <f>ROUND(I614*H614,2)</f>
        <v>0</v>
      </c>
      <c r="BL614" s="18" t="s">
        <v>237</v>
      </c>
      <c r="BM614" s="225" t="s">
        <v>1209</v>
      </c>
    </row>
    <row r="615" spans="1:63" s="12" customFormat="1" ht="22.8" customHeight="1">
      <c r="A615" s="12"/>
      <c r="B615" s="197"/>
      <c r="C615" s="198"/>
      <c r="D615" s="199" t="s">
        <v>75</v>
      </c>
      <c r="E615" s="211" t="s">
        <v>1210</v>
      </c>
      <c r="F615" s="211" t="s">
        <v>1211</v>
      </c>
      <c r="G615" s="198"/>
      <c r="H615" s="198"/>
      <c r="I615" s="201"/>
      <c r="J615" s="212">
        <f>BK615</f>
        <v>0</v>
      </c>
      <c r="K615" s="198"/>
      <c r="L615" s="203"/>
      <c r="M615" s="204"/>
      <c r="N615" s="205"/>
      <c r="O615" s="205"/>
      <c r="P615" s="206">
        <f>SUM(P616:P639)</f>
        <v>0</v>
      </c>
      <c r="Q615" s="205"/>
      <c r="R615" s="206">
        <f>SUM(R616:R639)</f>
        <v>0.2313</v>
      </c>
      <c r="S615" s="205"/>
      <c r="T615" s="207">
        <f>SUM(T616:T639)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08" t="s">
        <v>83</v>
      </c>
      <c r="AT615" s="209" t="s">
        <v>75</v>
      </c>
      <c r="AU615" s="209" t="s">
        <v>81</v>
      </c>
      <c r="AY615" s="208" t="s">
        <v>147</v>
      </c>
      <c r="BK615" s="210">
        <f>SUM(BK616:BK639)</f>
        <v>0</v>
      </c>
    </row>
    <row r="616" spans="1:65" s="2" customFormat="1" ht="21.75" customHeight="1">
      <c r="A616" s="39"/>
      <c r="B616" s="40"/>
      <c r="C616" s="213" t="s">
        <v>1212</v>
      </c>
      <c r="D616" s="213" t="s">
        <v>149</v>
      </c>
      <c r="E616" s="214" t="s">
        <v>1213</v>
      </c>
      <c r="F616" s="215" t="s">
        <v>1214</v>
      </c>
      <c r="G616" s="216" t="s">
        <v>320</v>
      </c>
      <c r="H616" s="217">
        <v>2</v>
      </c>
      <c r="I616" s="218"/>
      <c r="J616" s="219">
        <f>ROUND(I616*H616,2)</f>
        <v>0</v>
      </c>
      <c r="K616" s="220"/>
      <c r="L616" s="45"/>
      <c r="M616" s="221" t="s">
        <v>1</v>
      </c>
      <c r="N616" s="222" t="s">
        <v>41</v>
      </c>
      <c r="O616" s="92"/>
      <c r="P616" s="223">
        <f>O616*H616</f>
        <v>0</v>
      </c>
      <c r="Q616" s="223">
        <v>0.00247</v>
      </c>
      <c r="R616" s="223">
        <f>Q616*H616</f>
        <v>0.00494</v>
      </c>
      <c r="S616" s="223">
        <v>0</v>
      </c>
      <c r="T616" s="224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5" t="s">
        <v>237</v>
      </c>
      <c r="AT616" s="225" t="s">
        <v>149</v>
      </c>
      <c r="AU616" s="225" t="s">
        <v>83</v>
      </c>
      <c r="AY616" s="18" t="s">
        <v>147</v>
      </c>
      <c r="BE616" s="226">
        <f>IF(N616="základní",J616,0)</f>
        <v>0</v>
      </c>
      <c r="BF616" s="226">
        <f>IF(N616="snížená",J616,0)</f>
        <v>0</v>
      </c>
      <c r="BG616" s="226">
        <f>IF(N616="zákl. přenesená",J616,0)</f>
        <v>0</v>
      </c>
      <c r="BH616" s="226">
        <f>IF(N616="sníž. přenesená",J616,0)</f>
        <v>0</v>
      </c>
      <c r="BI616" s="226">
        <f>IF(N616="nulová",J616,0)</f>
        <v>0</v>
      </c>
      <c r="BJ616" s="18" t="s">
        <v>81</v>
      </c>
      <c r="BK616" s="226">
        <f>ROUND(I616*H616,2)</f>
        <v>0</v>
      </c>
      <c r="BL616" s="18" t="s">
        <v>237</v>
      </c>
      <c r="BM616" s="225" t="s">
        <v>1215</v>
      </c>
    </row>
    <row r="617" spans="1:65" s="2" customFormat="1" ht="16.5" customHeight="1">
      <c r="A617" s="39"/>
      <c r="B617" s="40"/>
      <c r="C617" s="260" t="s">
        <v>1216</v>
      </c>
      <c r="D617" s="260" t="s">
        <v>263</v>
      </c>
      <c r="E617" s="261" t="s">
        <v>1217</v>
      </c>
      <c r="F617" s="262" t="s">
        <v>1218</v>
      </c>
      <c r="G617" s="263" t="s">
        <v>320</v>
      </c>
      <c r="H617" s="264">
        <v>2</v>
      </c>
      <c r="I617" s="265"/>
      <c r="J617" s="266">
        <f>ROUND(I617*H617,2)</f>
        <v>0</v>
      </c>
      <c r="K617" s="267"/>
      <c r="L617" s="268"/>
      <c r="M617" s="269" t="s">
        <v>1</v>
      </c>
      <c r="N617" s="270" t="s">
        <v>41</v>
      </c>
      <c r="O617" s="92"/>
      <c r="P617" s="223">
        <f>O617*H617</f>
        <v>0</v>
      </c>
      <c r="Q617" s="223">
        <v>0.0145</v>
      </c>
      <c r="R617" s="223">
        <f>Q617*H617</f>
        <v>0.029</v>
      </c>
      <c r="S617" s="223">
        <v>0</v>
      </c>
      <c r="T617" s="224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25" t="s">
        <v>296</v>
      </c>
      <c r="AT617" s="225" t="s">
        <v>263</v>
      </c>
      <c r="AU617" s="225" t="s">
        <v>83</v>
      </c>
      <c r="AY617" s="18" t="s">
        <v>147</v>
      </c>
      <c r="BE617" s="226">
        <f>IF(N617="základní",J617,0)</f>
        <v>0</v>
      </c>
      <c r="BF617" s="226">
        <f>IF(N617="snížená",J617,0)</f>
        <v>0</v>
      </c>
      <c r="BG617" s="226">
        <f>IF(N617="zákl. přenesená",J617,0)</f>
        <v>0</v>
      </c>
      <c r="BH617" s="226">
        <f>IF(N617="sníž. přenesená",J617,0)</f>
        <v>0</v>
      </c>
      <c r="BI617" s="226">
        <f>IF(N617="nulová",J617,0)</f>
        <v>0</v>
      </c>
      <c r="BJ617" s="18" t="s">
        <v>81</v>
      </c>
      <c r="BK617" s="226">
        <f>ROUND(I617*H617,2)</f>
        <v>0</v>
      </c>
      <c r="BL617" s="18" t="s">
        <v>237</v>
      </c>
      <c r="BM617" s="225" t="s">
        <v>1219</v>
      </c>
    </row>
    <row r="618" spans="1:65" s="2" customFormat="1" ht="16.5" customHeight="1">
      <c r="A618" s="39"/>
      <c r="B618" s="40"/>
      <c r="C618" s="213" t="s">
        <v>1220</v>
      </c>
      <c r="D618" s="213" t="s">
        <v>149</v>
      </c>
      <c r="E618" s="214" t="s">
        <v>1221</v>
      </c>
      <c r="F618" s="215" t="s">
        <v>1222</v>
      </c>
      <c r="G618" s="216" t="s">
        <v>840</v>
      </c>
      <c r="H618" s="217">
        <v>2</v>
      </c>
      <c r="I618" s="218"/>
      <c r="J618" s="219">
        <f>ROUND(I618*H618,2)</f>
        <v>0</v>
      </c>
      <c r="K618" s="220"/>
      <c r="L618" s="45"/>
      <c r="M618" s="221" t="s">
        <v>1</v>
      </c>
      <c r="N618" s="222" t="s">
        <v>41</v>
      </c>
      <c r="O618" s="92"/>
      <c r="P618" s="223">
        <f>O618*H618</f>
        <v>0</v>
      </c>
      <c r="Q618" s="223">
        <v>0.00326</v>
      </c>
      <c r="R618" s="223">
        <f>Q618*H618</f>
        <v>0.00652</v>
      </c>
      <c r="S618" s="223">
        <v>0</v>
      </c>
      <c r="T618" s="224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5" t="s">
        <v>237</v>
      </c>
      <c r="AT618" s="225" t="s">
        <v>149</v>
      </c>
      <c r="AU618" s="225" t="s">
        <v>83</v>
      </c>
      <c r="AY618" s="18" t="s">
        <v>147</v>
      </c>
      <c r="BE618" s="226">
        <f>IF(N618="základní",J618,0)</f>
        <v>0</v>
      </c>
      <c r="BF618" s="226">
        <f>IF(N618="snížená",J618,0)</f>
        <v>0</v>
      </c>
      <c r="BG618" s="226">
        <f>IF(N618="zákl. přenesená",J618,0)</f>
        <v>0</v>
      </c>
      <c r="BH618" s="226">
        <f>IF(N618="sníž. přenesená",J618,0)</f>
        <v>0</v>
      </c>
      <c r="BI618" s="226">
        <f>IF(N618="nulová",J618,0)</f>
        <v>0</v>
      </c>
      <c r="BJ618" s="18" t="s">
        <v>81</v>
      </c>
      <c r="BK618" s="226">
        <f>ROUND(I618*H618,2)</f>
        <v>0</v>
      </c>
      <c r="BL618" s="18" t="s">
        <v>237</v>
      </c>
      <c r="BM618" s="225" t="s">
        <v>1223</v>
      </c>
    </row>
    <row r="619" spans="1:65" s="2" customFormat="1" ht="16.5" customHeight="1">
      <c r="A619" s="39"/>
      <c r="B619" s="40"/>
      <c r="C619" s="260" t="s">
        <v>1224</v>
      </c>
      <c r="D619" s="260" t="s">
        <v>263</v>
      </c>
      <c r="E619" s="261" t="s">
        <v>1225</v>
      </c>
      <c r="F619" s="262" t="s">
        <v>1226</v>
      </c>
      <c r="G619" s="263" t="s">
        <v>320</v>
      </c>
      <c r="H619" s="264">
        <v>2</v>
      </c>
      <c r="I619" s="265"/>
      <c r="J619" s="266">
        <f>ROUND(I619*H619,2)</f>
        <v>0</v>
      </c>
      <c r="K619" s="267"/>
      <c r="L619" s="268"/>
      <c r="M619" s="269" t="s">
        <v>1</v>
      </c>
      <c r="N619" s="270" t="s">
        <v>41</v>
      </c>
      <c r="O619" s="92"/>
      <c r="P619" s="223">
        <f>O619*H619</f>
        <v>0</v>
      </c>
      <c r="Q619" s="223">
        <v>0.012</v>
      </c>
      <c r="R619" s="223">
        <f>Q619*H619</f>
        <v>0.024</v>
      </c>
      <c r="S619" s="223">
        <v>0</v>
      </c>
      <c r="T619" s="224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25" t="s">
        <v>296</v>
      </c>
      <c r="AT619" s="225" t="s">
        <v>263</v>
      </c>
      <c r="AU619" s="225" t="s">
        <v>83</v>
      </c>
      <c r="AY619" s="18" t="s">
        <v>147</v>
      </c>
      <c r="BE619" s="226">
        <f>IF(N619="základní",J619,0)</f>
        <v>0</v>
      </c>
      <c r="BF619" s="226">
        <f>IF(N619="snížená",J619,0)</f>
        <v>0</v>
      </c>
      <c r="BG619" s="226">
        <f>IF(N619="zákl. přenesená",J619,0)</f>
        <v>0</v>
      </c>
      <c r="BH619" s="226">
        <f>IF(N619="sníž. přenesená",J619,0)</f>
        <v>0</v>
      </c>
      <c r="BI619" s="226">
        <f>IF(N619="nulová",J619,0)</f>
        <v>0</v>
      </c>
      <c r="BJ619" s="18" t="s">
        <v>81</v>
      </c>
      <c r="BK619" s="226">
        <f>ROUND(I619*H619,2)</f>
        <v>0</v>
      </c>
      <c r="BL619" s="18" t="s">
        <v>237</v>
      </c>
      <c r="BM619" s="225" t="s">
        <v>1227</v>
      </c>
    </row>
    <row r="620" spans="1:65" s="2" customFormat="1" ht="16.5" customHeight="1">
      <c r="A620" s="39"/>
      <c r="B620" s="40"/>
      <c r="C620" s="213" t="s">
        <v>1228</v>
      </c>
      <c r="D620" s="213" t="s">
        <v>149</v>
      </c>
      <c r="E620" s="214" t="s">
        <v>1229</v>
      </c>
      <c r="F620" s="215" t="s">
        <v>1230</v>
      </c>
      <c r="G620" s="216" t="s">
        <v>840</v>
      </c>
      <c r="H620" s="217">
        <v>1</v>
      </c>
      <c r="I620" s="218"/>
      <c r="J620" s="219">
        <f>ROUND(I620*H620,2)</f>
        <v>0</v>
      </c>
      <c r="K620" s="220"/>
      <c r="L620" s="45"/>
      <c r="M620" s="221" t="s">
        <v>1</v>
      </c>
      <c r="N620" s="222" t="s">
        <v>41</v>
      </c>
      <c r="O620" s="92"/>
      <c r="P620" s="223">
        <f>O620*H620</f>
        <v>0</v>
      </c>
      <c r="Q620" s="223">
        <v>0.00583</v>
      </c>
      <c r="R620" s="223">
        <f>Q620*H620</f>
        <v>0.00583</v>
      </c>
      <c r="S620" s="223">
        <v>0</v>
      </c>
      <c r="T620" s="224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5" t="s">
        <v>237</v>
      </c>
      <c r="AT620" s="225" t="s">
        <v>149</v>
      </c>
      <c r="AU620" s="225" t="s">
        <v>83</v>
      </c>
      <c r="AY620" s="18" t="s">
        <v>147</v>
      </c>
      <c r="BE620" s="226">
        <f>IF(N620="základní",J620,0)</f>
        <v>0</v>
      </c>
      <c r="BF620" s="226">
        <f>IF(N620="snížená",J620,0)</f>
        <v>0</v>
      </c>
      <c r="BG620" s="226">
        <f>IF(N620="zákl. přenesená",J620,0)</f>
        <v>0</v>
      </c>
      <c r="BH620" s="226">
        <f>IF(N620="sníž. přenesená",J620,0)</f>
        <v>0</v>
      </c>
      <c r="BI620" s="226">
        <f>IF(N620="nulová",J620,0)</f>
        <v>0</v>
      </c>
      <c r="BJ620" s="18" t="s">
        <v>81</v>
      </c>
      <c r="BK620" s="226">
        <f>ROUND(I620*H620,2)</f>
        <v>0</v>
      </c>
      <c r="BL620" s="18" t="s">
        <v>237</v>
      </c>
      <c r="BM620" s="225" t="s">
        <v>1231</v>
      </c>
    </row>
    <row r="621" spans="1:65" s="2" customFormat="1" ht="21.75" customHeight="1">
      <c r="A621" s="39"/>
      <c r="B621" s="40"/>
      <c r="C621" s="260" t="s">
        <v>1232</v>
      </c>
      <c r="D621" s="260" t="s">
        <v>263</v>
      </c>
      <c r="E621" s="261" t="s">
        <v>1233</v>
      </c>
      <c r="F621" s="262" t="s">
        <v>1234</v>
      </c>
      <c r="G621" s="263" t="s">
        <v>320</v>
      </c>
      <c r="H621" s="264">
        <v>1</v>
      </c>
      <c r="I621" s="265"/>
      <c r="J621" s="266">
        <f>ROUND(I621*H621,2)</f>
        <v>0</v>
      </c>
      <c r="K621" s="267"/>
      <c r="L621" s="268"/>
      <c r="M621" s="269" t="s">
        <v>1</v>
      </c>
      <c r="N621" s="270" t="s">
        <v>41</v>
      </c>
      <c r="O621" s="92"/>
      <c r="P621" s="223">
        <f>O621*H621</f>
        <v>0</v>
      </c>
      <c r="Q621" s="223">
        <v>0.013</v>
      </c>
      <c r="R621" s="223">
        <f>Q621*H621</f>
        <v>0.013</v>
      </c>
      <c r="S621" s="223">
        <v>0</v>
      </c>
      <c r="T621" s="224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25" t="s">
        <v>296</v>
      </c>
      <c r="AT621" s="225" t="s">
        <v>263</v>
      </c>
      <c r="AU621" s="225" t="s">
        <v>83</v>
      </c>
      <c r="AY621" s="18" t="s">
        <v>147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8" t="s">
        <v>81</v>
      </c>
      <c r="BK621" s="226">
        <f>ROUND(I621*H621,2)</f>
        <v>0</v>
      </c>
      <c r="BL621" s="18" t="s">
        <v>237</v>
      </c>
      <c r="BM621" s="225" t="s">
        <v>1235</v>
      </c>
    </row>
    <row r="622" spans="1:65" s="2" customFormat="1" ht="16.5" customHeight="1">
      <c r="A622" s="39"/>
      <c r="B622" s="40"/>
      <c r="C622" s="213" t="s">
        <v>1236</v>
      </c>
      <c r="D622" s="213" t="s">
        <v>149</v>
      </c>
      <c r="E622" s="214" t="s">
        <v>1237</v>
      </c>
      <c r="F622" s="215" t="s">
        <v>1238</v>
      </c>
      <c r="G622" s="216" t="s">
        <v>840</v>
      </c>
      <c r="H622" s="217">
        <v>1</v>
      </c>
      <c r="I622" s="218"/>
      <c r="J622" s="219">
        <f>ROUND(I622*H622,2)</f>
        <v>0</v>
      </c>
      <c r="K622" s="220"/>
      <c r="L622" s="45"/>
      <c r="M622" s="221" t="s">
        <v>1</v>
      </c>
      <c r="N622" s="222" t="s">
        <v>41</v>
      </c>
      <c r="O622" s="92"/>
      <c r="P622" s="223">
        <f>O622*H622</f>
        <v>0</v>
      </c>
      <c r="Q622" s="223">
        <v>0.00017</v>
      </c>
      <c r="R622" s="223">
        <f>Q622*H622</f>
        <v>0.00017</v>
      </c>
      <c r="S622" s="223">
        <v>0</v>
      </c>
      <c r="T622" s="224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5" t="s">
        <v>237</v>
      </c>
      <c r="AT622" s="225" t="s">
        <v>149</v>
      </c>
      <c r="AU622" s="225" t="s">
        <v>83</v>
      </c>
      <c r="AY622" s="18" t="s">
        <v>147</v>
      </c>
      <c r="BE622" s="226">
        <f>IF(N622="základní",J622,0)</f>
        <v>0</v>
      </c>
      <c r="BF622" s="226">
        <f>IF(N622="snížená",J622,0)</f>
        <v>0</v>
      </c>
      <c r="BG622" s="226">
        <f>IF(N622="zákl. přenesená",J622,0)</f>
        <v>0</v>
      </c>
      <c r="BH622" s="226">
        <f>IF(N622="sníž. přenesená",J622,0)</f>
        <v>0</v>
      </c>
      <c r="BI622" s="226">
        <f>IF(N622="nulová",J622,0)</f>
        <v>0</v>
      </c>
      <c r="BJ622" s="18" t="s">
        <v>81</v>
      </c>
      <c r="BK622" s="226">
        <f>ROUND(I622*H622,2)</f>
        <v>0</v>
      </c>
      <c r="BL622" s="18" t="s">
        <v>237</v>
      </c>
      <c r="BM622" s="225" t="s">
        <v>1239</v>
      </c>
    </row>
    <row r="623" spans="1:65" s="2" customFormat="1" ht="16.5" customHeight="1">
      <c r="A623" s="39"/>
      <c r="B623" s="40"/>
      <c r="C623" s="260" t="s">
        <v>1240</v>
      </c>
      <c r="D623" s="260" t="s">
        <v>263</v>
      </c>
      <c r="E623" s="261" t="s">
        <v>1241</v>
      </c>
      <c r="F623" s="262" t="s">
        <v>1242</v>
      </c>
      <c r="G623" s="263" t="s">
        <v>320</v>
      </c>
      <c r="H623" s="264">
        <v>1</v>
      </c>
      <c r="I623" s="265"/>
      <c r="J623" s="266">
        <f>ROUND(I623*H623,2)</f>
        <v>0</v>
      </c>
      <c r="K623" s="267"/>
      <c r="L623" s="268"/>
      <c r="M623" s="269" t="s">
        <v>1</v>
      </c>
      <c r="N623" s="270" t="s">
        <v>41</v>
      </c>
      <c r="O623" s="92"/>
      <c r="P623" s="223">
        <f>O623*H623</f>
        <v>0</v>
      </c>
      <c r="Q623" s="223">
        <v>0.026</v>
      </c>
      <c r="R623" s="223">
        <f>Q623*H623</f>
        <v>0.026</v>
      </c>
      <c r="S623" s="223">
        <v>0</v>
      </c>
      <c r="T623" s="224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25" t="s">
        <v>296</v>
      </c>
      <c r="AT623" s="225" t="s">
        <v>263</v>
      </c>
      <c r="AU623" s="225" t="s">
        <v>83</v>
      </c>
      <c r="AY623" s="18" t="s">
        <v>147</v>
      </c>
      <c r="BE623" s="226">
        <f>IF(N623="základní",J623,0)</f>
        <v>0</v>
      </c>
      <c r="BF623" s="226">
        <f>IF(N623="snížená",J623,0)</f>
        <v>0</v>
      </c>
      <c r="BG623" s="226">
        <f>IF(N623="zákl. přenesená",J623,0)</f>
        <v>0</v>
      </c>
      <c r="BH623" s="226">
        <f>IF(N623="sníž. přenesená",J623,0)</f>
        <v>0</v>
      </c>
      <c r="BI623" s="226">
        <f>IF(N623="nulová",J623,0)</f>
        <v>0</v>
      </c>
      <c r="BJ623" s="18" t="s">
        <v>81</v>
      </c>
      <c r="BK623" s="226">
        <f>ROUND(I623*H623,2)</f>
        <v>0</v>
      </c>
      <c r="BL623" s="18" t="s">
        <v>237</v>
      </c>
      <c r="BM623" s="225" t="s">
        <v>1243</v>
      </c>
    </row>
    <row r="624" spans="1:65" s="2" customFormat="1" ht="16.5" customHeight="1">
      <c r="A624" s="39"/>
      <c r="B624" s="40"/>
      <c r="C624" s="213" t="s">
        <v>1244</v>
      </c>
      <c r="D624" s="213" t="s">
        <v>149</v>
      </c>
      <c r="E624" s="214" t="s">
        <v>1245</v>
      </c>
      <c r="F624" s="215" t="s">
        <v>1246</v>
      </c>
      <c r="G624" s="216" t="s">
        <v>840</v>
      </c>
      <c r="H624" s="217">
        <v>1</v>
      </c>
      <c r="I624" s="218"/>
      <c r="J624" s="219">
        <f>ROUND(I624*H624,2)</f>
        <v>0</v>
      </c>
      <c r="K624" s="220"/>
      <c r="L624" s="45"/>
      <c r="M624" s="221" t="s">
        <v>1</v>
      </c>
      <c r="N624" s="222" t="s">
        <v>41</v>
      </c>
      <c r="O624" s="92"/>
      <c r="P624" s="223">
        <f>O624*H624</f>
        <v>0</v>
      </c>
      <c r="Q624" s="223">
        <v>0.00043</v>
      </c>
      <c r="R624" s="223">
        <f>Q624*H624</f>
        <v>0.00043</v>
      </c>
      <c r="S624" s="223">
        <v>0</v>
      </c>
      <c r="T624" s="224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25" t="s">
        <v>237</v>
      </c>
      <c r="AT624" s="225" t="s">
        <v>149</v>
      </c>
      <c r="AU624" s="225" t="s">
        <v>83</v>
      </c>
      <c r="AY624" s="18" t="s">
        <v>147</v>
      </c>
      <c r="BE624" s="226">
        <f>IF(N624="základní",J624,0)</f>
        <v>0</v>
      </c>
      <c r="BF624" s="226">
        <f>IF(N624="snížená",J624,0)</f>
        <v>0</v>
      </c>
      <c r="BG624" s="226">
        <f>IF(N624="zákl. přenesená",J624,0)</f>
        <v>0</v>
      </c>
      <c r="BH624" s="226">
        <f>IF(N624="sníž. přenesená",J624,0)</f>
        <v>0</v>
      </c>
      <c r="BI624" s="226">
        <f>IF(N624="nulová",J624,0)</f>
        <v>0</v>
      </c>
      <c r="BJ624" s="18" t="s">
        <v>81</v>
      </c>
      <c r="BK624" s="226">
        <f>ROUND(I624*H624,2)</f>
        <v>0</v>
      </c>
      <c r="BL624" s="18" t="s">
        <v>237</v>
      </c>
      <c r="BM624" s="225" t="s">
        <v>1247</v>
      </c>
    </row>
    <row r="625" spans="1:65" s="2" customFormat="1" ht="16.5" customHeight="1">
      <c r="A625" s="39"/>
      <c r="B625" s="40"/>
      <c r="C625" s="260" t="s">
        <v>1248</v>
      </c>
      <c r="D625" s="260" t="s">
        <v>263</v>
      </c>
      <c r="E625" s="261" t="s">
        <v>1249</v>
      </c>
      <c r="F625" s="262" t="s">
        <v>1250</v>
      </c>
      <c r="G625" s="263" t="s">
        <v>320</v>
      </c>
      <c r="H625" s="264">
        <v>1</v>
      </c>
      <c r="I625" s="265"/>
      <c r="J625" s="266">
        <f>ROUND(I625*H625,2)</f>
        <v>0</v>
      </c>
      <c r="K625" s="267"/>
      <c r="L625" s="268"/>
      <c r="M625" s="269" t="s">
        <v>1</v>
      </c>
      <c r="N625" s="270" t="s">
        <v>41</v>
      </c>
      <c r="O625" s="92"/>
      <c r="P625" s="223">
        <f>O625*H625</f>
        <v>0</v>
      </c>
      <c r="Q625" s="223">
        <v>0.0065</v>
      </c>
      <c r="R625" s="223">
        <f>Q625*H625</f>
        <v>0.0065</v>
      </c>
      <c r="S625" s="223">
        <v>0</v>
      </c>
      <c r="T625" s="224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5" t="s">
        <v>296</v>
      </c>
      <c r="AT625" s="225" t="s">
        <v>263</v>
      </c>
      <c r="AU625" s="225" t="s">
        <v>83</v>
      </c>
      <c r="AY625" s="18" t="s">
        <v>147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8" t="s">
        <v>81</v>
      </c>
      <c r="BK625" s="226">
        <f>ROUND(I625*H625,2)</f>
        <v>0</v>
      </c>
      <c r="BL625" s="18" t="s">
        <v>237</v>
      </c>
      <c r="BM625" s="225" t="s">
        <v>1251</v>
      </c>
    </row>
    <row r="626" spans="1:65" s="2" customFormat="1" ht="16.5" customHeight="1">
      <c r="A626" s="39"/>
      <c r="B626" s="40"/>
      <c r="C626" s="213" t="s">
        <v>1252</v>
      </c>
      <c r="D626" s="213" t="s">
        <v>149</v>
      </c>
      <c r="E626" s="214" t="s">
        <v>1253</v>
      </c>
      <c r="F626" s="215" t="s">
        <v>1254</v>
      </c>
      <c r="G626" s="216" t="s">
        <v>840</v>
      </c>
      <c r="H626" s="217">
        <v>1</v>
      </c>
      <c r="I626" s="218"/>
      <c r="J626" s="219">
        <f>ROUND(I626*H626,2)</f>
        <v>0</v>
      </c>
      <c r="K626" s="220"/>
      <c r="L626" s="45"/>
      <c r="M626" s="221" t="s">
        <v>1</v>
      </c>
      <c r="N626" s="222" t="s">
        <v>41</v>
      </c>
      <c r="O626" s="92"/>
      <c r="P626" s="223">
        <f>O626*H626</f>
        <v>0</v>
      </c>
      <c r="Q626" s="223">
        <v>0.00064</v>
      </c>
      <c r="R626" s="223">
        <f>Q626*H626</f>
        <v>0.00064</v>
      </c>
      <c r="S626" s="223">
        <v>0</v>
      </c>
      <c r="T626" s="224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25" t="s">
        <v>237</v>
      </c>
      <c r="AT626" s="225" t="s">
        <v>149</v>
      </c>
      <c r="AU626" s="225" t="s">
        <v>83</v>
      </c>
      <c r="AY626" s="18" t="s">
        <v>147</v>
      </c>
      <c r="BE626" s="226">
        <f>IF(N626="základní",J626,0)</f>
        <v>0</v>
      </c>
      <c r="BF626" s="226">
        <f>IF(N626="snížená",J626,0)</f>
        <v>0</v>
      </c>
      <c r="BG626" s="226">
        <f>IF(N626="zákl. přenesená",J626,0)</f>
        <v>0</v>
      </c>
      <c r="BH626" s="226">
        <f>IF(N626="sníž. přenesená",J626,0)</f>
        <v>0</v>
      </c>
      <c r="BI626" s="226">
        <f>IF(N626="nulová",J626,0)</f>
        <v>0</v>
      </c>
      <c r="BJ626" s="18" t="s">
        <v>81</v>
      </c>
      <c r="BK626" s="226">
        <f>ROUND(I626*H626,2)</f>
        <v>0</v>
      </c>
      <c r="BL626" s="18" t="s">
        <v>237</v>
      </c>
      <c r="BM626" s="225" t="s">
        <v>1255</v>
      </c>
    </row>
    <row r="627" spans="1:65" s="2" customFormat="1" ht="16.5" customHeight="1">
      <c r="A627" s="39"/>
      <c r="B627" s="40"/>
      <c r="C627" s="260" t="s">
        <v>1256</v>
      </c>
      <c r="D627" s="260" t="s">
        <v>263</v>
      </c>
      <c r="E627" s="261" t="s">
        <v>1257</v>
      </c>
      <c r="F627" s="262" t="s">
        <v>1258</v>
      </c>
      <c r="G627" s="263" t="s">
        <v>320</v>
      </c>
      <c r="H627" s="264">
        <v>1</v>
      </c>
      <c r="I627" s="265"/>
      <c r="J627" s="266">
        <f>ROUND(I627*H627,2)</f>
        <v>0</v>
      </c>
      <c r="K627" s="267"/>
      <c r="L627" s="268"/>
      <c r="M627" s="269" t="s">
        <v>1</v>
      </c>
      <c r="N627" s="270" t="s">
        <v>41</v>
      </c>
      <c r="O627" s="92"/>
      <c r="P627" s="223">
        <f>O627*H627</f>
        <v>0</v>
      </c>
      <c r="Q627" s="223">
        <v>0.014</v>
      </c>
      <c r="R627" s="223">
        <f>Q627*H627</f>
        <v>0.014</v>
      </c>
      <c r="S627" s="223">
        <v>0</v>
      </c>
      <c r="T627" s="224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25" t="s">
        <v>296</v>
      </c>
      <c r="AT627" s="225" t="s">
        <v>263</v>
      </c>
      <c r="AU627" s="225" t="s">
        <v>83</v>
      </c>
      <c r="AY627" s="18" t="s">
        <v>147</v>
      </c>
      <c r="BE627" s="226">
        <f>IF(N627="základní",J627,0)</f>
        <v>0</v>
      </c>
      <c r="BF627" s="226">
        <f>IF(N627="snížená",J627,0)</f>
        <v>0</v>
      </c>
      <c r="BG627" s="226">
        <f>IF(N627="zákl. přenesená",J627,0)</f>
        <v>0</v>
      </c>
      <c r="BH627" s="226">
        <f>IF(N627="sníž. přenesená",J627,0)</f>
        <v>0</v>
      </c>
      <c r="BI627" s="226">
        <f>IF(N627="nulová",J627,0)</f>
        <v>0</v>
      </c>
      <c r="BJ627" s="18" t="s">
        <v>81</v>
      </c>
      <c r="BK627" s="226">
        <f>ROUND(I627*H627,2)</f>
        <v>0</v>
      </c>
      <c r="BL627" s="18" t="s">
        <v>237</v>
      </c>
      <c r="BM627" s="225" t="s">
        <v>1259</v>
      </c>
    </row>
    <row r="628" spans="1:65" s="2" customFormat="1" ht="16.5" customHeight="1">
      <c r="A628" s="39"/>
      <c r="B628" s="40"/>
      <c r="C628" s="213" t="s">
        <v>1260</v>
      </c>
      <c r="D628" s="213" t="s">
        <v>149</v>
      </c>
      <c r="E628" s="214" t="s">
        <v>1261</v>
      </c>
      <c r="F628" s="215" t="s">
        <v>1262</v>
      </c>
      <c r="G628" s="216" t="s">
        <v>840</v>
      </c>
      <c r="H628" s="217">
        <v>1</v>
      </c>
      <c r="I628" s="218"/>
      <c r="J628" s="219">
        <f>ROUND(I628*H628,2)</f>
        <v>0</v>
      </c>
      <c r="K628" s="220"/>
      <c r="L628" s="45"/>
      <c r="M628" s="221" t="s">
        <v>1</v>
      </c>
      <c r="N628" s="222" t="s">
        <v>41</v>
      </c>
      <c r="O628" s="92"/>
      <c r="P628" s="223">
        <f>O628*H628</f>
        <v>0</v>
      </c>
      <c r="Q628" s="223">
        <v>3E-05</v>
      </c>
      <c r="R628" s="223">
        <f>Q628*H628</f>
        <v>3E-05</v>
      </c>
      <c r="S628" s="223">
        <v>0</v>
      </c>
      <c r="T628" s="224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5" t="s">
        <v>237</v>
      </c>
      <c r="AT628" s="225" t="s">
        <v>149</v>
      </c>
      <c r="AU628" s="225" t="s">
        <v>83</v>
      </c>
      <c r="AY628" s="18" t="s">
        <v>147</v>
      </c>
      <c r="BE628" s="226">
        <f>IF(N628="základní",J628,0)</f>
        <v>0</v>
      </c>
      <c r="BF628" s="226">
        <f>IF(N628="snížená",J628,0)</f>
        <v>0</v>
      </c>
      <c r="BG628" s="226">
        <f>IF(N628="zákl. přenesená",J628,0)</f>
        <v>0</v>
      </c>
      <c r="BH628" s="226">
        <f>IF(N628="sníž. přenesená",J628,0)</f>
        <v>0</v>
      </c>
      <c r="BI628" s="226">
        <f>IF(N628="nulová",J628,0)</f>
        <v>0</v>
      </c>
      <c r="BJ628" s="18" t="s">
        <v>81</v>
      </c>
      <c r="BK628" s="226">
        <f>ROUND(I628*H628,2)</f>
        <v>0</v>
      </c>
      <c r="BL628" s="18" t="s">
        <v>237</v>
      </c>
      <c r="BM628" s="225" t="s">
        <v>1263</v>
      </c>
    </row>
    <row r="629" spans="1:65" s="2" customFormat="1" ht="16.5" customHeight="1">
      <c r="A629" s="39"/>
      <c r="B629" s="40"/>
      <c r="C629" s="260" t="s">
        <v>1264</v>
      </c>
      <c r="D629" s="260" t="s">
        <v>263</v>
      </c>
      <c r="E629" s="261" t="s">
        <v>1265</v>
      </c>
      <c r="F629" s="262" t="s">
        <v>1266</v>
      </c>
      <c r="G629" s="263" t="s">
        <v>320</v>
      </c>
      <c r="H629" s="264">
        <v>1</v>
      </c>
      <c r="I629" s="265"/>
      <c r="J629" s="266">
        <f>ROUND(I629*H629,2)</f>
        <v>0</v>
      </c>
      <c r="K629" s="267"/>
      <c r="L629" s="268"/>
      <c r="M629" s="269" t="s">
        <v>1</v>
      </c>
      <c r="N629" s="270" t="s">
        <v>41</v>
      </c>
      <c r="O629" s="92"/>
      <c r="P629" s="223">
        <f>O629*H629</f>
        <v>0</v>
      </c>
      <c r="Q629" s="223">
        <v>0.0018</v>
      </c>
      <c r="R629" s="223">
        <f>Q629*H629</f>
        <v>0.0018</v>
      </c>
      <c r="S629" s="223">
        <v>0</v>
      </c>
      <c r="T629" s="224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25" t="s">
        <v>296</v>
      </c>
      <c r="AT629" s="225" t="s">
        <v>263</v>
      </c>
      <c r="AU629" s="225" t="s">
        <v>83</v>
      </c>
      <c r="AY629" s="18" t="s">
        <v>147</v>
      </c>
      <c r="BE629" s="226">
        <f>IF(N629="základní",J629,0)</f>
        <v>0</v>
      </c>
      <c r="BF629" s="226">
        <f>IF(N629="snížená",J629,0)</f>
        <v>0</v>
      </c>
      <c r="BG629" s="226">
        <f>IF(N629="zákl. přenesená",J629,0)</f>
        <v>0</v>
      </c>
      <c r="BH629" s="226">
        <f>IF(N629="sníž. přenesená",J629,0)</f>
        <v>0</v>
      </c>
      <c r="BI629" s="226">
        <f>IF(N629="nulová",J629,0)</f>
        <v>0</v>
      </c>
      <c r="BJ629" s="18" t="s">
        <v>81</v>
      </c>
      <c r="BK629" s="226">
        <f>ROUND(I629*H629,2)</f>
        <v>0</v>
      </c>
      <c r="BL629" s="18" t="s">
        <v>237</v>
      </c>
      <c r="BM629" s="225" t="s">
        <v>1267</v>
      </c>
    </row>
    <row r="630" spans="1:65" s="2" customFormat="1" ht="24.15" customHeight="1">
      <c r="A630" s="39"/>
      <c r="B630" s="40"/>
      <c r="C630" s="213" t="s">
        <v>1268</v>
      </c>
      <c r="D630" s="213" t="s">
        <v>149</v>
      </c>
      <c r="E630" s="214" t="s">
        <v>1269</v>
      </c>
      <c r="F630" s="215" t="s">
        <v>1270</v>
      </c>
      <c r="G630" s="216" t="s">
        <v>840</v>
      </c>
      <c r="H630" s="217">
        <v>1</v>
      </c>
      <c r="I630" s="218"/>
      <c r="J630" s="219">
        <f>ROUND(I630*H630,2)</f>
        <v>0</v>
      </c>
      <c r="K630" s="220"/>
      <c r="L630" s="45"/>
      <c r="M630" s="221" t="s">
        <v>1</v>
      </c>
      <c r="N630" s="222" t="s">
        <v>41</v>
      </c>
      <c r="O630" s="92"/>
      <c r="P630" s="223">
        <f>O630*H630</f>
        <v>0</v>
      </c>
      <c r="Q630" s="223">
        <v>0.00066</v>
      </c>
      <c r="R630" s="223">
        <f>Q630*H630</f>
        <v>0.00066</v>
      </c>
      <c r="S630" s="223">
        <v>0</v>
      </c>
      <c r="T630" s="224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5" t="s">
        <v>237</v>
      </c>
      <c r="AT630" s="225" t="s">
        <v>149</v>
      </c>
      <c r="AU630" s="225" t="s">
        <v>83</v>
      </c>
      <c r="AY630" s="18" t="s">
        <v>147</v>
      </c>
      <c r="BE630" s="226">
        <f>IF(N630="základní",J630,0)</f>
        <v>0</v>
      </c>
      <c r="BF630" s="226">
        <f>IF(N630="snížená",J630,0)</f>
        <v>0</v>
      </c>
      <c r="BG630" s="226">
        <f>IF(N630="zákl. přenesená",J630,0)</f>
        <v>0</v>
      </c>
      <c r="BH630" s="226">
        <f>IF(N630="sníž. přenesená",J630,0)</f>
        <v>0</v>
      </c>
      <c r="BI630" s="226">
        <f>IF(N630="nulová",J630,0)</f>
        <v>0</v>
      </c>
      <c r="BJ630" s="18" t="s">
        <v>81</v>
      </c>
      <c r="BK630" s="226">
        <f>ROUND(I630*H630,2)</f>
        <v>0</v>
      </c>
      <c r="BL630" s="18" t="s">
        <v>237</v>
      </c>
      <c r="BM630" s="225" t="s">
        <v>1271</v>
      </c>
    </row>
    <row r="631" spans="1:65" s="2" customFormat="1" ht="24.15" customHeight="1">
      <c r="A631" s="39"/>
      <c r="B631" s="40"/>
      <c r="C631" s="260" t="s">
        <v>1272</v>
      </c>
      <c r="D631" s="260" t="s">
        <v>263</v>
      </c>
      <c r="E631" s="261" t="s">
        <v>1273</v>
      </c>
      <c r="F631" s="262" t="s">
        <v>1274</v>
      </c>
      <c r="G631" s="263" t="s">
        <v>320</v>
      </c>
      <c r="H631" s="264">
        <v>1</v>
      </c>
      <c r="I631" s="265"/>
      <c r="J631" s="266">
        <f>ROUND(I631*H631,2)</f>
        <v>0</v>
      </c>
      <c r="K631" s="267"/>
      <c r="L631" s="268"/>
      <c r="M631" s="269" t="s">
        <v>1</v>
      </c>
      <c r="N631" s="270" t="s">
        <v>41</v>
      </c>
      <c r="O631" s="92"/>
      <c r="P631" s="223">
        <f>O631*H631</f>
        <v>0</v>
      </c>
      <c r="Q631" s="223">
        <v>0.01</v>
      </c>
      <c r="R631" s="223">
        <f>Q631*H631</f>
        <v>0.01</v>
      </c>
      <c r="S631" s="223">
        <v>0</v>
      </c>
      <c r="T631" s="224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25" t="s">
        <v>296</v>
      </c>
      <c r="AT631" s="225" t="s">
        <v>263</v>
      </c>
      <c r="AU631" s="225" t="s">
        <v>83</v>
      </c>
      <c r="AY631" s="18" t="s">
        <v>147</v>
      </c>
      <c r="BE631" s="226">
        <f>IF(N631="základní",J631,0)</f>
        <v>0</v>
      </c>
      <c r="BF631" s="226">
        <f>IF(N631="snížená",J631,0)</f>
        <v>0</v>
      </c>
      <c r="BG631" s="226">
        <f>IF(N631="zákl. přenesená",J631,0)</f>
        <v>0</v>
      </c>
      <c r="BH631" s="226">
        <f>IF(N631="sníž. přenesená",J631,0)</f>
        <v>0</v>
      </c>
      <c r="BI631" s="226">
        <f>IF(N631="nulová",J631,0)</f>
        <v>0</v>
      </c>
      <c r="BJ631" s="18" t="s">
        <v>81</v>
      </c>
      <c r="BK631" s="226">
        <f>ROUND(I631*H631,2)</f>
        <v>0</v>
      </c>
      <c r="BL631" s="18" t="s">
        <v>237</v>
      </c>
      <c r="BM631" s="225" t="s">
        <v>1275</v>
      </c>
    </row>
    <row r="632" spans="1:65" s="2" customFormat="1" ht="24.15" customHeight="1">
      <c r="A632" s="39"/>
      <c r="B632" s="40"/>
      <c r="C632" s="213" t="s">
        <v>1276</v>
      </c>
      <c r="D632" s="213" t="s">
        <v>149</v>
      </c>
      <c r="E632" s="214" t="s">
        <v>1277</v>
      </c>
      <c r="F632" s="215" t="s">
        <v>1278</v>
      </c>
      <c r="G632" s="216" t="s">
        <v>840</v>
      </c>
      <c r="H632" s="217">
        <v>1</v>
      </c>
      <c r="I632" s="218"/>
      <c r="J632" s="219">
        <f>ROUND(I632*H632,2)</f>
        <v>0</v>
      </c>
      <c r="K632" s="220"/>
      <c r="L632" s="45"/>
      <c r="M632" s="221" t="s">
        <v>1</v>
      </c>
      <c r="N632" s="222" t="s">
        <v>41</v>
      </c>
      <c r="O632" s="92"/>
      <c r="P632" s="223">
        <f>O632*H632</f>
        <v>0</v>
      </c>
      <c r="Q632" s="223">
        <v>0.00546</v>
      </c>
      <c r="R632" s="223">
        <f>Q632*H632</f>
        <v>0.00546</v>
      </c>
      <c r="S632" s="223">
        <v>0</v>
      </c>
      <c r="T632" s="224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5" t="s">
        <v>237</v>
      </c>
      <c r="AT632" s="225" t="s">
        <v>149</v>
      </c>
      <c r="AU632" s="225" t="s">
        <v>83</v>
      </c>
      <c r="AY632" s="18" t="s">
        <v>147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8" t="s">
        <v>81</v>
      </c>
      <c r="BK632" s="226">
        <f>ROUND(I632*H632,2)</f>
        <v>0</v>
      </c>
      <c r="BL632" s="18" t="s">
        <v>237</v>
      </c>
      <c r="BM632" s="225" t="s">
        <v>1279</v>
      </c>
    </row>
    <row r="633" spans="1:65" s="2" customFormat="1" ht="24.15" customHeight="1">
      <c r="A633" s="39"/>
      <c r="B633" s="40"/>
      <c r="C633" s="260" t="s">
        <v>1280</v>
      </c>
      <c r="D633" s="260" t="s">
        <v>263</v>
      </c>
      <c r="E633" s="261" t="s">
        <v>1281</v>
      </c>
      <c r="F633" s="262" t="s">
        <v>1282</v>
      </c>
      <c r="G633" s="263" t="s">
        <v>320</v>
      </c>
      <c r="H633" s="264">
        <v>1</v>
      </c>
      <c r="I633" s="265"/>
      <c r="J633" s="266">
        <f>ROUND(I633*H633,2)</f>
        <v>0</v>
      </c>
      <c r="K633" s="267"/>
      <c r="L633" s="268"/>
      <c r="M633" s="269" t="s">
        <v>1</v>
      </c>
      <c r="N633" s="270" t="s">
        <v>41</v>
      </c>
      <c r="O633" s="92"/>
      <c r="P633" s="223">
        <f>O633*H633</f>
        <v>0</v>
      </c>
      <c r="Q633" s="223">
        <v>0.075</v>
      </c>
      <c r="R633" s="223">
        <f>Q633*H633</f>
        <v>0.075</v>
      </c>
      <c r="S633" s="223">
        <v>0</v>
      </c>
      <c r="T633" s="224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25" t="s">
        <v>296</v>
      </c>
      <c r="AT633" s="225" t="s">
        <v>263</v>
      </c>
      <c r="AU633" s="225" t="s">
        <v>83</v>
      </c>
      <c r="AY633" s="18" t="s">
        <v>147</v>
      </c>
      <c r="BE633" s="226">
        <f>IF(N633="základní",J633,0)</f>
        <v>0</v>
      </c>
      <c r="BF633" s="226">
        <f>IF(N633="snížená",J633,0)</f>
        <v>0</v>
      </c>
      <c r="BG633" s="226">
        <f>IF(N633="zákl. přenesená",J633,0)</f>
        <v>0</v>
      </c>
      <c r="BH633" s="226">
        <f>IF(N633="sníž. přenesená",J633,0)</f>
        <v>0</v>
      </c>
      <c r="BI633" s="226">
        <f>IF(N633="nulová",J633,0)</f>
        <v>0</v>
      </c>
      <c r="BJ633" s="18" t="s">
        <v>81</v>
      </c>
      <c r="BK633" s="226">
        <f>ROUND(I633*H633,2)</f>
        <v>0</v>
      </c>
      <c r="BL633" s="18" t="s">
        <v>237</v>
      </c>
      <c r="BM633" s="225" t="s">
        <v>1283</v>
      </c>
    </row>
    <row r="634" spans="1:65" s="2" customFormat="1" ht="16.5" customHeight="1">
      <c r="A634" s="39"/>
      <c r="B634" s="40"/>
      <c r="C634" s="213" t="s">
        <v>1284</v>
      </c>
      <c r="D634" s="213" t="s">
        <v>149</v>
      </c>
      <c r="E634" s="214" t="s">
        <v>1285</v>
      </c>
      <c r="F634" s="215" t="s">
        <v>1286</v>
      </c>
      <c r="G634" s="216" t="s">
        <v>320</v>
      </c>
      <c r="H634" s="217">
        <v>1</v>
      </c>
      <c r="I634" s="218"/>
      <c r="J634" s="219">
        <f>ROUND(I634*H634,2)</f>
        <v>0</v>
      </c>
      <c r="K634" s="220"/>
      <c r="L634" s="45"/>
      <c r="M634" s="221" t="s">
        <v>1</v>
      </c>
      <c r="N634" s="222" t="s">
        <v>41</v>
      </c>
      <c r="O634" s="92"/>
      <c r="P634" s="223">
        <f>O634*H634</f>
        <v>0</v>
      </c>
      <c r="Q634" s="223">
        <v>0</v>
      </c>
      <c r="R634" s="223">
        <f>Q634*H634</f>
        <v>0</v>
      </c>
      <c r="S634" s="223">
        <v>0</v>
      </c>
      <c r="T634" s="224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5" t="s">
        <v>237</v>
      </c>
      <c r="AT634" s="225" t="s">
        <v>149</v>
      </c>
      <c r="AU634" s="225" t="s">
        <v>83</v>
      </c>
      <c r="AY634" s="18" t="s">
        <v>147</v>
      </c>
      <c r="BE634" s="226">
        <f>IF(N634="základní",J634,0)</f>
        <v>0</v>
      </c>
      <c r="BF634" s="226">
        <f>IF(N634="snížená",J634,0)</f>
        <v>0</v>
      </c>
      <c r="BG634" s="226">
        <f>IF(N634="zákl. přenesená",J634,0)</f>
        <v>0</v>
      </c>
      <c r="BH634" s="226">
        <f>IF(N634="sníž. přenesená",J634,0)</f>
        <v>0</v>
      </c>
      <c r="BI634" s="226">
        <f>IF(N634="nulová",J634,0)</f>
        <v>0</v>
      </c>
      <c r="BJ634" s="18" t="s">
        <v>81</v>
      </c>
      <c r="BK634" s="226">
        <f>ROUND(I634*H634,2)</f>
        <v>0</v>
      </c>
      <c r="BL634" s="18" t="s">
        <v>237</v>
      </c>
      <c r="BM634" s="225" t="s">
        <v>1287</v>
      </c>
    </row>
    <row r="635" spans="1:65" s="2" customFormat="1" ht="21.75" customHeight="1">
      <c r="A635" s="39"/>
      <c r="B635" s="40"/>
      <c r="C635" s="260" t="s">
        <v>1288</v>
      </c>
      <c r="D635" s="260" t="s">
        <v>263</v>
      </c>
      <c r="E635" s="261" t="s">
        <v>1289</v>
      </c>
      <c r="F635" s="262" t="s">
        <v>1290</v>
      </c>
      <c r="G635" s="263" t="s">
        <v>320</v>
      </c>
      <c r="H635" s="264">
        <v>1</v>
      </c>
      <c r="I635" s="265"/>
      <c r="J635" s="266">
        <f>ROUND(I635*H635,2)</f>
        <v>0</v>
      </c>
      <c r="K635" s="267"/>
      <c r="L635" s="268"/>
      <c r="M635" s="269" t="s">
        <v>1</v>
      </c>
      <c r="N635" s="270" t="s">
        <v>41</v>
      </c>
      <c r="O635" s="92"/>
      <c r="P635" s="223">
        <f>O635*H635</f>
        <v>0</v>
      </c>
      <c r="Q635" s="223">
        <v>0.0018</v>
      </c>
      <c r="R635" s="223">
        <f>Q635*H635</f>
        <v>0.0018</v>
      </c>
      <c r="S635" s="223">
        <v>0</v>
      </c>
      <c r="T635" s="224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25" t="s">
        <v>296</v>
      </c>
      <c r="AT635" s="225" t="s">
        <v>263</v>
      </c>
      <c r="AU635" s="225" t="s">
        <v>83</v>
      </c>
      <c r="AY635" s="18" t="s">
        <v>147</v>
      </c>
      <c r="BE635" s="226">
        <f>IF(N635="základní",J635,0)</f>
        <v>0</v>
      </c>
      <c r="BF635" s="226">
        <f>IF(N635="snížená",J635,0)</f>
        <v>0</v>
      </c>
      <c r="BG635" s="226">
        <f>IF(N635="zákl. přenesená",J635,0)</f>
        <v>0</v>
      </c>
      <c r="BH635" s="226">
        <f>IF(N635="sníž. přenesená",J635,0)</f>
        <v>0</v>
      </c>
      <c r="BI635" s="226">
        <f>IF(N635="nulová",J635,0)</f>
        <v>0</v>
      </c>
      <c r="BJ635" s="18" t="s">
        <v>81</v>
      </c>
      <c r="BK635" s="226">
        <f>ROUND(I635*H635,2)</f>
        <v>0</v>
      </c>
      <c r="BL635" s="18" t="s">
        <v>237</v>
      </c>
      <c r="BM635" s="225" t="s">
        <v>1291</v>
      </c>
    </row>
    <row r="636" spans="1:65" s="2" customFormat="1" ht="24.15" customHeight="1">
      <c r="A636" s="39"/>
      <c r="B636" s="40"/>
      <c r="C636" s="213" t="s">
        <v>1292</v>
      </c>
      <c r="D636" s="213" t="s">
        <v>149</v>
      </c>
      <c r="E636" s="214" t="s">
        <v>1293</v>
      </c>
      <c r="F636" s="215" t="s">
        <v>1294</v>
      </c>
      <c r="G636" s="216" t="s">
        <v>320</v>
      </c>
      <c r="H636" s="217">
        <v>3</v>
      </c>
      <c r="I636" s="218"/>
      <c r="J636" s="219">
        <f>ROUND(I636*H636,2)</f>
        <v>0</v>
      </c>
      <c r="K636" s="220"/>
      <c r="L636" s="45"/>
      <c r="M636" s="221" t="s">
        <v>1</v>
      </c>
      <c r="N636" s="222" t="s">
        <v>41</v>
      </c>
      <c r="O636" s="92"/>
      <c r="P636" s="223">
        <f>O636*H636</f>
        <v>0</v>
      </c>
      <c r="Q636" s="223">
        <v>4E-05</v>
      </c>
      <c r="R636" s="223">
        <f>Q636*H636</f>
        <v>0.00012000000000000002</v>
      </c>
      <c r="S636" s="223">
        <v>0</v>
      </c>
      <c r="T636" s="224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25" t="s">
        <v>237</v>
      </c>
      <c r="AT636" s="225" t="s">
        <v>149</v>
      </c>
      <c r="AU636" s="225" t="s">
        <v>83</v>
      </c>
      <c r="AY636" s="18" t="s">
        <v>147</v>
      </c>
      <c r="BE636" s="226">
        <f>IF(N636="základní",J636,0)</f>
        <v>0</v>
      </c>
      <c r="BF636" s="226">
        <f>IF(N636="snížená",J636,0)</f>
        <v>0</v>
      </c>
      <c r="BG636" s="226">
        <f>IF(N636="zákl. přenesená",J636,0)</f>
        <v>0</v>
      </c>
      <c r="BH636" s="226">
        <f>IF(N636="sníž. přenesená",J636,0)</f>
        <v>0</v>
      </c>
      <c r="BI636" s="226">
        <f>IF(N636="nulová",J636,0)</f>
        <v>0</v>
      </c>
      <c r="BJ636" s="18" t="s">
        <v>81</v>
      </c>
      <c r="BK636" s="226">
        <f>ROUND(I636*H636,2)</f>
        <v>0</v>
      </c>
      <c r="BL636" s="18" t="s">
        <v>237</v>
      </c>
      <c r="BM636" s="225" t="s">
        <v>1295</v>
      </c>
    </row>
    <row r="637" spans="1:65" s="2" customFormat="1" ht="16.5" customHeight="1">
      <c r="A637" s="39"/>
      <c r="B637" s="40"/>
      <c r="C637" s="260" t="s">
        <v>1296</v>
      </c>
      <c r="D637" s="260" t="s">
        <v>263</v>
      </c>
      <c r="E637" s="261" t="s">
        <v>1297</v>
      </c>
      <c r="F637" s="262" t="s">
        <v>1298</v>
      </c>
      <c r="G637" s="263" t="s">
        <v>320</v>
      </c>
      <c r="H637" s="264">
        <v>2</v>
      </c>
      <c r="I637" s="265"/>
      <c r="J637" s="266">
        <f>ROUND(I637*H637,2)</f>
        <v>0</v>
      </c>
      <c r="K637" s="267"/>
      <c r="L637" s="268"/>
      <c r="M637" s="269" t="s">
        <v>1</v>
      </c>
      <c r="N637" s="270" t="s">
        <v>41</v>
      </c>
      <c r="O637" s="92"/>
      <c r="P637" s="223">
        <f>O637*H637</f>
        <v>0</v>
      </c>
      <c r="Q637" s="223">
        <v>0.0018</v>
      </c>
      <c r="R637" s="223">
        <f>Q637*H637</f>
        <v>0.0036</v>
      </c>
      <c r="S637" s="223">
        <v>0</v>
      </c>
      <c r="T637" s="224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25" t="s">
        <v>296</v>
      </c>
      <c r="AT637" s="225" t="s">
        <v>263</v>
      </c>
      <c r="AU637" s="225" t="s">
        <v>83</v>
      </c>
      <c r="AY637" s="18" t="s">
        <v>147</v>
      </c>
      <c r="BE637" s="226">
        <f>IF(N637="základní",J637,0)</f>
        <v>0</v>
      </c>
      <c r="BF637" s="226">
        <f>IF(N637="snížená",J637,0)</f>
        <v>0</v>
      </c>
      <c r="BG637" s="226">
        <f>IF(N637="zákl. přenesená",J637,0)</f>
        <v>0</v>
      </c>
      <c r="BH637" s="226">
        <f>IF(N637="sníž. přenesená",J637,0)</f>
        <v>0</v>
      </c>
      <c r="BI637" s="226">
        <f>IF(N637="nulová",J637,0)</f>
        <v>0</v>
      </c>
      <c r="BJ637" s="18" t="s">
        <v>81</v>
      </c>
      <c r="BK637" s="226">
        <f>ROUND(I637*H637,2)</f>
        <v>0</v>
      </c>
      <c r="BL637" s="18" t="s">
        <v>237</v>
      </c>
      <c r="BM637" s="225" t="s">
        <v>1299</v>
      </c>
    </row>
    <row r="638" spans="1:65" s="2" customFormat="1" ht="16.5" customHeight="1">
      <c r="A638" s="39"/>
      <c r="B638" s="40"/>
      <c r="C638" s="260" t="s">
        <v>1300</v>
      </c>
      <c r="D638" s="260" t="s">
        <v>263</v>
      </c>
      <c r="E638" s="261" t="s">
        <v>1301</v>
      </c>
      <c r="F638" s="262" t="s">
        <v>1302</v>
      </c>
      <c r="G638" s="263" t="s">
        <v>320</v>
      </c>
      <c r="H638" s="264">
        <v>1</v>
      </c>
      <c r="I638" s="265"/>
      <c r="J638" s="266">
        <f>ROUND(I638*H638,2)</f>
        <v>0</v>
      </c>
      <c r="K638" s="267"/>
      <c r="L638" s="268"/>
      <c r="M638" s="269" t="s">
        <v>1</v>
      </c>
      <c r="N638" s="270" t="s">
        <v>41</v>
      </c>
      <c r="O638" s="92"/>
      <c r="P638" s="223">
        <f>O638*H638</f>
        <v>0</v>
      </c>
      <c r="Q638" s="223">
        <v>0.0018</v>
      </c>
      <c r="R638" s="223">
        <f>Q638*H638</f>
        <v>0.0018</v>
      </c>
      <c r="S638" s="223">
        <v>0</v>
      </c>
      <c r="T638" s="224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5" t="s">
        <v>296</v>
      </c>
      <c r="AT638" s="225" t="s">
        <v>263</v>
      </c>
      <c r="AU638" s="225" t="s">
        <v>83</v>
      </c>
      <c r="AY638" s="18" t="s">
        <v>147</v>
      </c>
      <c r="BE638" s="226">
        <f>IF(N638="základní",J638,0)</f>
        <v>0</v>
      </c>
      <c r="BF638" s="226">
        <f>IF(N638="snížená",J638,0)</f>
        <v>0</v>
      </c>
      <c r="BG638" s="226">
        <f>IF(N638="zákl. přenesená",J638,0)</f>
        <v>0</v>
      </c>
      <c r="BH638" s="226">
        <f>IF(N638="sníž. přenesená",J638,0)</f>
        <v>0</v>
      </c>
      <c r="BI638" s="226">
        <f>IF(N638="nulová",J638,0)</f>
        <v>0</v>
      </c>
      <c r="BJ638" s="18" t="s">
        <v>81</v>
      </c>
      <c r="BK638" s="226">
        <f>ROUND(I638*H638,2)</f>
        <v>0</v>
      </c>
      <c r="BL638" s="18" t="s">
        <v>237</v>
      </c>
      <c r="BM638" s="225" t="s">
        <v>1303</v>
      </c>
    </row>
    <row r="639" spans="1:65" s="2" customFormat="1" ht="24.15" customHeight="1">
      <c r="A639" s="39"/>
      <c r="B639" s="40"/>
      <c r="C639" s="213" t="s">
        <v>1304</v>
      </c>
      <c r="D639" s="213" t="s">
        <v>149</v>
      </c>
      <c r="E639" s="214" t="s">
        <v>1305</v>
      </c>
      <c r="F639" s="215" t="s">
        <v>1306</v>
      </c>
      <c r="G639" s="216" t="s">
        <v>217</v>
      </c>
      <c r="H639" s="217">
        <v>0.231</v>
      </c>
      <c r="I639" s="218"/>
      <c r="J639" s="219">
        <f>ROUND(I639*H639,2)</f>
        <v>0</v>
      </c>
      <c r="K639" s="220"/>
      <c r="L639" s="45"/>
      <c r="M639" s="221" t="s">
        <v>1</v>
      </c>
      <c r="N639" s="222" t="s">
        <v>41</v>
      </c>
      <c r="O639" s="92"/>
      <c r="P639" s="223">
        <f>O639*H639</f>
        <v>0</v>
      </c>
      <c r="Q639" s="223">
        <v>0</v>
      </c>
      <c r="R639" s="223">
        <f>Q639*H639</f>
        <v>0</v>
      </c>
      <c r="S639" s="223">
        <v>0</v>
      </c>
      <c r="T639" s="224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25" t="s">
        <v>237</v>
      </c>
      <c r="AT639" s="225" t="s">
        <v>149</v>
      </c>
      <c r="AU639" s="225" t="s">
        <v>83</v>
      </c>
      <c r="AY639" s="18" t="s">
        <v>147</v>
      </c>
      <c r="BE639" s="226">
        <f>IF(N639="základní",J639,0)</f>
        <v>0</v>
      </c>
      <c r="BF639" s="226">
        <f>IF(N639="snížená",J639,0)</f>
        <v>0</v>
      </c>
      <c r="BG639" s="226">
        <f>IF(N639="zákl. přenesená",J639,0)</f>
        <v>0</v>
      </c>
      <c r="BH639" s="226">
        <f>IF(N639="sníž. přenesená",J639,0)</f>
        <v>0</v>
      </c>
      <c r="BI639" s="226">
        <f>IF(N639="nulová",J639,0)</f>
        <v>0</v>
      </c>
      <c r="BJ639" s="18" t="s">
        <v>81</v>
      </c>
      <c r="BK639" s="226">
        <f>ROUND(I639*H639,2)</f>
        <v>0</v>
      </c>
      <c r="BL639" s="18" t="s">
        <v>237</v>
      </c>
      <c r="BM639" s="225" t="s">
        <v>1307</v>
      </c>
    </row>
    <row r="640" spans="1:63" s="12" customFormat="1" ht="22.8" customHeight="1">
      <c r="A640" s="12"/>
      <c r="B640" s="197"/>
      <c r="C640" s="198"/>
      <c r="D640" s="199" t="s">
        <v>75</v>
      </c>
      <c r="E640" s="211" t="s">
        <v>1308</v>
      </c>
      <c r="F640" s="211" t="s">
        <v>1309</v>
      </c>
      <c r="G640" s="198"/>
      <c r="H640" s="198"/>
      <c r="I640" s="201"/>
      <c r="J640" s="212">
        <f>BK640</f>
        <v>0</v>
      </c>
      <c r="K640" s="198"/>
      <c r="L640" s="203"/>
      <c r="M640" s="204"/>
      <c r="N640" s="205"/>
      <c r="O640" s="205"/>
      <c r="P640" s="206">
        <f>P641</f>
        <v>0</v>
      </c>
      <c r="Q640" s="205"/>
      <c r="R640" s="206">
        <f>R641</f>
        <v>0.0184</v>
      </c>
      <c r="S640" s="205"/>
      <c r="T640" s="207">
        <f>T641</f>
        <v>0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08" t="s">
        <v>83</v>
      </c>
      <c r="AT640" s="209" t="s">
        <v>75</v>
      </c>
      <c r="AU640" s="209" t="s">
        <v>81</v>
      </c>
      <c r="AY640" s="208" t="s">
        <v>147</v>
      </c>
      <c r="BK640" s="210">
        <f>BK641</f>
        <v>0</v>
      </c>
    </row>
    <row r="641" spans="1:65" s="2" customFormat="1" ht="37.8" customHeight="1">
      <c r="A641" s="39"/>
      <c r="B641" s="40"/>
      <c r="C641" s="213" t="s">
        <v>1310</v>
      </c>
      <c r="D641" s="213" t="s">
        <v>149</v>
      </c>
      <c r="E641" s="214" t="s">
        <v>1311</v>
      </c>
      <c r="F641" s="215" t="s">
        <v>1312</v>
      </c>
      <c r="G641" s="216" t="s">
        <v>840</v>
      </c>
      <c r="H641" s="217">
        <v>2</v>
      </c>
      <c r="I641" s="218"/>
      <c r="J641" s="219">
        <f>ROUND(I641*H641,2)</f>
        <v>0</v>
      </c>
      <c r="K641" s="220"/>
      <c r="L641" s="45"/>
      <c r="M641" s="221" t="s">
        <v>1</v>
      </c>
      <c r="N641" s="222" t="s">
        <v>41</v>
      </c>
      <c r="O641" s="92"/>
      <c r="P641" s="223">
        <f>O641*H641</f>
        <v>0</v>
      </c>
      <c r="Q641" s="223">
        <v>0.0092</v>
      </c>
      <c r="R641" s="223">
        <f>Q641*H641</f>
        <v>0.0184</v>
      </c>
      <c r="S641" s="223">
        <v>0</v>
      </c>
      <c r="T641" s="224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25" t="s">
        <v>237</v>
      </c>
      <c r="AT641" s="225" t="s">
        <v>149</v>
      </c>
      <c r="AU641" s="225" t="s">
        <v>83</v>
      </c>
      <c r="AY641" s="18" t="s">
        <v>147</v>
      </c>
      <c r="BE641" s="226">
        <f>IF(N641="základní",J641,0)</f>
        <v>0</v>
      </c>
      <c r="BF641" s="226">
        <f>IF(N641="snížená",J641,0)</f>
        <v>0</v>
      </c>
      <c r="BG641" s="226">
        <f>IF(N641="zákl. přenesená",J641,0)</f>
        <v>0</v>
      </c>
      <c r="BH641" s="226">
        <f>IF(N641="sníž. přenesená",J641,0)</f>
        <v>0</v>
      </c>
      <c r="BI641" s="226">
        <f>IF(N641="nulová",J641,0)</f>
        <v>0</v>
      </c>
      <c r="BJ641" s="18" t="s">
        <v>81</v>
      </c>
      <c r="BK641" s="226">
        <f>ROUND(I641*H641,2)</f>
        <v>0</v>
      </c>
      <c r="BL641" s="18" t="s">
        <v>237</v>
      </c>
      <c r="BM641" s="225" t="s">
        <v>1313</v>
      </c>
    </row>
    <row r="642" spans="1:63" s="12" customFormat="1" ht="22.8" customHeight="1">
      <c r="A642" s="12"/>
      <c r="B642" s="197"/>
      <c r="C642" s="198"/>
      <c r="D642" s="199" t="s">
        <v>75</v>
      </c>
      <c r="E642" s="211" t="s">
        <v>1314</v>
      </c>
      <c r="F642" s="211" t="s">
        <v>1315</v>
      </c>
      <c r="G642" s="198"/>
      <c r="H642" s="198"/>
      <c r="I642" s="201"/>
      <c r="J642" s="212">
        <f>BK642</f>
        <v>0</v>
      </c>
      <c r="K642" s="198"/>
      <c r="L642" s="203"/>
      <c r="M642" s="204"/>
      <c r="N642" s="205"/>
      <c r="O642" s="205"/>
      <c r="P642" s="206">
        <f>SUM(P643:P644)</f>
        <v>0</v>
      </c>
      <c r="Q642" s="205"/>
      <c r="R642" s="206">
        <f>SUM(R643:R644)</f>
        <v>0.44524</v>
      </c>
      <c r="S642" s="205"/>
      <c r="T642" s="207">
        <f>SUM(T643:T644)</f>
        <v>0</v>
      </c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R642" s="208" t="s">
        <v>83</v>
      </c>
      <c r="AT642" s="209" t="s">
        <v>75</v>
      </c>
      <c r="AU642" s="209" t="s">
        <v>81</v>
      </c>
      <c r="AY642" s="208" t="s">
        <v>147</v>
      </c>
      <c r="BK642" s="210">
        <f>SUM(BK643:BK644)</f>
        <v>0</v>
      </c>
    </row>
    <row r="643" spans="1:65" s="2" customFormat="1" ht="16.5" customHeight="1">
      <c r="A643" s="39"/>
      <c r="B643" s="40"/>
      <c r="C643" s="213" t="s">
        <v>1316</v>
      </c>
      <c r="D643" s="213" t="s">
        <v>149</v>
      </c>
      <c r="E643" s="214" t="s">
        <v>1317</v>
      </c>
      <c r="F643" s="215" t="s">
        <v>1318</v>
      </c>
      <c r="G643" s="216" t="s">
        <v>840</v>
      </c>
      <c r="H643" s="217">
        <v>1</v>
      </c>
      <c r="I643" s="218"/>
      <c r="J643" s="219">
        <f>ROUND(I643*H643,2)</f>
        <v>0</v>
      </c>
      <c r="K643" s="220"/>
      <c r="L643" s="45"/>
      <c r="M643" s="221" t="s">
        <v>1</v>
      </c>
      <c r="N643" s="222" t="s">
        <v>41</v>
      </c>
      <c r="O643" s="92"/>
      <c r="P643" s="223">
        <f>O643*H643</f>
        <v>0</v>
      </c>
      <c r="Q643" s="223">
        <v>0.22262</v>
      </c>
      <c r="R643" s="223">
        <f>Q643*H643</f>
        <v>0.22262</v>
      </c>
      <c r="S643" s="223">
        <v>0</v>
      </c>
      <c r="T643" s="224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25" t="s">
        <v>237</v>
      </c>
      <c r="AT643" s="225" t="s">
        <v>149</v>
      </c>
      <c r="AU643" s="225" t="s">
        <v>83</v>
      </c>
      <c r="AY643" s="18" t="s">
        <v>147</v>
      </c>
      <c r="BE643" s="226">
        <f>IF(N643="základní",J643,0)</f>
        <v>0</v>
      </c>
      <c r="BF643" s="226">
        <f>IF(N643="snížená",J643,0)</f>
        <v>0</v>
      </c>
      <c r="BG643" s="226">
        <f>IF(N643="zákl. přenesená",J643,0)</f>
        <v>0</v>
      </c>
      <c r="BH643" s="226">
        <f>IF(N643="sníž. přenesená",J643,0)</f>
        <v>0</v>
      </c>
      <c r="BI643" s="226">
        <f>IF(N643="nulová",J643,0)</f>
        <v>0</v>
      </c>
      <c r="BJ643" s="18" t="s">
        <v>81</v>
      </c>
      <c r="BK643" s="226">
        <f>ROUND(I643*H643,2)</f>
        <v>0</v>
      </c>
      <c r="BL643" s="18" t="s">
        <v>237</v>
      </c>
      <c r="BM643" s="225" t="s">
        <v>1319</v>
      </c>
    </row>
    <row r="644" spans="1:65" s="2" customFormat="1" ht="16.5" customHeight="1">
      <c r="A644" s="39"/>
      <c r="B644" s="40"/>
      <c r="C644" s="213" t="s">
        <v>1320</v>
      </c>
      <c r="D644" s="213" t="s">
        <v>149</v>
      </c>
      <c r="E644" s="214" t="s">
        <v>1321</v>
      </c>
      <c r="F644" s="215" t="s">
        <v>1322</v>
      </c>
      <c r="G644" s="216" t="s">
        <v>840</v>
      </c>
      <c r="H644" s="217">
        <v>1</v>
      </c>
      <c r="I644" s="218"/>
      <c r="J644" s="219">
        <f>ROUND(I644*H644,2)</f>
        <v>0</v>
      </c>
      <c r="K644" s="220"/>
      <c r="L644" s="45"/>
      <c r="M644" s="221" t="s">
        <v>1</v>
      </c>
      <c r="N644" s="222" t="s">
        <v>41</v>
      </c>
      <c r="O644" s="92"/>
      <c r="P644" s="223">
        <f>O644*H644</f>
        <v>0</v>
      </c>
      <c r="Q644" s="223">
        <v>0.22262</v>
      </c>
      <c r="R644" s="223">
        <f>Q644*H644</f>
        <v>0.22262</v>
      </c>
      <c r="S644" s="223">
        <v>0</v>
      </c>
      <c r="T644" s="224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25" t="s">
        <v>237</v>
      </c>
      <c r="AT644" s="225" t="s">
        <v>149</v>
      </c>
      <c r="AU644" s="225" t="s">
        <v>83</v>
      </c>
      <c r="AY644" s="18" t="s">
        <v>147</v>
      </c>
      <c r="BE644" s="226">
        <f>IF(N644="základní",J644,0)</f>
        <v>0</v>
      </c>
      <c r="BF644" s="226">
        <f>IF(N644="snížená",J644,0)</f>
        <v>0</v>
      </c>
      <c r="BG644" s="226">
        <f>IF(N644="zákl. přenesená",J644,0)</f>
        <v>0</v>
      </c>
      <c r="BH644" s="226">
        <f>IF(N644="sníž. přenesená",J644,0)</f>
        <v>0</v>
      </c>
      <c r="BI644" s="226">
        <f>IF(N644="nulová",J644,0)</f>
        <v>0</v>
      </c>
      <c r="BJ644" s="18" t="s">
        <v>81</v>
      </c>
      <c r="BK644" s="226">
        <f>ROUND(I644*H644,2)</f>
        <v>0</v>
      </c>
      <c r="BL644" s="18" t="s">
        <v>237</v>
      </c>
      <c r="BM644" s="225" t="s">
        <v>1323</v>
      </c>
    </row>
    <row r="645" spans="1:63" s="12" customFormat="1" ht="22.8" customHeight="1">
      <c r="A645" s="12"/>
      <c r="B645" s="197"/>
      <c r="C645" s="198"/>
      <c r="D645" s="199" t="s">
        <v>75</v>
      </c>
      <c r="E645" s="211" t="s">
        <v>1324</v>
      </c>
      <c r="F645" s="211" t="s">
        <v>1325</v>
      </c>
      <c r="G645" s="198"/>
      <c r="H645" s="198"/>
      <c r="I645" s="201"/>
      <c r="J645" s="212">
        <f>BK645</f>
        <v>0</v>
      </c>
      <c r="K645" s="198"/>
      <c r="L645" s="203"/>
      <c r="M645" s="204"/>
      <c r="N645" s="205"/>
      <c r="O645" s="205"/>
      <c r="P645" s="206">
        <f>SUM(P646:P656)</f>
        <v>0</v>
      </c>
      <c r="Q645" s="205"/>
      <c r="R645" s="206">
        <f>SUM(R646:R656)</f>
        <v>0.16437</v>
      </c>
      <c r="S645" s="205"/>
      <c r="T645" s="207">
        <f>SUM(T646:T656)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08" t="s">
        <v>83</v>
      </c>
      <c r="AT645" s="209" t="s">
        <v>75</v>
      </c>
      <c r="AU645" s="209" t="s">
        <v>81</v>
      </c>
      <c r="AY645" s="208" t="s">
        <v>147</v>
      </c>
      <c r="BK645" s="210">
        <f>SUM(BK646:BK656)</f>
        <v>0</v>
      </c>
    </row>
    <row r="646" spans="1:65" s="2" customFormat="1" ht="16.5" customHeight="1">
      <c r="A646" s="39"/>
      <c r="B646" s="40"/>
      <c r="C646" s="213" t="s">
        <v>1326</v>
      </c>
      <c r="D646" s="213" t="s">
        <v>149</v>
      </c>
      <c r="E646" s="214" t="s">
        <v>1327</v>
      </c>
      <c r="F646" s="215" t="s">
        <v>1328</v>
      </c>
      <c r="G646" s="216" t="s">
        <v>368</v>
      </c>
      <c r="H646" s="217">
        <v>12</v>
      </c>
      <c r="I646" s="218"/>
      <c r="J646" s="219">
        <f>ROUND(I646*H646,2)</f>
        <v>0</v>
      </c>
      <c r="K646" s="220"/>
      <c r="L646" s="45"/>
      <c r="M646" s="221" t="s">
        <v>1</v>
      </c>
      <c r="N646" s="222" t="s">
        <v>41</v>
      </c>
      <c r="O646" s="92"/>
      <c r="P646" s="223">
        <f>O646*H646</f>
        <v>0</v>
      </c>
      <c r="Q646" s="223">
        <v>0.00038</v>
      </c>
      <c r="R646" s="223">
        <f>Q646*H646</f>
        <v>0.00456</v>
      </c>
      <c r="S646" s="223">
        <v>0</v>
      </c>
      <c r="T646" s="224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25" t="s">
        <v>237</v>
      </c>
      <c r="AT646" s="225" t="s">
        <v>149</v>
      </c>
      <c r="AU646" s="225" t="s">
        <v>83</v>
      </c>
      <c r="AY646" s="18" t="s">
        <v>147</v>
      </c>
      <c r="BE646" s="226">
        <f>IF(N646="základní",J646,0)</f>
        <v>0</v>
      </c>
      <c r="BF646" s="226">
        <f>IF(N646="snížená",J646,0)</f>
        <v>0</v>
      </c>
      <c r="BG646" s="226">
        <f>IF(N646="zákl. přenesená",J646,0)</f>
        <v>0</v>
      </c>
      <c r="BH646" s="226">
        <f>IF(N646="sníž. přenesená",J646,0)</f>
        <v>0</v>
      </c>
      <c r="BI646" s="226">
        <f>IF(N646="nulová",J646,0)</f>
        <v>0</v>
      </c>
      <c r="BJ646" s="18" t="s">
        <v>81</v>
      </c>
      <c r="BK646" s="226">
        <f>ROUND(I646*H646,2)</f>
        <v>0</v>
      </c>
      <c r="BL646" s="18" t="s">
        <v>237</v>
      </c>
      <c r="BM646" s="225" t="s">
        <v>1329</v>
      </c>
    </row>
    <row r="647" spans="1:65" s="2" customFormat="1" ht="16.5" customHeight="1">
      <c r="A647" s="39"/>
      <c r="B647" s="40"/>
      <c r="C647" s="213" t="s">
        <v>1330</v>
      </c>
      <c r="D647" s="213" t="s">
        <v>149</v>
      </c>
      <c r="E647" s="214" t="s">
        <v>1331</v>
      </c>
      <c r="F647" s="215" t="s">
        <v>1332</v>
      </c>
      <c r="G647" s="216" t="s">
        <v>368</v>
      </c>
      <c r="H647" s="217">
        <v>55</v>
      </c>
      <c r="I647" s="218"/>
      <c r="J647" s="219">
        <f>ROUND(I647*H647,2)</f>
        <v>0</v>
      </c>
      <c r="K647" s="220"/>
      <c r="L647" s="45"/>
      <c r="M647" s="221" t="s">
        <v>1</v>
      </c>
      <c r="N647" s="222" t="s">
        <v>41</v>
      </c>
      <c r="O647" s="92"/>
      <c r="P647" s="223">
        <f>O647*H647</f>
        <v>0</v>
      </c>
      <c r="Q647" s="223">
        <v>0.00047</v>
      </c>
      <c r="R647" s="223">
        <f>Q647*H647</f>
        <v>0.025849999999999998</v>
      </c>
      <c r="S647" s="223">
        <v>0</v>
      </c>
      <c r="T647" s="224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25" t="s">
        <v>237</v>
      </c>
      <c r="AT647" s="225" t="s">
        <v>149</v>
      </c>
      <c r="AU647" s="225" t="s">
        <v>83</v>
      </c>
      <c r="AY647" s="18" t="s">
        <v>147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8" t="s">
        <v>81</v>
      </c>
      <c r="BK647" s="226">
        <f>ROUND(I647*H647,2)</f>
        <v>0</v>
      </c>
      <c r="BL647" s="18" t="s">
        <v>237</v>
      </c>
      <c r="BM647" s="225" t="s">
        <v>1333</v>
      </c>
    </row>
    <row r="648" spans="1:65" s="2" customFormat="1" ht="16.5" customHeight="1">
      <c r="A648" s="39"/>
      <c r="B648" s="40"/>
      <c r="C648" s="213" t="s">
        <v>1334</v>
      </c>
      <c r="D648" s="213" t="s">
        <v>149</v>
      </c>
      <c r="E648" s="214" t="s">
        <v>1335</v>
      </c>
      <c r="F648" s="215" t="s">
        <v>1336</v>
      </c>
      <c r="G648" s="216" t="s">
        <v>368</v>
      </c>
      <c r="H648" s="217">
        <v>51</v>
      </c>
      <c r="I648" s="218"/>
      <c r="J648" s="219">
        <f>ROUND(I648*H648,2)</f>
        <v>0</v>
      </c>
      <c r="K648" s="220"/>
      <c r="L648" s="45"/>
      <c r="M648" s="221" t="s">
        <v>1</v>
      </c>
      <c r="N648" s="222" t="s">
        <v>41</v>
      </c>
      <c r="O648" s="92"/>
      <c r="P648" s="223">
        <f>O648*H648</f>
        <v>0</v>
      </c>
      <c r="Q648" s="223">
        <v>0.00058</v>
      </c>
      <c r="R648" s="223">
        <f>Q648*H648</f>
        <v>0.02958</v>
      </c>
      <c r="S648" s="223">
        <v>0</v>
      </c>
      <c r="T648" s="224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25" t="s">
        <v>237</v>
      </c>
      <c r="AT648" s="225" t="s">
        <v>149</v>
      </c>
      <c r="AU648" s="225" t="s">
        <v>83</v>
      </c>
      <c r="AY648" s="18" t="s">
        <v>147</v>
      </c>
      <c r="BE648" s="226">
        <f>IF(N648="základní",J648,0)</f>
        <v>0</v>
      </c>
      <c r="BF648" s="226">
        <f>IF(N648="snížená",J648,0)</f>
        <v>0</v>
      </c>
      <c r="BG648" s="226">
        <f>IF(N648="zákl. přenesená",J648,0)</f>
        <v>0</v>
      </c>
      <c r="BH648" s="226">
        <f>IF(N648="sníž. přenesená",J648,0)</f>
        <v>0</v>
      </c>
      <c r="BI648" s="226">
        <f>IF(N648="nulová",J648,0)</f>
        <v>0</v>
      </c>
      <c r="BJ648" s="18" t="s">
        <v>81</v>
      </c>
      <c r="BK648" s="226">
        <f>ROUND(I648*H648,2)</f>
        <v>0</v>
      </c>
      <c r="BL648" s="18" t="s">
        <v>237</v>
      </c>
      <c r="BM648" s="225" t="s">
        <v>1337</v>
      </c>
    </row>
    <row r="649" spans="1:65" s="2" customFormat="1" ht="16.5" customHeight="1">
      <c r="A649" s="39"/>
      <c r="B649" s="40"/>
      <c r="C649" s="213" t="s">
        <v>1338</v>
      </c>
      <c r="D649" s="213" t="s">
        <v>149</v>
      </c>
      <c r="E649" s="214" t="s">
        <v>1339</v>
      </c>
      <c r="F649" s="215" t="s">
        <v>1340</v>
      </c>
      <c r="G649" s="216" t="s">
        <v>368</v>
      </c>
      <c r="H649" s="217">
        <v>35</v>
      </c>
      <c r="I649" s="218"/>
      <c r="J649" s="219">
        <f>ROUND(I649*H649,2)</f>
        <v>0</v>
      </c>
      <c r="K649" s="220"/>
      <c r="L649" s="45"/>
      <c r="M649" s="221" t="s">
        <v>1</v>
      </c>
      <c r="N649" s="222" t="s">
        <v>41</v>
      </c>
      <c r="O649" s="92"/>
      <c r="P649" s="223">
        <f>O649*H649</f>
        <v>0</v>
      </c>
      <c r="Q649" s="223">
        <v>0.00073</v>
      </c>
      <c r="R649" s="223">
        <f>Q649*H649</f>
        <v>0.02555</v>
      </c>
      <c r="S649" s="223">
        <v>0</v>
      </c>
      <c r="T649" s="224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25" t="s">
        <v>237</v>
      </c>
      <c r="AT649" s="225" t="s">
        <v>149</v>
      </c>
      <c r="AU649" s="225" t="s">
        <v>83</v>
      </c>
      <c r="AY649" s="18" t="s">
        <v>147</v>
      </c>
      <c r="BE649" s="226">
        <f>IF(N649="základní",J649,0)</f>
        <v>0</v>
      </c>
      <c r="BF649" s="226">
        <f>IF(N649="snížená",J649,0)</f>
        <v>0</v>
      </c>
      <c r="BG649" s="226">
        <f>IF(N649="zákl. přenesená",J649,0)</f>
        <v>0</v>
      </c>
      <c r="BH649" s="226">
        <f>IF(N649="sníž. přenesená",J649,0)</f>
        <v>0</v>
      </c>
      <c r="BI649" s="226">
        <f>IF(N649="nulová",J649,0)</f>
        <v>0</v>
      </c>
      <c r="BJ649" s="18" t="s">
        <v>81</v>
      </c>
      <c r="BK649" s="226">
        <f>ROUND(I649*H649,2)</f>
        <v>0</v>
      </c>
      <c r="BL649" s="18" t="s">
        <v>237</v>
      </c>
      <c r="BM649" s="225" t="s">
        <v>1341</v>
      </c>
    </row>
    <row r="650" spans="1:65" s="2" customFormat="1" ht="16.5" customHeight="1">
      <c r="A650" s="39"/>
      <c r="B650" s="40"/>
      <c r="C650" s="213" t="s">
        <v>1342</v>
      </c>
      <c r="D650" s="213" t="s">
        <v>149</v>
      </c>
      <c r="E650" s="214" t="s">
        <v>1343</v>
      </c>
      <c r="F650" s="215" t="s">
        <v>1344</v>
      </c>
      <c r="G650" s="216" t="s">
        <v>368</v>
      </c>
      <c r="H650" s="217">
        <v>52</v>
      </c>
      <c r="I650" s="218"/>
      <c r="J650" s="219">
        <f>ROUND(I650*H650,2)</f>
        <v>0</v>
      </c>
      <c r="K650" s="220"/>
      <c r="L650" s="45"/>
      <c r="M650" s="221" t="s">
        <v>1</v>
      </c>
      <c r="N650" s="222" t="s">
        <v>41</v>
      </c>
      <c r="O650" s="92"/>
      <c r="P650" s="223">
        <f>O650*H650</f>
        <v>0</v>
      </c>
      <c r="Q650" s="223">
        <v>0.00127</v>
      </c>
      <c r="R650" s="223">
        <f>Q650*H650</f>
        <v>0.06604</v>
      </c>
      <c r="S650" s="223">
        <v>0</v>
      </c>
      <c r="T650" s="224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25" t="s">
        <v>237</v>
      </c>
      <c r="AT650" s="225" t="s">
        <v>149</v>
      </c>
      <c r="AU650" s="225" t="s">
        <v>83</v>
      </c>
      <c r="AY650" s="18" t="s">
        <v>147</v>
      </c>
      <c r="BE650" s="226">
        <f>IF(N650="základní",J650,0)</f>
        <v>0</v>
      </c>
      <c r="BF650" s="226">
        <f>IF(N650="snížená",J650,0)</f>
        <v>0</v>
      </c>
      <c r="BG650" s="226">
        <f>IF(N650="zákl. přenesená",J650,0)</f>
        <v>0</v>
      </c>
      <c r="BH650" s="226">
        <f>IF(N650="sníž. přenesená",J650,0)</f>
        <v>0</v>
      </c>
      <c r="BI650" s="226">
        <f>IF(N650="nulová",J650,0)</f>
        <v>0</v>
      </c>
      <c r="BJ650" s="18" t="s">
        <v>81</v>
      </c>
      <c r="BK650" s="226">
        <f>ROUND(I650*H650,2)</f>
        <v>0</v>
      </c>
      <c r="BL650" s="18" t="s">
        <v>237</v>
      </c>
      <c r="BM650" s="225" t="s">
        <v>1345</v>
      </c>
    </row>
    <row r="651" spans="1:65" s="2" customFormat="1" ht="16.5" customHeight="1">
      <c r="A651" s="39"/>
      <c r="B651" s="40"/>
      <c r="C651" s="213" t="s">
        <v>1346</v>
      </c>
      <c r="D651" s="213" t="s">
        <v>149</v>
      </c>
      <c r="E651" s="214" t="s">
        <v>1347</v>
      </c>
      <c r="F651" s="215" t="s">
        <v>1348</v>
      </c>
      <c r="G651" s="216" t="s">
        <v>368</v>
      </c>
      <c r="H651" s="217">
        <v>205</v>
      </c>
      <c r="I651" s="218"/>
      <c r="J651" s="219">
        <f>ROUND(I651*H651,2)</f>
        <v>0</v>
      </c>
      <c r="K651" s="220"/>
      <c r="L651" s="45"/>
      <c r="M651" s="221" t="s">
        <v>1</v>
      </c>
      <c r="N651" s="222" t="s">
        <v>41</v>
      </c>
      <c r="O651" s="92"/>
      <c r="P651" s="223">
        <f>O651*H651</f>
        <v>0</v>
      </c>
      <c r="Q651" s="223">
        <v>0</v>
      </c>
      <c r="R651" s="223">
        <f>Q651*H651</f>
        <v>0</v>
      </c>
      <c r="S651" s="223">
        <v>0</v>
      </c>
      <c r="T651" s="224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25" t="s">
        <v>237</v>
      </c>
      <c r="AT651" s="225" t="s">
        <v>149</v>
      </c>
      <c r="AU651" s="225" t="s">
        <v>83</v>
      </c>
      <c r="AY651" s="18" t="s">
        <v>147</v>
      </c>
      <c r="BE651" s="226">
        <f>IF(N651="základní",J651,0)</f>
        <v>0</v>
      </c>
      <c r="BF651" s="226">
        <f>IF(N651="snížená",J651,0)</f>
        <v>0</v>
      </c>
      <c r="BG651" s="226">
        <f>IF(N651="zákl. přenesená",J651,0)</f>
        <v>0</v>
      </c>
      <c r="BH651" s="226">
        <f>IF(N651="sníž. přenesená",J651,0)</f>
        <v>0</v>
      </c>
      <c r="BI651" s="226">
        <f>IF(N651="nulová",J651,0)</f>
        <v>0</v>
      </c>
      <c r="BJ651" s="18" t="s">
        <v>81</v>
      </c>
      <c r="BK651" s="226">
        <f>ROUND(I651*H651,2)</f>
        <v>0</v>
      </c>
      <c r="BL651" s="18" t="s">
        <v>237</v>
      </c>
      <c r="BM651" s="225" t="s">
        <v>1349</v>
      </c>
    </row>
    <row r="652" spans="1:51" s="13" customFormat="1" ht="12">
      <c r="A652" s="13"/>
      <c r="B652" s="227"/>
      <c r="C652" s="228"/>
      <c r="D652" s="229" t="s">
        <v>155</v>
      </c>
      <c r="E652" s="230" t="s">
        <v>1</v>
      </c>
      <c r="F652" s="231" t="s">
        <v>1350</v>
      </c>
      <c r="G652" s="228"/>
      <c r="H652" s="232">
        <v>205</v>
      </c>
      <c r="I652" s="233"/>
      <c r="J652" s="228"/>
      <c r="K652" s="228"/>
      <c r="L652" s="234"/>
      <c r="M652" s="235"/>
      <c r="N652" s="236"/>
      <c r="O652" s="236"/>
      <c r="P652" s="236"/>
      <c r="Q652" s="236"/>
      <c r="R652" s="236"/>
      <c r="S652" s="236"/>
      <c r="T652" s="237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8" t="s">
        <v>155</v>
      </c>
      <c r="AU652" s="238" t="s">
        <v>83</v>
      </c>
      <c r="AV652" s="13" t="s">
        <v>83</v>
      </c>
      <c r="AW652" s="13" t="s">
        <v>32</v>
      </c>
      <c r="AX652" s="13" t="s">
        <v>81</v>
      </c>
      <c r="AY652" s="238" t="s">
        <v>147</v>
      </c>
    </row>
    <row r="653" spans="1:65" s="2" customFormat="1" ht="33" customHeight="1">
      <c r="A653" s="39"/>
      <c r="B653" s="40"/>
      <c r="C653" s="213" t="s">
        <v>1351</v>
      </c>
      <c r="D653" s="213" t="s">
        <v>149</v>
      </c>
      <c r="E653" s="214" t="s">
        <v>1352</v>
      </c>
      <c r="F653" s="215" t="s">
        <v>1353</v>
      </c>
      <c r="G653" s="216" t="s">
        <v>368</v>
      </c>
      <c r="H653" s="217">
        <v>57</v>
      </c>
      <c r="I653" s="218"/>
      <c r="J653" s="219">
        <f>ROUND(I653*H653,2)</f>
        <v>0</v>
      </c>
      <c r="K653" s="220"/>
      <c r="L653" s="45"/>
      <c r="M653" s="221" t="s">
        <v>1</v>
      </c>
      <c r="N653" s="222" t="s">
        <v>41</v>
      </c>
      <c r="O653" s="92"/>
      <c r="P653" s="223">
        <f>O653*H653</f>
        <v>0</v>
      </c>
      <c r="Q653" s="223">
        <v>7E-05</v>
      </c>
      <c r="R653" s="223">
        <f>Q653*H653</f>
        <v>0.00399</v>
      </c>
      <c r="S653" s="223">
        <v>0</v>
      </c>
      <c r="T653" s="224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25" t="s">
        <v>237</v>
      </c>
      <c r="AT653" s="225" t="s">
        <v>149</v>
      </c>
      <c r="AU653" s="225" t="s">
        <v>83</v>
      </c>
      <c r="AY653" s="18" t="s">
        <v>147</v>
      </c>
      <c r="BE653" s="226">
        <f>IF(N653="základní",J653,0)</f>
        <v>0</v>
      </c>
      <c r="BF653" s="226">
        <f>IF(N653="snížená",J653,0)</f>
        <v>0</v>
      </c>
      <c r="BG653" s="226">
        <f>IF(N653="zákl. přenesená",J653,0)</f>
        <v>0</v>
      </c>
      <c r="BH653" s="226">
        <f>IF(N653="sníž. přenesená",J653,0)</f>
        <v>0</v>
      </c>
      <c r="BI653" s="226">
        <f>IF(N653="nulová",J653,0)</f>
        <v>0</v>
      </c>
      <c r="BJ653" s="18" t="s">
        <v>81</v>
      </c>
      <c r="BK653" s="226">
        <f>ROUND(I653*H653,2)</f>
        <v>0</v>
      </c>
      <c r="BL653" s="18" t="s">
        <v>237</v>
      </c>
      <c r="BM653" s="225" t="s">
        <v>1354</v>
      </c>
    </row>
    <row r="654" spans="1:51" s="13" customFormat="1" ht="12">
      <c r="A654" s="13"/>
      <c r="B654" s="227"/>
      <c r="C654" s="228"/>
      <c r="D654" s="229" t="s">
        <v>155</v>
      </c>
      <c r="E654" s="230" t="s">
        <v>1</v>
      </c>
      <c r="F654" s="231" t="s">
        <v>1355</v>
      </c>
      <c r="G654" s="228"/>
      <c r="H654" s="232">
        <v>57</v>
      </c>
      <c r="I654" s="233"/>
      <c r="J654" s="228"/>
      <c r="K654" s="228"/>
      <c r="L654" s="234"/>
      <c r="M654" s="235"/>
      <c r="N654" s="236"/>
      <c r="O654" s="236"/>
      <c r="P654" s="236"/>
      <c r="Q654" s="236"/>
      <c r="R654" s="236"/>
      <c r="S654" s="236"/>
      <c r="T654" s="237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8" t="s">
        <v>155</v>
      </c>
      <c r="AU654" s="238" t="s">
        <v>83</v>
      </c>
      <c r="AV654" s="13" t="s">
        <v>83</v>
      </c>
      <c r="AW654" s="13" t="s">
        <v>32</v>
      </c>
      <c r="AX654" s="13" t="s">
        <v>81</v>
      </c>
      <c r="AY654" s="238" t="s">
        <v>147</v>
      </c>
    </row>
    <row r="655" spans="1:65" s="2" customFormat="1" ht="37.8" customHeight="1">
      <c r="A655" s="39"/>
      <c r="B655" s="40"/>
      <c r="C655" s="213" t="s">
        <v>1356</v>
      </c>
      <c r="D655" s="213" t="s">
        <v>149</v>
      </c>
      <c r="E655" s="214" t="s">
        <v>1357</v>
      </c>
      <c r="F655" s="215" t="s">
        <v>1358</v>
      </c>
      <c r="G655" s="216" t="s">
        <v>368</v>
      </c>
      <c r="H655" s="217">
        <v>55</v>
      </c>
      <c r="I655" s="218"/>
      <c r="J655" s="219">
        <f>ROUND(I655*H655,2)</f>
        <v>0</v>
      </c>
      <c r="K655" s="220"/>
      <c r="L655" s="45"/>
      <c r="M655" s="221" t="s">
        <v>1</v>
      </c>
      <c r="N655" s="222" t="s">
        <v>41</v>
      </c>
      <c r="O655" s="92"/>
      <c r="P655" s="223">
        <f>O655*H655</f>
        <v>0</v>
      </c>
      <c r="Q655" s="223">
        <v>0.00016</v>
      </c>
      <c r="R655" s="223">
        <f>Q655*H655</f>
        <v>0.0088</v>
      </c>
      <c r="S655" s="223">
        <v>0</v>
      </c>
      <c r="T655" s="224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25" t="s">
        <v>237</v>
      </c>
      <c r="AT655" s="225" t="s">
        <v>149</v>
      </c>
      <c r="AU655" s="225" t="s">
        <v>83</v>
      </c>
      <c r="AY655" s="18" t="s">
        <v>147</v>
      </c>
      <c r="BE655" s="226">
        <f>IF(N655="základní",J655,0)</f>
        <v>0</v>
      </c>
      <c r="BF655" s="226">
        <f>IF(N655="snížená",J655,0)</f>
        <v>0</v>
      </c>
      <c r="BG655" s="226">
        <f>IF(N655="zákl. přenesená",J655,0)</f>
        <v>0</v>
      </c>
      <c r="BH655" s="226">
        <f>IF(N655="sníž. přenesená",J655,0)</f>
        <v>0</v>
      </c>
      <c r="BI655" s="226">
        <f>IF(N655="nulová",J655,0)</f>
        <v>0</v>
      </c>
      <c r="BJ655" s="18" t="s">
        <v>81</v>
      </c>
      <c r="BK655" s="226">
        <f>ROUND(I655*H655,2)</f>
        <v>0</v>
      </c>
      <c r="BL655" s="18" t="s">
        <v>237</v>
      </c>
      <c r="BM655" s="225" t="s">
        <v>1359</v>
      </c>
    </row>
    <row r="656" spans="1:65" s="2" customFormat="1" ht="24.15" customHeight="1">
      <c r="A656" s="39"/>
      <c r="B656" s="40"/>
      <c r="C656" s="213" t="s">
        <v>1360</v>
      </c>
      <c r="D656" s="213" t="s">
        <v>149</v>
      </c>
      <c r="E656" s="214" t="s">
        <v>1361</v>
      </c>
      <c r="F656" s="215" t="s">
        <v>1362</v>
      </c>
      <c r="G656" s="216" t="s">
        <v>217</v>
      </c>
      <c r="H656" s="217">
        <v>0.164</v>
      </c>
      <c r="I656" s="218"/>
      <c r="J656" s="219">
        <f>ROUND(I656*H656,2)</f>
        <v>0</v>
      </c>
      <c r="K656" s="220"/>
      <c r="L656" s="45"/>
      <c r="M656" s="221" t="s">
        <v>1</v>
      </c>
      <c r="N656" s="222" t="s">
        <v>41</v>
      </c>
      <c r="O656" s="92"/>
      <c r="P656" s="223">
        <f>O656*H656</f>
        <v>0</v>
      </c>
      <c r="Q656" s="223">
        <v>0</v>
      </c>
      <c r="R656" s="223">
        <f>Q656*H656</f>
        <v>0</v>
      </c>
      <c r="S656" s="223">
        <v>0</v>
      </c>
      <c r="T656" s="224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25" t="s">
        <v>237</v>
      </c>
      <c r="AT656" s="225" t="s">
        <v>149</v>
      </c>
      <c r="AU656" s="225" t="s">
        <v>83</v>
      </c>
      <c r="AY656" s="18" t="s">
        <v>147</v>
      </c>
      <c r="BE656" s="226">
        <f>IF(N656="základní",J656,0)</f>
        <v>0</v>
      </c>
      <c r="BF656" s="226">
        <f>IF(N656="snížená",J656,0)</f>
        <v>0</v>
      </c>
      <c r="BG656" s="226">
        <f>IF(N656="zákl. přenesená",J656,0)</f>
        <v>0</v>
      </c>
      <c r="BH656" s="226">
        <f>IF(N656="sníž. přenesená",J656,0)</f>
        <v>0</v>
      </c>
      <c r="BI656" s="226">
        <f>IF(N656="nulová",J656,0)</f>
        <v>0</v>
      </c>
      <c r="BJ656" s="18" t="s">
        <v>81</v>
      </c>
      <c r="BK656" s="226">
        <f>ROUND(I656*H656,2)</f>
        <v>0</v>
      </c>
      <c r="BL656" s="18" t="s">
        <v>237</v>
      </c>
      <c r="BM656" s="225" t="s">
        <v>1363</v>
      </c>
    </row>
    <row r="657" spans="1:63" s="12" customFormat="1" ht="22.8" customHeight="1">
      <c r="A657" s="12"/>
      <c r="B657" s="197"/>
      <c r="C657" s="198"/>
      <c r="D657" s="199" t="s">
        <v>75</v>
      </c>
      <c r="E657" s="211" t="s">
        <v>1364</v>
      </c>
      <c r="F657" s="211" t="s">
        <v>1365</v>
      </c>
      <c r="G657" s="198"/>
      <c r="H657" s="198"/>
      <c r="I657" s="201"/>
      <c r="J657" s="212">
        <f>BK657</f>
        <v>0</v>
      </c>
      <c r="K657" s="198"/>
      <c r="L657" s="203"/>
      <c r="M657" s="204"/>
      <c r="N657" s="205"/>
      <c r="O657" s="205"/>
      <c r="P657" s="206">
        <f>SUM(P658:P674)</f>
        <v>0</v>
      </c>
      <c r="Q657" s="205"/>
      <c r="R657" s="206">
        <f>SUM(R658:R674)</f>
        <v>0.016959999999999996</v>
      </c>
      <c r="S657" s="205"/>
      <c r="T657" s="207">
        <f>SUM(T658:T674)</f>
        <v>0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R657" s="208" t="s">
        <v>83</v>
      </c>
      <c r="AT657" s="209" t="s">
        <v>75</v>
      </c>
      <c r="AU657" s="209" t="s">
        <v>81</v>
      </c>
      <c r="AY657" s="208" t="s">
        <v>147</v>
      </c>
      <c r="BK657" s="210">
        <f>SUM(BK658:BK674)</f>
        <v>0</v>
      </c>
    </row>
    <row r="658" spans="1:65" s="2" customFormat="1" ht="16.5" customHeight="1">
      <c r="A658" s="39"/>
      <c r="B658" s="40"/>
      <c r="C658" s="213" t="s">
        <v>1366</v>
      </c>
      <c r="D658" s="213" t="s">
        <v>149</v>
      </c>
      <c r="E658" s="214" t="s">
        <v>1367</v>
      </c>
      <c r="F658" s="215" t="s">
        <v>1368</v>
      </c>
      <c r="G658" s="216" t="s">
        <v>320</v>
      </c>
      <c r="H658" s="217">
        <v>48</v>
      </c>
      <c r="I658" s="218"/>
      <c r="J658" s="219">
        <f>ROUND(I658*H658,2)</f>
        <v>0</v>
      </c>
      <c r="K658" s="220"/>
      <c r="L658" s="45"/>
      <c r="M658" s="221" t="s">
        <v>1</v>
      </c>
      <c r="N658" s="222" t="s">
        <v>41</v>
      </c>
      <c r="O658" s="92"/>
      <c r="P658" s="223">
        <f>O658*H658</f>
        <v>0</v>
      </c>
      <c r="Q658" s="223">
        <v>3E-05</v>
      </c>
      <c r="R658" s="223">
        <f>Q658*H658</f>
        <v>0.00144</v>
      </c>
      <c r="S658" s="223">
        <v>0</v>
      </c>
      <c r="T658" s="224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25" t="s">
        <v>237</v>
      </c>
      <c r="AT658" s="225" t="s">
        <v>149</v>
      </c>
      <c r="AU658" s="225" t="s">
        <v>83</v>
      </c>
      <c r="AY658" s="18" t="s">
        <v>147</v>
      </c>
      <c r="BE658" s="226">
        <f>IF(N658="základní",J658,0)</f>
        <v>0</v>
      </c>
      <c r="BF658" s="226">
        <f>IF(N658="snížená",J658,0)</f>
        <v>0</v>
      </c>
      <c r="BG658" s="226">
        <f>IF(N658="zákl. přenesená",J658,0)</f>
        <v>0</v>
      </c>
      <c r="BH658" s="226">
        <f>IF(N658="sníž. přenesená",J658,0)</f>
        <v>0</v>
      </c>
      <c r="BI658" s="226">
        <f>IF(N658="nulová",J658,0)</f>
        <v>0</v>
      </c>
      <c r="BJ658" s="18" t="s">
        <v>81</v>
      </c>
      <c r="BK658" s="226">
        <f>ROUND(I658*H658,2)</f>
        <v>0</v>
      </c>
      <c r="BL658" s="18" t="s">
        <v>237</v>
      </c>
      <c r="BM658" s="225" t="s">
        <v>1369</v>
      </c>
    </row>
    <row r="659" spans="1:51" s="13" customFormat="1" ht="12">
      <c r="A659" s="13"/>
      <c r="B659" s="227"/>
      <c r="C659" s="228"/>
      <c r="D659" s="229" t="s">
        <v>155</v>
      </c>
      <c r="E659" s="230" t="s">
        <v>1</v>
      </c>
      <c r="F659" s="231" t="s">
        <v>1370</v>
      </c>
      <c r="G659" s="228"/>
      <c r="H659" s="232">
        <v>48</v>
      </c>
      <c r="I659" s="233"/>
      <c r="J659" s="228"/>
      <c r="K659" s="228"/>
      <c r="L659" s="234"/>
      <c r="M659" s="235"/>
      <c r="N659" s="236"/>
      <c r="O659" s="236"/>
      <c r="P659" s="236"/>
      <c r="Q659" s="236"/>
      <c r="R659" s="236"/>
      <c r="S659" s="236"/>
      <c r="T659" s="237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8" t="s">
        <v>155</v>
      </c>
      <c r="AU659" s="238" t="s">
        <v>83</v>
      </c>
      <c r="AV659" s="13" t="s">
        <v>83</v>
      </c>
      <c r="AW659" s="13" t="s">
        <v>32</v>
      </c>
      <c r="AX659" s="13" t="s">
        <v>81</v>
      </c>
      <c r="AY659" s="238" t="s">
        <v>147</v>
      </c>
    </row>
    <row r="660" spans="1:65" s="2" customFormat="1" ht="16.5" customHeight="1">
      <c r="A660" s="39"/>
      <c r="B660" s="40"/>
      <c r="C660" s="260" t="s">
        <v>1371</v>
      </c>
      <c r="D660" s="260" t="s">
        <v>263</v>
      </c>
      <c r="E660" s="261" t="s">
        <v>1372</v>
      </c>
      <c r="F660" s="262" t="s">
        <v>1373</v>
      </c>
      <c r="G660" s="263" t="s">
        <v>320</v>
      </c>
      <c r="H660" s="264">
        <v>15</v>
      </c>
      <c r="I660" s="265"/>
      <c r="J660" s="266">
        <f>ROUND(I660*H660,2)</f>
        <v>0</v>
      </c>
      <c r="K660" s="267"/>
      <c r="L660" s="268"/>
      <c r="M660" s="269" t="s">
        <v>1</v>
      </c>
      <c r="N660" s="270" t="s">
        <v>41</v>
      </c>
      <c r="O660" s="92"/>
      <c r="P660" s="223">
        <f>O660*H660</f>
        <v>0</v>
      </c>
      <c r="Q660" s="223">
        <v>0.00029</v>
      </c>
      <c r="R660" s="223">
        <f>Q660*H660</f>
        <v>0.00435</v>
      </c>
      <c r="S660" s="223">
        <v>0</v>
      </c>
      <c r="T660" s="224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25" t="s">
        <v>296</v>
      </c>
      <c r="AT660" s="225" t="s">
        <v>263</v>
      </c>
      <c r="AU660" s="225" t="s">
        <v>83</v>
      </c>
      <c r="AY660" s="18" t="s">
        <v>147</v>
      </c>
      <c r="BE660" s="226">
        <f>IF(N660="základní",J660,0)</f>
        <v>0</v>
      </c>
      <c r="BF660" s="226">
        <f>IF(N660="snížená",J660,0)</f>
        <v>0</v>
      </c>
      <c r="BG660" s="226">
        <f>IF(N660="zákl. přenesená",J660,0)</f>
        <v>0</v>
      </c>
      <c r="BH660" s="226">
        <f>IF(N660="sníž. přenesená",J660,0)</f>
        <v>0</v>
      </c>
      <c r="BI660" s="226">
        <f>IF(N660="nulová",J660,0)</f>
        <v>0</v>
      </c>
      <c r="BJ660" s="18" t="s">
        <v>81</v>
      </c>
      <c r="BK660" s="226">
        <f>ROUND(I660*H660,2)</f>
        <v>0</v>
      </c>
      <c r="BL660" s="18" t="s">
        <v>237</v>
      </c>
      <c r="BM660" s="225" t="s">
        <v>1374</v>
      </c>
    </row>
    <row r="661" spans="1:65" s="2" customFormat="1" ht="16.5" customHeight="1">
      <c r="A661" s="39"/>
      <c r="B661" s="40"/>
      <c r="C661" s="260" t="s">
        <v>1375</v>
      </c>
      <c r="D661" s="260" t="s">
        <v>263</v>
      </c>
      <c r="E661" s="261" t="s">
        <v>1376</v>
      </c>
      <c r="F661" s="262" t="s">
        <v>1377</v>
      </c>
      <c r="G661" s="263" t="s">
        <v>320</v>
      </c>
      <c r="H661" s="264">
        <v>1</v>
      </c>
      <c r="I661" s="265"/>
      <c r="J661" s="266">
        <f>ROUND(I661*H661,2)</f>
        <v>0</v>
      </c>
      <c r="K661" s="267"/>
      <c r="L661" s="268"/>
      <c r="M661" s="269" t="s">
        <v>1</v>
      </c>
      <c r="N661" s="270" t="s">
        <v>41</v>
      </c>
      <c r="O661" s="92"/>
      <c r="P661" s="223">
        <f>O661*H661</f>
        <v>0</v>
      </c>
      <c r="Q661" s="223">
        <v>0.00029</v>
      </c>
      <c r="R661" s="223">
        <f>Q661*H661</f>
        <v>0.00029</v>
      </c>
      <c r="S661" s="223">
        <v>0</v>
      </c>
      <c r="T661" s="224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25" t="s">
        <v>296</v>
      </c>
      <c r="AT661" s="225" t="s">
        <v>263</v>
      </c>
      <c r="AU661" s="225" t="s">
        <v>83</v>
      </c>
      <c r="AY661" s="18" t="s">
        <v>147</v>
      </c>
      <c r="BE661" s="226">
        <f>IF(N661="základní",J661,0)</f>
        <v>0</v>
      </c>
      <c r="BF661" s="226">
        <f>IF(N661="snížená",J661,0)</f>
        <v>0</v>
      </c>
      <c r="BG661" s="226">
        <f>IF(N661="zákl. přenesená",J661,0)</f>
        <v>0</v>
      </c>
      <c r="BH661" s="226">
        <f>IF(N661="sníž. přenesená",J661,0)</f>
        <v>0</v>
      </c>
      <c r="BI661" s="226">
        <f>IF(N661="nulová",J661,0)</f>
        <v>0</v>
      </c>
      <c r="BJ661" s="18" t="s">
        <v>81</v>
      </c>
      <c r="BK661" s="226">
        <f>ROUND(I661*H661,2)</f>
        <v>0</v>
      </c>
      <c r="BL661" s="18" t="s">
        <v>237</v>
      </c>
      <c r="BM661" s="225" t="s">
        <v>1378</v>
      </c>
    </row>
    <row r="662" spans="1:65" s="2" customFormat="1" ht="16.5" customHeight="1">
      <c r="A662" s="39"/>
      <c r="B662" s="40"/>
      <c r="C662" s="260" t="s">
        <v>1379</v>
      </c>
      <c r="D662" s="260" t="s">
        <v>263</v>
      </c>
      <c r="E662" s="261" t="s">
        <v>1380</v>
      </c>
      <c r="F662" s="262" t="s">
        <v>1381</v>
      </c>
      <c r="G662" s="263" t="s">
        <v>320</v>
      </c>
      <c r="H662" s="264">
        <v>1</v>
      </c>
      <c r="I662" s="265"/>
      <c r="J662" s="266">
        <f>ROUND(I662*H662,2)</f>
        <v>0</v>
      </c>
      <c r="K662" s="267"/>
      <c r="L662" s="268"/>
      <c r="M662" s="269" t="s">
        <v>1</v>
      </c>
      <c r="N662" s="270" t="s">
        <v>41</v>
      </c>
      <c r="O662" s="92"/>
      <c r="P662" s="223">
        <f>O662*H662</f>
        <v>0</v>
      </c>
      <c r="Q662" s="223">
        <v>0.00029</v>
      </c>
      <c r="R662" s="223">
        <f>Q662*H662</f>
        <v>0.00029</v>
      </c>
      <c r="S662" s="223">
        <v>0</v>
      </c>
      <c r="T662" s="224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25" t="s">
        <v>296</v>
      </c>
      <c r="AT662" s="225" t="s">
        <v>263</v>
      </c>
      <c r="AU662" s="225" t="s">
        <v>83</v>
      </c>
      <c r="AY662" s="18" t="s">
        <v>147</v>
      </c>
      <c r="BE662" s="226">
        <f>IF(N662="základní",J662,0)</f>
        <v>0</v>
      </c>
      <c r="BF662" s="226">
        <f>IF(N662="snížená",J662,0)</f>
        <v>0</v>
      </c>
      <c r="BG662" s="226">
        <f>IF(N662="zákl. přenesená",J662,0)</f>
        <v>0</v>
      </c>
      <c r="BH662" s="226">
        <f>IF(N662="sníž. přenesená",J662,0)</f>
        <v>0</v>
      </c>
      <c r="BI662" s="226">
        <f>IF(N662="nulová",J662,0)</f>
        <v>0</v>
      </c>
      <c r="BJ662" s="18" t="s">
        <v>81</v>
      </c>
      <c r="BK662" s="226">
        <f>ROUND(I662*H662,2)</f>
        <v>0</v>
      </c>
      <c r="BL662" s="18" t="s">
        <v>237</v>
      </c>
      <c r="BM662" s="225" t="s">
        <v>1382</v>
      </c>
    </row>
    <row r="663" spans="1:65" s="2" customFormat="1" ht="16.5" customHeight="1">
      <c r="A663" s="39"/>
      <c r="B663" s="40"/>
      <c r="C663" s="260" t="s">
        <v>1383</v>
      </c>
      <c r="D663" s="260" t="s">
        <v>263</v>
      </c>
      <c r="E663" s="261" t="s">
        <v>1384</v>
      </c>
      <c r="F663" s="262" t="s">
        <v>1385</v>
      </c>
      <c r="G663" s="263" t="s">
        <v>320</v>
      </c>
      <c r="H663" s="264">
        <v>15</v>
      </c>
      <c r="I663" s="265"/>
      <c r="J663" s="266">
        <f>ROUND(I663*H663,2)</f>
        <v>0</v>
      </c>
      <c r="K663" s="267"/>
      <c r="L663" s="268"/>
      <c r="M663" s="269" t="s">
        <v>1</v>
      </c>
      <c r="N663" s="270" t="s">
        <v>41</v>
      </c>
      <c r="O663" s="92"/>
      <c r="P663" s="223">
        <f>O663*H663</f>
        <v>0</v>
      </c>
      <c r="Q663" s="223">
        <v>0.00029</v>
      </c>
      <c r="R663" s="223">
        <f>Q663*H663</f>
        <v>0.00435</v>
      </c>
      <c r="S663" s="223">
        <v>0</v>
      </c>
      <c r="T663" s="224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25" t="s">
        <v>296</v>
      </c>
      <c r="AT663" s="225" t="s">
        <v>263</v>
      </c>
      <c r="AU663" s="225" t="s">
        <v>83</v>
      </c>
      <c r="AY663" s="18" t="s">
        <v>147</v>
      </c>
      <c r="BE663" s="226">
        <f>IF(N663="základní",J663,0)</f>
        <v>0</v>
      </c>
      <c r="BF663" s="226">
        <f>IF(N663="snížená",J663,0)</f>
        <v>0</v>
      </c>
      <c r="BG663" s="226">
        <f>IF(N663="zákl. přenesená",J663,0)</f>
        <v>0</v>
      </c>
      <c r="BH663" s="226">
        <f>IF(N663="sníž. přenesená",J663,0)</f>
        <v>0</v>
      </c>
      <c r="BI663" s="226">
        <f>IF(N663="nulová",J663,0)</f>
        <v>0</v>
      </c>
      <c r="BJ663" s="18" t="s">
        <v>81</v>
      </c>
      <c r="BK663" s="226">
        <f>ROUND(I663*H663,2)</f>
        <v>0</v>
      </c>
      <c r="BL663" s="18" t="s">
        <v>237</v>
      </c>
      <c r="BM663" s="225" t="s">
        <v>1386</v>
      </c>
    </row>
    <row r="664" spans="1:65" s="2" customFormat="1" ht="16.5" customHeight="1">
      <c r="A664" s="39"/>
      <c r="B664" s="40"/>
      <c r="C664" s="260" t="s">
        <v>1387</v>
      </c>
      <c r="D664" s="260" t="s">
        <v>263</v>
      </c>
      <c r="E664" s="261" t="s">
        <v>1388</v>
      </c>
      <c r="F664" s="262" t="s">
        <v>1389</v>
      </c>
      <c r="G664" s="263" t="s">
        <v>320</v>
      </c>
      <c r="H664" s="264">
        <v>1</v>
      </c>
      <c r="I664" s="265"/>
      <c r="J664" s="266">
        <f>ROUND(I664*H664,2)</f>
        <v>0</v>
      </c>
      <c r="K664" s="267"/>
      <c r="L664" s="268"/>
      <c r="M664" s="269" t="s">
        <v>1</v>
      </c>
      <c r="N664" s="270" t="s">
        <v>41</v>
      </c>
      <c r="O664" s="92"/>
      <c r="P664" s="223">
        <f>O664*H664</f>
        <v>0</v>
      </c>
      <c r="Q664" s="223">
        <v>0.00029</v>
      </c>
      <c r="R664" s="223">
        <f>Q664*H664</f>
        <v>0.00029</v>
      </c>
      <c r="S664" s="223">
        <v>0</v>
      </c>
      <c r="T664" s="224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25" t="s">
        <v>296</v>
      </c>
      <c r="AT664" s="225" t="s">
        <v>263</v>
      </c>
      <c r="AU664" s="225" t="s">
        <v>83</v>
      </c>
      <c r="AY664" s="18" t="s">
        <v>147</v>
      </c>
      <c r="BE664" s="226">
        <f>IF(N664="základní",J664,0)</f>
        <v>0</v>
      </c>
      <c r="BF664" s="226">
        <f>IF(N664="snížená",J664,0)</f>
        <v>0</v>
      </c>
      <c r="BG664" s="226">
        <f>IF(N664="zákl. přenesená",J664,0)</f>
        <v>0</v>
      </c>
      <c r="BH664" s="226">
        <f>IF(N664="sníž. přenesená",J664,0)</f>
        <v>0</v>
      </c>
      <c r="BI664" s="226">
        <f>IF(N664="nulová",J664,0)</f>
        <v>0</v>
      </c>
      <c r="BJ664" s="18" t="s">
        <v>81</v>
      </c>
      <c r="BK664" s="226">
        <f>ROUND(I664*H664,2)</f>
        <v>0</v>
      </c>
      <c r="BL664" s="18" t="s">
        <v>237</v>
      </c>
      <c r="BM664" s="225" t="s">
        <v>1390</v>
      </c>
    </row>
    <row r="665" spans="1:65" s="2" customFormat="1" ht="16.5" customHeight="1">
      <c r="A665" s="39"/>
      <c r="B665" s="40"/>
      <c r="C665" s="260" t="s">
        <v>1391</v>
      </c>
      <c r="D665" s="260" t="s">
        <v>263</v>
      </c>
      <c r="E665" s="261" t="s">
        <v>1392</v>
      </c>
      <c r="F665" s="262" t="s">
        <v>1393</v>
      </c>
      <c r="G665" s="263" t="s">
        <v>320</v>
      </c>
      <c r="H665" s="264">
        <v>2</v>
      </c>
      <c r="I665" s="265"/>
      <c r="J665" s="266">
        <f>ROUND(I665*H665,2)</f>
        <v>0</v>
      </c>
      <c r="K665" s="267"/>
      <c r="L665" s="268"/>
      <c r="M665" s="269" t="s">
        <v>1</v>
      </c>
      <c r="N665" s="270" t="s">
        <v>41</v>
      </c>
      <c r="O665" s="92"/>
      <c r="P665" s="223">
        <f>O665*H665</f>
        <v>0</v>
      </c>
      <c r="Q665" s="223">
        <v>0.00029</v>
      </c>
      <c r="R665" s="223">
        <f>Q665*H665</f>
        <v>0.00058</v>
      </c>
      <c r="S665" s="223">
        <v>0</v>
      </c>
      <c r="T665" s="224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25" t="s">
        <v>296</v>
      </c>
      <c r="AT665" s="225" t="s">
        <v>263</v>
      </c>
      <c r="AU665" s="225" t="s">
        <v>83</v>
      </c>
      <c r="AY665" s="18" t="s">
        <v>147</v>
      </c>
      <c r="BE665" s="226">
        <f>IF(N665="základní",J665,0)</f>
        <v>0</v>
      </c>
      <c r="BF665" s="226">
        <f>IF(N665="snížená",J665,0)</f>
        <v>0</v>
      </c>
      <c r="BG665" s="226">
        <f>IF(N665="zákl. přenesená",J665,0)</f>
        <v>0</v>
      </c>
      <c r="BH665" s="226">
        <f>IF(N665="sníž. přenesená",J665,0)</f>
        <v>0</v>
      </c>
      <c r="BI665" s="226">
        <f>IF(N665="nulová",J665,0)</f>
        <v>0</v>
      </c>
      <c r="BJ665" s="18" t="s">
        <v>81</v>
      </c>
      <c r="BK665" s="226">
        <f>ROUND(I665*H665,2)</f>
        <v>0</v>
      </c>
      <c r="BL665" s="18" t="s">
        <v>237</v>
      </c>
      <c r="BM665" s="225" t="s">
        <v>1394</v>
      </c>
    </row>
    <row r="666" spans="1:65" s="2" customFormat="1" ht="16.5" customHeight="1">
      <c r="A666" s="39"/>
      <c r="B666" s="40"/>
      <c r="C666" s="260" t="s">
        <v>1395</v>
      </c>
      <c r="D666" s="260" t="s">
        <v>263</v>
      </c>
      <c r="E666" s="261" t="s">
        <v>1396</v>
      </c>
      <c r="F666" s="262" t="s">
        <v>1397</v>
      </c>
      <c r="G666" s="263" t="s">
        <v>320</v>
      </c>
      <c r="H666" s="264">
        <v>1</v>
      </c>
      <c r="I666" s="265"/>
      <c r="J666" s="266">
        <f>ROUND(I666*H666,2)</f>
        <v>0</v>
      </c>
      <c r="K666" s="267"/>
      <c r="L666" s="268"/>
      <c r="M666" s="269" t="s">
        <v>1</v>
      </c>
      <c r="N666" s="270" t="s">
        <v>41</v>
      </c>
      <c r="O666" s="92"/>
      <c r="P666" s="223">
        <f>O666*H666</f>
        <v>0</v>
      </c>
      <c r="Q666" s="223">
        <v>0.00029</v>
      </c>
      <c r="R666" s="223">
        <f>Q666*H666</f>
        <v>0.00029</v>
      </c>
      <c r="S666" s="223">
        <v>0</v>
      </c>
      <c r="T666" s="224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25" t="s">
        <v>296</v>
      </c>
      <c r="AT666" s="225" t="s">
        <v>263</v>
      </c>
      <c r="AU666" s="225" t="s">
        <v>83</v>
      </c>
      <c r="AY666" s="18" t="s">
        <v>147</v>
      </c>
      <c r="BE666" s="226">
        <f>IF(N666="základní",J666,0)</f>
        <v>0</v>
      </c>
      <c r="BF666" s="226">
        <f>IF(N666="snížená",J666,0)</f>
        <v>0</v>
      </c>
      <c r="BG666" s="226">
        <f>IF(N666="zákl. přenesená",J666,0)</f>
        <v>0</v>
      </c>
      <c r="BH666" s="226">
        <f>IF(N666="sníž. přenesená",J666,0)</f>
        <v>0</v>
      </c>
      <c r="BI666" s="226">
        <f>IF(N666="nulová",J666,0)</f>
        <v>0</v>
      </c>
      <c r="BJ666" s="18" t="s">
        <v>81</v>
      </c>
      <c r="BK666" s="226">
        <f>ROUND(I666*H666,2)</f>
        <v>0</v>
      </c>
      <c r="BL666" s="18" t="s">
        <v>237</v>
      </c>
      <c r="BM666" s="225" t="s">
        <v>1398</v>
      </c>
    </row>
    <row r="667" spans="1:65" s="2" customFormat="1" ht="16.5" customHeight="1">
      <c r="A667" s="39"/>
      <c r="B667" s="40"/>
      <c r="C667" s="260" t="s">
        <v>1399</v>
      </c>
      <c r="D667" s="260" t="s">
        <v>263</v>
      </c>
      <c r="E667" s="261" t="s">
        <v>1400</v>
      </c>
      <c r="F667" s="262" t="s">
        <v>1401</v>
      </c>
      <c r="G667" s="263" t="s">
        <v>320</v>
      </c>
      <c r="H667" s="264">
        <v>4</v>
      </c>
      <c r="I667" s="265"/>
      <c r="J667" s="266">
        <f>ROUND(I667*H667,2)</f>
        <v>0</v>
      </c>
      <c r="K667" s="267"/>
      <c r="L667" s="268"/>
      <c r="M667" s="269" t="s">
        <v>1</v>
      </c>
      <c r="N667" s="270" t="s">
        <v>41</v>
      </c>
      <c r="O667" s="92"/>
      <c r="P667" s="223">
        <f>O667*H667</f>
        <v>0</v>
      </c>
      <c r="Q667" s="223">
        <v>0.00029</v>
      </c>
      <c r="R667" s="223">
        <f>Q667*H667</f>
        <v>0.00116</v>
      </c>
      <c r="S667" s="223">
        <v>0</v>
      </c>
      <c r="T667" s="224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25" t="s">
        <v>296</v>
      </c>
      <c r="AT667" s="225" t="s">
        <v>263</v>
      </c>
      <c r="AU667" s="225" t="s">
        <v>83</v>
      </c>
      <c r="AY667" s="18" t="s">
        <v>147</v>
      </c>
      <c r="BE667" s="226">
        <f>IF(N667="základní",J667,0)</f>
        <v>0</v>
      </c>
      <c r="BF667" s="226">
        <f>IF(N667="snížená",J667,0)</f>
        <v>0</v>
      </c>
      <c r="BG667" s="226">
        <f>IF(N667="zákl. přenesená",J667,0)</f>
        <v>0</v>
      </c>
      <c r="BH667" s="226">
        <f>IF(N667="sníž. přenesená",J667,0)</f>
        <v>0</v>
      </c>
      <c r="BI667" s="226">
        <f>IF(N667="nulová",J667,0)</f>
        <v>0</v>
      </c>
      <c r="BJ667" s="18" t="s">
        <v>81</v>
      </c>
      <c r="BK667" s="226">
        <f>ROUND(I667*H667,2)</f>
        <v>0</v>
      </c>
      <c r="BL667" s="18" t="s">
        <v>237</v>
      </c>
      <c r="BM667" s="225" t="s">
        <v>1402</v>
      </c>
    </row>
    <row r="668" spans="1:65" s="2" customFormat="1" ht="16.5" customHeight="1">
      <c r="A668" s="39"/>
      <c r="B668" s="40"/>
      <c r="C668" s="260" t="s">
        <v>1403</v>
      </c>
      <c r="D668" s="260" t="s">
        <v>263</v>
      </c>
      <c r="E668" s="261" t="s">
        <v>1404</v>
      </c>
      <c r="F668" s="262" t="s">
        <v>1405</v>
      </c>
      <c r="G668" s="263" t="s">
        <v>320</v>
      </c>
      <c r="H668" s="264">
        <v>6</v>
      </c>
      <c r="I668" s="265"/>
      <c r="J668" s="266">
        <f>ROUND(I668*H668,2)</f>
        <v>0</v>
      </c>
      <c r="K668" s="267"/>
      <c r="L668" s="268"/>
      <c r="M668" s="269" t="s">
        <v>1</v>
      </c>
      <c r="N668" s="270" t="s">
        <v>41</v>
      </c>
      <c r="O668" s="92"/>
      <c r="P668" s="223">
        <f>O668*H668</f>
        <v>0</v>
      </c>
      <c r="Q668" s="223">
        <v>0.00029</v>
      </c>
      <c r="R668" s="223">
        <f>Q668*H668</f>
        <v>0.00174</v>
      </c>
      <c r="S668" s="223">
        <v>0</v>
      </c>
      <c r="T668" s="224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25" t="s">
        <v>296</v>
      </c>
      <c r="AT668" s="225" t="s">
        <v>263</v>
      </c>
      <c r="AU668" s="225" t="s">
        <v>83</v>
      </c>
      <c r="AY668" s="18" t="s">
        <v>147</v>
      </c>
      <c r="BE668" s="226">
        <f>IF(N668="základní",J668,0)</f>
        <v>0</v>
      </c>
      <c r="BF668" s="226">
        <f>IF(N668="snížená",J668,0)</f>
        <v>0</v>
      </c>
      <c r="BG668" s="226">
        <f>IF(N668="zákl. přenesená",J668,0)</f>
        <v>0</v>
      </c>
      <c r="BH668" s="226">
        <f>IF(N668="sníž. přenesená",J668,0)</f>
        <v>0</v>
      </c>
      <c r="BI668" s="226">
        <f>IF(N668="nulová",J668,0)</f>
        <v>0</v>
      </c>
      <c r="BJ668" s="18" t="s">
        <v>81</v>
      </c>
      <c r="BK668" s="226">
        <f>ROUND(I668*H668,2)</f>
        <v>0</v>
      </c>
      <c r="BL668" s="18" t="s">
        <v>237</v>
      </c>
      <c r="BM668" s="225" t="s">
        <v>1406</v>
      </c>
    </row>
    <row r="669" spans="1:65" s="2" customFormat="1" ht="16.5" customHeight="1">
      <c r="A669" s="39"/>
      <c r="B669" s="40"/>
      <c r="C669" s="260" t="s">
        <v>1407</v>
      </c>
      <c r="D669" s="260" t="s">
        <v>263</v>
      </c>
      <c r="E669" s="261" t="s">
        <v>1408</v>
      </c>
      <c r="F669" s="262" t="s">
        <v>1409</v>
      </c>
      <c r="G669" s="263" t="s">
        <v>320</v>
      </c>
      <c r="H669" s="264">
        <v>2</v>
      </c>
      <c r="I669" s="265"/>
      <c r="J669" s="266">
        <f>ROUND(I669*H669,2)</f>
        <v>0</v>
      </c>
      <c r="K669" s="267"/>
      <c r="L669" s="268"/>
      <c r="M669" s="269" t="s">
        <v>1</v>
      </c>
      <c r="N669" s="270" t="s">
        <v>41</v>
      </c>
      <c r="O669" s="92"/>
      <c r="P669" s="223">
        <f>O669*H669</f>
        <v>0</v>
      </c>
      <c r="Q669" s="223">
        <v>0.00029</v>
      </c>
      <c r="R669" s="223">
        <f>Q669*H669</f>
        <v>0.00058</v>
      </c>
      <c r="S669" s="223">
        <v>0</v>
      </c>
      <c r="T669" s="224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25" t="s">
        <v>296</v>
      </c>
      <c r="AT669" s="225" t="s">
        <v>263</v>
      </c>
      <c r="AU669" s="225" t="s">
        <v>83</v>
      </c>
      <c r="AY669" s="18" t="s">
        <v>147</v>
      </c>
      <c r="BE669" s="226">
        <f>IF(N669="základní",J669,0)</f>
        <v>0</v>
      </c>
      <c r="BF669" s="226">
        <f>IF(N669="snížená",J669,0)</f>
        <v>0</v>
      </c>
      <c r="BG669" s="226">
        <f>IF(N669="zákl. přenesená",J669,0)</f>
        <v>0</v>
      </c>
      <c r="BH669" s="226">
        <f>IF(N669="sníž. přenesená",J669,0)</f>
        <v>0</v>
      </c>
      <c r="BI669" s="226">
        <f>IF(N669="nulová",J669,0)</f>
        <v>0</v>
      </c>
      <c r="BJ669" s="18" t="s">
        <v>81</v>
      </c>
      <c r="BK669" s="226">
        <f>ROUND(I669*H669,2)</f>
        <v>0</v>
      </c>
      <c r="BL669" s="18" t="s">
        <v>237</v>
      </c>
      <c r="BM669" s="225" t="s">
        <v>1410</v>
      </c>
    </row>
    <row r="670" spans="1:65" s="2" customFormat="1" ht="24.15" customHeight="1">
      <c r="A670" s="39"/>
      <c r="B670" s="40"/>
      <c r="C670" s="213" t="s">
        <v>1411</v>
      </c>
      <c r="D670" s="213" t="s">
        <v>149</v>
      </c>
      <c r="E670" s="214" t="s">
        <v>1412</v>
      </c>
      <c r="F670" s="215" t="s">
        <v>1413</v>
      </c>
      <c r="G670" s="216" t="s">
        <v>320</v>
      </c>
      <c r="H670" s="217">
        <v>2</v>
      </c>
      <c r="I670" s="218"/>
      <c r="J670" s="219">
        <f>ROUND(I670*H670,2)</f>
        <v>0</v>
      </c>
      <c r="K670" s="220"/>
      <c r="L670" s="45"/>
      <c r="M670" s="221" t="s">
        <v>1</v>
      </c>
      <c r="N670" s="222" t="s">
        <v>41</v>
      </c>
      <c r="O670" s="92"/>
      <c r="P670" s="223">
        <f>O670*H670</f>
        <v>0</v>
      </c>
      <c r="Q670" s="223">
        <v>0.00027</v>
      </c>
      <c r="R670" s="223">
        <f>Q670*H670</f>
        <v>0.00054</v>
      </c>
      <c r="S670" s="223">
        <v>0</v>
      </c>
      <c r="T670" s="224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25" t="s">
        <v>237</v>
      </c>
      <c r="AT670" s="225" t="s">
        <v>149</v>
      </c>
      <c r="AU670" s="225" t="s">
        <v>83</v>
      </c>
      <c r="AY670" s="18" t="s">
        <v>147</v>
      </c>
      <c r="BE670" s="226">
        <f>IF(N670="základní",J670,0)</f>
        <v>0</v>
      </c>
      <c r="BF670" s="226">
        <f>IF(N670="snížená",J670,0)</f>
        <v>0</v>
      </c>
      <c r="BG670" s="226">
        <f>IF(N670="zákl. přenesená",J670,0)</f>
        <v>0</v>
      </c>
      <c r="BH670" s="226">
        <f>IF(N670="sníž. přenesená",J670,0)</f>
        <v>0</v>
      </c>
      <c r="BI670" s="226">
        <f>IF(N670="nulová",J670,0)</f>
        <v>0</v>
      </c>
      <c r="BJ670" s="18" t="s">
        <v>81</v>
      </c>
      <c r="BK670" s="226">
        <f>ROUND(I670*H670,2)</f>
        <v>0</v>
      </c>
      <c r="BL670" s="18" t="s">
        <v>237</v>
      </c>
      <c r="BM670" s="225" t="s">
        <v>1414</v>
      </c>
    </row>
    <row r="671" spans="1:65" s="2" customFormat="1" ht="16.5" customHeight="1">
      <c r="A671" s="39"/>
      <c r="B671" s="40"/>
      <c r="C671" s="260" t="s">
        <v>1415</v>
      </c>
      <c r="D671" s="260" t="s">
        <v>263</v>
      </c>
      <c r="E671" s="261" t="s">
        <v>1416</v>
      </c>
      <c r="F671" s="262" t="s">
        <v>1417</v>
      </c>
      <c r="G671" s="263" t="s">
        <v>320</v>
      </c>
      <c r="H671" s="264">
        <v>2</v>
      </c>
      <c r="I671" s="265"/>
      <c r="J671" s="266">
        <f>ROUND(I671*H671,2)</f>
        <v>0</v>
      </c>
      <c r="K671" s="267"/>
      <c r="L671" s="268"/>
      <c r="M671" s="269" t="s">
        <v>1</v>
      </c>
      <c r="N671" s="270" t="s">
        <v>41</v>
      </c>
      <c r="O671" s="92"/>
      <c r="P671" s="223">
        <f>O671*H671</f>
        <v>0</v>
      </c>
      <c r="Q671" s="223">
        <v>0.00015</v>
      </c>
      <c r="R671" s="223">
        <f>Q671*H671</f>
        <v>0.0003</v>
      </c>
      <c r="S671" s="223">
        <v>0</v>
      </c>
      <c r="T671" s="224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5" t="s">
        <v>296</v>
      </c>
      <c r="AT671" s="225" t="s">
        <v>263</v>
      </c>
      <c r="AU671" s="225" t="s">
        <v>83</v>
      </c>
      <c r="AY671" s="18" t="s">
        <v>147</v>
      </c>
      <c r="BE671" s="226">
        <f>IF(N671="základní",J671,0)</f>
        <v>0</v>
      </c>
      <c r="BF671" s="226">
        <f>IF(N671="snížená",J671,0)</f>
        <v>0</v>
      </c>
      <c r="BG671" s="226">
        <f>IF(N671="zákl. přenesená",J671,0)</f>
        <v>0</v>
      </c>
      <c r="BH671" s="226">
        <f>IF(N671="sníž. přenesená",J671,0)</f>
        <v>0</v>
      </c>
      <c r="BI671" s="226">
        <f>IF(N671="nulová",J671,0)</f>
        <v>0</v>
      </c>
      <c r="BJ671" s="18" t="s">
        <v>81</v>
      </c>
      <c r="BK671" s="226">
        <f>ROUND(I671*H671,2)</f>
        <v>0</v>
      </c>
      <c r="BL671" s="18" t="s">
        <v>237</v>
      </c>
      <c r="BM671" s="225" t="s">
        <v>1418</v>
      </c>
    </row>
    <row r="672" spans="1:65" s="2" customFormat="1" ht="16.5" customHeight="1">
      <c r="A672" s="39"/>
      <c r="B672" s="40"/>
      <c r="C672" s="213" t="s">
        <v>1419</v>
      </c>
      <c r="D672" s="213" t="s">
        <v>149</v>
      </c>
      <c r="E672" s="214" t="s">
        <v>1420</v>
      </c>
      <c r="F672" s="215" t="s">
        <v>1421</v>
      </c>
      <c r="G672" s="216" t="s">
        <v>320</v>
      </c>
      <c r="H672" s="217">
        <v>1</v>
      </c>
      <c r="I672" s="218"/>
      <c r="J672" s="219">
        <f>ROUND(I672*H672,2)</f>
        <v>0</v>
      </c>
      <c r="K672" s="220"/>
      <c r="L672" s="45"/>
      <c r="M672" s="221" t="s">
        <v>1</v>
      </c>
      <c r="N672" s="222" t="s">
        <v>41</v>
      </c>
      <c r="O672" s="92"/>
      <c r="P672" s="223">
        <f>O672*H672</f>
        <v>0</v>
      </c>
      <c r="Q672" s="223">
        <v>0.00015</v>
      </c>
      <c r="R672" s="223">
        <f>Q672*H672</f>
        <v>0.00015</v>
      </c>
      <c r="S672" s="223">
        <v>0</v>
      </c>
      <c r="T672" s="224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25" t="s">
        <v>237</v>
      </c>
      <c r="AT672" s="225" t="s">
        <v>149</v>
      </c>
      <c r="AU672" s="225" t="s">
        <v>83</v>
      </c>
      <c r="AY672" s="18" t="s">
        <v>147</v>
      </c>
      <c r="BE672" s="226">
        <f>IF(N672="základní",J672,0)</f>
        <v>0</v>
      </c>
      <c r="BF672" s="226">
        <f>IF(N672="snížená",J672,0)</f>
        <v>0</v>
      </c>
      <c r="BG672" s="226">
        <f>IF(N672="zákl. přenesená",J672,0)</f>
        <v>0</v>
      </c>
      <c r="BH672" s="226">
        <f>IF(N672="sníž. přenesená",J672,0)</f>
        <v>0</v>
      </c>
      <c r="BI672" s="226">
        <f>IF(N672="nulová",J672,0)</f>
        <v>0</v>
      </c>
      <c r="BJ672" s="18" t="s">
        <v>81</v>
      </c>
      <c r="BK672" s="226">
        <f>ROUND(I672*H672,2)</f>
        <v>0</v>
      </c>
      <c r="BL672" s="18" t="s">
        <v>237</v>
      </c>
      <c r="BM672" s="225" t="s">
        <v>1422</v>
      </c>
    </row>
    <row r="673" spans="1:65" s="2" customFormat="1" ht="16.5" customHeight="1">
      <c r="A673" s="39"/>
      <c r="B673" s="40"/>
      <c r="C673" s="260" t="s">
        <v>1423</v>
      </c>
      <c r="D673" s="260" t="s">
        <v>263</v>
      </c>
      <c r="E673" s="261" t="s">
        <v>1424</v>
      </c>
      <c r="F673" s="262" t="s">
        <v>1425</v>
      </c>
      <c r="G673" s="263" t="s">
        <v>320</v>
      </c>
      <c r="H673" s="264">
        <v>1</v>
      </c>
      <c r="I673" s="265"/>
      <c r="J673" s="266">
        <f>ROUND(I673*H673,2)</f>
        <v>0</v>
      </c>
      <c r="K673" s="267"/>
      <c r="L673" s="268"/>
      <c r="M673" s="269" t="s">
        <v>1</v>
      </c>
      <c r="N673" s="270" t="s">
        <v>41</v>
      </c>
      <c r="O673" s="92"/>
      <c r="P673" s="223">
        <f>O673*H673</f>
        <v>0</v>
      </c>
      <c r="Q673" s="223">
        <v>0.00061</v>
      </c>
      <c r="R673" s="223">
        <f>Q673*H673</f>
        <v>0.00061</v>
      </c>
      <c r="S673" s="223">
        <v>0</v>
      </c>
      <c r="T673" s="224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25" t="s">
        <v>296</v>
      </c>
      <c r="AT673" s="225" t="s">
        <v>263</v>
      </c>
      <c r="AU673" s="225" t="s">
        <v>83</v>
      </c>
      <c r="AY673" s="18" t="s">
        <v>147</v>
      </c>
      <c r="BE673" s="226">
        <f>IF(N673="základní",J673,0)</f>
        <v>0</v>
      </c>
      <c r="BF673" s="226">
        <f>IF(N673="snížená",J673,0)</f>
        <v>0</v>
      </c>
      <c r="BG673" s="226">
        <f>IF(N673="zákl. přenesená",J673,0)</f>
        <v>0</v>
      </c>
      <c r="BH673" s="226">
        <f>IF(N673="sníž. přenesená",J673,0)</f>
        <v>0</v>
      </c>
      <c r="BI673" s="226">
        <f>IF(N673="nulová",J673,0)</f>
        <v>0</v>
      </c>
      <c r="BJ673" s="18" t="s">
        <v>81</v>
      </c>
      <c r="BK673" s="226">
        <f>ROUND(I673*H673,2)</f>
        <v>0</v>
      </c>
      <c r="BL673" s="18" t="s">
        <v>237</v>
      </c>
      <c r="BM673" s="225" t="s">
        <v>1426</v>
      </c>
    </row>
    <row r="674" spans="1:65" s="2" customFormat="1" ht="21.75" customHeight="1">
      <c r="A674" s="39"/>
      <c r="B674" s="40"/>
      <c r="C674" s="213" t="s">
        <v>1427</v>
      </c>
      <c r="D674" s="213" t="s">
        <v>149</v>
      </c>
      <c r="E674" s="214" t="s">
        <v>1428</v>
      </c>
      <c r="F674" s="215" t="s">
        <v>1429</v>
      </c>
      <c r="G674" s="216" t="s">
        <v>217</v>
      </c>
      <c r="H674" s="217">
        <v>0.017</v>
      </c>
      <c r="I674" s="218"/>
      <c r="J674" s="219">
        <f>ROUND(I674*H674,2)</f>
        <v>0</v>
      </c>
      <c r="K674" s="220"/>
      <c r="L674" s="45"/>
      <c r="M674" s="221" t="s">
        <v>1</v>
      </c>
      <c r="N674" s="222" t="s">
        <v>41</v>
      </c>
      <c r="O674" s="92"/>
      <c r="P674" s="223">
        <f>O674*H674</f>
        <v>0</v>
      </c>
      <c r="Q674" s="223">
        <v>0</v>
      </c>
      <c r="R674" s="223">
        <f>Q674*H674</f>
        <v>0</v>
      </c>
      <c r="S674" s="223">
        <v>0</v>
      </c>
      <c r="T674" s="224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25" t="s">
        <v>237</v>
      </c>
      <c r="AT674" s="225" t="s">
        <v>149</v>
      </c>
      <c r="AU674" s="225" t="s">
        <v>83</v>
      </c>
      <c r="AY674" s="18" t="s">
        <v>147</v>
      </c>
      <c r="BE674" s="226">
        <f>IF(N674="základní",J674,0)</f>
        <v>0</v>
      </c>
      <c r="BF674" s="226">
        <f>IF(N674="snížená",J674,0)</f>
        <v>0</v>
      </c>
      <c r="BG674" s="226">
        <f>IF(N674="zákl. přenesená",J674,0)</f>
        <v>0</v>
      </c>
      <c r="BH674" s="226">
        <f>IF(N674="sníž. přenesená",J674,0)</f>
        <v>0</v>
      </c>
      <c r="BI674" s="226">
        <f>IF(N674="nulová",J674,0)</f>
        <v>0</v>
      </c>
      <c r="BJ674" s="18" t="s">
        <v>81</v>
      </c>
      <c r="BK674" s="226">
        <f>ROUND(I674*H674,2)</f>
        <v>0</v>
      </c>
      <c r="BL674" s="18" t="s">
        <v>237</v>
      </c>
      <c r="BM674" s="225" t="s">
        <v>1430</v>
      </c>
    </row>
    <row r="675" spans="1:63" s="12" customFormat="1" ht="22.8" customHeight="1">
      <c r="A675" s="12"/>
      <c r="B675" s="197"/>
      <c r="C675" s="198"/>
      <c r="D675" s="199" t="s">
        <v>75</v>
      </c>
      <c r="E675" s="211" t="s">
        <v>1431</v>
      </c>
      <c r="F675" s="211" t="s">
        <v>1432</v>
      </c>
      <c r="G675" s="198"/>
      <c r="H675" s="198"/>
      <c r="I675" s="201"/>
      <c r="J675" s="212">
        <f>BK675</f>
        <v>0</v>
      </c>
      <c r="K675" s="198"/>
      <c r="L675" s="203"/>
      <c r="M675" s="204"/>
      <c r="N675" s="205"/>
      <c r="O675" s="205"/>
      <c r="P675" s="206">
        <f>SUM(P676:P687)</f>
        <v>0</v>
      </c>
      <c r="Q675" s="205"/>
      <c r="R675" s="206">
        <f>SUM(R676:R687)</f>
        <v>0.45345</v>
      </c>
      <c r="S675" s="205"/>
      <c r="T675" s="207">
        <f>SUM(T676:T687)</f>
        <v>0</v>
      </c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R675" s="208" t="s">
        <v>83</v>
      </c>
      <c r="AT675" s="209" t="s">
        <v>75</v>
      </c>
      <c r="AU675" s="209" t="s">
        <v>81</v>
      </c>
      <c r="AY675" s="208" t="s">
        <v>147</v>
      </c>
      <c r="BK675" s="210">
        <f>SUM(BK676:BK687)</f>
        <v>0</v>
      </c>
    </row>
    <row r="676" spans="1:65" s="2" customFormat="1" ht="37.8" customHeight="1">
      <c r="A676" s="39"/>
      <c r="B676" s="40"/>
      <c r="C676" s="213" t="s">
        <v>1433</v>
      </c>
      <c r="D676" s="213" t="s">
        <v>149</v>
      </c>
      <c r="E676" s="214" t="s">
        <v>1434</v>
      </c>
      <c r="F676" s="215" t="s">
        <v>1435</v>
      </c>
      <c r="G676" s="216" t="s">
        <v>320</v>
      </c>
      <c r="H676" s="217">
        <v>1</v>
      </c>
      <c r="I676" s="218"/>
      <c r="J676" s="219">
        <f>ROUND(I676*H676,2)</f>
        <v>0</v>
      </c>
      <c r="K676" s="220"/>
      <c r="L676" s="45"/>
      <c r="M676" s="221" t="s">
        <v>1</v>
      </c>
      <c r="N676" s="222" t="s">
        <v>41</v>
      </c>
      <c r="O676" s="92"/>
      <c r="P676" s="223">
        <f>O676*H676</f>
        <v>0</v>
      </c>
      <c r="Q676" s="223">
        <v>0.0072</v>
      </c>
      <c r="R676" s="223">
        <f>Q676*H676</f>
        <v>0.0072</v>
      </c>
      <c r="S676" s="223">
        <v>0</v>
      </c>
      <c r="T676" s="224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25" t="s">
        <v>237</v>
      </c>
      <c r="AT676" s="225" t="s">
        <v>149</v>
      </c>
      <c r="AU676" s="225" t="s">
        <v>83</v>
      </c>
      <c r="AY676" s="18" t="s">
        <v>147</v>
      </c>
      <c r="BE676" s="226">
        <f>IF(N676="základní",J676,0)</f>
        <v>0</v>
      </c>
      <c r="BF676" s="226">
        <f>IF(N676="snížená",J676,0)</f>
        <v>0</v>
      </c>
      <c r="BG676" s="226">
        <f>IF(N676="zákl. přenesená",J676,0)</f>
        <v>0</v>
      </c>
      <c r="BH676" s="226">
        <f>IF(N676="sníž. přenesená",J676,0)</f>
        <v>0</v>
      </c>
      <c r="BI676" s="226">
        <f>IF(N676="nulová",J676,0)</f>
        <v>0</v>
      </c>
      <c r="BJ676" s="18" t="s">
        <v>81</v>
      </c>
      <c r="BK676" s="226">
        <f>ROUND(I676*H676,2)</f>
        <v>0</v>
      </c>
      <c r="BL676" s="18" t="s">
        <v>237</v>
      </c>
      <c r="BM676" s="225" t="s">
        <v>1436</v>
      </c>
    </row>
    <row r="677" spans="1:65" s="2" customFormat="1" ht="37.8" customHeight="1">
      <c r="A677" s="39"/>
      <c r="B677" s="40"/>
      <c r="C677" s="213" t="s">
        <v>1437</v>
      </c>
      <c r="D677" s="213" t="s">
        <v>149</v>
      </c>
      <c r="E677" s="214" t="s">
        <v>1438</v>
      </c>
      <c r="F677" s="215" t="s">
        <v>1439</v>
      </c>
      <c r="G677" s="216" t="s">
        <v>320</v>
      </c>
      <c r="H677" s="217">
        <v>1</v>
      </c>
      <c r="I677" s="218"/>
      <c r="J677" s="219">
        <f>ROUND(I677*H677,2)</f>
        <v>0</v>
      </c>
      <c r="K677" s="220"/>
      <c r="L677" s="45"/>
      <c r="M677" s="221" t="s">
        <v>1</v>
      </c>
      <c r="N677" s="222" t="s">
        <v>41</v>
      </c>
      <c r="O677" s="92"/>
      <c r="P677" s="223">
        <f>O677*H677</f>
        <v>0</v>
      </c>
      <c r="Q677" s="223">
        <v>0.00964</v>
      </c>
      <c r="R677" s="223">
        <f>Q677*H677</f>
        <v>0.00964</v>
      </c>
      <c r="S677" s="223">
        <v>0</v>
      </c>
      <c r="T677" s="224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25" t="s">
        <v>237</v>
      </c>
      <c r="AT677" s="225" t="s">
        <v>149</v>
      </c>
      <c r="AU677" s="225" t="s">
        <v>83</v>
      </c>
      <c r="AY677" s="18" t="s">
        <v>147</v>
      </c>
      <c r="BE677" s="226">
        <f>IF(N677="základní",J677,0)</f>
        <v>0</v>
      </c>
      <c r="BF677" s="226">
        <f>IF(N677="snížená",J677,0)</f>
        <v>0</v>
      </c>
      <c r="BG677" s="226">
        <f>IF(N677="zákl. přenesená",J677,0)</f>
        <v>0</v>
      </c>
      <c r="BH677" s="226">
        <f>IF(N677="sníž. přenesená",J677,0)</f>
        <v>0</v>
      </c>
      <c r="BI677" s="226">
        <f>IF(N677="nulová",J677,0)</f>
        <v>0</v>
      </c>
      <c r="BJ677" s="18" t="s">
        <v>81</v>
      </c>
      <c r="BK677" s="226">
        <f>ROUND(I677*H677,2)</f>
        <v>0</v>
      </c>
      <c r="BL677" s="18" t="s">
        <v>237</v>
      </c>
      <c r="BM677" s="225" t="s">
        <v>1440</v>
      </c>
    </row>
    <row r="678" spans="1:65" s="2" customFormat="1" ht="37.8" customHeight="1">
      <c r="A678" s="39"/>
      <c r="B678" s="40"/>
      <c r="C678" s="213" t="s">
        <v>1441</v>
      </c>
      <c r="D678" s="213" t="s">
        <v>149</v>
      </c>
      <c r="E678" s="214" t="s">
        <v>1442</v>
      </c>
      <c r="F678" s="215" t="s">
        <v>1443</v>
      </c>
      <c r="G678" s="216" t="s">
        <v>320</v>
      </c>
      <c r="H678" s="217">
        <v>1</v>
      </c>
      <c r="I678" s="218"/>
      <c r="J678" s="219">
        <f>ROUND(I678*H678,2)</f>
        <v>0</v>
      </c>
      <c r="K678" s="220"/>
      <c r="L678" s="45"/>
      <c r="M678" s="221" t="s">
        <v>1</v>
      </c>
      <c r="N678" s="222" t="s">
        <v>41</v>
      </c>
      <c r="O678" s="92"/>
      <c r="P678" s="223">
        <f>O678*H678</f>
        <v>0</v>
      </c>
      <c r="Q678" s="223">
        <v>0.0146</v>
      </c>
      <c r="R678" s="223">
        <f>Q678*H678</f>
        <v>0.0146</v>
      </c>
      <c r="S678" s="223">
        <v>0</v>
      </c>
      <c r="T678" s="224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25" t="s">
        <v>237</v>
      </c>
      <c r="AT678" s="225" t="s">
        <v>149</v>
      </c>
      <c r="AU678" s="225" t="s">
        <v>83</v>
      </c>
      <c r="AY678" s="18" t="s">
        <v>147</v>
      </c>
      <c r="BE678" s="226">
        <f>IF(N678="základní",J678,0)</f>
        <v>0</v>
      </c>
      <c r="BF678" s="226">
        <f>IF(N678="snížená",J678,0)</f>
        <v>0</v>
      </c>
      <c r="BG678" s="226">
        <f>IF(N678="zákl. přenesená",J678,0)</f>
        <v>0</v>
      </c>
      <c r="BH678" s="226">
        <f>IF(N678="sníž. přenesená",J678,0)</f>
        <v>0</v>
      </c>
      <c r="BI678" s="226">
        <f>IF(N678="nulová",J678,0)</f>
        <v>0</v>
      </c>
      <c r="BJ678" s="18" t="s">
        <v>81</v>
      </c>
      <c r="BK678" s="226">
        <f>ROUND(I678*H678,2)</f>
        <v>0</v>
      </c>
      <c r="BL678" s="18" t="s">
        <v>237</v>
      </c>
      <c r="BM678" s="225" t="s">
        <v>1444</v>
      </c>
    </row>
    <row r="679" spans="1:65" s="2" customFormat="1" ht="37.8" customHeight="1">
      <c r="A679" s="39"/>
      <c r="B679" s="40"/>
      <c r="C679" s="213" t="s">
        <v>1445</v>
      </c>
      <c r="D679" s="213" t="s">
        <v>149</v>
      </c>
      <c r="E679" s="214" t="s">
        <v>1446</v>
      </c>
      <c r="F679" s="215" t="s">
        <v>1447</v>
      </c>
      <c r="G679" s="216" t="s">
        <v>320</v>
      </c>
      <c r="H679" s="217">
        <v>5</v>
      </c>
      <c r="I679" s="218"/>
      <c r="J679" s="219">
        <f>ROUND(I679*H679,2)</f>
        <v>0</v>
      </c>
      <c r="K679" s="220"/>
      <c r="L679" s="45"/>
      <c r="M679" s="221" t="s">
        <v>1</v>
      </c>
      <c r="N679" s="222" t="s">
        <v>41</v>
      </c>
      <c r="O679" s="92"/>
      <c r="P679" s="223">
        <f>O679*H679</f>
        <v>0</v>
      </c>
      <c r="Q679" s="223">
        <v>0.03692</v>
      </c>
      <c r="R679" s="223">
        <f>Q679*H679</f>
        <v>0.18460000000000001</v>
      </c>
      <c r="S679" s="223">
        <v>0</v>
      </c>
      <c r="T679" s="224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5" t="s">
        <v>237</v>
      </c>
      <c r="AT679" s="225" t="s">
        <v>149</v>
      </c>
      <c r="AU679" s="225" t="s">
        <v>83</v>
      </c>
      <c r="AY679" s="18" t="s">
        <v>147</v>
      </c>
      <c r="BE679" s="226">
        <f>IF(N679="základní",J679,0)</f>
        <v>0</v>
      </c>
      <c r="BF679" s="226">
        <f>IF(N679="snížená",J679,0)</f>
        <v>0</v>
      </c>
      <c r="BG679" s="226">
        <f>IF(N679="zákl. přenesená",J679,0)</f>
        <v>0</v>
      </c>
      <c r="BH679" s="226">
        <f>IF(N679="sníž. přenesená",J679,0)</f>
        <v>0</v>
      </c>
      <c r="BI679" s="226">
        <f>IF(N679="nulová",J679,0)</f>
        <v>0</v>
      </c>
      <c r="BJ679" s="18" t="s">
        <v>81</v>
      </c>
      <c r="BK679" s="226">
        <f>ROUND(I679*H679,2)</f>
        <v>0</v>
      </c>
      <c r="BL679" s="18" t="s">
        <v>237</v>
      </c>
      <c r="BM679" s="225" t="s">
        <v>1448</v>
      </c>
    </row>
    <row r="680" spans="1:65" s="2" customFormat="1" ht="37.8" customHeight="1">
      <c r="A680" s="39"/>
      <c r="B680" s="40"/>
      <c r="C680" s="213" t="s">
        <v>1449</v>
      </c>
      <c r="D680" s="213" t="s">
        <v>149</v>
      </c>
      <c r="E680" s="214" t="s">
        <v>1450</v>
      </c>
      <c r="F680" s="215" t="s">
        <v>1451</v>
      </c>
      <c r="G680" s="216" t="s">
        <v>320</v>
      </c>
      <c r="H680" s="217">
        <v>2</v>
      </c>
      <c r="I680" s="218"/>
      <c r="J680" s="219">
        <f>ROUND(I680*H680,2)</f>
        <v>0</v>
      </c>
      <c r="K680" s="220"/>
      <c r="L680" s="45"/>
      <c r="M680" s="221" t="s">
        <v>1</v>
      </c>
      <c r="N680" s="222" t="s">
        <v>41</v>
      </c>
      <c r="O680" s="92"/>
      <c r="P680" s="223">
        <f>O680*H680</f>
        <v>0</v>
      </c>
      <c r="Q680" s="223">
        <v>0.02229</v>
      </c>
      <c r="R680" s="223">
        <f>Q680*H680</f>
        <v>0.04458</v>
      </c>
      <c r="S680" s="223">
        <v>0</v>
      </c>
      <c r="T680" s="224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25" t="s">
        <v>237</v>
      </c>
      <c r="AT680" s="225" t="s">
        <v>149</v>
      </c>
      <c r="AU680" s="225" t="s">
        <v>83</v>
      </c>
      <c r="AY680" s="18" t="s">
        <v>147</v>
      </c>
      <c r="BE680" s="226">
        <f>IF(N680="základní",J680,0)</f>
        <v>0</v>
      </c>
      <c r="BF680" s="226">
        <f>IF(N680="snížená",J680,0)</f>
        <v>0</v>
      </c>
      <c r="BG680" s="226">
        <f>IF(N680="zákl. přenesená",J680,0)</f>
        <v>0</v>
      </c>
      <c r="BH680" s="226">
        <f>IF(N680="sníž. přenesená",J680,0)</f>
        <v>0</v>
      </c>
      <c r="BI680" s="226">
        <f>IF(N680="nulová",J680,0)</f>
        <v>0</v>
      </c>
      <c r="BJ680" s="18" t="s">
        <v>81</v>
      </c>
      <c r="BK680" s="226">
        <f>ROUND(I680*H680,2)</f>
        <v>0</v>
      </c>
      <c r="BL680" s="18" t="s">
        <v>237</v>
      </c>
      <c r="BM680" s="225" t="s">
        <v>1452</v>
      </c>
    </row>
    <row r="681" spans="1:65" s="2" customFormat="1" ht="37.8" customHeight="1">
      <c r="A681" s="39"/>
      <c r="B681" s="40"/>
      <c r="C681" s="213" t="s">
        <v>1453</v>
      </c>
      <c r="D681" s="213" t="s">
        <v>149</v>
      </c>
      <c r="E681" s="214" t="s">
        <v>1454</v>
      </c>
      <c r="F681" s="215" t="s">
        <v>1455</v>
      </c>
      <c r="G681" s="216" t="s">
        <v>320</v>
      </c>
      <c r="H681" s="217">
        <v>1</v>
      </c>
      <c r="I681" s="218"/>
      <c r="J681" s="219">
        <f>ROUND(I681*H681,2)</f>
        <v>0</v>
      </c>
      <c r="K681" s="220"/>
      <c r="L681" s="45"/>
      <c r="M681" s="221" t="s">
        <v>1</v>
      </c>
      <c r="N681" s="222" t="s">
        <v>41</v>
      </c>
      <c r="O681" s="92"/>
      <c r="P681" s="223">
        <f>O681*H681</f>
        <v>0</v>
      </c>
      <c r="Q681" s="223">
        <v>0.02803</v>
      </c>
      <c r="R681" s="223">
        <f>Q681*H681</f>
        <v>0.02803</v>
      </c>
      <c r="S681" s="223">
        <v>0</v>
      </c>
      <c r="T681" s="224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25" t="s">
        <v>237</v>
      </c>
      <c r="AT681" s="225" t="s">
        <v>149</v>
      </c>
      <c r="AU681" s="225" t="s">
        <v>83</v>
      </c>
      <c r="AY681" s="18" t="s">
        <v>147</v>
      </c>
      <c r="BE681" s="226">
        <f>IF(N681="základní",J681,0)</f>
        <v>0</v>
      </c>
      <c r="BF681" s="226">
        <f>IF(N681="snížená",J681,0)</f>
        <v>0</v>
      </c>
      <c r="BG681" s="226">
        <f>IF(N681="zákl. přenesená",J681,0)</f>
        <v>0</v>
      </c>
      <c r="BH681" s="226">
        <f>IF(N681="sníž. přenesená",J681,0)</f>
        <v>0</v>
      </c>
      <c r="BI681" s="226">
        <f>IF(N681="nulová",J681,0)</f>
        <v>0</v>
      </c>
      <c r="BJ681" s="18" t="s">
        <v>81</v>
      </c>
      <c r="BK681" s="226">
        <f>ROUND(I681*H681,2)</f>
        <v>0</v>
      </c>
      <c r="BL681" s="18" t="s">
        <v>237</v>
      </c>
      <c r="BM681" s="225" t="s">
        <v>1456</v>
      </c>
    </row>
    <row r="682" spans="1:65" s="2" customFormat="1" ht="37.8" customHeight="1">
      <c r="A682" s="39"/>
      <c r="B682" s="40"/>
      <c r="C682" s="213" t="s">
        <v>1457</v>
      </c>
      <c r="D682" s="213" t="s">
        <v>149</v>
      </c>
      <c r="E682" s="214" t="s">
        <v>1458</v>
      </c>
      <c r="F682" s="215" t="s">
        <v>1459</v>
      </c>
      <c r="G682" s="216" t="s">
        <v>320</v>
      </c>
      <c r="H682" s="217">
        <v>1</v>
      </c>
      <c r="I682" s="218"/>
      <c r="J682" s="219">
        <f>ROUND(I682*H682,2)</f>
        <v>0</v>
      </c>
      <c r="K682" s="220"/>
      <c r="L682" s="45"/>
      <c r="M682" s="221" t="s">
        <v>1</v>
      </c>
      <c r="N682" s="222" t="s">
        <v>41</v>
      </c>
      <c r="O682" s="92"/>
      <c r="P682" s="223">
        <f>O682*H682</f>
        <v>0</v>
      </c>
      <c r="Q682" s="223">
        <v>0.03664</v>
      </c>
      <c r="R682" s="223">
        <f>Q682*H682</f>
        <v>0.03664</v>
      </c>
      <c r="S682" s="223">
        <v>0</v>
      </c>
      <c r="T682" s="224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25" t="s">
        <v>237</v>
      </c>
      <c r="AT682" s="225" t="s">
        <v>149</v>
      </c>
      <c r="AU682" s="225" t="s">
        <v>83</v>
      </c>
      <c r="AY682" s="18" t="s">
        <v>147</v>
      </c>
      <c r="BE682" s="226">
        <f>IF(N682="základní",J682,0)</f>
        <v>0</v>
      </c>
      <c r="BF682" s="226">
        <f>IF(N682="snížená",J682,0)</f>
        <v>0</v>
      </c>
      <c r="BG682" s="226">
        <f>IF(N682="zákl. přenesená",J682,0)</f>
        <v>0</v>
      </c>
      <c r="BH682" s="226">
        <f>IF(N682="sníž. přenesená",J682,0)</f>
        <v>0</v>
      </c>
      <c r="BI682" s="226">
        <f>IF(N682="nulová",J682,0)</f>
        <v>0</v>
      </c>
      <c r="BJ682" s="18" t="s">
        <v>81</v>
      </c>
      <c r="BK682" s="226">
        <f>ROUND(I682*H682,2)</f>
        <v>0</v>
      </c>
      <c r="BL682" s="18" t="s">
        <v>237</v>
      </c>
      <c r="BM682" s="225" t="s">
        <v>1460</v>
      </c>
    </row>
    <row r="683" spans="1:65" s="2" customFormat="1" ht="37.8" customHeight="1">
      <c r="A683" s="39"/>
      <c r="B683" s="40"/>
      <c r="C683" s="213" t="s">
        <v>1461</v>
      </c>
      <c r="D683" s="213" t="s">
        <v>149</v>
      </c>
      <c r="E683" s="214" t="s">
        <v>1462</v>
      </c>
      <c r="F683" s="215" t="s">
        <v>1463</v>
      </c>
      <c r="G683" s="216" t="s">
        <v>320</v>
      </c>
      <c r="H683" s="217">
        <v>2</v>
      </c>
      <c r="I683" s="218"/>
      <c r="J683" s="219">
        <f>ROUND(I683*H683,2)</f>
        <v>0</v>
      </c>
      <c r="K683" s="220"/>
      <c r="L683" s="45"/>
      <c r="M683" s="221" t="s">
        <v>1</v>
      </c>
      <c r="N683" s="222" t="s">
        <v>41</v>
      </c>
      <c r="O683" s="92"/>
      <c r="P683" s="223">
        <f>O683*H683</f>
        <v>0</v>
      </c>
      <c r="Q683" s="223">
        <v>0.04238</v>
      </c>
      <c r="R683" s="223">
        <f>Q683*H683</f>
        <v>0.08476</v>
      </c>
      <c r="S683" s="223">
        <v>0</v>
      </c>
      <c r="T683" s="224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5" t="s">
        <v>237</v>
      </c>
      <c r="AT683" s="225" t="s">
        <v>149</v>
      </c>
      <c r="AU683" s="225" t="s">
        <v>83</v>
      </c>
      <c r="AY683" s="18" t="s">
        <v>147</v>
      </c>
      <c r="BE683" s="226">
        <f>IF(N683="základní",J683,0)</f>
        <v>0</v>
      </c>
      <c r="BF683" s="226">
        <f>IF(N683="snížená",J683,0)</f>
        <v>0</v>
      </c>
      <c r="BG683" s="226">
        <f>IF(N683="zákl. přenesená",J683,0)</f>
        <v>0</v>
      </c>
      <c r="BH683" s="226">
        <f>IF(N683="sníž. přenesená",J683,0)</f>
        <v>0</v>
      </c>
      <c r="BI683" s="226">
        <f>IF(N683="nulová",J683,0)</f>
        <v>0</v>
      </c>
      <c r="BJ683" s="18" t="s">
        <v>81</v>
      </c>
      <c r="BK683" s="226">
        <f>ROUND(I683*H683,2)</f>
        <v>0</v>
      </c>
      <c r="BL683" s="18" t="s">
        <v>237</v>
      </c>
      <c r="BM683" s="225" t="s">
        <v>1464</v>
      </c>
    </row>
    <row r="684" spans="1:65" s="2" customFormat="1" ht="37.8" customHeight="1">
      <c r="A684" s="39"/>
      <c r="B684" s="40"/>
      <c r="C684" s="213" t="s">
        <v>1465</v>
      </c>
      <c r="D684" s="213" t="s">
        <v>149</v>
      </c>
      <c r="E684" s="214" t="s">
        <v>1466</v>
      </c>
      <c r="F684" s="215" t="s">
        <v>1467</v>
      </c>
      <c r="G684" s="216" t="s">
        <v>320</v>
      </c>
      <c r="H684" s="217">
        <v>1</v>
      </c>
      <c r="I684" s="218"/>
      <c r="J684" s="219">
        <f>ROUND(I684*H684,2)</f>
        <v>0</v>
      </c>
      <c r="K684" s="220"/>
      <c r="L684" s="45"/>
      <c r="M684" s="221" t="s">
        <v>1</v>
      </c>
      <c r="N684" s="222" t="s">
        <v>41</v>
      </c>
      <c r="O684" s="92"/>
      <c r="P684" s="223">
        <f>O684*H684</f>
        <v>0</v>
      </c>
      <c r="Q684" s="223">
        <v>0.0204</v>
      </c>
      <c r="R684" s="223">
        <f>Q684*H684</f>
        <v>0.0204</v>
      </c>
      <c r="S684" s="223">
        <v>0</v>
      </c>
      <c r="T684" s="224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25" t="s">
        <v>237</v>
      </c>
      <c r="AT684" s="225" t="s">
        <v>149</v>
      </c>
      <c r="AU684" s="225" t="s">
        <v>83</v>
      </c>
      <c r="AY684" s="18" t="s">
        <v>147</v>
      </c>
      <c r="BE684" s="226">
        <f>IF(N684="základní",J684,0)</f>
        <v>0</v>
      </c>
      <c r="BF684" s="226">
        <f>IF(N684="snížená",J684,0)</f>
        <v>0</v>
      </c>
      <c r="BG684" s="226">
        <f>IF(N684="zákl. přenesená",J684,0)</f>
        <v>0</v>
      </c>
      <c r="BH684" s="226">
        <f>IF(N684="sníž. přenesená",J684,0)</f>
        <v>0</v>
      </c>
      <c r="BI684" s="226">
        <f>IF(N684="nulová",J684,0)</f>
        <v>0</v>
      </c>
      <c r="BJ684" s="18" t="s">
        <v>81</v>
      </c>
      <c r="BK684" s="226">
        <f>ROUND(I684*H684,2)</f>
        <v>0</v>
      </c>
      <c r="BL684" s="18" t="s">
        <v>237</v>
      </c>
      <c r="BM684" s="225" t="s">
        <v>1468</v>
      </c>
    </row>
    <row r="685" spans="1:65" s="2" customFormat="1" ht="24.15" customHeight="1">
      <c r="A685" s="39"/>
      <c r="B685" s="40"/>
      <c r="C685" s="213" t="s">
        <v>1469</v>
      </c>
      <c r="D685" s="213" t="s">
        <v>149</v>
      </c>
      <c r="E685" s="214" t="s">
        <v>1470</v>
      </c>
      <c r="F685" s="215" t="s">
        <v>1471</v>
      </c>
      <c r="G685" s="216" t="s">
        <v>320</v>
      </c>
      <c r="H685" s="217">
        <v>1</v>
      </c>
      <c r="I685" s="218"/>
      <c r="J685" s="219">
        <f>ROUND(I685*H685,2)</f>
        <v>0</v>
      </c>
      <c r="K685" s="220"/>
      <c r="L685" s="45"/>
      <c r="M685" s="221" t="s">
        <v>1</v>
      </c>
      <c r="N685" s="222" t="s">
        <v>41</v>
      </c>
      <c r="O685" s="92"/>
      <c r="P685" s="223">
        <f>O685*H685</f>
        <v>0</v>
      </c>
      <c r="Q685" s="223">
        <v>0</v>
      </c>
      <c r="R685" s="223">
        <f>Q685*H685</f>
        <v>0</v>
      </c>
      <c r="S685" s="223">
        <v>0</v>
      </c>
      <c r="T685" s="224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25" t="s">
        <v>237</v>
      </c>
      <c r="AT685" s="225" t="s">
        <v>149</v>
      </c>
      <c r="AU685" s="225" t="s">
        <v>83</v>
      </c>
      <c r="AY685" s="18" t="s">
        <v>147</v>
      </c>
      <c r="BE685" s="226">
        <f>IF(N685="základní",J685,0)</f>
        <v>0</v>
      </c>
      <c r="BF685" s="226">
        <f>IF(N685="snížená",J685,0)</f>
        <v>0</v>
      </c>
      <c r="BG685" s="226">
        <f>IF(N685="zákl. přenesená",J685,0)</f>
        <v>0</v>
      </c>
      <c r="BH685" s="226">
        <f>IF(N685="sníž. přenesená",J685,0)</f>
        <v>0</v>
      </c>
      <c r="BI685" s="226">
        <f>IF(N685="nulová",J685,0)</f>
        <v>0</v>
      </c>
      <c r="BJ685" s="18" t="s">
        <v>81</v>
      </c>
      <c r="BK685" s="226">
        <f>ROUND(I685*H685,2)</f>
        <v>0</v>
      </c>
      <c r="BL685" s="18" t="s">
        <v>237</v>
      </c>
      <c r="BM685" s="225" t="s">
        <v>1472</v>
      </c>
    </row>
    <row r="686" spans="1:65" s="2" customFormat="1" ht="24.15" customHeight="1">
      <c r="A686" s="39"/>
      <c r="B686" s="40"/>
      <c r="C686" s="260" t="s">
        <v>1473</v>
      </c>
      <c r="D686" s="260" t="s">
        <v>263</v>
      </c>
      <c r="E686" s="261" t="s">
        <v>1474</v>
      </c>
      <c r="F686" s="262" t="s">
        <v>1475</v>
      </c>
      <c r="G686" s="263" t="s">
        <v>320</v>
      </c>
      <c r="H686" s="264">
        <v>1</v>
      </c>
      <c r="I686" s="265"/>
      <c r="J686" s="266">
        <f>ROUND(I686*H686,2)</f>
        <v>0</v>
      </c>
      <c r="K686" s="267"/>
      <c r="L686" s="268"/>
      <c r="M686" s="269" t="s">
        <v>1</v>
      </c>
      <c r="N686" s="270" t="s">
        <v>41</v>
      </c>
      <c r="O686" s="92"/>
      <c r="P686" s="223">
        <f>O686*H686</f>
        <v>0</v>
      </c>
      <c r="Q686" s="223">
        <v>0.023</v>
      </c>
      <c r="R686" s="223">
        <f>Q686*H686</f>
        <v>0.023</v>
      </c>
      <c r="S686" s="223">
        <v>0</v>
      </c>
      <c r="T686" s="224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25" t="s">
        <v>296</v>
      </c>
      <c r="AT686" s="225" t="s">
        <v>263</v>
      </c>
      <c r="AU686" s="225" t="s">
        <v>83</v>
      </c>
      <c r="AY686" s="18" t="s">
        <v>147</v>
      </c>
      <c r="BE686" s="226">
        <f>IF(N686="základní",J686,0)</f>
        <v>0</v>
      </c>
      <c r="BF686" s="226">
        <f>IF(N686="snížená",J686,0)</f>
        <v>0</v>
      </c>
      <c r="BG686" s="226">
        <f>IF(N686="zákl. přenesená",J686,0)</f>
        <v>0</v>
      </c>
      <c r="BH686" s="226">
        <f>IF(N686="sníž. přenesená",J686,0)</f>
        <v>0</v>
      </c>
      <c r="BI686" s="226">
        <f>IF(N686="nulová",J686,0)</f>
        <v>0</v>
      </c>
      <c r="BJ686" s="18" t="s">
        <v>81</v>
      </c>
      <c r="BK686" s="226">
        <f>ROUND(I686*H686,2)</f>
        <v>0</v>
      </c>
      <c r="BL686" s="18" t="s">
        <v>237</v>
      </c>
      <c r="BM686" s="225" t="s">
        <v>1476</v>
      </c>
    </row>
    <row r="687" spans="1:65" s="2" customFormat="1" ht="24.15" customHeight="1">
      <c r="A687" s="39"/>
      <c r="B687" s="40"/>
      <c r="C687" s="213" t="s">
        <v>1477</v>
      </c>
      <c r="D687" s="213" t="s">
        <v>149</v>
      </c>
      <c r="E687" s="214" t="s">
        <v>1478</v>
      </c>
      <c r="F687" s="215" t="s">
        <v>1479</v>
      </c>
      <c r="G687" s="216" t="s">
        <v>217</v>
      </c>
      <c r="H687" s="217">
        <v>0.453</v>
      </c>
      <c r="I687" s="218"/>
      <c r="J687" s="219">
        <f>ROUND(I687*H687,2)</f>
        <v>0</v>
      </c>
      <c r="K687" s="220"/>
      <c r="L687" s="45"/>
      <c r="M687" s="221" t="s">
        <v>1</v>
      </c>
      <c r="N687" s="222" t="s">
        <v>41</v>
      </c>
      <c r="O687" s="92"/>
      <c r="P687" s="223">
        <f>O687*H687</f>
        <v>0</v>
      </c>
      <c r="Q687" s="223">
        <v>0</v>
      </c>
      <c r="R687" s="223">
        <f>Q687*H687</f>
        <v>0</v>
      </c>
      <c r="S687" s="223">
        <v>0</v>
      </c>
      <c r="T687" s="224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25" t="s">
        <v>237</v>
      </c>
      <c r="AT687" s="225" t="s">
        <v>149</v>
      </c>
      <c r="AU687" s="225" t="s">
        <v>83</v>
      </c>
      <c r="AY687" s="18" t="s">
        <v>147</v>
      </c>
      <c r="BE687" s="226">
        <f>IF(N687="základní",J687,0)</f>
        <v>0</v>
      </c>
      <c r="BF687" s="226">
        <f>IF(N687="snížená",J687,0)</f>
        <v>0</v>
      </c>
      <c r="BG687" s="226">
        <f>IF(N687="zákl. přenesená",J687,0)</f>
        <v>0</v>
      </c>
      <c r="BH687" s="226">
        <f>IF(N687="sníž. přenesená",J687,0)</f>
        <v>0</v>
      </c>
      <c r="BI687" s="226">
        <f>IF(N687="nulová",J687,0)</f>
        <v>0</v>
      </c>
      <c r="BJ687" s="18" t="s">
        <v>81</v>
      </c>
      <c r="BK687" s="226">
        <f>ROUND(I687*H687,2)</f>
        <v>0</v>
      </c>
      <c r="BL687" s="18" t="s">
        <v>237</v>
      </c>
      <c r="BM687" s="225" t="s">
        <v>1480</v>
      </c>
    </row>
    <row r="688" spans="1:63" s="12" customFormat="1" ht="22.8" customHeight="1">
      <c r="A688" s="12"/>
      <c r="B688" s="197"/>
      <c r="C688" s="198"/>
      <c r="D688" s="199" t="s">
        <v>75</v>
      </c>
      <c r="E688" s="211" t="s">
        <v>1481</v>
      </c>
      <c r="F688" s="211" t="s">
        <v>1482</v>
      </c>
      <c r="G688" s="198"/>
      <c r="H688" s="198"/>
      <c r="I688" s="201"/>
      <c r="J688" s="212">
        <f>BK688</f>
        <v>0</v>
      </c>
      <c r="K688" s="198"/>
      <c r="L688" s="203"/>
      <c r="M688" s="204"/>
      <c r="N688" s="205"/>
      <c r="O688" s="205"/>
      <c r="P688" s="206">
        <f>SUM(P689:P690)</f>
        <v>0</v>
      </c>
      <c r="Q688" s="205"/>
      <c r="R688" s="206">
        <f>SUM(R689:R690)</f>
        <v>0</v>
      </c>
      <c r="S688" s="205"/>
      <c r="T688" s="207">
        <f>SUM(T689:T690)</f>
        <v>0.0002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208" t="s">
        <v>83</v>
      </c>
      <c r="AT688" s="209" t="s">
        <v>75</v>
      </c>
      <c r="AU688" s="209" t="s">
        <v>81</v>
      </c>
      <c r="AY688" s="208" t="s">
        <v>147</v>
      </c>
      <c r="BK688" s="210">
        <f>SUM(BK689:BK690)</f>
        <v>0</v>
      </c>
    </row>
    <row r="689" spans="1:65" s="2" customFormat="1" ht="16.5" customHeight="1">
      <c r="A689" s="39"/>
      <c r="B689" s="40"/>
      <c r="C689" s="213" t="s">
        <v>1483</v>
      </c>
      <c r="D689" s="213" t="s">
        <v>149</v>
      </c>
      <c r="E689" s="214" t="s">
        <v>1484</v>
      </c>
      <c r="F689" s="215" t="s">
        <v>1485</v>
      </c>
      <c r="G689" s="216" t="s">
        <v>320</v>
      </c>
      <c r="H689" s="217">
        <v>1</v>
      </c>
      <c r="I689" s="218"/>
      <c r="J689" s="219">
        <f>ROUND(I689*H689,2)</f>
        <v>0</v>
      </c>
      <c r="K689" s="220"/>
      <c r="L689" s="45"/>
      <c r="M689" s="221" t="s">
        <v>1</v>
      </c>
      <c r="N689" s="222" t="s">
        <v>41</v>
      </c>
      <c r="O689" s="92"/>
      <c r="P689" s="223">
        <f>O689*H689</f>
        <v>0</v>
      </c>
      <c r="Q689" s="223">
        <v>0</v>
      </c>
      <c r="R689" s="223">
        <f>Q689*H689</f>
        <v>0</v>
      </c>
      <c r="S689" s="223">
        <v>0.0002</v>
      </c>
      <c r="T689" s="224">
        <f>S689*H689</f>
        <v>0.0002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25" t="s">
        <v>237</v>
      </c>
      <c r="AT689" s="225" t="s">
        <v>149</v>
      </c>
      <c r="AU689" s="225" t="s">
        <v>83</v>
      </c>
      <c r="AY689" s="18" t="s">
        <v>147</v>
      </c>
      <c r="BE689" s="226">
        <f>IF(N689="základní",J689,0)</f>
        <v>0</v>
      </c>
      <c r="BF689" s="226">
        <f>IF(N689="snížená",J689,0)</f>
        <v>0</v>
      </c>
      <c r="BG689" s="226">
        <f>IF(N689="zákl. přenesená",J689,0)</f>
        <v>0</v>
      </c>
      <c r="BH689" s="226">
        <f>IF(N689="sníž. přenesená",J689,0)</f>
        <v>0</v>
      </c>
      <c r="BI689" s="226">
        <f>IF(N689="nulová",J689,0)</f>
        <v>0</v>
      </c>
      <c r="BJ689" s="18" t="s">
        <v>81</v>
      </c>
      <c r="BK689" s="226">
        <f>ROUND(I689*H689,2)</f>
        <v>0</v>
      </c>
      <c r="BL689" s="18" t="s">
        <v>237</v>
      </c>
      <c r="BM689" s="225" t="s">
        <v>1486</v>
      </c>
    </row>
    <row r="690" spans="1:65" s="2" customFormat="1" ht="16.5" customHeight="1">
      <c r="A690" s="39"/>
      <c r="B690" s="40"/>
      <c r="C690" s="260" t="s">
        <v>1487</v>
      </c>
      <c r="D690" s="260" t="s">
        <v>263</v>
      </c>
      <c r="E690" s="261" t="s">
        <v>1488</v>
      </c>
      <c r="F690" s="262" t="s">
        <v>1489</v>
      </c>
      <c r="G690" s="263" t="s">
        <v>320</v>
      </c>
      <c r="H690" s="264">
        <v>1</v>
      </c>
      <c r="I690" s="265"/>
      <c r="J690" s="266">
        <f>ROUND(I690*H690,2)</f>
        <v>0</v>
      </c>
      <c r="K690" s="267"/>
      <c r="L690" s="268"/>
      <c r="M690" s="269" t="s">
        <v>1</v>
      </c>
      <c r="N690" s="270" t="s">
        <v>41</v>
      </c>
      <c r="O690" s="92"/>
      <c r="P690" s="223">
        <f>O690*H690</f>
        <v>0</v>
      </c>
      <c r="Q690" s="223">
        <v>0</v>
      </c>
      <c r="R690" s="223">
        <f>Q690*H690</f>
        <v>0</v>
      </c>
      <c r="S690" s="223">
        <v>0</v>
      </c>
      <c r="T690" s="224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25" t="s">
        <v>296</v>
      </c>
      <c r="AT690" s="225" t="s">
        <v>263</v>
      </c>
      <c r="AU690" s="225" t="s">
        <v>83</v>
      </c>
      <c r="AY690" s="18" t="s">
        <v>147</v>
      </c>
      <c r="BE690" s="226">
        <f>IF(N690="základní",J690,0)</f>
        <v>0</v>
      </c>
      <c r="BF690" s="226">
        <f>IF(N690="snížená",J690,0)</f>
        <v>0</v>
      </c>
      <c r="BG690" s="226">
        <f>IF(N690="zákl. přenesená",J690,0)</f>
        <v>0</v>
      </c>
      <c r="BH690" s="226">
        <f>IF(N690="sníž. přenesená",J690,0)</f>
        <v>0</v>
      </c>
      <c r="BI690" s="226">
        <f>IF(N690="nulová",J690,0)</f>
        <v>0</v>
      </c>
      <c r="BJ690" s="18" t="s">
        <v>81</v>
      </c>
      <c r="BK690" s="226">
        <f>ROUND(I690*H690,2)</f>
        <v>0</v>
      </c>
      <c r="BL690" s="18" t="s">
        <v>237</v>
      </c>
      <c r="BM690" s="225" t="s">
        <v>1490</v>
      </c>
    </row>
    <row r="691" spans="1:63" s="12" customFormat="1" ht="22.8" customHeight="1">
      <c r="A691" s="12"/>
      <c r="B691" s="197"/>
      <c r="C691" s="198"/>
      <c r="D691" s="199" t="s">
        <v>75</v>
      </c>
      <c r="E691" s="211" t="s">
        <v>1491</v>
      </c>
      <c r="F691" s="211" t="s">
        <v>1492</v>
      </c>
      <c r="G691" s="198"/>
      <c r="H691" s="198"/>
      <c r="I691" s="201"/>
      <c r="J691" s="212">
        <f>BK691</f>
        <v>0</v>
      </c>
      <c r="K691" s="198"/>
      <c r="L691" s="203"/>
      <c r="M691" s="204"/>
      <c r="N691" s="205"/>
      <c r="O691" s="205"/>
      <c r="P691" s="206">
        <f>SUM(P692:P707)</f>
        <v>0</v>
      </c>
      <c r="Q691" s="205"/>
      <c r="R691" s="206">
        <f>SUM(R692:R707)</f>
        <v>0.057028</v>
      </c>
      <c r="S691" s="205"/>
      <c r="T691" s="207">
        <f>SUM(T692:T707)</f>
        <v>0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08" t="s">
        <v>83</v>
      </c>
      <c r="AT691" s="209" t="s">
        <v>75</v>
      </c>
      <c r="AU691" s="209" t="s">
        <v>81</v>
      </c>
      <c r="AY691" s="208" t="s">
        <v>147</v>
      </c>
      <c r="BK691" s="210">
        <f>SUM(BK692:BK707)</f>
        <v>0</v>
      </c>
    </row>
    <row r="692" spans="1:65" s="2" customFormat="1" ht="24.15" customHeight="1">
      <c r="A692" s="39"/>
      <c r="B692" s="40"/>
      <c r="C692" s="213" t="s">
        <v>1493</v>
      </c>
      <c r="D692" s="213" t="s">
        <v>149</v>
      </c>
      <c r="E692" s="214" t="s">
        <v>1494</v>
      </c>
      <c r="F692" s="215" t="s">
        <v>1495</v>
      </c>
      <c r="G692" s="216" t="s">
        <v>320</v>
      </c>
      <c r="H692" s="217">
        <v>2</v>
      </c>
      <c r="I692" s="218"/>
      <c r="J692" s="219">
        <f>ROUND(I692*H692,2)</f>
        <v>0</v>
      </c>
      <c r="K692" s="220"/>
      <c r="L692" s="45"/>
      <c r="M692" s="221" t="s">
        <v>1</v>
      </c>
      <c r="N692" s="222" t="s">
        <v>41</v>
      </c>
      <c r="O692" s="92"/>
      <c r="P692" s="223">
        <f>O692*H692</f>
        <v>0</v>
      </c>
      <c r="Q692" s="223">
        <v>0</v>
      </c>
      <c r="R692" s="223">
        <f>Q692*H692</f>
        <v>0</v>
      </c>
      <c r="S692" s="223">
        <v>0</v>
      </c>
      <c r="T692" s="224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5" t="s">
        <v>237</v>
      </c>
      <c r="AT692" s="225" t="s">
        <v>149</v>
      </c>
      <c r="AU692" s="225" t="s">
        <v>83</v>
      </c>
      <c r="AY692" s="18" t="s">
        <v>147</v>
      </c>
      <c r="BE692" s="226">
        <f>IF(N692="základní",J692,0)</f>
        <v>0</v>
      </c>
      <c r="BF692" s="226">
        <f>IF(N692="snížená",J692,0)</f>
        <v>0</v>
      </c>
      <c r="BG692" s="226">
        <f>IF(N692="zákl. přenesená",J692,0)</f>
        <v>0</v>
      </c>
      <c r="BH692" s="226">
        <f>IF(N692="sníž. přenesená",J692,0)</f>
        <v>0</v>
      </c>
      <c r="BI692" s="226">
        <f>IF(N692="nulová",J692,0)</f>
        <v>0</v>
      </c>
      <c r="BJ692" s="18" t="s">
        <v>81</v>
      </c>
      <c r="BK692" s="226">
        <f>ROUND(I692*H692,2)</f>
        <v>0</v>
      </c>
      <c r="BL692" s="18" t="s">
        <v>237</v>
      </c>
      <c r="BM692" s="225" t="s">
        <v>1496</v>
      </c>
    </row>
    <row r="693" spans="1:65" s="2" customFormat="1" ht="16.5" customHeight="1">
      <c r="A693" s="39"/>
      <c r="B693" s="40"/>
      <c r="C693" s="260" t="s">
        <v>1497</v>
      </c>
      <c r="D693" s="260" t="s">
        <v>263</v>
      </c>
      <c r="E693" s="261" t="s">
        <v>1498</v>
      </c>
      <c r="F693" s="262" t="s">
        <v>1499</v>
      </c>
      <c r="G693" s="263" t="s">
        <v>320</v>
      </c>
      <c r="H693" s="264">
        <v>2</v>
      </c>
      <c r="I693" s="265"/>
      <c r="J693" s="266">
        <f>ROUND(I693*H693,2)</f>
        <v>0</v>
      </c>
      <c r="K693" s="267"/>
      <c r="L693" s="268"/>
      <c r="M693" s="269" t="s">
        <v>1</v>
      </c>
      <c r="N693" s="270" t="s">
        <v>41</v>
      </c>
      <c r="O693" s="92"/>
      <c r="P693" s="223">
        <f>O693*H693</f>
        <v>0</v>
      </c>
      <c r="Q693" s="223">
        <v>0.0016</v>
      </c>
      <c r="R693" s="223">
        <f>Q693*H693</f>
        <v>0.0032</v>
      </c>
      <c r="S693" s="223">
        <v>0</v>
      </c>
      <c r="T693" s="224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25" t="s">
        <v>296</v>
      </c>
      <c r="AT693" s="225" t="s">
        <v>263</v>
      </c>
      <c r="AU693" s="225" t="s">
        <v>83</v>
      </c>
      <c r="AY693" s="18" t="s">
        <v>147</v>
      </c>
      <c r="BE693" s="226">
        <f>IF(N693="základní",J693,0)</f>
        <v>0</v>
      </c>
      <c r="BF693" s="226">
        <f>IF(N693="snížená",J693,0)</f>
        <v>0</v>
      </c>
      <c r="BG693" s="226">
        <f>IF(N693="zákl. přenesená",J693,0)</f>
        <v>0</v>
      </c>
      <c r="BH693" s="226">
        <f>IF(N693="sníž. přenesená",J693,0)</f>
        <v>0</v>
      </c>
      <c r="BI693" s="226">
        <f>IF(N693="nulová",J693,0)</f>
        <v>0</v>
      </c>
      <c r="BJ693" s="18" t="s">
        <v>81</v>
      </c>
      <c r="BK693" s="226">
        <f>ROUND(I693*H693,2)</f>
        <v>0</v>
      </c>
      <c r="BL693" s="18" t="s">
        <v>237</v>
      </c>
      <c r="BM693" s="225" t="s">
        <v>1500</v>
      </c>
    </row>
    <row r="694" spans="1:65" s="2" customFormat="1" ht="16.5" customHeight="1">
      <c r="A694" s="39"/>
      <c r="B694" s="40"/>
      <c r="C694" s="213" t="s">
        <v>1501</v>
      </c>
      <c r="D694" s="213" t="s">
        <v>149</v>
      </c>
      <c r="E694" s="214" t="s">
        <v>1502</v>
      </c>
      <c r="F694" s="215" t="s">
        <v>1503</v>
      </c>
      <c r="G694" s="216" t="s">
        <v>320</v>
      </c>
      <c r="H694" s="217">
        <v>6</v>
      </c>
      <c r="I694" s="218"/>
      <c r="J694" s="219">
        <f>ROUND(I694*H694,2)</f>
        <v>0</v>
      </c>
      <c r="K694" s="220"/>
      <c r="L694" s="45"/>
      <c r="M694" s="221" t="s">
        <v>1</v>
      </c>
      <c r="N694" s="222" t="s">
        <v>41</v>
      </c>
      <c r="O694" s="92"/>
      <c r="P694" s="223">
        <f>O694*H694</f>
        <v>0</v>
      </c>
      <c r="Q694" s="223">
        <v>0</v>
      </c>
      <c r="R694" s="223">
        <f>Q694*H694</f>
        <v>0</v>
      </c>
      <c r="S694" s="223">
        <v>0</v>
      </c>
      <c r="T694" s="224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25" t="s">
        <v>237</v>
      </c>
      <c r="AT694" s="225" t="s">
        <v>149</v>
      </c>
      <c r="AU694" s="225" t="s">
        <v>83</v>
      </c>
      <c r="AY694" s="18" t="s">
        <v>147</v>
      </c>
      <c r="BE694" s="226">
        <f>IF(N694="základní",J694,0)</f>
        <v>0</v>
      </c>
      <c r="BF694" s="226">
        <f>IF(N694="snížená",J694,0)</f>
        <v>0</v>
      </c>
      <c r="BG694" s="226">
        <f>IF(N694="zákl. přenesená",J694,0)</f>
        <v>0</v>
      </c>
      <c r="BH694" s="226">
        <f>IF(N694="sníž. přenesená",J694,0)</f>
        <v>0</v>
      </c>
      <c r="BI694" s="226">
        <f>IF(N694="nulová",J694,0)</f>
        <v>0</v>
      </c>
      <c r="BJ694" s="18" t="s">
        <v>81</v>
      </c>
      <c r="BK694" s="226">
        <f>ROUND(I694*H694,2)</f>
        <v>0</v>
      </c>
      <c r="BL694" s="18" t="s">
        <v>237</v>
      </c>
      <c r="BM694" s="225" t="s">
        <v>1504</v>
      </c>
    </row>
    <row r="695" spans="1:65" s="2" customFormat="1" ht="21.75" customHeight="1">
      <c r="A695" s="39"/>
      <c r="B695" s="40"/>
      <c r="C695" s="260" t="s">
        <v>1505</v>
      </c>
      <c r="D695" s="260" t="s">
        <v>263</v>
      </c>
      <c r="E695" s="261" t="s">
        <v>1506</v>
      </c>
      <c r="F695" s="262" t="s">
        <v>1507</v>
      </c>
      <c r="G695" s="263" t="s">
        <v>320</v>
      </c>
      <c r="H695" s="264">
        <v>6</v>
      </c>
      <c r="I695" s="265"/>
      <c r="J695" s="266">
        <f>ROUND(I695*H695,2)</f>
        <v>0</v>
      </c>
      <c r="K695" s="267"/>
      <c r="L695" s="268"/>
      <c r="M695" s="269" t="s">
        <v>1</v>
      </c>
      <c r="N695" s="270" t="s">
        <v>41</v>
      </c>
      <c r="O695" s="92"/>
      <c r="P695" s="223">
        <f>O695*H695</f>
        <v>0</v>
      </c>
      <c r="Q695" s="223">
        <v>0.0004</v>
      </c>
      <c r="R695" s="223">
        <f>Q695*H695</f>
        <v>0.0024000000000000002</v>
      </c>
      <c r="S695" s="223">
        <v>0</v>
      </c>
      <c r="T695" s="224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25" t="s">
        <v>296</v>
      </c>
      <c r="AT695" s="225" t="s">
        <v>263</v>
      </c>
      <c r="AU695" s="225" t="s">
        <v>83</v>
      </c>
      <c r="AY695" s="18" t="s">
        <v>147</v>
      </c>
      <c r="BE695" s="226">
        <f>IF(N695="základní",J695,0)</f>
        <v>0</v>
      </c>
      <c r="BF695" s="226">
        <f>IF(N695="snížená",J695,0)</f>
        <v>0</v>
      </c>
      <c r="BG695" s="226">
        <f>IF(N695="zákl. přenesená",J695,0)</f>
        <v>0</v>
      </c>
      <c r="BH695" s="226">
        <f>IF(N695="sníž. přenesená",J695,0)</f>
        <v>0</v>
      </c>
      <c r="BI695" s="226">
        <f>IF(N695="nulová",J695,0)</f>
        <v>0</v>
      </c>
      <c r="BJ695" s="18" t="s">
        <v>81</v>
      </c>
      <c r="BK695" s="226">
        <f>ROUND(I695*H695,2)</f>
        <v>0</v>
      </c>
      <c r="BL695" s="18" t="s">
        <v>237</v>
      </c>
      <c r="BM695" s="225" t="s">
        <v>1508</v>
      </c>
    </row>
    <row r="696" spans="1:65" s="2" customFormat="1" ht="21.75" customHeight="1">
      <c r="A696" s="39"/>
      <c r="B696" s="40"/>
      <c r="C696" s="213" t="s">
        <v>1509</v>
      </c>
      <c r="D696" s="213" t="s">
        <v>149</v>
      </c>
      <c r="E696" s="214" t="s">
        <v>1510</v>
      </c>
      <c r="F696" s="215" t="s">
        <v>1511</v>
      </c>
      <c r="G696" s="216" t="s">
        <v>320</v>
      </c>
      <c r="H696" s="217">
        <v>2</v>
      </c>
      <c r="I696" s="218"/>
      <c r="J696" s="219">
        <f>ROUND(I696*H696,2)</f>
        <v>0</v>
      </c>
      <c r="K696" s="220"/>
      <c r="L696" s="45"/>
      <c r="M696" s="221" t="s">
        <v>1</v>
      </c>
      <c r="N696" s="222" t="s">
        <v>41</v>
      </c>
      <c r="O696" s="92"/>
      <c r="P696" s="223">
        <f>O696*H696</f>
        <v>0</v>
      </c>
      <c r="Q696" s="223">
        <v>0</v>
      </c>
      <c r="R696" s="223">
        <f>Q696*H696</f>
        <v>0</v>
      </c>
      <c r="S696" s="223">
        <v>0</v>
      </c>
      <c r="T696" s="224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25" t="s">
        <v>237</v>
      </c>
      <c r="AT696" s="225" t="s">
        <v>149</v>
      </c>
      <c r="AU696" s="225" t="s">
        <v>83</v>
      </c>
      <c r="AY696" s="18" t="s">
        <v>147</v>
      </c>
      <c r="BE696" s="226">
        <f>IF(N696="základní",J696,0)</f>
        <v>0</v>
      </c>
      <c r="BF696" s="226">
        <f>IF(N696="snížená",J696,0)</f>
        <v>0</v>
      </c>
      <c r="BG696" s="226">
        <f>IF(N696="zákl. přenesená",J696,0)</f>
        <v>0</v>
      </c>
      <c r="BH696" s="226">
        <f>IF(N696="sníž. přenesená",J696,0)</f>
        <v>0</v>
      </c>
      <c r="BI696" s="226">
        <f>IF(N696="nulová",J696,0)</f>
        <v>0</v>
      </c>
      <c r="BJ696" s="18" t="s">
        <v>81</v>
      </c>
      <c r="BK696" s="226">
        <f>ROUND(I696*H696,2)</f>
        <v>0</v>
      </c>
      <c r="BL696" s="18" t="s">
        <v>237</v>
      </c>
      <c r="BM696" s="225" t="s">
        <v>1512</v>
      </c>
    </row>
    <row r="697" spans="1:65" s="2" customFormat="1" ht="21.75" customHeight="1">
      <c r="A697" s="39"/>
      <c r="B697" s="40"/>
      <c r="C697" s="260" t="s">
        <v>1513</v>
      </c>
      <c r="D697" s="260" t="s">
        <v>263</v>
      </c>
      <c r="E697" s="261" t="s">
        <v>1514</v>
      </c>
      <c r="F697" s="262" t="s">
        <v>1515</v>
      </c>
      <c r="G697" s="263" t="s">
        <v>320</v>
      </c>
      <c r="H697" s="264">
        <v>2</v>
      </c>
      <c r="I697" s="265"/>
      <c r="J697" s="266">
        <f>ROUND(I697*H697,2)</f>
        <v>0</v>
      </c>
      <c r="K697" s="267"/>
      <c r="L697" s="268"/>
      <c r="M697" s="269" t="s">
        <v>1</v>
      </c>
      <c r="N697" s="270" t="s">
        <v>41</v>
      </c>
      <c r="O697" s="92"/>
      <c r="P697" s="223">
        <f>O697*H697</f>
        <v>0</v>
      </c>
      <c r="Q697" s="223">
        <v>0.0002</v>
      </c>
      <c r="R697" s="223">
        <f>Q697*H697</f>
        <v>0.0004</v>
      </c>
      <c r="S697" s="223">
        <v>0</v>
      </c>
      <c r="T697" s="224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25" t="s">
        <v>296</v>
      </c>
      <c r="AT697" s="225" t="s">
        <v>263</v>
      </c>
      <c r="AU697" s="225" t="s">
        <v>83</v>
      </c>
      <c r="AY697" s="18" t="s">
        <v>147</v>
      </c>
      <c r="BE697" s="226">
        <f>IF(N697="základní",J697,0)</f>
        <v>0</v>
      </c>
      <c r="BF697" s="226">
        <f>IF(N697="snížená",J697,0)</f>
        <v>0</v>
      </c>
      <c r="BG697" s="226">
        <f>IF(N697="zákl. přenesená",J697,0)</f>
        <v>0</v>
      </c>
      <c r="BH697" s="226">
        <f>IF(N697="sníž. přenesená",J697,0)</f>
        <v>0</v>
      </c>
      <c r="BI697" s="226">
        <f>IF(N697="nulová",J697,0)</f>
        <v>0</v>
      </c>
      <c r="BJ697" s="18" t="s">
        <v>81</v>
      </c>
      <c r="BK697" s="226">
        <f>ROUND(I697*H697,2)</f>
        <v>0</v>
      </c>
      <c r="BL697" s="18" t="s">
        <v>237</v>
      </c>
      <c r="BM697" s="225" t="s">
        <v>1516</v>
      </c>
    </row>
    <row r="698" spans="1:65" s="2" customFormat="1" ht="24.15" customHeight="1">
      <c r="A698" s="39"/>
      <c r="B698" s="40"/>
      <c r="C698" s="213" t="s">
        <v>1517</v>
      </c>
      <c r="D698" s="213" t="s">
        <v>149</v>
      </c>
      <c r="E698" s="214" t="s">
        <v>1518</v>
      </c>
      <c r="F698" s="215" t="s">
        <v>1519</v>
      </c>
      <c r="G698" s="216" t="s">
        <v>320</v>
      </c>
      <c r="H698" s="217">
        <v>2</v>
      </c>
      <c r="I698" s="218"/>
      <c r="J698" s="219">
        <f>ROUND(I698*H698,2)</f>
        <v>0</v>
      </c>
      <c r="K698" s="220"/>
      <c r="L698" s="45"/>
      <c r="M698" s="221" t="s">
        <v>1</v>
      </c>
      <c r="N698" s="222" t="s">
        <v>41</v>
      </c>
      <c r="O698" s="92"/>
      <c r="P698" s="223">
        <f>O698*H698</f>
        <v>0</v>
      </c>
      <c r="Q698" s="223">
        <v>0</v>
      </c>
      <c r="R698" s="223">
        <f>Q698*H698</f>
        <v>0</v>
      </c>
      <c r="S698" s="223">
        <v>0</v>
      </c>
      <c r="T698" s="224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25" t="s">
        <v>237</v>
      </c>
      <c r="AT698" s="225" t="s">
        <v>149</v>
      </c>
      <c r="AU698" s="225" t="s">
        <v>83</v>
      </c>
      <c r="AY698" s="18" t="s">
        <v>147</v>
      </c>
      <c r="BE698" s="226">
        <f>IF(N698="základní",J698,0)</f>
        <v>0</v>
      </c>
      <c r="BF698" s="226">
        <f>IF(N698="snížená",J698,0)</f>
        <v>0</v>
      </c>
      <c r="BG698" s="226">
        <f>IF(N698="zákl. přenesená",J698,0)</f>
        <v>0</v>
      </c>
      <c r="BH698" s="226">
        <f>IF(N698="sníž. přenesená",J698,0)</f>
        <v>0</v>
      </c>
      <c r="BI698" s="226">
        <f>IF(N698="nulová",J698,0)</f>
        <v>0</v>
      </c>
      <c r="BJ698" s="18" t="s">
        <v>81</v>
      </c>
      <c r="BK698" s="226">
        <f>ROUND(I698*H698,2)</f>
        <v>0</v>
      </c>
      <c r="BL698" s="18" t="s">
        <v>237</v>
      </c>
      <c r="BM698" s="225" t="s">
        <v>1520</v>
      </c>
    </row>
    <row r="699" spans="1:65" s="2" customFormat="1" ht="21.75" customHeight="1">
      <c r="A699" s="39"/>
      <c r="B699" s="40"/>
      <c r="C699" s="260" t="s">
        <v>1521</v>
      </c>
      <c r="D699" s="260" t="s">
        <v>263</v>
      </c>
      <c r="E699" s="261" t="s">
        <v>1522</v>
      </c>
      <c r="F699" s="262" t="s">
        <v>1523</v>
      </c>
      <c r="G699" s="263" t="s">
        <v>320</v>
      </c>
      <c r="H699" s="264">
        <v>2</v>
      </c>
      <c r="I699" s="265"/>
      <c r="J699" s="266">
        <f>ROUND(I699*H699,2)</f>
        <v>0</v>
      </c>
      <c r="K699" s="267"/>
      <c r="L699" s="268"/>
      <c r="M699" s="269" t="s">
        <v>1</v>
      </c>
      <c r="N699" s="270" t="s">
        <v>41</v>
      </c>
      <c r="O699" s="92"/>
      <c r="P699" s="223">
        <f>O699*H699</f>
        <v>0</v>
      </c>
      <c r="Q699" s="223">
        <v>0.0003</v>
      </c>
      <c r="R699" s="223">
        <f>Q699*H699</f>
        <v>0.0006</v>
      </c>
      <c r="S699" s="223">
        <v>0</v>
      </c>
      <c r="T699" s="224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25" t="s">
        <v>296</v>
      </c>
      <c r="AT699" s="225" t="s">
        <v>263</v>
      </c>
      <c r="AU699" s="225" t="s">
        <v>83</v>
      </c>
      <c r="AY699" s="18" t="s">
        <v>147</v>
      </c>
      <c r="BE699" s="226">
        <f>IF(N699="základní",J699,0)</f>
        <v>0</v>
      </c>
      <c r="BF699" s="226">
        <f>IF(N699="snížená",J699,0)</f>
        <v>0</v>
      </c>
      <c r="BG699" s="226">
        <f>IF(N699="zákl. přenesená",J699,0)</f>
        <v>0</v>
      </c>
      <c r="BH699" s="226">
        <f>IF(N699="sníž. přenesená",J699,0)</f>
        <v>0</v>
      </c>
      <c r="BI699" s="226">
        <f>IF(N699="nulová",J699,0)</f>
        <v>0</v>
      </c>
      <c r="BJ699" s="18" t="s">
        <v>81</v>
      </c>
      <c r="BK699" s="226">
        <f>ROUND(I699*H699,2)</f>
        <v>0</v>
      </c>
      <c r="BL699" s="18" t="s">
        <v>237</v>
      </c>
      <c r="BM699" s="225" t="s">
        <v>1524</v>
      </c>
    </row>
    <row r="700" spans="1:65" s="2" customFormat="1" ht="37.8" customHeight="1">
      <c r="A700" s="39"/>
      <c r="B700" s="40"/>
      <c r="C700" s="213" t="s">
        <v>1525</v>
      </c>
      <c r="D700" s="213" t="s">
        <v>149</v>
      </c>
      <c r="E700" s="214" t="s">
        <v>1526</v>
      </c>
      <c r="F700" s="215" t="s">
        <v>1527</v>
      </c>
      <c r="G700" s="216" t="s">
        <v>368</v>
      </c>
      <c r="H700" s="217">
        <v>14</v>
      </c>
      <c r="I700" s="218"/>
      <c r="J700" s="219">
        <f>ROUND(I700*H700,2)</f>
        <v>0</v>
      </c>
      <c r="K700" s="220"/>
      <c r="L700" s="45"/>
      <c r="M700" s="221" t="s">
        <v>1</v>
      </c>
      <c r="N700" s="222" t="s">
        <v>41</v>
      </c>
      <c r="O700" s="92"/>
      <c r="P700" s="223">
        <f>O700*H700</f>
        <v>0</v>
      </c>
      <c r="Q700" s="223">
        <v>0.00344</v>
      </c>
      <c r="R700" s="223">
        <f>Q700*H700</f>
        <v>0.04816</v>
      </c>
      <c r="S700" s="223">
        <v>0</v>
      </c>
      <c r="T700" s="224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25" t="s">
        <v>237</v>
      </c>
      <c r="AT700" s="225" t="s">
        <v>149</v>
      </c>
      <c r="AU700" s="225" t="s">
        <v>83</v>
      </c>
      <c r="AY700" s="18" t="s">
        <v>147</v>
      </c>
      <c r="BE700" s="226">
        <f>IF(N700="základní",J700,0)</f>
        <v>0</v>
      </c>
      <c r="BF700" s="226">
        <f>IF(N700="snížená",J700,0)</f>
        <v>0</v>
      </c>
      <c r="BG700" s="226">
        <f>IF(N700="zákl. přenesená",J700,0)</f>
        <v>0</v>
      </c>
      <c r="BH700" s="226">
        <f>IF(N700="sníž. přenesená",J700,0)</f>
        <v>0</v>
      </c>
      <c r="BI700" s="226">
        <f>IF(N700="nulová",J700,0)</f>
        <v>0</v>
      </c>
      <c r="BJ700" s="18" t="s">
        <v>81</v>
      </c>
      <c r="BK700" s="226">
        <f>ROUND(I700*H700,2)</f>
        <v>0</v>
      </c>
      <c r="BL700" s="18" t="s">
        <v>237</v>
      </c>
      <c r="BM700" s="225" t="s">
        <v>1528</v>
      </c>
    </row>
    <row r="701" spans="1:65" s="2" customFormat="1" ht="24.15" customHeight="1">
      <c r="A701" s="39"/>
      <c r="B701" s="40"/>
      <c r="C701" s="213" t="s">
        <v>1529</v>
      </c>
      <c r="D701" s="213" t="s">
        <v>149</v>
      </c>
      <c r="E701" s="214" t="s">
        <v>1530</v>
      </c>
      <c r="F701" s="215" t="s">
        <v>1531</v>
      </c>
      <c r="G701" s="216" t="s">
        <v>368</v>
      </c>
      <c r="H701" s="217">
        <v>1.4</v>
      </c>
      <c r="I701" s="218"/>
      <c r="J701" s="219">
        <f>ROUND(I701*H701,2)</f>
        <v>0</v>
      </c>
      <c r="K701" s="220"/>
      <c r="L701" s="45"/>
      <c r="M701" s="221" t="s">
        <v>1</v>
      </c>
      <c r="N701" s="222" t="s">
        <v>41</v>
      </c>
      <c r="O701" s="92"/>
      <c r="P701" s="223">
        <f>O701*H701</f>
        <v>0</v>
      </c>
      <c r="Q701" s="223">
        <v>0</v>
      </c>
      <c r="R701" s="223">
        <f>Q701*H701</f>
        <v>0</v>
      </c>
      <c r="S701" s="223">
        <v>0</v>
      </c>
      <c r="T701" s="224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25" t="s">
        <v>237</v>
      </c>
      <c r="AT701" s="225" t="s">
        <v>149</v>
      </c>
      <c r="AU701" s="225" t="s">
        <v>83</v>
      </c>
      <c r="AY701" s="18" t="s">
        <v>147</v>
      </c>
      <c r="BE701" s="226">
        <f>IF(N701="základní",J701,0)</f>
        <v>0</v>
      </c>
      <c r="BF701" s="226">
        <f>IF(N701="snížená",J701,0)</f>
        <v>0</v>
      </c>
      <c r="BG701" s="226">
        <f>IF(N701="zákl. přenesená",J701,0)</f>
        <v>0</v>
      </c>
      <c r="BH701" s="226">
        <f>IF(N701="sníž. přenesená",J701,0)</f>
        <v>0</v>
      </c>
      <c r="BI701" s="226">
        <f>IF(N701="nulová",J701,0)</f>
        <v>0</v>
      </c>
      <c r="BJ701" s="18" t="s">
        <v>81</v>
      </c>
      <c r="BK701" s="226">
        <f>ROUND(I701*H701,2)</f>
        <v>0</v>
      </c>
      <c r="BL701" s="18" t="s">
        <v>237</v>
      </c>
      <c r="BM701" s="225" t="s">
        <v>1532</v>
      </c>
    </row>
    <row r="702" spans="1:51" s="13" customFormat="1" ht="12">
      <c r="A702" s="13"/>
      <c r="B702" s="227"/>
      <c r="C702" s="228"/>
      <c r="D702" s="229" t="s">
        <v>155</v>
      </c>
      <c r="E702" s="230" t="s">
        <v>1</v>
      </c>
      <c r="F702" s="231" t="s">
        <v>1533</v>
      </c>
      <c r="G702" s="228"/>
      <c r="H702" s="232">
        <v>1.4</v>
      </c>
      <c r="I702" s="233"/>
      <c r="J702" s="228"/>
      <c r="K702" s="228"/>
      <c r="L702" s="234"/>
      <c r="M702" s="235"/>
      <c r="N702" s="236"/>
      <c r="O702" s="236"/>
      <c r="P702" s="236"/>
      <c r="Q702" s="236"/>
      <c r="R702" s="236"/>
      <c r="S702" s="236"/>
      <c r="T702" s="237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8" t="s">
        <v>155</v>
      </c>
      <c r="AU702" s="238" t="s">
        <v>83</v>
      </c>
      <c r="AV702" s="13" t="s">
        <v>83</v>
      </c>
      <c r="AW702" s="13" t="s">
        <v>32</v>
      </c>
      <c r="AX702" s="13" t="s">
        <v>81</v>
      </c>
      <c r="AY702" s="238" t="s">
        <v>147</v>
      </c>
    </row>
    <row r="703" spans="1:65" s="2" customFormat="1" ht="16.5" customHeight="1">
      <c r="A703" s="39"/>
      <c r="B703" s="40"/>
      <c r="C703" s="260" t="s">
        <v>1534</v>
      </c>
      <c r="D703" s="260" t="s">
        <v>263</v>
      </c>
      <c r="E703" s="261" t="s">
        <v>1535</v>
      </c>
      <c r="F703" s="262" t="s">
        <v>1536</v>
      </c>
      <c r="G703" s="263" t="s">
        <v>368</v>
      </c>
      <c r="H703" s="264">
        <v>1.68</v>
      </c>
      <c r="I703" s="265"/>
      <c r="J703" s="266">
        <f>ROUND(I703*H703,2)</f>
        <v>0</v>
      </c>
      <c r="K703" s="267"/>
      <c r="L703" s="268"/>
      <c r="M703" s="269" t="s">
        <v>1</v>
      </c>
      <c r="N703" s="270" t="s">
        <v>41</v>
      </c>
      <c r="O703" s="92"/>
      <c r="P703" s="223">
        <f>O703*H703</f>
        <v>0</v>
      </c>
      <c r="Q703" s="223">
        <v>0.001</v>
      </c>
      <c r="R703" s="223">
        <f>Q703*H703</f>
        <v>0.00168</v>
      </c>
      <c r="S703" s="223">
        <v>0</v>
      </c>
      <c r="T703" s="224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25" t="s">
        <v>296</v>
      </c>
      <c r="AT703" s="225" t="s">
        <v>263</v>
      </c>
      <c r="AU703" s="225" t="s">
        <v>83</v>
      </c>
      <c r="AY703" s="18" t="s">
        <v>147</v>
      </c>
      <c r="BE703" s="226">
        <f>IF(N703="základní",J703,0)</f>
        <v>0</v>
      </c>
      <c r="BF703" s="226">
        <f>IF(N703="snížená",J703,0)</f>
        <v>0</v>
      </c>
      <c r="BG703" s="226">
        <f>IF(N703="zákl. přenesená",J703,0)</f>
        <v>0</v>
      </c>
      <c r="BH703" s="226">
        <f>IF(N703="sníž. přenesená",J703,0)</f>
        <v>0</v>
      </c>
      <c r="BI703" s="226">
        <f>IF(N703="nulová",J703,0)</f>
        <v>0</v>
      </c>
      <c r="BJ703" s="18" t="s">
        <v>81</v>
      </c>
      <c r="BK703" s="226">
        <f>ROUND(I703*H703,2)</f>
        <v>0</v>
      </c>
      <c r="BL703" s="18" t="s">
        <v>237</v>
      </c>
      <c r="BM703" s="225" t="s">
        <v>1537</v>
      </c>
    </row>
    <row r="704" spans="1:51" s="13" customFormat="1" ht="12">
      <c r="A704" s="13"/>
      <c r="B704" s="227"/>
      <c r="C704" s="228"/>
      <c r="D704" s="229" t="s">
        <v>155</v>
      </c>
      <c r="E704" s="228"/>
      <c r="F704" s="231" t="s">
        <v>1538</v>
      </c>
      <c r="G704" s="228"/>
      <c r="H704" s="232">
        <v>1.68</v>
      </c>
      <c r="I704" s="233"/>
      <c r="J704" s="228"/>
      <c r="K704" s="228"/>
      <c r="L704" s="234"/>
      <c r="M704" s="235"/>
      <c r="N704" s="236"/>
      <c r="O704" s="236"/>
      <c r="P704" s="236"/>
      <c r="Q704" s="236"/>
      <c r="R704" s="236"/>
      <c r="S704" s="236"/>
      <c r="T704" s="237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8" t="s">
        <v>155</v>
      </c>
      <c r="AU704" s="238" t="s">
        <v>83</v>
      </c>
      <c r="AV704" s="13" t="s">
        <v>83</v>
      </c>
      <c r="AW704" s="13" t="s">
        <v>4</v>
      </c>
      <c r="AX704" s="13" t="s">
        <v>81</v>
      </c>
      <c r="AY704" s="238" t="s">
        <v>147</v>
      </c>
    </row>
    <row r="705" spans="1:65" s="2" customFormat="1" ht="24.15" customHeight="1">
      <c r="A705" s="39"/>
      <c r="B705" s="40"/>
      <c r="C705" s="213" t="s">
        <v>1539</v>
      </c>
      <c r="D705" s="213" t="s">
        <v>149</v>
      </c>
      <c r="E705" s="214" t="s">
        <v>1540</v>
      </c>
      <c r="F705" s="215" t="s">
        <v>1541</v>
      </c>
      <c r="G705" s="216" t="s">
        <v>368</v>
      </c>
      <c r="H705" s="217">
        <v>0.7</v>
      </c>
      <c r="I705" s="218"/>
      <c r="J705" s="219">
        <f>ROUND(I705*H705,2)</f>
        <v>0</v>
      </c>
      <c r="K705" s="220"/>
      <c r="L705" s="45"/>
      <c r="M705" s="221" t="s">
        <v>1</v>
      </c>
      <c r="N705" s="222" t="s">
        <v>41</v>
      </c>
      <c r="O705" s="92"/>
      <c r="P705" s="223">
        <f>O705*H705</f>
        <v>0</v>
      </c>
      <c r="Q705" s="223">
        <v>0</v>
      </c>
      <c r="R705" s="223">
        <f>Q705*H705</f>
        <v>0</v>
      </c>
      <c r="S705" s="223">
        <v>0</v>
      </c>
      <c r="T705" s="224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25" t="s">
        <v>237</v>
      </c>
      <c r="AT705" s="225" t="s">
        <v>149</v>
      </c>
      <c r="AU705" s="225" t="s">
        <v>83</v>
      </c>
      <c r="AY705" s="18" t="s">
        <v>147</v>
      </c>
      <c r="BE705" s="226">
        <f>IF(N705="základní",J705,0)</f>
        <v>0</v>
      </c>
      <c r="BF705" s="226">
        <f>IF(N705="snížená",J705,0)</f>
        <v>0</v>
      </c>
      <c r="BG705" s="226">
        <f>IF(N705="zákl. přenesená",J705,0)</f>
        <v>0</v>
      </c>
      <c r="BH705" s="226">
        <f>IF(N705="sníž. přenesená",J705,0)</f>
        <v>0</v>
      </c>
      <c r="BI705" s="226">
        <f>IF(N705="nulová",J705,0)</f>
        <v>0</v>
      </c>
      <c r="BJ705" s="18" t="s">
        <v>81</v>
      </c>
      <c r="BK705" s="226">
        <f>ROUND(I705*H705,2)</f>
        <v>0</v>
      </c>
      <c r="BL705" s="18" t="s">
        <v>237</v>
      </c>
      <c r="BM705" s="225" t="s">
        <v>1542</v>
      </c>
    </row>
    <row r="706" spans="1:65" s="2" customFormat="1" ht="16.5" customHeight="1">
      <c r="A706" s="39"/>
      <c r="B706" s="40"/>
      <c r="C706" s="260" t="s">
        <v>1543</v>
      </c>
      <c r="D706" s="260" t="s">
        <v>263</v>
      </c>
      <c r="E706" s="261" t="s">
        <v>1544</v>
      </c>
      <c r="F706" s="262" t="s">
        <v>1545</v>
      </c>
      <c r="G706" s="263" t="s">
        <v>368</v>
      </c>
      <c r="H706" s="264">
        <v>0.84</v>
      </c>
      <c r="I706" s="265"/>
      <c r="J706" s="266">
        <f>ROUND(I706*H706,2)</f>
        <v>0</v>
      </c>
      <c r="K706" s="267"/>
      <c r="L706" s="268"/>
      <c r="M706" s="269" t="s">
        <v>1</v>
      </c>
      <c r="N706" s="270" t="s">
        <v>41</v>
      </c>
      <c r="O706" s="92"/>
      <c r="P706" s="223">
        <f>O706*H706</f>
        <v>0</v>
      </c>
      <c r="Q706" s="223">
        <v>0.0007</v>
      </c>
      <c r="R706" s="223">
        <f>Q706*H706</f>
        <v>0.000588</v>
      </c>
      <c r="S706" s="223">
        <v>0</v>
      </c>
      <c r="T706" s="224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25" t="s">
        <v>296</v>
      </c>
      <c r="AT706" s="225" t="s">
        <v>263</v>
      </c>
      <c r="AU706" s="225" t="s">
        <v>83</v>
      </c>
      <c r="AY706" s="18" t="s">
        <v>147</v>
      </c>
      <c r="BE706" s="226">
        <f>IF(N706="základní",J706,0)</f>
        <v>0</v>
      </c>
      <c r="BF706" s="226">
        <f>IF(N706="snížená",J706,0)</f>
        <v>0</v>
      </c>
      <c r="BG706" s="226">
        <f>IF(N706="zákl. přenesená",J706,0)</f>
        <v>0</v>
      </c>
      <c r="BH706" s="226">
        <f>IF(N706="sníž. přenesená",J706,0)</f>
        <v>0</v>
      </c>
      <c r="BI706" s="226">
        <f>IF(N706="nulová",J706,0)</f>
        <v>0</v>
      </c>
      <c r="BJ706" s="18" t="s">
        <v>81</v>
      </c>
      <c r="BK706" s="226">
        <f>ROUND(I706*H706,2)</f>
        <v>0</v>
      </c>
      <c r="BL706" s="18" t="s">
        <v>237</v>
      </c>
      <c r="BM706" s="225" t="s">
        <v>1546</v>
      </c>
    </row>
    <row r="707" spans="1:51" s="13" customFormat="1" ht="12">
      <c r="A707" s="13"/>
      <c r="B707" s="227"/>
      <c r="C707" s="228"/>
      <c r="D707" s="229" t="s">
        <v>155</v>
      </c>
      <c r="E707" s="228"/>
      <c r="F707" s="231" t="s">
        <v>1547</v>
      </c>
      <c r="G707" s="228"/>
      <c r="H707" s="232">
        <v>0.84</v>
      </c>
      <c r="I707" s="233"/>
      <c r="J707" s="228"/>
      <c r="K707" s="228"/>
      <c r="L707" s="234"/>
      <c r="M707" s="235"/>
      <c r="N707" s="236"/>
      <c r="O707" s="236"/>
      <c r="P707" s="236"/>
      <c r="Q707" s="236"/>
      <c r="R707" s="236"/>
      <c r="S707" s="236"/>
      <c r="T707" s="237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8" t="s">
        <v>155</v>
      </c>
      <c r="AU707" s="238" t="s">
        <v>83</v>
      </c>
      <c r="AV707" s="13" t="s">
        <v>83</v>
      </c>
      <c r="AW707" s="13" t="s">
        <v>4</v>
      </c>
      <c r="AX707" s="13" t="s">
        <v>81</v>
      </c>
      <c r="AY707" s="238" t="s">
        <v>147</v>
      </c>
    </row>
    <row r="708" spans="1:63" s="12" customFormat="1" ht="22.8" customHeight="1">
      <c r="A708" s="12"/>
      <c r="B708" s="197"/>
      <c r="C708" s="198"/>
      <c r="D708" s="199" t="s">
        <v>75</v>
      </c>
      <c r="E708" s="211" t="s">
        <v>1548</v>
      </c>
      <c r="F708" s="211" t="s">
        <v>1549</v>
      </c>
      <c r="G708" s="198"/>
      <c r="H708" s="198"/>
      <c r="I708" s="201"/>
      <c r="J708" s="212">
        <f>BK708</f>
        <v>0</v>
      </c>
      <c r="K708" s="198"/>
      <c r="L708" s="203"/>
      <c r="M708" s="204"/>
      <c r="N708" s="205"/>
      <c r="O708" s="205"/>
      <c r="P708" s="206">
        <f>SUM(P709:P716)</f>
        <v>0</v>
      </c>
      <c r="Q708" s="205"/>
      <c r="R708" s="206">
        <f>SUM(R709:R716)</f>
        <v>1.6510520100000001</v>
      </c>
      <c r="S708" s="205"/>
      <c r="T708" s="207">
        <f>SUM(T709:T716)</f>
        <v>1.69316</v>
      </c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R708" s="208" t="s">
        <v>83</v>
      </c>
      <c r="AT708" s="209" t="s">
        <v>75</v>
      </c>
      <c r="AU708" s="209" t="s">
        <v>81</v>
      </c>
      <c r="AY708" s="208" t="s">
        <v>147</v>
      </c>
      <c r="BK708" s="210">
        <f>SUM(BK709:BK716)</f>
        <v>0</v>
      </c>
    </row>
    <row r="709" spans="1:65" s="2" customFormat="1" ht="24.15" customHeight="1">
      <c r="A709" s="39"/>
      <c r="B709" s="40"/>
      <c r="C709" s="213" t="s">
        <v>1550</v>
      </c>
      <c r="D709" s="213" t="s">
        <v>149</v>
      </c>
      <c r="E709" s="214" t="s">
        <v>1551</v>
      </c>
      <c r="F709" s="215" t="s">
        <v>1552</v>
      </c>
      <c r="G709" s="216" t="s">
        <v>152</v>
      </c>
      <c r="H709" s="217">
        <v>120.94</v>
      </c>
      <c r="I709" s="218"/>
      <c r="J709" s="219">
        <f>ROUND(I709*H709,2)</f>
        <v>0</v>
      </c>
      <c r="K709" s="220"/>
      <c r="L709" s="45"/>
      <c r="M709" s="221" t="s">
        <v>1</v>
      </c>
      <c r="N709" s="222" t="s">
        <v>41</v>
      </c>
      <c r="O709" s="92"/>
      <c r="P709" s="223">
        <f>O709*H709</f>
        <v>0</v>
      </c>
      <c r="Q709" s="223">
        <v>0.01339</v>
      </c>
      <c r="R709" s="223">
        <f>Q709*H709</f>
        <v>1.6193866000000001</v>
      </c>
      <c r="S709" s="223">
        <v>0</v>
      </c>
      <c r="T709" s="224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25" t="s">
        <v>237</v>
      </c>
      <c r="AT709" s="225" t="s">
        <v>149</v>
      </c>
      <c r="AU709" s="225" t="s">
        <v>83</v>
      </c>
      <c r="AY709" s="18" t="s">
        <v>147</v>
      </c>
      <c r="BE709" s="226">
        <f>IF(N709="základní",J709,0)</f>
        <v>0</v>
      </c>
      <c r="BF709" s="226">
        <f>IF(N709="snížená",J709,0)</f>
        <v>0</v>
      </c>
      <c r="BG709" s="226">
        <f>IF(N709="zákl. přenesená",J709,0)</f>
        <v>0</v>
      </c>
      <c r="BH709" s="226">
        <f>IF(N709="sníž. přenesená",J709,0)</f>
        <v>0</v>
      </c>
      <c r="BI709" s="226">
        <f>IF(N709="nulová",J709,0)</f>
        <v>0</v>
      </c>
      <c r="BJ709" s="18" t="s">
        <v>81</v>
      </c>
      <c r="BK709" s="226">
        <f>ROUND(I709*H709,2)</f>
        <v>0</v>
      </c>
      <c r="BL709" s="18" t="s">
        <v>237</v>
      </c>
      <c r="BM709" s="225" t="s">
        <v>1553</v>
      </c>
    </row>
    <row r="710" spans="1:51" s="13" customFormat="1" ht="12">
      <c r="A710" s="13"/>
      <c r="B710" s="227"/>
      <c r="C710" s="228"/>
      <c r="D710" s="229" t="s">
        <v>155</v>
      </c>
      <c r="E710" s="230" t="s">
        <v>1</v>
      </c>
      <c r="F710" s="231" t="s">
        <v>1554</v>
      </c>
      <c r="G710" s="228"/>
      <c r="H710" s="232">
        <v>120.94</v>
      </c>
      <c r="I710" s="233"/>
      <c r="J710" s="228"/>
      <c r="K710" s="228"/>
      <c r="L710" s="234"/>
      <c r="M710" s="235"/>
      <c r="N710" s="236"/>
      <c r="O710" s="236"/>
      <c r="P710" s="236"/>
      <c r="Q710" s="236"/>
      <c r="R710" s="236"/>
      <c r="S710" s="236"/>
      <c r="T710" s="237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8" t="s">
        <v>155</v>
      </c>
      <c r="AU710" s="238" t="s">
        <v>83</v>
      </c>
      <c r="AV710" s="13" t="s">
        <v>83</v>
      </c>
      <c r="AW710" s="13" t="s">
        <v>32</v>
      </c>
      <c r="AX710" s="13" t="s">
        <v>81</v>
      </c>
      <c r="AY710" s="238" t="s">
        <v>147</v>
      </c>
    </row>
    <row r="711" spans="1:65" s="2" customFormat="1" ht="24.15" customHeight="1">
      <c r="A711" s="39"/>
      <c r="B711" s="40"/>
      <c r="C711" s="213" t="s">
        <v>1555</v>
      </c>
      <c r="D711" s="213" t="s">
        <v>149</v>
      </c>
      <c r="E711" s="214" t="s">
        <v>1556</v>
      </c>
      <c r="F711" s="215" t="s">
        <v>1557</v>
      </c>
      <c r="G711" s="216" t="s">
        <v>152</v>
      </c>
      <c r="H711" s="217">
        <v>120.94</v>
      </c>
      <c r="I711" s="218"/>
      <c r="J711" s="219">
        <f>ROUND(I711*H711,2)</f>
        <v>0</v>
      </c>
      <c r="K711" s="220"/>
      <c r="L711" s="45"/>
      <c r="M711" s="221" t="s">
        <v>1</v>
      </c>
      <c r="N711" s="222" t="s">
        <v>41</v>
      </c>
      <c r="O711" s="92"/>
      <c r="P711" s="223">
        <f>O711*H711</f>
        <v>0</v>
      </c>
      <c r="Q711" s="223">
        <v>0</v>
      </c>
      <c r="R711" s="223">
        <f>Q711*H711</f>
        <v>0</v>
      </c>
      <c r="S711" s="223">
        <v>0.014</v>
      </c>
      <c r="T711" s="224">
        <f>S711*H711</f>
        <v>1.69316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5" t="s">
        <v>237</v>
      </c>
      <c r="AT711" s="225" t="s">
        <v>149</v>
      </c>
      <c r="AU711" s="225" t="s">
        <v>83</v>
      </c>
      <c r="AY711" s="18" t="s">
        <v>147</v>
      </c>
      <c r="BE711" s="226">
        <f>IF(N711="základní",J711,0)</f>
        <v>0</v>
      </c>
      <c r="BF711" s="226">
        <f>IF(N711="snížená",J711,0)</f>
        <v>0</v>
      </c>
      <c r="BG711" s="226">
        <f>IF(N711="zákl. přenesená",J711,0)</f>
        <v>0</v>
      </c>
      <c r="BH711" s="226">
        <f>IF(N711="sníž. přenesená",J711,0)</f>
        <v>0</v>
      </c>
      <c r="BI711" s="226">
        <f>IF(N711="nulová",J711,0)</f>
        <v>0</v>
      </c>
      <c r="BJ711" s="18" t="s">
        <v>81</v>
      </c>
      <c r="BK711" s="226">
        <f>ROUND(I711*H711,2)</f>
        <v>0</v>
      </c>
      <c r="BL711" s="18" t="s">
        <v>237</v>
      </c>
      <c r="BM711" s="225" t="s">
        <v>1558</v>
      </c>
    </row>
    <row r="712" spans="1:51" s="13" customFormat="1" ht="12">
      <c r="A712" s="13"/>
      <c r="B712" s="227"/>
      <c r="C712" s="228"/>
      <c r="D712" s="229" t="s">
        <v>155</v>
      </c>
      <c r="E712" s="230" t="s">
        <v>1</v>
      </c>
      <c r="F712" s="231" t="s">
        <v>1559</v>
      </c>
      <c r="G712" s="228"/>
      <c r="H712" s="232">
        <v>120.94</v>
      </c>
      <c r="I712" s="233"/>
      <c r="J712" s="228"/>
      <c r="K712" s="228"/>
      <c r="L712" s="234"/>
      <c r="M712" s="235"/>
      <c r="N712" s="236"/>
      <c r="O712" s="236"/>
      <c r="P712" s="236"/>
      <c r="Q712" s="236"/>
      <c r="R712" s="236"/>
      <c r="S712" s="236"/>
      <c r="T712" s="237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8" t="s">
        <v>155</v>
      </c>
      <c r="AU712" s="238" t="s">
        <v>83</v>
      </c>
      <c r="AV712" s="13" t="s">
        <v>83</v>
      </c>
      <c r="AW712" s="13" t="s">
        <v>32</v>
      </c>
      <c r="AX712" s="13" t="s">
        <v>81</v>
      </c>
      <c r="AY712" s="238" t="s">
        <v>147</v>
      </c>
    </row>
    <row r="713" spans="1:65" s="2" customFormat="1" ht="24.15" customHeight="1">
      <c r="A713" s="39"/>
      <c r="B713" s="40"/>
      <c r="C713" s="213" t="s">
        <v>1560</v>
      </c>
      <c r="D713" s="213" t="s">
        <v>149</v>
      </c>
      <c r="E713" s="214" t="s">
        <v>1561</v>
      </c>
      <c r="F713" s="215" t="s">
        <v>1562</v>
      </c>
      <c r="G713" s="216" t="s">
        <v>167</v>
      </c>
      <c r="H713" s="217">
        <v>2.661</v>
      </c>
      <c r="I713" s="218"/>
      <c r="J713" s="219">
        <f>ROUND(I713*H713,2)</f>
        <v>0</v>
      </c>
      <c r="K713" s="220"/>
      <c r="L713" s="45"/>
      <c r="M713" s="221" t="s">
        <v>1</v>
      </c>
      <c r="N713" s="222" t="s">
        <v>41</v>
      </c>
      <c r="O713" s="92"/>
      <c r="P713" s="223">
        <f>O713*H713</f>
        <v>0</v>
      </c>
      <c r="Q713" s="223">
        <v>0.00281</v>
      </c>
      <c r="R713" s="223">
        <f>Q713*H713</f>
        <v>0.00747741</v>
      </c>
      <c r="S713" s="223">
        <v>0</v>
      </c>
      <c r="T713" s="224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25" t="s">
        <v>237</v>
      </c>
      <c r="AT713" s="225" t="s">
        <v>149</v>
      </c>
      <c r="AU713" s="225" t="s">
        <v>83</v>
      </c>
      <c r="AY713" s="18" t="s">
        <v>147</v>
      </c>
      <c r="BE713" s="226">
        <f>IF(N713="základní",J713,0)</f>
        <v>0</v>
      </c>
      <c r="BF713" s="226">
        <f>IF(N713="snížená",J713,0)</f>
        <v>0</v>
      </c>
      <c r="BG713" s="226">
        <f>IF(N713="zákl. přenesená",J713,0)</f>
        <v>0</v>
      </c>
      <c r="BH713" s="226">
        <f>IF(N713="sníž. přenesená",J713,0)</f>
        <v>0</v>
      </c>
      <c r="BI713" s="226">
        <f>IF(N713="nulová",J713,0)</f>
        <v>0</v>
      </c>
      <c r="BJ713" s="18" t="s">
        <v>81</v>
      </c>
      <c r="BK713" s="226">
        <f>ROUND(I713*H713,2)</f>
        <v>0</v>
      </c>
      <c r="BL713" s="18" t="s">
        <v>237</v>
      </c>
      <c r="BM713" s="225" t="s">
        <v>1563</v>
      </c>
    </row>
    <row r="714" spans="1:51" s="13" customFormat="1" ht="12">
      <c r="A714" s="13"/>
      <c r="B714" s="227"/>
      <c r="C714" s="228"/>
      <c r="D714" s="229" t="s">
        <v>155</v>
      </c>
      <c r="E714" s="230" t="s">
        <v>1</v>
      </c>
      <c r="F714" s="231" t="s">
        <v>1564</v>
      </c>
      <c r="G714" s="228"/>
      <c r="H714" s="232">
        <v>2.661</v>
      </c>
      <c r="I714" s="233"/>
      <c r="J714" s="228"/>
      <c r="K714" s="228"/>
      <c r="L714" s="234"/>
      <c r="M714" s="235"/>
      <c r="N714" s="236"/>
      <c r="O714" s="236"/>
      <c r="P714" s="236"/>
      <c r="Q714" s="236"/>
      <c r="R714" s="236"/>
      <c r="S714" s="236"/>
      <c r="T714" s="237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8" t="s">
        <v>155</v>
      </c>
      <c r="AU714" s="238" t="s">
        <v>83</v>
      </c>
      <c r="AV714" s="13" t="s">
        <v>83</v>
      </c>
      <c r="AW714" s="13" t="s">
        <v>32</v>
      </c>
      <c r="AX714" s="13" t="s">
        <v>81</v>
      </c>
      <c r="AY714" s="238" t="s">
        <v>147</v>
      </c>
    </row>
    <row r="715" spans="1:65" s="2" customFormat="1" ht="24.15" customHeight="1">
      <c r="A715" s="39"/>
      <c r="B715" s="40"/>
      <c r="C715" s="213" t="s">
        <v>1565</v>
      </c>
      <c r="D715" s="213" t="s">
        <v>149</v>
      </c>
      <c r="E715" s="214" t="s">
        <v>1566</v>
      </c>
      <c r="F715" s="215" t="s">
        <v>1567</v>
      </c>
      <c r="G715" s="216" t="s">
        <v>217</v>
      </c>
      <c r="H715" s="217">
        <v>1.651</v>
      </c>
      <c r="I715" s="218"/>
      <c r="J715" s="219">
        <f>ROUND(I715*H715,2)</f>
        <v>0</v>
      </c>
      <c r="K715" s="220"/>
      <c r="L715" s="45"/>
      <c r="M715" s="221" t="s">
        <v>1</v>
      </c>
      <c r="N715" s="222" t="s">
        <v>41</v>
      </c>
      <c r="O715" s="92"/>
      <c r="P715" s="223">
        <f>O715*H715</f>
        <v>0</v>
      </c>
      <c r="Q715" s="223">
        <v>0</v>
      </c>
      <c r="R715" s="223">
        <f>Q715*H715</f>
        <v>0</v>
      </c>
      <c r="S715" s="223">
        <v>0</v>
      </c>
      <c r="T715" s="224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25" t="s">
        <v>237</v>
      </c>
      <c r="AT715" s="225" t="s">
        <v>149</v>
      </c>
      <c r="AU715" s="225" t="s">
        <v>83</v>
      </c>
      <c r="AY715" s="18" t="s">
        <v>147</v>
      </c>
      <c r="BE715" s="226">
        <f>IF(N715="základní",J715,0)</f>
        <v>0</v>
      </c>
      <c r="BF715" s="226">
        <f>IF(N715="snížená",J715,0)</f>
        <v>0</v>
      </c>
      <c r="BG715" s="226">
        <f>IF(N715="zákl. přenesená",J715,0)</f>
        <v>0</v>
      </c>
      <c r="BH715" s="226">
        <f>IF(N715="sníž. přenesená",J715,0)</f>
        <v>0</v>
      </c>
      <c r="BI715" s="226">
        <f>IF(N715="nulová",J715,0)</f>
        <v>0</v>
      </c>
      <c r="BJ715" s="18" t="s">
        <v>81</v>
      </c>
      <c r="BK715" s="226">
        <f>ROUND(I715*H715,2)</f>
        <v>0</v>
      </c>
      <c r="BL715" s="18" t="s">
        <v>237</v>
      </c>
      <c r="BM715" s="225" t="s">
        <v>1568</v>
      </c>
    </row>
    <row r="716" spans="1:65" s="2" customFormat="1" ht="21.75" customHeight="1">
      <c r="A716" s="39"/>
      <c r="B716" s="40"/>
      <c r="C716" s="213" t="s">
        <v>1569</v>
      </c>
      <c r="D716" s="213" t="s">
        <v>149</v>
      </c>
      <c r="E716" s="214" t="s">
        <v>1570</v>
      </c>
      <c r="F716" s="215" t="s">
        <v>1571</v>
      </c>
      <c r="G716" s="216" t="s">
        <v>152</v>
      </c>
      <c r="H716" s="217">
        <v>120.94</v>
      </c>
      <c r="I716" s="218"/>
      <c r="J716" s="219">
        <f>ROUND(I716*H716,2)</f>
        <v>0</v>
      </c>
      <c r="K716" s="220"/>
      <c r="L716" s="45"/>
      <c r="M716" s="221" t="s">
        <v>1</v>
      </c>
      <c r="N716" s="222" t="s">
        <v>41</v>
      </c>
      <c r="O716" s="92"/>
      <c r="P716" s="223">
        <f>O716*H716</f>
        <v>0</v>
      </c>
      <c r="Q716" s="223">
        <v>0.0002</v>
      </c>
      <c r="R716" s="223">
        <f>Q716*H716</f>
        <v>0.024188</v>
      </c>
      <c r="S716" s="223">
        <v>0</v>
      </c>
      <c r="T716" s="224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5" t="s">
        <v>237</v>
      </c>
      <c r="AT716" s="225" t="s">
        <v>149</v>
      </c>
      <c r="AU716" s="225" t="s">
        <v>83</v>
      </c>
      <c r="AY716" s="18" t="s">
        <v>147</v>
      </c>
      <c r="BE716" s="226">
        <f>IF(N716="základní",J716,0)</f>
        <v>0</v>
      </c>
      <c r="BF716" s="226">
        <f>IF(N716="snížená",J716,0)</f>
        <v>0</v>
      </c>
      <c r="BG716" s="226">
        <f>IF(N716="zákl. přenesená",J716,0)</f>
        <v>0</v>
      </c>
      <c r="BH716" s="226">
        <f>IF(N716="sníž. přenesená",J716,0)</f>
        <v>0</v>
      </c>
      <c r="BI716" s="226">
        <f>IF(N716="nulová",J716,0)</f>
        <v>0</v>
      </c>
      <c r="BJ716" s="18" t="s">
        <v>81</v>
      </c>
      <c r="BK716" s="226">
        <f>ROUND(I716*H716,2)</f>
        <v>0</v>
      </c>
      <c r="BL716" s="18" t="s">
        <v>237</v>
      </c>
      <c r="BM716" s="225" t="s">
        <v>1572</v>
      </c>
    </row>
    <row r="717" spans="1:63" s="12" customFormat="1" ht="22.8" customHeight="1">
      <c r="A717" s="12"/>
      <c r="B717" s="197"/>
      <c r="C717" s="198"/>
      <c r="D717" s="199" t="s">
        <v>75</v>
      </c>
      <c r="E717" s="211" t="s">
        <v>1573</v>
      </c>
      <c r="F717" s="211" t="s">
        <v>1574</v>
      </c>
      <c r="G717" s="198"/>
      <c r="H717" s="198"/>
      <c r="I717" s="201"/>
      <c r="J717" s="212">
        <f>BK717</f>
        <v>0</v>
      </c>
      <c r="K717" s="198"/>
      <c r="L717" s="203"/>
      <c r="M717" s="204"/>
      <c r="N717" s="205"/>
      <c r="O717" s="205"/>
      <c r="P717" s="206">
        <f>SUM(P718:P735)</f>
        <v>0</v>
      </c>
      <c r="Q717" s="205"/>
      <c r="R717" s="206">
        <f>SUM(R718:R735)</f>
        <v>0.5412020200000001</v>
      </c>
      <c r="S717" s="205"/>
      <c r="T717" s="207">
        <f>SUM(T718:T735)</f>
        <v>0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208" t="s">
        <v>83</v>
      </c>
      <c r="AT717" s="209" t="s">
        <v>75</v>
      </c>
      <c r="AU717" s="209" t="s">
        <v>81</v>
      </c>
      <c r="AY717" s="208" t="s">
        <v>147</v>
      </c>
      <c r="BK717" s="210">
        <f>SUM(BK718:BK735)</f>
        <v>0</v>
      </c>
    </row>
    <row r="718" spans="1:65" s="2" customFormat="1" ht="24.15" customHeight="1">
      <c r="A718" s="39"/>
      <c r="B718" s="40"/>
      <c r="C718" s="213" t="s">
        <v>1575</v>
      </c>
      <c r="D718" s="213" t="s">
        <v>149</v>
      </c>
      <c r="E718" s="214" t="s">
        <v>1576</v>
      </c>
      <c r="F718" s="215" t="s">
        <v>1577</v>
      </c>
      <c r="G718" s="216" t="s">
        <v>152</v>
      </c>
      <c r="H718" s="217">
        <v>17.73</v>
      </c>
      <c r="I718" s="218"/>
      <c r="J718" s="219">
        <f>ROUND(I718*H718,2)</f>
        <v>0</v>
      </c>
      <c r="K718" s="220"/>
      <c r="L718" s="45"/>
      <c r="M718" s="221" t="s">
        <v>1</v>
      </c>
      <c r="N718" s="222" t="s">
        <v>41</v>
      </c>
      <c r="O718" s="92"/>
      <c r="P718" s="223">
        <f>O718*H718</f>
        <v>0</v>
      </c>
      <c r="Q718" s="223">
        <v>0.01259</v>
      </c>
      <c r="R718" s="223">
        <f>Q718*H718</f>
        <v>0.22322070000000002</v>
      </c>
      <c r="S718" s="223">
        <v>0</v>
      </c>
      <c r="T718" s="224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25" t="s">
        <v>237</v>
      </c>
      <c r="AT718" s="225" t="s">
        <v>149</v>
      </c>
      <c r="AU718" s="225" t="s">
        <v>83</v>
      </c>
      <c r="AY718" s="18" t="s">
        <v>147</v>
      </c>
      <c r="BE718" s="226">
        <f>IF(N718="základní",J718,0)</f>
        <v>0</v>
      </c>
      <c r="BF718" s="226">
        <f>IF(N718="snížená",J718,0)</f>
        <v>0</v>
      </c>
      <c r="BG718" s="226">
        <f>IF(N718="zákl. přenesená",J718,0)</f>
        <v>0</v>
      </c>
      <c r="BH718" s="226">
        <f>IF(N718="sníž. přenesená",J718,0)</f>
        <v>0</v>
      </c>
      <c r="BI718" s="226">
        <f>IF(N718="nulová",J718,0)</f>
        <v>0</v>
      </c>
      <c r="BJ718" s="18" t="s">
        <v>81</v>
      </c>
      <c r="BK718" s="226">
        <f>ROUND(I718*H718,2)</f>
        <v>0</v>
      </c>
      <c r="BL718" s="18" t="s">
        <v>237</v>
      </c>
      <c r="BM718" s="225" t="s">
        <v>1578</v>
      </c>
    </row>
    <row r="719" spans="1:51" s="13" customFormat="1" ht="12">
      <c r="A719" s="13"/>
      <c r="B719" s="227"/>
      <c r="C719" s="228"/>
      <c r="D719" s="229" t="s">
        <v>155</v>
      </c>
      <c r="E719" s="230" t="s">
        <v>1</v>
      </c>
      <c r="F719" s="231" t="s">
        <v>1579</v>
      </c>
      <c r="G719" s="228"/>
      <c r="H719" s="232">
        <v>17.73</v>
      </c>
      <c r="I719" s="233"/>
      <c r="J719" s="228"/>
      <c r="K719" s="228"/>
      <c r="L719" s="234"/>
      <c r="M719" s="235"/>
      <c r="N719" s="236"/>
      <c r="O719" s="236"/>
      <c r="P719" s="236"/>
      <c r="Q719" s="236"/>
      <c r="R719" s="236"/>
      <c r="S719" s="236"/>
      <c r="T719" s="237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8" t="s">
        <v>155</v>
      </c>
      <c r="AU719" s="238" t="s">
        <v>83</v>
      </c>
      <c r="AV719" s="13" t="s">
        <v>83</v>
      </c>
      <c r="AW719" s="13" t="s">
        <v>32</v>
      </c>
      <c r="AX719" s="13" t="s">
        <v>81</v>
      </c>
      <c r="AY719" s="238" t="s">
        <v>147</v>
      </c>
    </row>
    <row r="720" spans="1:65" s="2" customFormat="1" ht="16.5" customHeight="1">
      <c r="A720" s="39"/>
      <c r="B720" s="40"/>
      <c r="C720" s="213" t="s">
        <v>1580</v>
      </c>
      <c r="D720" s="213" t="s">
        <v>149</v>
      </c>
      <c r="E720" s="214" t="s">
        <v>1581</v>
      </c>
      <c r="F720" s="215" t="s">
        <v>1582</v>
      </c>
      <c r="G720" s="216" t="s">
        <v>152</v>
      </c>
      <c r="H720" s="217">
        <v>17.73</v>
      </c>
      <c r="I720" s="218"/>
      <c r="J720" s="219">
        <f>ROUND(I720*H720,2)</f>
        <v>0</v>
      </c>
      <c r="K720" s="220"/>
      <c r="L720" s="45"/>
      <c r="M720" s="221" t="s">
        <v>1</v>
      </c>
      <c r="N720" s="222" t="s">
        <v>41</v>
      </c>
      <c r="O720" s="92"/>
      <c r="P720" s="223">
        <f>O720*H720</f>
        <v>0</v>
      </c>
      <c r="Q720" s="223">
        <v>0.0001</v>
      </c>
      <c r="R720" s="223">
        <f>Q720*H720</f>
        <v>0.001773</v>
      </c>
      <c r="S720" s="223">
        <v>0</v>
      </c>
      <c r="T720" s="224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25" t="s">
        <v>237</v>
      </c>
      <c r="AT720" s="225" t="s">
        <v>149</v>
      </c>
      <c r="AU720" s="225" t="s">
        <v>83</v>
      </c>
      <c r="AY720" s="18" t="s">
        <v>147</v>
      </c>
      <c r="BE720" s="226">
        <f>IF(N720="základní",J720,0)</f>
        <v>0</v>
      </c>
      <c r="BF720" s="226">
        <f>IF(N720="snížená",J720,0)</f>
        <v>0</v>
      </c>
      <c r="BG720" s="226">
        <f>IF(N720="zákl. přenesená",J720,0)</f>
        <v>0</v>
      </c>
      <c r="BH720" s="226">
        <f>IF(N720="sníž. přenesená",J720,0)</f>
        <v>0</v>
      </c>
      <c r="BI720" s="226">
        <f>IF(N720="nulová",J720,0)</f>
        <v>0</v>
      </c>
      <c r="BJ720" s="18" t="s">
        <v>81</v>
      </c>
      <c r="BK720" s="226">
        <f>ROUND(I720*H720,2)</f>
        <v>0</v>
      </c>
      <c r="BL720" s="18" t="s">
        <v>237</v>
      </c>
      <c r="BM720" s="225" t="s">
        <v>1583</v>
      </c>
    </row>
    <row r="721" spans="1:65" s="2" customFormat="1" ht="16.5" customHeight="1">
      <c r="A721" s="39"/>
      <c r="B721" s="40"/>
      <c r="C721" s="213" t="s">
        <v>1584</v>
      </c>
      <c r="D721" s="213" t="s">
        <v>149</v>
      </c>
      <c r="E721" s="214" t="s">
        <v>1585</v>
      </c>
      <c r="F721" s="215" t="s">
        <v>1586</v>
      </c>
      <c r="G721" s="216" t="s">
        <v>368</v>
      </c>
      <c r="H721" s="217">
        <v>41.43</v>
      </c>
      <c r="I721" s="218"/>
      <c r="J721" s="219">
        <f>ROUND(I721*H721,2)</f>
        <v>0</v>
      </c>
      <c r="K721" s="220"/>
      <c r="L721" s="45"/>
      <c r="M721" s="221" t="s">
        <v>1</v>
      </c>
      <c r="N721" s="222" t="s">
        <v>41</v>
      </c>
      <c r="O721" s="92"/>
      <c r="P721" s="223">
        <f>O721*H721</f>
        <v>0</v>
      </c>
      <c r="Q721" s="223">
        <v>0</v>
      </c>
      <c r="R721" s="223">
        <f>Q721*H721</f>
        <v>0</v>
      </c>
      <c r="S721" s="223">
        <v>0</v>
      </c>
      <c r="T721" s="224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25" t="s">
        <v>237</v>
      </c>
      <c r="AT721" s="225" t="s">
        <v>149</v>
      </c>
      <c r="AU721" s="225" t="s">
        <v>83</v>
      </c>
      <c r="AY721" s="18" t="s">
        <v>147</v>
      </c>
      <c r="BE721" s="226">
        <f>IF(N721="základní",J721,0)</f>
        <v>0</v>
      </c>
      <c r="BF721" s="226">
        <f>IF(N721="snížená",J721,0)</f>
        <v>0</v>
      </c>
      <c r="BG721" s="226">
        <f>IF(N721="zákl. přenesená",J721,0)</f>
        <v>0</v>
      </c>
      <c r="BH721" s="226">
        <f>IF(N721="sníž. přenesená",J721,0)</f>
        <v>0</v>
      </c>
      <c r="BI721" s="226">
        <f>IF(N721="nulová",J721,0)</f>
        <v>0</v>
      </c>
      <c r="BJ721" s="18" t="s">
        <v>81</v>
      </c>
      <c r="BK721" s="226">
        <f>ROUND(I721*H721,2)</f>
        <v>0</v>
      </c>
      <c r="BL721" s="18" t="s">
        <v>237</v>
      </c>
      <c r="BM721" s="225" t="s">
        <v>1587</v>
      </c>
    </row>
    <row r="722" spans="1:51" s="13" customFormat="1" ht="12">
      <c r="A722" s="13"/>
      <c r="B722" s="227"/>
      <c r="C722" s="228"/>
      <c r="D722" s="229" t="s">
        <v>155</v>
      </c>
      <c r="E722" s="230" t="s">
        <v>1</v>
      </c>
      <c r="F722" s="231" t="s">
        <v>1588</v>
      </c>
      <c r="G722" s="228"/>
      <c r="H722" s="232">
        <v>41.43</v>
      </c>
      <c r="I722" s="233"/>
      <c r="J722" s="228"/>
      <c r="K722" s="228"/>
      <c r="L722" s="234"/>
      <c r="M722" s="235"/>
      <c r="N722" s="236"/>
      <c r="O722" s="236"/>
      <c r="P722" s="236"/>
      <c r="Q722" s="236"/>
      <c r="R722" s="236"/>
      <c r="S722" s="236"/>
      <c r="T722" s="237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8" t="s">
        <v>155</v>
      </c>
      <c r="AU722" s="238" t="s">
        <v>83</v>
      </c>
      <c r="AV722" s="13" t="s">
        <v>83</v>
      </c>
      <c r="AW722" s="13" t="s">
        <v>32</v>
      </c>
      <c r="AX722" s="13" t="s">
        <v>81</v>
      </c>
      <c r="AY722" s="238" t="s">
        <v>147</v>
      </c>
    </row>
    <row r="723" spans="1:65" s="2" customFormat="1" ht="21.75" customHeight="1">
      <c r="A723" s="39"/>
      <c r="B723" s="40"/>
      <c r="C723" s="213" t="s">
        <v>1589</v>
      </c>
      <c r="D723" s="213" t="s">
        <v>149</v>
      </c>
      <c r="E723" s="214" t="s">
        <v>1590</v>
      </c>
      <c r="F723" s="215" t="s">
        <v>1591</v>
      </c>
      <c r="G723" s="216" t="s">
        <v>152</v>
      </c>
      <c r="H723" s="217">
        <v>7.89</v>
      </c>
      <c r="I723" s="218"/>
      <c r="J723" s="219">
        <f>ROUND(I723*H723,2)</f>
        <v>0</v>
      </c>
      <c r="K723" s="220"/>
      <c r="L723" s="45"/>
      <c r="M723" s="221" t="s">
        <v>1</v>
      </c>
      <c r="N723" s="222" t="s">
        <v>41</v>
      </c>
      <c r="O723" s="92"/>
      <c r="P723" s="223">
        <f>O723*H723</f>
        <v>0</v>
      </c>
      <c r="Q723" s="223">
        <v>0</v>
      </c>
      <c r="R723" s="223">
        <f>Q723*H723</f>
        <v>0</v>
      </c>
      <c r="S723" s="223">
        <v>0</v>
      </c>
      <c r="T723" s="224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25" t="s">
        <v>237</v>
      </c>
      <c r="AT723" s="225" t="s">
        <v>149</v>
      </c>
      <c r="AU723" s="225" t="s">
        <v>83</v>
      </c>
      <c r="AY723" s="18" t="s">
        <v>147</v>
      </c>
      <c r="BE723" s="226">
        <f>IF(N723="základní",J723,0)</f>
        <v>0</v>
      </c>
      <c r="BF723" s="226">
        <f>IF(N723="snížená",J723,0)</f>
        <v>0</v>
      </c>
      <c r="BG723" s="226">
        <f>IF(N723="zákl. přenesená",J723,0)</f>
        <v>0</v>
      </c>
      <c r="BH723" s="226">
        <f>IF(N723="sníž. přenesená",J723,0)</f>
        <v>0</v>
      </c>
      <c r="BI723" s="226">
        <f>IF(N723="nulová",J723,0)</f>
        <v>0</v>
      </c>
      <c r="BJ723" s="18" t="s">
        <v>81</v>
      </c>
      <c r="BK723" s="226">
        <f>ROUND(I723*H723,2)</f>
        <v>0</v>
      </c>
      <c r="BL723" s="18" t="s">
        <v>237</v>
      </c>
      <c r="BM723" s="225" t="s">
        <v>1592</v>
      </c>
    </row>
    <row r="724" spans="1:51" s="13" customFormat="1" ht="12">
      <c r="A724" s="13"/>
      <c r="B724" s="227"/>
      <c r="C724" s="228"/>
      <c r="D724" s="229" t="s">
        <v>155</v>
      </c>
      <c r="E724" s="230" t="s">
        <v>1</v>
      </c>
      <c r="F724" s="231" t="s">
        <v>1593</v>
      </c>
      <c r="G724" s="228"/>
      <c r="H724" s="232">
        <v>7.89</v>
      </c>
      <c r="I724" s="233"/>
      <c r="J724" s="228"/>
      <c r="K724" s="228"/>
      <c r="L724" s="234"/>
      <c r="M724" s="235"/>
      <c r="N724" s="236"/>
      <c r="O724" s="236"/>
      <c r="P724" s="236"/>
      <c r="Q724" s="236"/>
      <c r="R724" s="236"/>
      <c r="S724" s="236"/>
      <c r="T724" s="237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8" t="s">
        <v>155</v>
      </c>
      <c r="AU724" s="238" t="s">
        <v>83</v>
      </c>
      <c r="AV724" s="13" t="s">
        <v>83</v>
      </c>
      <c r="AW724" s="13" t="s">
        <v>32</v>
      </c>
      <c r="AX724" s="13" t="s">
        <v>81</v>
      </c>
      <c r="AY724" s="238" t="s">
        <v>147</v>
      </c>
    </row>
    <row r="725" spans="1:65" s="2" customFormat="1" ht="21.75" customHeight="1">
      <c r="A725" s="39"/>
      <c r="B725" s="40"/>
      <c r="C725" s="213" t="s">
        <v>1594</v>
      </c>
      <c r="D725" s="213" t="s">
        <v>149</v>
      </c>
      <c r="E725" s="214" t="s">
        <v>1595</v>
      </c>
      <c r="F725" s="215" t="s">
        <v>1596</v>
      </c>
      <c r="G725" s="216" t="s">
        <v>152</v>
      </c>
      <c r="H725" s="217">
        <v>17.73</v>
      </c>
      <c r="I725" s="218"/>
      <c r="J725" s="219">
        <f>ROUND(I725*H725,2)</f>
        <v>0</v>
      </c>
      <c r="K725" s="220"/>
      <c r="L725" s="45"/>
      <c r="M725" s="221" t="s">
        <v>1</v>
      </c>
      <c r="N725" s="222" t="s">
        <v>41</v>
      </c>
      <c r="O725" s="92"/>
      <c r="P725" s="223">
        <f>O725*H725</f>
        <v>0</v>
      </c>
      <c r="Q725" s="223">
        <v>0.0007</v>
      </c>
      <c r="R725" s="223">
        <f>Q725*H725</f>
        <v>0.012411</v>
      </c>
      <c r="S725" s="223">
        <v>0</v>
      </c>
      <c r="T725" s="224">
        <f>S725*H725</f>
        <v>0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25" t="s">
        <v>237</v>
      </c>
      <c r="AT725" s="225" t="s">
        <v>149</v>
      </c>
      <c r="AU725" s="225" t="s">
        <v>83</v>
      </c>
      <c r="AY725" s="18" t="s">
        <v>147</v>
      </c>
      <c r="BE725" s="226">
        <f>IF(N725="základní",J725,0)</f>
        <v>0</v>
      </c>
      <c r="BF725" s="226">
        <f>IF(N725="snížená",J725,0)</f>
        <v>0</v>
      </c>
      <c r="BG725" s="226">
        <f>IF(N725="zákl. přenesená",J725,0)</f>
        <v>0</v>
      </c>
      <c r="BH725" s="226">
        <f>IF(N725="sníž. přenesená",J725,0)</f>
        <v>0</v>
      </c>
      <c r="BI725" s="226">
        <f>IF(N725="nulová",J725,0)</f>
        <v>0</v>
      </c>
      <c r="BJ725" s="18" t="s">
        <v>81</v>
      </c>
      <c r="BK725" s="226">
        <f>ROUND(I725*H725,2)</f>
        <v>0</v>
      </c>
      <c r="BL725" s="18" t="s">
        <v>237</v>
      </c>
      <c r="BM725" s="225" t="s">
        <v>1597</v>
      </c>
    </row>
    <row r="726" spans="1:65" s="2" customFormat="1" ht="24.15" customHeight="1">
      <c r="A726" s="39"/>
      <c r="B726" s="40"/>
      <c r="C726" s="213" t="s">
        <v>1598</v>
      </c>
      <c r="D726" s="213" t="s">
        <v>149</v>
      </c>
      <c r="E726" s="214" t="s">
        <v>1599</v>
      </c>
      <c r="F726" s="215" t="s">
        <v>1600</v>
      </c>
      <c r="G726" s="216" t="s">
        <v>152</v>
      </c>
      <c r="H726" s="217">
        <v>1.635</v>
      </c>
      <c r="I726" s="218"/>
      <c r="J726" s="219">
        <f>ROUND(I726*H726,2)</f>
        <v>0</v>
      </c>
      <c r="K726" s="220"/>
      <c r="L726" s="45"/>
      <c r="M726" s="221" t="s">
        <v>1</v>
      </c>
      <c r="N726" s="222" t="s">
        <v>41</v>
      </c>
      <c r="O726" s="92"/>
      <c r="P726" s="223">
        <f>O726*H726</f>
        <v>0</v>
      </c>
      <c r="Q726" s="223">
        <v>0.0171</v>
      </c>
      <c r="R726" s="223">
        <f>Q726*H726</f>
        <v>0.0279585</v>
      </c>
      <c r="S726" s="223">
        <v>0</v>
      </c>
      <c r="T726" s="224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25" t="s">
        <v>237</v>
      </c>
      <c r="AT726" s="225" t="s">
        <v>149</v>
      </c>
      <c r="AU726" s="225" t="s">
        <v>83</v>
      </c>
      <c r="AY726" s="18" t="s">
        <v>147</v>
      </c>
      <c r="BE726" s="226">
        <f>IF(N726="základní",J726,0)</f>
        <v>0</v>
      </c>
      <c r="BF726" s="226">
        <f>IF(N726="snížená",J726,0)</f>
        <v>0</v>
      </c>
      <c r="BG726" s="226">
        <f>IF(N726="zákl. přenesená",J726,0)</f>
        <v>0</v>
      </c>
      <c r="BH726" s="226">
        <f>IF(N726="sníž. přenesená",J726,0)</f>
        <v>0</v>
      </c>
      <c r="BI726" s="226">
        <f>IF(N726="nulová",J726,0)</f>
        <v>0</v>
      </c>
      <c r="BJ726" s="18" t="s">
        <v>81</v>
      </c>
      <c r="BK726" s="226">
        <f>ROUND(I726*H726,2)</f>
        <v>0</v>
      </c>
      <c r="BL726" s="18" t="s">
        <v>237</v>
      </c>
      <c r="BM726" s="225" t="s">
        <v>1601</v>
      </c>
    </row>
    <row r="727" spans="1:51" s="13" customFormat="1" ht="12">
      <c r="A727" s="13"/>
      <c r="B727" s="227"/>
      <c r="C727" s="228"/>
      <c r="D727" s="229" t="s">
        <v>155</v>
      </c>
      <c r="E727" s="230" t="s">
        <v>1</v>
      </c>
      <c r="F727" s="231" t="s">
        <v>1602</v>
      </c>
      <c r="G727" s="228"/>
      <c r="H727" s="232">
        <v>1.635</v>
      </c>
      <c r="I727" s="233"/>
      <c r="J727" s="228"/>
      <c r="K727" s="228"/>
      <c r="L727" s="234"/>
      <c r="M727" s="235"/>
      <c r="N727" s="236"/>
      <c r="O727" s="236"/>
      <c r="P727" s="236"/>
      <c r="Q727" s="236"/>
      <c r="R727" s="236"/>
      <c r="S727" s="236"/>
      <c r="T727" s="237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38" t="s">
        <v>155</v>
      </c>
      <c r="AU727" s="238" t="s">
        <v>83</v>
      </c>
      <c r="AV727" s="13" t="s">
        <v>83</v>
      </c>
      <c r="AW727" s="13" t="s">
        <v>32</v>
      </c>
      <c r="AX727" s="13" t="s">
        <v>81</v>
      </c>
      <c r="AY727" s="238" t="s">
        <v>147</v>
      </c>
    </row>
    <row r="728" spans="1:65" s="2" customFormat="1" ht="24.15" customHeight="1">
      <c r="A728" s="39"/>
      <c r="B728" s="40"/>
      <c r="C728" s="213" t="s">
        <v>1603</v>
      </c>
      <c r="D728" s="213" t="s">
        <v>149</v>
      </c>
      <c r="E728" s="214" t="s">
        <v>1604</v>
      </c>
      <c r="F728" s="215" t="s">
        <v>1605</v>
      </c>
      <c r="G728" s="216" t="s">
        <v>320</v>
      </c>
      <c r="H728" s="217">
        <v>1</v>
      </c>
      <c r="I728" s="218"/>
      <c r="J728" s="219">
        <f>ROUND(I728*H728,2)</f>
        <v>0</v>
      </c>
      <c r="K728" s="220"/>
      <c r="L728" s="45"/>
      <c r="M728" s="221" t="s">
        <v>1</v>
      </c>
      <c r="N728" s="222" t="s">
        <v>41</v>
      </c>
      <c r="O728" s="92"/>
      <c r="P728" s="223">
        <f>O728*H728</f>
        <v>0</v>
      </c>
      <c r="Q728" s="223">
        <v>0.02574</v>
      </c>
      <c r="R728" s="223">
        <f>Q728*H728</f>
        <v>0.02574</v>
      </c>
      <c r="S728" s="223">
        <v>0</v>
      </c>
      <c r="T728" s="224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25" t="s">
        <v>237</v>
      </c>
      <c r="AT728" s="225" t="s">
        <v>149</v>
      </c>
      <c r="AU728" s="225" t="s">
        <v>83</v>
      </c>
      <c r="AY728" s="18" t="s">
        <v>147</v>
      </c>
      <c r="BE728" s="226">
        <f>IF(N728="základní",J728,0)</f>
        <v>0</v>
      </c>
      <c r="BF728" s="226">
        <f>IF(N728="snížená",J728,0)</f>
        <v>0</v>
      </c>
      <c r="BG728" s="226">
        <f>IF(N728="zákl. přenesená",J728,0)</f>
        <v>0</v>
      </c>
      <c r="BH728" s="226">
        <f>IF(N728="sníž. přenesená",J728,0)</f>
        <v>0</v>
      </c>
      <c r="BI728" s="226">
        <f>IF(N728="nulová",J728,0)</f>
        <v>0</v>
      </c>
      <c r="BJ728" s="18" t="s">
        <v>81</v>
      </c>
      <c r="BK728" s="226">
        <f>ROUND(I728*H728,2)</f>
        <v>0</v>
      </c>
      <c r="BL728" s="18" t="s">
        <v>237</v>
      </c>
      <c r="BM728" s="225" t="s">
        <v>1606</v>
      </c>
    </row>
    <row r="729" spans="1:65" s="2" customFormat="1" ht="33" customHeight="1">
      <c r="A729" s="39"/>
      <c r="B729" s="40"/>
      <c r="C729" s="213" t="s">
        <v>1607</v>
      </c>
      <c r="D729" s="213" t="s">
        <v>149</v>
      </c>
      <c r="E729" s="214" t="s">
        <v>1608</v>
      </c>
      <c r="F729" s="215" t="s">
        <v>1609</v>
      </c>
      <c r="G729" s="216" t="s">
        <v>152</v>
      </c>
      <c r="H729" s="217">
        <v>94.03</v>
      </c>
      <c r="I729" s="218"/>
      <c r="J729" s="219">
        <f>ROUND(I729*H729,2)</f>
        <v>0</v>
      </c>
      <c r="K729" s="220"/>
      <c r="L729" s="45"/>
      <c r="M729" s="221" t="s">
        <v>1</v>
      </c>
      <c r="N729" s="222" t="s">
        <v>41</v>
      </c>
      <c r="O729" s="92"/>
      <c r="P729" s="223">
        <f>O729*H729</f>
        <v>0</v>
      </c>
      <c r="Q729" s="223">
        <v>0.00117</v>
      </c>
      <c r="R729" s="223">
        <f>Q729*H729</f>
        <v>0.1100151</v>
      </c>
      <c r="S729" s="223">
        <v>0</v>
      </c>
      <c r="T729" s="224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25" t="s">
        <v>237</v>
      </c>
      <c r="AT729" s="225" t="s">
        <v>149</v>
      </c>
      <c r="AU729" s="225" t="s">
        <v>83</v>
      </c>
      <c r="AY729" s="18" t="s">
        <v>147</v>
      </c>
      <c r="BE729" s="226">
        <f>IF(N729="základní",J729,0)</f>
        <v>0</v>
      </c>
      <c r="BF729" s="226">
        <f>IF(N729="snížená",J729,0)</f>
        <v>0</v>
      </c>
      <c r="BG729" s="226">
        <f>IF(N729="zákl. přenesená",J729,0)</f>
        <v>0</v>
      </c>
      <c r="BH729" s="226">
        <f>IF(N729="sníž. přenesená",J729,0)</f>
        <v>0</v>
      </c>
      <c r="BI729" s="226">
        <f>IF(N729="nulová",J729,0)</f>
        <v>0</v>
      </c>
      <c r="BJ729" s="18" t="s">
        <v>81</v>
      </c>
      <c r="BK729" s="226">
        <f>ROUND(I729*H729,2)</f>
        <v>0</v>
      </c>
      <c r="BL729" s="18" t="s">
        <v>237</v>
      </c>
      <c r="BM729" s="225" t="s">
        <v>1610</v>
      </c>
    </row>
    <row r="730" spans="1:51" s="13" customFormat="1" ht="12">
      <c r="A730" s="13"/>
      <c r="B730" s="227"/>
      <c r="C730" s="228"/>
      <c r="D730" s="229" t="s">
        <v>155</v>
      </c>
      <c r="E730" s="230" t="s">
        <v>1</v>
      </c>
      <c r="F730" s="231" t="s">
        <v>1611</v>
      </c>
      <c r="G730" s="228"/>
      <c r="H730" s="232">
        <v>94.03</v>
      </c>
      <c r="I730" s="233"/>
      <c r="J730" s="228"/>
      <c r="K730" s="228"/>
      <c r="L730" s="234"/>
      <c r="M730" s="235"/>
      <c r="N730" s="236"/>
      <c r="O730" s="236"/>
      <c r="P730" s="236"/>
      <c r="Q730" s="236"/>
      <c r="R730" s="236"/>
      <c r="S730" s="236"/>
      <c r="T730" s="237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8" t="s">
        <v>155</v>
      </c>
      <c r="AU730" s="238" t="s">
        <v>83</v>
      </c>
      <c r="AV730" s="13" t="s">
        <v>83</v>
      </c>
      <c r="AW730" s="13" t="s">
        <v>32</v>
      </c>
      <c r="AX730" s="13" t="s">
        <v>81</v>
      </c>
      <c r="AY730" s="238" t="s">
        <v>147</v>
      </c>
    </row>
    <row r="731" spans="1:65" s="2" customFormat="1" ht="24.15" customHeight="1">
      <c r="A731" s="39"/>
      <c r="B731" s="40"/>
      <c r="C731" s="260" t="s">
        <v>1612</v>
      </c>
      <c r="D731" s="260" t="s">
        <v>263</v>
      </c>
      <c r="E731" s="261" t="s">
        <v>1613</v>
      </c>
      <c r="F731" s="262" t="s">
        <v>1614</v>
      </c>
      <c r="G731" s="263" t="s">
        <v>152</v>
      </c>
      <c r="H731" s="264">
        <v>98.732</v>
      </c>
      <c r="I731" s="265"/>
      <c r="J731" s="266">
        <f>ROUND(I731*H731,2)</f>
        <v>0</v>
      </c>
      <c r="K731" s="267"/>
      <c r="L731" s="268"/>
      <c r="M731" s="269" t="s">
        <v>1</v>
      </c>
      <c r="N731" s="270" t="s">
        <v>41</v>
      </c>
      <c r="O731" s="92"/>
      <c r="P731" s="223">
        <f>O731*H731</f>
        <v>0</v>
      </c>
      <c r="Q731" s="223">
        <v>0.00121</v>
      </c>
      <c r="R731" s="223">
        <f>Q731*H731</f>
        <v>0.11946572</v>
      </c>
      <c r="S731" s="223">
        <v>0</v>
      </c>
      <c r="T731" s="224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25" t="s">
        <v>296</v>
      </c>
      <c r="AT731" s="225" t="s">
        <v>263</v>
      </c>
      <c r="AU731" s="225" t="s">
        <v>83</v>
      </c>
      <c r="AY731" s="18" t="s">
        <v>147</v>
      </c>
      <c r="BE731" s="226">
        <f>IF(N731="základní",J731,0)</f>
        <v>0</v>
      </c>
      <c r="BF731" s="226">
        <f>IF(N731="snížená",J731,0)</f>
        <v>0</v>
      </c>
      <c r="BG731" s="226">
        <f>IF(N731="zákl. přenesená",J731,0)</f>
        <v>0</v>
      </c>
      <c r="BH731" s="226">
        <f>IF(N731="sníž. přenesená",J731,0)</f>
        <v>0</v>
      </c>
      <c r="BI731" s="226">
        <f>IF(N731="nulová",J731,0)</f>
        <v>0</v>
      </c>
      <c r="BJ731" s="18" t="s">
        <v>81</v>
      </c>
      <c r="BK731" s="226">
        <f>ROUND(I731*H731,2)</f>
        <v>0</v>
      </c>
      <c r="BL731" s="18" t="s">
        <v>237</v>
      </c>
      <c r="BM731" s="225" t="s">
        <v>1615</v>
      </c>
    </row>
    <row r="732" spans="1:51" s="13" customFormat="1" ht="12">
      <c r="A732" s="13"/>
      <c r="B732" s="227"/>
      <c r="C732" s="228"/>
      <c r="D732" s="229" t="s">
        <v>155</v>
      </c>
      <c r="E732" s="228"/>
      <c r="F732" s="231" t="s">
        <v>1616</v>
      </c>
      <c r="G732" s="228"/>
      <c r="H732" s="232">
        <v>98.732</v>
      </c>
      <c r="I732" s="233"/>
      <c r="J732" s="228"/>
      <c r="K732" s="228"/>
      <c r="L732" s="234"/>
      <c r="M732" s="235"/>
      <c r="N732" s="236"/>
      <c r="O732" s="236"/>
      <c r="P732" s="236"/>
      <c r="Q732" s="236"/>
      <c r="R732" s="236"/>
      <c r="S732" s="236"/>
      <c r="T732" s="237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38" t="s">
        <v>155</v>
      </c>
      <c r="AU732" s="238" t="s">
        <v>83</v>
      </c>
      <c r="AV732" s="13" t="s">
        <v>83</v>
      </c>
      <c r="AW732" s="13" t="s">
        <v>4</v>
      </c>
      <c r="AX732" s="13" t="s">
        <v>81</v>
      </c>
      <c r="AY732" s="238" t="s">
        <v>147</v>
      </c>
    </row>
    <row r="733" spans="1:65" s="2" customFormat="1" ht="24.15" customHeight="1">
      <c r="A733" s="39"/>
      <c r="B733" s="40"/>
      <c r="C733" s="213" t="s">
        <v>1617</v>
      </c>
      <c r="D733" s="213" t="s">
        <v>149</v>
      </c>
      <c r="E733" s="214" t="s">
        <v>1618</v>
      </c>
      <c r="F733" s="215" t="s">
        <v>1619</v>
      </c>
      <c r="G733" s="216" t="s">
        <v>368</v>
      </c>
      <c r="H733" s="217">
        <v>103.09</v>
      </c>
      <c r="I733" s="218"/>
      <c r="J733" s="219">
        <f>ROUND(I733*H733,2)</f>
        <v>0</v>
      </c>
      <c r="K733" s="220"/>
      <c r="L733" s="45"/>
      <c r="M733" s="221" t="s">
        <v>1</v>
      </c>
      <c r="N733" s="222" t="s">
        <v>41</v>
      </c>
      <c r="O733" s="92"/>
      <c r="P733" s="223">
        <f>O733*H733</f>
        <v>0</v>
      </c>
      <c r="Q733" s="223">
        <v>0.0002</v>
      </c>
      <c r="R733" s="223">
        <f>Q733*H733</f>
        <v>0.020618</v>
      </c>
      <c r="S733" s="223">
        <v>0</v>
      </c>
      <c r="T733" s="224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25" t="s">
        <v>237</v>
      </c>
      <c r="AT733" s="225" t="s">
        <v>149</v>
      </c>
      <c r="AU733" s="225" t="s">
        <v>83</v>
      </c>
      <c r="AY733" s="18" t="s">
        <v>147</v>
      </c>
      <c r="BE733" s="226">
        <f>IF(N733="základní",J733,0)</f>
        <v>0</v>
      </c>
      <c r="BF733" s="226">
        <f>IF(N733="snížená",J733,0)</f>
        <v>0</v>
      </c>
      <c r="BG733" s="226">
        <f>IF(N733="zákl. přenesená",J733,0)</f>
        <v>0</v>
      </c>
      <c r="BH733" s="226">
        <f>IF(N733="sníž. přenesená",J733,0)</f>
        <v>0</v>
      </c>
      <c r="BI733" s="226">
        <f>IF(N733="nulová",J733,0)</f>
        <v>0</v>
      </c>
      <c r="BJ733" s="18" t="s">
        <v>81</v>
      </c>
      <c r="BK733" s="226">
        <f>ROUND(I733*H733,2)</f>
        <v>0</v>
      </c>
      <c r="BL733" s="18" t="s">
        <v>237</v>
      </c>
      <c r="BM733" s="225" t="s">
        <v>1620</v>
      </c>
    </row>
    <row r="734" spans="1:51" s="13" customFormat="1" ht="12">
      <c r="A734" s="13"/>
      <c r="B734" s="227"/>
      <c r="C734" s="228"/>
      <c r="D734" s="229" t="s">
        <v>155</v>
      </c>
      <c r="E734" s="230" t="s">
        <v>1</v>
      </c>
      <c r="F734" s="231" t="s">
        <v>1621</v>
      </c>
      <c r="G734" s="228"/>
      <c r="H734" s="232">
        <v>103.09</v>
      </c>
      <c r="I734" s="233"/>
      <c r="J734" s="228"/>
      <c r="K734" s="228"/>
      <c r="L734" s="234"/>
      <c r="M734" s="235"/>
      <c r="N734" s="236"/>
      <c r="O734" s="236"/>
      <c r="P734" s="236"/>
      <c r="Q734" s="236"/>
      <c r="R734" s="236"/>
      <c r="S734" s="236"/>
      <c r="T734" s="237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8" t="s">
        <v>155</v>
      </c>
      <c r="AU734" s="238" t="s">
        <v>83</v>
      </c>
      <c r="AV734" s="13" t="s">
        <v>83</v>
      </c>
      <c r="AW734" s="13" t="s">
        <v>32</v>
      </c>
      <c r="AX734" s="13" t="s">
        <v>81</v>
      </c>
      <c r="AY734" s="238" t="s">
        <v>147</v>
      </c>
    </row>
    <row r="735" spans="1:65" s="2" customFormat="1" ht="24.15" customHeight="1">
      <c r="A735" s="39"/>
      <c r="B735" s="40"/>
      <c r="C735" s="213" t="s">
        <v>1622</v>
      </c>
      <c r="D735" s="213" t="s">
        <v>149</v>
      </c>
      <c r="E735" s="214" t="s">
        <v>1623</v>
      </c>
      <c r="F735" s="215" t="s">
        <v>1624</v>
      </c>
      <c r="G735" s="216" t="s">
        <v>217</v>
      </c>
      <c r="H735" s="217">
        <v>0.541</v>
      </c>
      <c r="I735" s="218"/>
      <c r="J735" s="219">
        <f>ROUND(I735*H735,2)</f>
        <v>0</v>
      </c>
      <c r="K735" s="220"/>
      <c r="L735" s="45"/>
      <c r="M735" s="221" t="s">
        <v>1</v>
      </c>
      <c r="N735" s="222" t="s">
        <v>41</v>
      </c>
      <c r="O735" s="92"/>
      <c r="P735" s="223">
        <f>O735*H735</f>
        <v>0</v>
      </c>
      <c r="Q735" s="223">
        <v>0</v>
      </c>
      <c r="R735" s="223">
        <f>Q735*H735</f>
        <v>0</v>
      </c>
      <c r="S735" s="223">
        <v>0</v>
      </c>
      <c r="T735" s="224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25" t="s">
        <v>237</v>
      </c>
      <c r="AT735" s="225" t="s">
        <v>149</v>
      </c>
      <c r="AU735" s="225" t="s">
        <v>83</v>
      </c>
      <c r="AY735" s="18" t="s">
        <v>147</v>
      </c>
      <c r="BE735" s="226">
        <f>IF(N735="základní",J735,0)</f>
        <v>0</v>
      </c>
      <c r="BF735" s="226">
        <f>IF(N735="snížená",J735,0)</f>
        <v>0</v>
      </c>
      <c r="BG735" s="226">
        <f>IF(N735="zákl. přenesená",J735,0)</f>
        <v>0</v>
      </c>
      <c r="BH735" s="226">
        <f>IF(N735="sníž. přenesená",J735,0)</f>
        <v>0</v>
      </c>
      <c r="BI735" s="226">
        <f>IF(N735="nulová",J735,0)</f>
        <v>0</v>
      </c>
      <c r="BJ735" s="18" t="s">
        <v>81</v>
      </c>
      <c r="BK735" s="226">
        <f>ROUND(I735*H735,2)</f>
        <v>0</v>
      </c>
      <c r="BL735" s="18" t="s">
        <v>237</v>
      </c>
      <c r="BM735" s="225" t="s">
        <v>1625</v>
      </c>
    </row>
    <row r="736" spans="1:63" s="12" customFormat="1" ht="22.8" customHeight="1">
      <c r="A736" s="12"/>
      <c r="B736" s="197"/>
      <c r="C736" s="198"/>
      <c r="D736" s="199" t="s">
        <v>75</v>
      </c>
      <c r="E736" s="211" t="s">
        <v>1626</v>
      </c>
      <c r="F736" s="211" t="s">
        <v>1627</v>
      </c>
      <c r="G736" s="198"/>
      <c r="H736" s="198"/>
      <c r="I736" s="201"/>
      <c r="J736" s="212">
        <f>BK736</f>
        <v>0</v>
      </c>
      <c r="K736" s="198"/>
      <c r="L736" s="203"/>
      <c r="M736" s="204"/>
      <c r="N736" s="205"/>
      <c r="O736" s="205"/>
      <c r="P736" s="206">
        <f>SUM(P737:P740)</f>
        <v>0</v>
      </c>
      <c r="Q736" s="205"/>
      <c r="R736" s="206">
        <f>SUM(R737:R740)</f>
        <v>0.030525000000000004</v>
      </c>
      <c r="S736" s="205"/>
      <c r="T736" s="207">
        <f>SUM(T737:T740)</f>
        <v>0.028473500000000002</v>
      </c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R736" s="208" t="s">
        <v>83</v>
      </c>
      <c r="AT736" s="209" t="s">
        <v>75</v>
      </c>
      <c r="AU736" s="209" t="s">
        <v>81</v>
      </c>
      <c r="AY736" s="208" t="s">
        <v>147</v>
      </c>
      <c r="BK736" s="210">
        <f>SUM(BK737:BK740)</f>
        <v>0</v>
      </c>
    </row>
    <row r="737" spans="1:65" s="2" customFormat="1" ht="16.5" customHeight="1">
      <c r="A737" s="39"/>
      <c r="B737" s="40"/>
      <c r="C737" s="213" t="s">
        <v>1628</v>
      </c>
      <c r="D737" s="213" t="s">
        <v>149</v>
      </c>
      <c r="E737" s="214" t="s">
        <v>1629</v>
      </c>
      <c r="F737" s="215" t="s">
        <v>1630</v>
      </c>
      <c r="G737" s="216" t="s">
        <v>368</v>
      </c>
      <c r="H737" s="217">
        <v>17.05</v>
      </c>
      <c r="I737" s="218"/>
      <c r="J737" s="219">
        <f>ROUND(I737*H737,2)</f>
        <v>0</v>
      </c>
      <c r="K737" s="220"/>
      <c r="L737" s="45"/>
      <c r="M737" s="221" t="s">
        <v>1</v>
      </c>
      <c r="N737" s="222" t="s">
        <v>41</v>
      </c>
      <c r="O737" s="92"/>
      <c r="P737" s="223">
        <f>O737*H737</f>
        <v>0</v>
      </c>
      <c r="Q737" s="223">
        <v>0</v>
      </c>
      <c r="R737" s="223">
        <f>Q737*H737</f>
        <v>0</v>
      </c>
      <c r="S737" s="223">
        <v>0.00167</v>
      </c>
      <c r="T737" s="224">
        <f>S737*H737</f>
        <v>0.028473500000000002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25" t="s">
        <v>237</v>
      </c>
      <c r="AT737" s="225" t="s">
        <v>149</v>
      </c>
      <c r="AU737" s="225" t="s">
        <v>83</v>
      </c>
      <c r="AY737" s="18" t="s">
        <v>147</v>
      </c>
      <c r="BE737" s="226">
        <f>IF(N737="základní",J737,0)</f>
        <v>0</v>
      </c>
      <c r="BF737" s="226">
        <f>IF(N737="snížená",J737,0)</f>
        <v>0</v>
      </c>
      <c r="BG737" s="226">
        <f>IF(N737="zákl. přenesená",J737,0)</f>
        <v>0</v>
      </c>
      <c r="BH737" s="226">
        <f>IF(N737="sníž. přenesená",J737,0)</f>
        <v>0</v>
      </c>
      <c r="BI737" s="226">
        <f>IF(N737="nulová",J737,0)</f>
        <v>0</v>
      </c>
      <c r="BJ737" s="18" t="s">
        <v>81</v>
      </c>
      <c r="BK737" s="226">
        <f>ROUND(I737*H737,2)</f>
        <v>0</v>
      </c>
      <c r="BL737" s="18" t="s">
        <v>237</v>
      </c>
      <c r="BM737" s="225" t="s">
        <v>1631</v>
      </c>
    </row>
    <row r="738" spans="1:51" s="13" customFormat="1" ht="12">
      <c r="A738" s="13"/>
      <c r="B738" s="227"/>
      <c r="C738" s="228"/>
      <c r="D738" s="229" t="s">
        <v>155</v>
      </c>
      <c r="E738" s="230" t="s">
        <v>1</v>
      </c>
      <c r="F738" s="231" t="s">
        <v>1632</v>
      </c>
      <c r="G738" s="228"/>
      <c r="H738" s="232">
        <v>17.05</v>
      </c>
      <c r="I738" s="233"/>
      <c r="J738" s="228"/>
      <c r="K738" s="228"/>
      <c r="L738" s="234"/>
      <c r="M738" s="235"/>
      <c r="N738" s="236"/>
      <c r="O738" s="236"/>
      <c r="P738" s="236"/>
      <c r="Q738" s="236"/>
      <c r="R738" s="236"/>
      <c r="S738" s="236"/>
      <c r="T738" s="237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8" t="s">
        <v>155</v>
      </c>
      <c r="AU738" s="238" t="s">
        <v>83</v>
      </c>
      <c r="AV738" s="13" t="s">
        <v>83</v>
      </c>
      <c r="AW738" s="13" t="s">
        <v>32</v>
      </c>
      <c r="AX738" s="13" t="s">
        <v>81</v>
      </c>
      <c r="AY738" s="238" t="s">
        <v>147</v>
      </c>
    </row>
    <row r="739" spans="1:65" s="2" customFormat="1" ht="24.15" customHeight="1">
      <c r="A739" s="39"/>
      <c r="B739" s="40"/>
      <c r="C739" s="213" t="s">
        <v>1633</v>
      </c>
      <c r="D739" s="213" t="s">
        <v>149</v>
      </c>
      <c r="E739" s="214" t="s">
        <v>1634</v>
      </c>
      <c r="F739" s="215" t="s">
        <v>1635</v>
      </c>
      <c r="G739" s="216" t="s">
        <v>368</v>
      </c>
      <c r="H739" s="217">
        <v>13.75</v>
      </c>
      <c r="I739" s="218"/>
      <c r="J739" s="219">
        <f>ROUND(I739*H739,2)</f>
        <v>0</v>
      </c>
      <c r="K739" s="220"/>
      <c r="L739" s="45"/>
      <c r="M739" s="221" t="s">
        <v>1</v>
      </c>
      <c r="N739" s="222" t="s">
        <v>41</v>
      </c>
      <c r="O739" s="92"/>
      <c r="P739" s="223">
        <f>O739*H739</f>
        <v>0</v>
      </c>
      <c r="Q739" s="223">
        <v>0.00222</v>
      </c>
      <c r="R739" s="223">
        <f>Q739*H739</f>
        <v>0.030525000000000004</v>
      </c>
      <c r="S739" s="223">
        <v>0</v>
      </c>
      <c r="T739" s="224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25" t="s">
        <v>237</v>
      </c>
      <c r="AT739" s="225" t="s">
        <v>149</v>
      </c>
      <c r="AU739" s="225" t="s">
        <v>83</v>
      </c>
      <c r="AY739" s="18" t="s">
        <v>147</v>
      </c>
      <c r="BE739" s="226">
        <f>IF(N739="základní",J739,0)</f>
        <v>0</v>
      </c>
      <c r="BF739" s="226">
        <f>IF(N739="snížená",J739,0)</f>
        <v>0</v>
      </c>
      <c r="BG739" s="226">
        <f>IF(N739="zákl. přenesená",J739,0)</f>
        <v>0</v>
      </c>
      <c r="BH739" s="226">
        <f>IF(N739="sníž. přenesená",J739,0)</f>
        <v>0</v>
      </c>
      <c r="BI739" s="226">
        <f>IF(N739="nulová",J739,0)</f>
        <v>0</v>
      </c>
      <c r="BJ739" s="18" t="s">
        <v>81</v>
      </c>
      <c r="BK739" s="226">
        <f>ROUND(I739*H739,2)</f>
        <v>0</v>
      </c>
      <c r="BL739" s="18" t="s">
        <v>237</v>
      </c>
      <c r="BM739" s="225" t="s">
        <v>1636</v>
      </c>
    </row>
    <row r="740" spans="1:51" s="13" customFormat="1" ht="12">
      <c r="A740" s="13"/>
      <c r="B740" s="227"/>
      <c r="C740" s="228"/>
      <c r="D740" s="229" t="s">
        <v>155</v>
      </c>
      <c r="E740" s="230" t="s">
        <v>1</v>
      </c>
      <c r="F740" s="231" t="s">
        <v>577</v>
      </c>
      <c r="G740" s="228"/>
      <c r="H740" s="232">
        <v>13.75</v>
      </c>
      <c r="I740" s="233"/>
      <c r="J740" s="228"/>
      <c r="K740" s="228"/>
      <c r="L740" s="234"/>
      <c r="M740" s="235"/>
      <c r="N740" s="236"/>
      <c r="O740" s="236"/>
      <c r="P740" s="236"/>
      <c r="Q740" s="236"/>
      <c r="R740" s="236"/>
      <c r="S740" s="236"/>
      <c r="T740" s="237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8" t="s">
        <v>155</v>
      </c>
      <c r="AU740" s="238" t="s">
        <v>83</v>
      </c>
      <c r="AV740" s="13" t="s">
        <v>83</v>
      </c>
      <c r="AW740" s="13" t="s">
        <v>32</v>
      </c>
      <c r="AX740" s="13" t="s">
        <v>81</v>
      </c>
      <c r="AY740" s="238" t="s">
        <v>147</v>
      </c>
    </row>
    <row r="741" spans="1:63" s="12" customFormat="1" ht="22.8" customHeight="1">
      <c r="A741" s="12"/>
      <c r="B741" s="197"/>
      <c r="C741" s="198"/>
      <c r="D741" s="199" t="s">
        <v>75</v>
      </c>
      <c r="E741" s="211" t="s">
        <v>1637</v>
      </c>
      <c r="F741" s="211" t="s">
        <v>1638</v>
      </c>
      <c r="G741" s="198"/>
      <c r="H741" s="198"/>
      <c r="I741" s="201"/>
      <c r="J741" s="212">
        <f>BK741</f>
        <v>0</v>
      </c>
      <c r="K741" s="198"/>
      <c r="L741" s="203"/>
      <c r="M741" s="204"/>
      <c r="N741" s="205"/>
      <c r="O741" s="205"/>
      <c r="P741" s="206">
        <f>SUM(P742:P767)</f>
        <v>0</v>
      </c>
      <c r="Q741" s="205"/>
      <c r="R741" s="206">
        <f>SUM(R742:R767)</f>
        <v>1.38012516</v>
      </c>
      <c r="S741" s="205"/>
      <c r="T741" s="207">
        <f>SUM(T742:T767)</f>
        <v>0.0858176</v>
      </c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R741" s="208" t="s">
        <v>83</v>
      </c>
      <c r="AT741" s="209" t="s">
        <v>75</v>
      </c>
      <c r="AU741" s="209" t="s">
        <v>81</v>
      </c>
      <c r="AY741" s="208" t="s">
        <v>147</v>
      </c>
      <c r="BK741" s="210">
        <f>SUM(BK742:BK767)</f>
        <v>0</v>
      </c>
    </row>
    <row r="742" spans="1:65" s="2" customFormat="1" ht="16.5" customHeight="1">
      <c r="A742" s="39"/>
      <c r="B742" s="40"/>
      <c r="C742" s="213" t="s">
        <v>1639</v>
      </c>
      <c r="D742" s="213" t="s">
        <v>149</v>
      </c>
      <c r="E742" s="214" t="s">
        <v>1640</v>
      </c>
      <c r="F742" s="215" t="s">
        <v>1641</v>
      </c>
      <c r="G742" s="216" t="s">
        <v>152</v>
      </c>
      <c r="H742" s="217">
        <v>4.768</v>
      </c>
      <c r="I742" s="218"/>
      <c r="J742" s="219">
        <f>ROUND(I742*H742,2)</f>
        <v>0</v>
      </c>
      <c r="K742" s="220"/>
      <c r="L742" s="45"/>
      <c r="M742" s="221" t="s">
        <v>1</v>
      </c>
      <c r="N742" s="222" t="s">
        <v>41</v>
      </c>
      <c r="O742" s="92"/>
      <c r="P742" s="223">
        <f>O742*H742</f>
        <v>0</v>
      </c>
      <c r="Q742" s="223">
        <v>0</v>
      </c>
      <c r="R742" s="223">
        <f>Q742*H742</f>
        <v>0</v>
      </c>
      <c r="S742" s="223">
        <v>0.01695</v>
      </c>
      <c r="T742" s="224">
        <f>S742*H742</f>
        <v>0.08081759999999999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25" t="s">
        <v>237</v>
      </c>
      <c r="AT742" s="225" t="s">
        <v>149</v>
      </c>
      <c r="AU742" s="225" t="s">
        <v>83</v>
      </c>
      <c r="AY742" s="18" t="s">
        <v>147</v>
      </c>
      <c r="BE742" s="226">
        <f>IF(N742="základní",J742,0)</f>
        <v>0</v>
      </c>
      <c r="BF742" s="226">
        <f>IF(N742="snížená",J742,0)</f>
        <v>0</v>
      </c>
      <c r="BG742" s="226">
        <f>IF(N742="zákl. přenesená",J742,0)</f>
        <v>0</v>
      </c>
      <c r="BH742" s="226">
        <f>IF(N742="sníž. přenesená",J742,0)</f>
        <v>0</v>
      </c>
      <c r="BI742" s="226">
        <f>IF(N742="nulová",J742,0)</f>
        <v>0</v>
      </c>
      <c r="BJ742" s="18" t="s">
        <v>81</v>
      </c>
      <c r="BK742" s="226">
        <f>ROUND(I742*H742,2)</f>
        <v>0</v>
      </c>
      <c r="BL742" s="18" t="s">
        <v>237</v>
      </c>
      <c r="BM742" s="225" t="s">
        <v>1642</v>
      </c>
    </row>
    <row r="743" spans="1:51" s="13" customFormat="1" ht="12">
      <c r="A743" s="13"/>
      <c r="B743" s="227"/>
      <c r="C743" s="228"/>
      <c r="D743" s="229" t="s">
        <v>155</v>
      </c>
      <c r="E743" s="230" t="s">
        <v>1</v>
      </c>
      <c r="F743" s="231" t="s">
        <v>1643</v>
      </c>
      <c r="G743" s="228"/>
      <c r="H743" s="232">
        <v>4.768</v>
      </c>
      <c r="I743" s="233"/>
      <c r="J743" s="228"/>
      <c r="K743" s="228"/>
      <c r="L743" s="234"/>
      <c r="M743" s="235"/>
      <c r="N743" s="236"/>
      <c r="O743" s="236"/>
      <c r="P743" s="236"/>
      <c r="Q743" s="236"/>
      <c r="R743" s="236"/>
      <c r="S743" s="236"/>
      <c r="T743" s="237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8" t="s">
        <v>155</v>
      </c>
      <c r="AU743" s="238" t="s">
        <v>83</v>
      </c>
      <c r="AV743" s="13" t="s">
        <v>83</v>
      </c>
      <c r="AW743" s="13" t="s">
        <v>32</v>
      </c>
      <c r="AX743" s="13" t="s">
        <v>81</v>
      </c>
      <c r="AY743" s="238" t="s">
        <v>147</v>
      </c>
    </row>
    <row r="744" spans="1:65" s="2" customFormat="1" ht="24.15" customHeight="1">
      <c r="A744" s="39"/>
      <c r="B744" s="40"/>
      <c r="C744" s="213" t="s">
        <v>1644</v>
      </c>
      <c r="D744" s="213" t="s">
        <v>149</v>
      </c>
      <c r="E744" s="214" t="s">
        <v>1645</v>
      </c>
      <c r="F744" s="215" t="s">
        <v>1646</v>
      </c>
      <c r="G744" s="216" t="s">
        <v>320</v>
      </c>
      <c r="H744" s="217">
        <v>1</v>
      </c>
      <c r="I744" s="218"/>
      <c r="J744" s="219">
        <f>ROUND(I744*H744,2)</f>
        <v>0</v>
      </c>
      <c r="K744" s="220"/>
      <c r="L744" s="45"/>
      <c r="M744" s="221" t="s">
        <v>1</v>
      </c>
      <c r="N744" s="222" t="s">
        <v>41</v>
      </c>
      <c r="O744" s="92"/>
      <c r="P744" s="223">
        <f>O744*H744</f>
        <v>0</v>
      </c>
      <c r="Q744" s="223">
        <v>0</v>
      </c>
      <c r="R744" s="223">
        <f>Q744*H744</f>
        <v>0</v>
      </c>
      <c r="S744" s="223">
        <v>0.005</v>
      </c>
      <c r="T744" s="224">
        <f>S744*H744</f>
        <v>0.005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25" t="s">
        <v>237</v>
      </c>
      <c r="AT744" s="225" t="s">
        <v>149</v>
      </c>
      <c r="AU744" s="225" t="s">
        <v>83</v>
      </c>
      <c r="AY744" s="18" t="s">
        <v>147</v>
      </c>
      <c r="BE744" s="226">
        <f>IF(N744="základní",J744,0)</f>
        <v>0</v>
      </c>
      <c r="BF744" s="226">
        <f>IF(N744="snížená",J744,0)</f>
        <v>0</v>
      </c>
      <c r="BG744" s="226">
        <f>IF(N744="zákl. přenesená",J744,0)</f>
        <v>0</v>
      </c>
      <c r="BH744" s="226">
        <f>IF(N744="sníž. přenesená",J744,0)</f>
        <v>0</v>
      </c>
      <c r="BI744" s="226">
        <f>IF(N744="nulová",J744,0)</f>
        <v>0</v>
      </c>
      <c r="BJ744" s="18" t="s">
        <v>81</v>
      </c>
      <c r="BK744" s="226">
        <f>ROUND(I744*H744,2)</f>
        <v>0</v>
      </c>
      <c r="BL744" s="18" t="s">
        <v>237</v>
      </c>
      <c r="BM744" s="225" t="s">
        <v>1647</v>
      </c>
    </row>
    <row r="745" spans="1:65" s="2" customFormat="1" ht="24.15" customHeight="1">
      <c r="A745" s="39"/>
      <c r="B745" s="40"/>
      <c r="C745" s="213" t="s">
        <v>1648</v>
      </c>
      <c r="D745" s="213" t="s">
        <v>149</v>
      </c>
      <c r="E745" s="214" t="s">
        <v>1649</v>
      </c>
      <c r="F745" s="215" t="s">
        <v>1650</v>
      </c>
      <c r="G745" s="216" t="s">
        <v>152</v>
      </c>
      <c r="H745" s="217">
        <v>1.4</v>
      </c>
      <c r="I745" s="218"/>
      <c r="J745" s="219">
        <f>ROUND(I745*H745,2)</f>
        <v>0</v>
      </c>
      <c r="K745" s="220"/>
      <c r="L745" s="45"/>
      <c r="M745" s="221" t="s">
        <v>1</v>
      </c>
      <c r="N745" s="222" t="s">
        <v>41</v>
      </c>
      <c r="O745" s="92"/>
      <c r="P745" s="223">
        <f>O745*H745</f>
        <v>0</v>
      </c>
      <c r="Q745" s="223">
        <v>0.00027</v>
      </c>
      <c r="R745" s="223">
        <f>Q745*H745</f>
        <v>0.00037799999999999997</v>
      </c>
      <c r="S745" s="223">
        <v>0</v>
      </c>
      <c r="T745" s="224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25" t="s">
        <v>237</v>
      </c>
      <c r="AT745" s="225" t="s">
        <v>149</v>
      </c>
      <c r="AU745" s="225" t="s">
        <v>83</v>
      </c>
      <c r="AY745" s="18" t="s">
        <v>147</v>
      </c>
      <c r="BE745" s="226">
        <f>IF(N745="základní",J745,0)</f>
        <v>0</v>
      </c>
      <c r="BF745" s="226">
        <f>IF(N745="snížená",J745,0)</f>
        <v>0</v>
      </c>
      <c r="BG745" s="226">
        <f>IF(N745="zákl. přenesená",J745,0)</f>
        <v>0</v>
      </c>
      <c r="BH745" s="226">
        <f>IF(N745="sníž. přenesená",J745,0)</f>
        <v>0</v>
      </c>
      <c r="BI745" s="226">
        <f>IF(N745="nulová",J745,0)</f>
        <v>0</v>
      </c>
      <c r="BJ745" s="18" t="s">
        <v>81</v>
      </c>
      <c r="BK745" s="226">
        <f>ROUND(I745*H745,2)</f>
        <v>0</v>
      </c>
      <c r="BL745" s="18" t="s">
        <v>237</v>
      </c>
      <c r="BM745" s="225" t="s">
        <v>1651</v>
      </c>
    </row>
    <row r="746" spans="1:51" s="13" customFormat="1" ht="12">
      <c r="A746" s="13"/>
      <c r="B746" s="227"/>
      <c r="C746" s="228"/>
      <c r="D746" s="229" t="s">
        <v>155</v>
      </c>
      <c r="E746" s="230" t="s">
        <v>1</v>
      </c>
      <c r="F746" s="231" t="s">
        <v>1652</v>
      </c>
      <c r="G746" s="228"/>
      <c r="H746" s="232">
        <v>1.4</v>
      </c>
      <c r="I746" s="233"/>
      <c r="J746" s="228"/>
      <c r="K746" s="228"/>
      <c r="L746" s="234"/>
      <c r="M746" s="235"/>
      <c r="N746" s="236"/>
      <c r="O746" s="236"/>
      <c r="P746" s="236"/>
      <c r="Q746" s="236"/>
      <c r="R746" s="236"/>
      <c r="S746" s="236"/>
      <c r="T746" s="237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8" t="s">
        <v>155</v>
      </c>
      <c r="AU746" s="238" t="s">
        <v>83</v>
      </c>
      <c r="AV746" s="13" t="s">
        <v>83</v>
      </c>
      <c r="AW746" s="13" t="s">
        <v>32</v>
      </c>
      <c r="AX746" s="13" t="s">
        <v>81</v>
      </c>
      <c r="AY746" s="238" t="s">
        <v>147</v>
      </c>
    </row>
    <row r="747" spans="1:65" s="2" customFormat="1" ht="21.75" customHeight="1">
      <c r="A747" s="39"/>
      <c r="B747" s="40"/>
      <c r="C747" s="260" t="s">
        <v>1653</v>
      </c>
      <c r="D747" s="260" t="s">
        <v>263</v>
      </c>
      <c r="E747" s="261" t="s">
        <v>1654</v>
      </c>
      <c r="F747" s="262" t="s">
        <v>1655</v>
      </c>
      <c r="G747" s="263" t="s">
        <v>320</v>
      </c>
      <c r="H747" s="264">
        <v>2</v>
      </c>
      <c r="I747" s="265"/>
      <c r="J747" s="266">
        <f>ROUND(I747*H747,2)</f>
        <v>0</v>
      </c>
      <c r="K747" s="267"/>
      <c r="L747" s="268"/>
      <c r="M747" s="269" t="s">
        <v>1</v>
      </c>
      <c r="N747" s="270" t="s">
        <v>41</v>
      </c>
      <c r="O747" s="92"/>
      <c r="P747" s="223">
        <f>O747*H747</f>
        <v>0</v>
      </c>
      <c r="Q747" s="223">
        <v>0.03056</v>
      </c>
      <c r="R747" s="223">
        <f>Q747*H747</f>
        <v>0.06112</v>
      </c>
      <c r="S747" s="223">
        <v>0</v>
      </c>
      <c r="T747" s="224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25" t="s">
        <v>296</v>
      </c>
      <c r="AT747" s="225" t="s">
        <v>263</v>
      </c>
      <c r="AU747" s="225" t="s">
        <v>83</v>
      </c>
      <c r="AY747" s="18" t="s">
        <v>147</v>
      </c>
      <c r="BE747" s="226">
        <f>IF(N747="základní",J747,0)</f>
        <v>0</v>
      </c>
      <c r="BF747" s="226">
        <f>IF(N747="snížená",J747,0)</f>
        <v>0</v>
      </c>
      <c r="BG747" s="226">
        <f>IF(N747="zákl. přenesená",J747,0)</f>
        <v>0</v>
      </c>
      <c r="BH747" s="226">
        <f>IF(N747="sníž. přenesená",J747,0)</f>
        <v>0</v>
      </c>
      <c r="BI747" s="226">
        <f>IF(N747="nulová",J747,0)</f>
        <v>0</v>
      </c>
      <c r="BJ747" s="18" t="s">
        <v>81</v>
      </c>
      <c r="BK747" s="226">
        <f>ROUND(I747*H747,2)</f>
        <v>0</v>
      </c>
      <c r="BL747" s="18" t="s">
        <v>237</v>
      </c>
      <c r="BM747" s="225" t="s">
        <v>1656</v>
      </c>
    </row>
    <row r="748" spans="1:65" s="2" customFormat="1" ht="24.15" customHeight="1">
      <c r="A748" s="39"/>
      <c r="B748" s="40"/>
      <c r="C748" s="213" t="s">
        <v>1657</v>
      </c>
      <c r="D748" s="213" t="s">
        <v>149</v>
      </c>
      <c r="E748" s="214" t="s">
        <v>1649</v>
      </c>
      <c r="F748" s="215" t="s">
        <v>1650</v>
      </c>
      <c r="G748" s="216" t="s">
        <v>152</v>
      </c>
      <c r="H748" s="217">
        <v>22.227</v>
      </c>
      <c r="I748" s="218"/>
      <c r="J748" s="219">
        <f>ROUND(I748*H748,2)</f>
        <v>0</v>
      </c>
      <c r="K748" s="220"/>
      <c r="L748" s="45"/>
      <c r="M748" s="221" t="s">
        <v>1</v>
      </c>
      <c r="N748" s="222" t="s">
        <v>41</v>
      </c>
      <c r="O748" s="92"/>
      <c r="P748" s="223">
        <f>O748*H748</f>
        <v>0</v>
      </c>
      <c r="Q748" s="223">
        <v>0.00027</v>
      </c>
      <c r="R748" s="223">
        <f>Q748*H748</f>
        <v>0.00600129</v>
      </c>
      <c r="S748" s="223">
        <v>0</v>
      </c>
      <c r="T748" s="224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25" t="s">
        <v>237</v>
      </c>
      <c r="AT748" s="225" t="s">
        <v>149</v>
      </c>
      <c r="AU748" s="225" t="s">
        <v>83</v>
      </c>
      <c r="AY748" s="18" t="s">
        <v>147</v>
      </c>
      <c r="BE748" s="226">
        <f>IF(N748="základní",J748,0)</f>
        <v>0</v>
      </c>
      <c r="BF748" s="226">
        <f>IF(N748="snížená",J748,0)</f>
        <v>0</v>
      </c>
      <c r="BG748" s="226">
        <f>IF(N748="zákl. přenesená",J748,0)</f>
        <v>0</v>
      </c>
      <c r="BH748" s="226">
        <f>IF(N748="sníž. přenesená",J748,0)</f>
        <v>0</v>
      </c>
      <c r="BI748" s="226">
        <f>IF(N748="nulová",J748,0)</f>
        <v>0</v>
      </c>
      <c r="BJ748" s="18" t="s">
        <v>81</v>
      </c>
      <c r="BK748" s="226">
        <f>ROUND(I748*H748,2)</f>
        <v>0</v>
      </c>
      <c r="BL748" s="18" t="s">
        <v>237</v>
      </c>
      <c r="BM748" s="225" t="s">
        <v>1658</v>
      </c>
    </row>
    <row r="749" spans="1:51" s="13" customFormat="1" ht="12">
      <c r="A749" s="13"/>
      <c r="B749" s="227"/>
      <c r="C749" s="228"/>
      <c r="D749" s="229" t="s">
        <v>155</v>
      </c>
      <c r="E749" s="230" t="s">
        <v>1</v>
      </c>
      <c r="F749" s="231" t="s">
        <v>1659</v>
      </c>
      <c r="G749" s="228"/>
      <c r="H749" s="232">
        <v>1.66</v>
      </c>
      <c r="I749" s="233"/>
      <c r="J749" s="228"/>
      <c r="K749" s="228"/>
      <c r="L749" s="234"/>
      <c r="M749" s="235"/>
      <c r="N749" s="236"/>
      <c r="O749" s="236"/>
      <c r="P749" s="236"/>
      <c r="Q749" s="236"/>
      <c r="R749" s="236"/>
      <c r="S749" s="236"/>
      <c r="T749" s="237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38" t="s">
        <v>155</v>
      </c>
      <c r="AU749" s="238" t="s">
        <v>83</v>
      </c>
      <c r="AV749" s="13" t="s">
        <v>83</v>
      </c>
      <c r="AW749" s="13" t="s">
        <v>32</v>
      </c>
      <c r="AX749" s="13" t="s">
        <v>76</v>
      </c>
      <c r="AY749" s="238" t="s">
        <v>147</v>
      </c>
    </row>
    <row r="750" spans="1:51" s="13" customFormat="1" ht="12">
      <c r="A750" s="13"/>
      <c r="B750" s="227"/>
      <c r="C750" s="228"/>
      <c r="D750" s="229" t="s">
        <v>155</v>
      </c>
      <c r="E750" s="230" t="s">
        <v>1</v>
      </c>
      <c r="F750" s="231" t="s">
        <v>1660</v>
      </c>
      <c r="G750" s="228"/>
      <c r="H750" s="232">
        <v>20.567</v>
      </c>
      <c r="I750" s="233"/>
      <c r="J750" s="228"/>
      <c r="K750" s="228"/>
      <c r="L750" s="234"/>
      <c r="M750" s="235"/>
      <c r="N750" s="236"/>
      <c r="O750" s="236"/>
      <c r="P750" s="236"/>
      <c r="Q750" s="236"/>
      <c r="R750" s="236"/>
      <c r="S750" s="236"/>
      <c r="T750" s="237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8" t="s">
        <v>155</v>
      </c>
      <c r="AU750" s="238" t="s">
        <v>83</v>
      </c>
      <c r="AV750" s="13" t="s">
        <v>83</v>
      </c>
      <c r="AW750" s="13" t="s">
        <v>32</v>
      </c>
      <c r="AX750" s="13" t="s">
        <v>76</v>
      </c>
      <c r="AY750" s="238" t="s">
        <v>147</v>
      </c>
    </row>
    <row r="751" spans="1:51" s="15" customFormat="1" ht="12">
      <c r="A751" s="15"/>
      <c r="B751" s="249"/>
      <c r="C751" s="250"/>
      <c r="D751" s="229" t="s">
        <v>155</v>
      </c>
      <c r="E751" s="251" t="s">
        <v>1</v>
      </c>
      <c r="F751" s="252" t="s">
        <v>173</v>
      </c>
      <c r="G751" s="250"/>
      <c r="H751" s="253">
        <v>22.227</v>
      </c>
      <c r="I751" s="254"/>
      <c r="J751" s="250"/>
      <c r="K751" s="250"/>
      <c r="L751" s="255"/>
      <c r="M751" s="256"/>
      <c r="N751" s="257"/>
      <c r="O751" s="257"/>
      <c r="P751" s="257"/>
      <c r="Q751" s="257"/>
      <c r="R751" s="257"/>
      <c r="S751" s="257"/>
      <c r="T751" s="258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59" t="s">
        <v>155</v>
      </c>
      <c r="AU751" s="259" t="s">
        <v>83</v>
      </c>
      <c r="AV751" s="15" t="s">
        <v>153</v>
      </c>
      <c r="AW751" s="15" t="s">
        <v>32</v>
      </c>
      <c r="AX751" s="15" t="s">
        <v>81</v>
      </c>
      <c r="AY751" s="259" t="s">
        <v>147</v>
      </c>
    </row>
    <row r="752" spans="1:65" s="2" customFormat="1" ht="24.15" customHeight="1">
      <c r="A752" s="39"/>
      <c r="B752" s="40"/>
      <c r="C752" s="260" t="s">
        <v>1661</v>
      </c>
      <c r="D752" s="260" t="s">
        <v>263</v>
      </c>
      <c r="E752" s="261" t="s">
        <v>1662</v>
      </c>
      <c r="F752" s="262" t="s">
        <v>1663</v>
      </c>
      <c r="G752" s="263" t="s">
        <v>152</v>
      </c>
      <c r="H752" s="264">
        <v>22.227</v>
      </c>
      <c r="I752" s="265"/>
      <c r="J752" s="266">
        <f>ROUND(I752*H752,2)</f>
        <v>0</v>
      </c>
      <c r="K752" s="267"/>
      <c r="L752" s="268"/>
      <c r="M752" s="269" t="s">
        <v>1</v>
      </c>
      <c r="N752" s="270" t="s">
        <v>41</v>
      </c>
      <c r="O752" s="92"/>
      <c r="P752" s="223">
        <f>O752*H752</f>
        <v>0</v>
      </c>
      <c r="Q752" s="223">
        <v>0.03681</v>
      </c>
      <c r="R752" s="223">
        <f>Q752*H752</f>
        <v>0.81817587</v>
      </c>
      <c r="S752" s="223">
        <v>0</v>
      </c>
      <c r="T752" s="224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25" t="s">
        <v>296</v>
      </c>
      <c r="AT752" s="225" t="s">
        <v>263</v>
      </c>
      <c r="AU752" s="225" t="s">
        <v>83</v>
      </c>
      <c r="AY752" s="18" t="s">
        <v>147</v>
      </c>
      <c r="BE752" s="226">
        <f>IF(N752="základní",J752,0)</f>
        <v>0</v>
      </c>
      <c r="BF752" s="226">
        <f>IF(N752="snížená",J752,0)</f>
        <v>0</v>
      </c>
      <c r="BG752" s="226">
        <f>IF(N752="zákl. přenesená",J752,0)</f>
        <v>0</v>
      </c>
      <c r="BH752" s="226">
        <f>IF(N752="sníž. přenesená",J752,0)</f>
        <v>0</v>
      </c>
      <c r="BI752" s="226">
        <f>IF(N752="nulová",J752,0)</f>
        <v>0</v>
      </c>
      <c r="BJ752" s="18" t="s">
        <v>81</v>
      </c>
      <c r="BK752" s="226">
        <f>ROUND(I752*H752,2)</f>
        <v>0</v>
      </c>
      <c r="BL752" s="18" t="s">
        <v>237</v>
      </c>
      <c r="BM752" s="225" t="s">
        <v>1664</v>
      </c>
    </row>
    <row r="753" spans="1:65" s="2" customFormat="1" ht="24.15" customHeight="1">
      <c r="A753" s="39"/>
      <c r="B753" s="40"/>
      <c r="C753" s="213" t="s">
        <v>1665</v>
      </c>
      <c r="D753" s="213" t="s">
        <v>149</v>
      </c>
      <c r="E753" s="214" t="s">
        <v>1666</v>
      </c>
      <c r="F753" s="215" t="s">
        <v>1667</v>
      </c>
      <c r="G753" s="216" t="s">
        <v>320</v>
      </c>
      <c r="H753" s="217">
        <v>14</v>
      </c>
      <c r="I753" s="218"/>
      <c r="J753" s="219">
        <f>ROUND(I753*H753,2)</f>
        <v>0</v>
      </c>
      <c r="K753" s="220"/>
      <c r="L753" s="45"/>
      <c r="M753" s="221" t="s">
        <v>1</v>
      </c>
      <c r="N753" s="222" t="s">
        <v>41</v>
      </c>
      <c r="O753" s="92"/>
      <c r="P753" s="223">
        <f>O753*H753</f>
        <v>0</v>
      </c>
      <c r="Q753" s="223">
        <v>0</v>
      </c>
      <c r="R753" s="223">
        <f>Q753*H753</f>
        <v>0</v>
      </c>
      <c r="S753" s="223">
        <v>0</v>
      </c>
      <c r="T753" s="224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225" t="s">
        <v>237</v>
      </c>
      <c r="AT753" s="225" t="s">
        <v>149</v>
      </c>
      <c r="AU753" s="225" t="s">
        <v>83</v>
      </c>
      <c r="AY753" s="18" t="s">
        <v>147</v>
      </c>
      <c r="BE753" s="226">
        <f>IF(N753="základní",J753,0)</f>
        <v>0</v>
      </c>
      <c r="BF753" s="226">
        <f>IF(N753="snížená",J753,0)</f>
        <v>0</v>
      </c>
      <c r="BG753" s="226">
        <f>IF(N753="zákl. přenesená",J753,0)</f>
        <v>0</v>
      </c>
      <c r="BH753" s="226">
        <f>IF(N753="sníž. přenesená",J753,0)</f>
        <v>0</v>
      </c>
      <c r="BI753" s="226">
        <f>IF(N753="nulová",J753,0)</f>
        <v>0</v>
      </c>
      <c r="BJ753" s="18" t="s">
        <v>81</v>
      </c>
      <c r="BK753" s="226">
        <f>ROUND(I753*H753,2)</f>
        <v>0</v>
      </c>
      <c r="BL753" s="18" t="s">
        <v>237</v>
      </c>
      <c r="BM753" s="225" t="s">
        <v>1668</v>
      </c>
    </row>
    <row r="754" spans="1:65" s="2" customFormat="1" ht="16.5" customHeight="1">
      <c r="A754" s="39"/>
      <c r="B754" s="40"/>
      <c r="C754" s="260" t="s">
        <v>1669</v>
      </c>
      <c r="D754" s="260" t="s">
        <v>263</v>
      </c>
      <c r="E754" s="261" t="s">
        <v>1670</v>
      </c>
      <c r="F754" s="262" t="s">
        <v>1671</v>
      </c>
      <c r="G754" s="263" t="s">
        <v>320</v>
      </c>
      <c r="H754" s="264">
        <v>13</v>
      </c>
      <c r="I754" s="265"/>
      <c r="J754" s="266">
        <f>ROUND(I754*H754,2)</f>
        <v>0</v>
      </c>
      <c r="K754" s="267"/>
      <c r="L754" s="268"/>
      <c r="M754" s="269" t="s">
        <v>1</v>
      </c>
      <c r="N754" s="270" t="s">
        <v>41</v>
      </c>
      <c r="O754" s="92"/>
      <c r="P754" s="223">
        <f>O754*H754</f>
        <v>0</v>
      </c>
      <c r="Q754" s="223">
        <v>0.013</v>
      </c>
      <c r="R754" s="223">
        <f>Q754*H754</f>
        <v>0.16899999999999998</v>
      </c>
      <c r="S754" s="223">
        <v>0</v>
      </c>
      <c r="T754" s="224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25" t="s">
        <v>296</v>
      </c>
      <c r="AT754" s="225" t="s">
        <v>263</v>
      </c>
      <c r="AU754" s="225" t="s">
        <v>83</v>
      </c>
      <c r="AY754" s="18" t="s">
        <v>147</v>
      </c>
      <c r="BE754" s="226">
        <f>IF(N754="základní",J754,0)</f>
        <v>0</v>
      </c>
      <c r="BF754" s="226">
        <f>IF(N754="snížená",J754,0)</f>
        <v>0</v>
      </c>
      <c r="BG754" s="226">
        <f>IF(N754="zákl. přenesená",J754,0)</f>
        <v>0</v>
      </c>
      <c r="BH754" s="226">
        <f>IF(N754="sníž. přenesená",J754,0)</f>
        <v>0</v>
      </c>
      <c r="BI754" s="226">
        <f>IF(N754="nulová",J754,0)</f>
        <v>0</v>
      </c>
      <c r="BJ754" s="18" t="s">
        <v>81</v>
      </c>
      <c r="BK754" s="226">
        <f>ROUND(I754*H754,2)</f>
        <v>0</v>
      </c>
      <c r="BL754" s="18" t="s">
        <v>237</v>
      </c>
      <c r="BM754" s="225" t="s">
        <v>1672</v>
      </c>
    </row>
    <row r="755" spans="1:65" s="2" customFormat="1" ht="21.75" customHeight="1">
      <c r="A755" s="39"/>
      <c r="B755" s="40"/>
      <c r="C755" s="260" t="s">
        <v>1673</v>
      </c>
      <c r="D755" s="260" t="s">
        <v>263</v>
      </c>
      <c r="E755" s="261" t="s">
        <v>1674</v>
      </c>
      <c r="F755" s="262" t="s">
        <v>1675</v>
      </c>
      <c r="G755" s="263" t="s">
        <v>320</v>
      </c>
      <c r="H755" s="264">
        <v>1</v>
      </c>
      <c r="I755" s="265"/>
      <c r="J755" s="266">
        <f>ROUND(I755*H755,2)</f>
        <v>0</v>
      </c>
      <c r="K755" s="267"/>
      <c r="L755" s="268"/>
      <c r="M755" s="269" t="s">
        <v>1</v>
      </c>
      <c r="N755" s="270" t="s">
        <v>41</v>
      </c>
      <c r="O755" s="92"/>
      <c r="P755" s="223">
        <f>O755*H755</f>
        <v>0</v>
      </c>
      <c r="Q755" s="223">
        <v>0.013</v>
      </c>
      <c r="R755" s="223">
        <f>Q755*H755</f>
        <v>0.013</v>
      </c>
      <c r="S755" s="223">
        <v>0</v>
      </c>
      <c r="T755" s="224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25" t="s">
        <v>296</v>
      </c>
      <c r="AT755" s="225" t="s">
        <v>263</v>
      </c>
      <c r="AU755" s="225" t="s">
        <v>83</v>
      </c>
      <c r="AY755" s="18" t="s">
        <v>147</v>
      </c>
      <c r="BE755" s="226">
        <f>IF(N755="základní",J755,0)</f>
        <v>0</v>
      </c>
      <c r="BF755" s="226">
        <f>IF(N755="snížená",J755,0)</f>
        <v>0</v>
      </c>
      <c r="BG755" s="226">
        <f>IF(N755="zákl. přenesená",J755,0)</f>
        <v>0</v>
      </c>
      <c r="BH755" s="226">
        <f>IF(N755="sníž. přenesená",J755,0)</f>
        <v>0</v>
      </c>
      <c r="BI755" s="226">
        <f>IF(N755="nulová",J755,0)</f>
        <v>0</v>
      </c>
      <c r="BJ755" s="18" t="s">
        <v>81</v>
      </c>
      <c r="BK755" s="226">
        <f>ROUND(I755*H755,2)</f>
        <v>0</v>
      </c>
      <c r="BL755" s="18" t="s">
        <v>237</v>
      </c>
      <c r="BM755" s="225" t="s">
        <v>1676</v>
      </c>
    </row>
    <row r="756" spans="1:65" s="2" customFormat="1" ht="24.15" customHeight="1">
      <c r="A756" s="39"/>
      <c r="B756" s="40"/>
      <c r="C756" s="213" t="s">
        <v>1677</v>
      </c>
      <c r="D756" s="213" t="s">
        <v>149</v>
      </c>
      <c r="E756" s="214" t="s">
        <v>1678</v>
      </c>
      <c r="F756" s="215" t="s">
        <v>1679</v>
      </c>
      <c r="G756" s="216" t="s">
        <v>320</v>
      </c>
      <c r="H756" s="217">
        <v>1</v>
      </c>
      <c r="I756" s="218"/>
      <c r="J756" s="219">
        <f>ROUND(I756*H756,2)</f>
        <v>0</v>
      </c>
      <c r="K756" s="220"/>
      <c r="L756" s="45"/>
      <c r="M756" s="221" t="s">
        <v>1</v>
      </c>
      <c r="N756" s="222" t="s">
        <v>41</v>
      </c>
      <c r="O756" s="92"/>
      <c r="P756" s="223">
        <f>O756*H756</f>
        <v>0</v>
      </c>
      <c r="Q756" s="223">
        <v>0.00093</v>
      </c>
      <c r="R756" s="223">
        <f>Q756*H756</f>
        <v>0.00093</v>
      </c>
      <c r="S756" s="223">
        <v>0</v>
      </c>
      <c r="T756" s="224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25" t="s">
        <v>237</v>
      </c>
      <c r="AT756" s="225" t="s">
        <v>149</v>
      </c>
      <c r="AU756" s="225" t="s">
        <v>83</v>
      </c>
      <c r="AY756" s="18" t="s">
        <v>147</v>
      </c>
      <c r="BE756" s="226">
        <f>IF(N756="základní",J756,0)</f>
        <v>0</v>
      </c>
      <c r="BF756" s="226">
        <f>IF(N756="snížená",J756,0)</f>
        <v>0</v>
      </c>
      <c r="BG756" s="226">
        <f>IF(N756="zákl. přenesená",J756,0)</f>
        <v>0</v>
      </c>
      <c r="BH756" s="226">
        <f>IF(N756="sníž. přenesená",J756,0)</f>
        <v>0</v>
      </c>
      <c r="BI756" s="226">
        <f>IF(N756="nulová",J756,0)</f>
        <v>0</v>
      </c>
      <c r="BJ756" s="18" t="s">
        <v>81</v>
      </c>
      <c r="BK756" s="226">
        <f>ROUND(I756*H756,2)</f>
        <v>0</v>
      </c>
      <c r="BL756" s="18" t="s">
        <v>237</v>
      </c>
      <c r="BM756" s="225" t="s">
        <v>1680</v>
      </c>
    </row>
    <row r="757" spans="1:65" s="2" customFormat="1" ht="24.15" customHeight="1">
      <c r="A757" s="39"/>
      <c r="B757" s="40"/>
      <c r="C757" s="260" t="s">
        <v>1681</v>
      </c>
      <c r="D757" s="260" t="s">
        <v>263</v>
      </c>
      <c r="E757" s="261" t="s">
        <v>1682</v>
      </c>
      <c r="F757" s="262" t="s">
        <v>1683</v>
      </c>
      <c r="G757" s="263" t="s">
        <v>320</v>
      </c>
      <c r="H757" s="264">
        <v>1</v>
      </c>
      <c r="I757" s="265"/>
      <c r="J757" s="266">
        <f>ROUND(I757*H757,2)</f>
        <v>0</v>
      </c>
      <c r="K757" s="267"/>
      <c r="L757" s="268"/>
      <c r="M757" s="269" t="s">
        <v>1</v>
      </c>
      <c r="N757" s="270" t="s">
        <v>41</v>
      </c>
      <c r="O757" s="92"/>
      <c r="P757" s="223">
        <f>O757*H757</f>
        <v>0</v>
      </c>
      <c r="Q757" s="223">
        <v>0.02544</v>
      </c>
      <c r="R757" s="223">
        <f>Q757*H757</f>
        <v>0.02544</v>
      </c>
      <c r="S757" s="223">
        <v>0</v>
      </c>
      <c r="T757" s="224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25" t="s">
        <v>296</v>
      </c>
      <c r="AT757" s="225" t="s">
        <v>263</v>
      </c>
      <c r="AU757" s="225" t="s">
        <v>83</v>
      </c>
      <c r="AY757" s="18" t="s">
        <v>147</v>
      </c>
      <c r="BE757" s="226">
        <f>IF(N757="základní",J757,0)</f>
        <v>0</v>
      </c>
      <c r="BF757" s="226">
        <f>IF(N757="snížená",J757,0)</f>
        <v>0</v>
      </c>
      <c r="BG757" s="226">
        <f>IF(N757="zákl. přenesená",J757,0)</f>
        <v>0</v>
      </c>
      <c r="BH757" s="226">
        <f>IF(N757="sníž. přenesená",J757,0)</f>
        <v>0</v>
      </c>
      <c r="BI757" s="226">
        <f>IF(N757="nulová",J757,0)</f>
        <v>0</v>
      </c>
      <c r="BJ757" s="18" t="s">
        <v>81</v>
      </c>
      <c r="BK757" s="226">
        <f>ROUND(I757*H757,2)</f>
        <v>0</v>
      </c>
      <c r="BL757" s="18" t="s">
        <v>237</v>
      </c>
      <c r="BM757" s="225" t="s">
        <v>1684</v>
      </c>
    </row>
    <row r="758" spans="1:65" s="2" customFormat="1" ht="16.5" customHeight="1">
      <c r="A758" s="39"/>
      <c r="B758" s="40"/>
      <c r="C758" s="213" t="s">
        <v>1685</v>
      </c>
      <c r="D758" s="213" t="s">
        <v>149</v>
      </c>
      <c r="E758" s="214" t="s">
        <v>1686</v>
      </c>
      <c r="F758" s="215" t="s">
        <v>1687</v>
      </c>
      <c r="G758" s="216" t="s">
        <v>320</v>
      </c>
      <c r="H758" s="217">
        <v>14</v>
      </c>
      <c r="I758" s="218"/>
      <c r="J758" s="219">
        <f>ROUND(I758*H758,2)</f>
        <v>0</v>
      </c>
      <c r="K758" s="220"/>
      <c r="L758" s="45"/>
      <c r="M758" s="221" t="s">
        <v>1</v>
      </c>
      <c r="N758" s="222" t="s">
        <v>41</v>
      </c>
      <c r="O758" s="92"/>
      <c r="P758" s="223">
        <f>O758*H758</f>
        <v>0</v>
      </c>
      <c r="Q758" s="223">
        <v>0</v>
      </c>
      <c r="R758" s="223">
        <f>Q758*H758</f>
        <v>0</v>
      </c>
      <c r="S758" s="223">
        <v>0</v>
      </c>
      <c r="T758" s="224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25" t="s">
        <v>237</v>
      </c>
      <c r="AT758" s="225" t="s">
        <v>149</v>
      </c>
      <c r="AU758" s="225" t="s">
        <v>83</v>
      </c>
      <c r="AY758" s="18" t="s">
        <v>147</v>
      </c>
      <c r="BE758" s="226">
        <f>IF(N758="základní",J758,0)</f>
        <v>0</v>
      </c>
      <c r="BF758" s="226">
        <f>IF(N758="snížená",J758,0)</f>
        <v>0</v>
      </c>
      <c r="BG758" s="226">
        <f>IF(N758="zákl. přenesená",J758,0)</f>
        <v>0</v>
      </c>
      <c r="BH758" s="226">
        <f>IF(N758="sníž. přenesená",J758,0)</f>
        <v>0</v>
      </c>
      <c r="BI758" s="226">
        <f>IF(N758="nulová",J758,0)</f>
        <v>0</v>
      </c>
      <c r="BJ758" s="18" t="s">
        <v>81</v>
      </c>
      <c r="BK758" s="226">
        <f>ROUND(I758*H758,2)</f>
        <v>0</v>
      </c>
      <c r="BL758" s="18" t="s">
        <v>237</v>
      </c>
      <c r="BM758" s="225" t="s">
        <v>1688</v>
      </c>
    </row>
    <row r="759" spans="1:65" s="2" customFormat="1" ht="16.5" customHeight="1">
      <c r="A759" s="39"/>
      <c r="B759" s="40"/>
      <c r="C759" s="260" t="s">
        <v>1689</v>
      </c>
      <c r="D759" s="260" t="s">
        <v>263</v>
      </c>
      <c r="E759" s="261" t="s">
        <v>1690</v>
      </c>
      <c r="F759" s="262" t="s">
        <v>1691</v>
      </c>
      <c r="G759" s="263" t="s">
        <v>320</v>
      </c>
      <c r="H759" s="264">
        <v>12</v>
      </c>
      <c r="I759" s="265"/>
      <c r="J759" s="266">
        <f>ROUND(I759*H759,2)</f>
        <v>0</v>
      </c>
      <c r="K759" s="267"/>
      <c r="L759" s="268"/>
      <c r="M759" s="269" t="s">
        <v>1</v>
      </c>
      <c r="N759" s="270" t="s">
        <v>41</v>
      </c>
      <c r="O759" s="92"/>
      <c r="P759" s="223">
        <f>O759*H759</f>
        <v>0</v>
      </c>
      <c r="Q759" s="223">
        <v>0.00015</v>
      </c>
      <c r="R759" s="223">
        <f>Q759*H759</f>
        <v>0.0018</v>
      </c>
      <c r="S759" s="223">
        <v>0</v>
      </c>
      <c r="T759" s="224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25" t="s">
        <v>296</v>
      </c>
      <c r="AT759" s="225" t="s">
        <v>263</v>
      </c>
      <c r="AU759" s="225" t="s">
        <v>83</v>
      </c>
      <c r="AY759" s="18" t="s">
        <v>147</v>
      </c>
      <c r="BE759" s="226">
        <f>IF(N759="základní",J759,0)</f>
        <v>0</v>
      </c>
      <c r="BF759" s="226">
        <f>IF(N759="snížená",J759,0)</f>
        <v>0</v>
      </c>
      <c r="BG759" s="226">
        <f>IF(N759="zákl. přenesená",J759,0)</f>
        <v>0</v>
      </c>
      <c r="BH759" s="226">
        <f>IF(N759="sníž. přenesená",J759,0)</f>
        <v>0</v>
      </c>
      <c r="BI759" s="226">
        <f>IF(N759="nulová",J759,0)</f>
        <v>0</v>
      </c>
      <c r="BJ759" s="18" t="s">
        <v>81</v>
      </c>
      <c r="BK759" s="226">
        <f>ROUND(I759*H759,2)</f>
        <v>0</v>
      </c>
      <c r="BL759" s="18" t="s">
        <v>237</v>
      </c>
      <c r="BM759" s="225" t="s">
        <v>1692</v>
      </c>
    </row>
    <row r="760" spans="1:65" s="2" customFormat="1" ht="24.15" customHeight="1">
      <c r="A760" s="39"/>
      <c r="B760" s="40"/>
      <c r="C760" s="260" t="s">
        <v>1693</v>
      </c>
      <c r="D760" s="260" t="s">
        <v>263</v>
      </c>
      <c r="E760" s="261" t="s">
        <v>1694</v>
      </c>
      <c r="F760" s="262" t="s">
        <v>1695</v>
      </c>
      <c r="G760" s="263" t="s">
        <v>320</v>
      </c>
      <c r="H760" s="264">
        <v>2</v>
      </c>
      <c r="I760" s="265"/>
      <c r="J760" s="266">
        <f>ROUND(I760*H760,2)</f>
        <v>0</v>
      </c>
      <c r="K760" s="267"/>
      <c r="L760" s="268"/>
      <c r="M760" s="269" t="s">
        <v>1</v>
      </c>
      <c r="N760" s="270" t="s">
        <v>41</v>
      </c>
      <c r="O760" s="92"/>
      <c r="P760" s="223">
        <f>O760*H760</f>
        <v>0</v>
      </c>
      <c r="Q760" s="223">
        <v>0.00015</v>
      </c>
      <c r="R760" s="223">
        <f>Q760*H760</f>
        <v>0.0003</v>
      </c>
      <c r="S760" s="223">
        <v>0</v>
      </c>
      <c r="T760" s="224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25" t="s">
        <v>296</v>
      </c>
      <c r="AT760" s="225" t="s">
        <v>263</v>
      </c>
      <c r="AU760" s="225" t="s">
        <v>83</v>
      </c>
      <c r="AY760" s="18" t="s">
        <v>147</v>
      </c>
      <c r="BE760" s="226">
        <f>IF(N760="základní",J760,0)</f>
        <v>0</v>
      </c>
      <c r="BF760" s="226">
        <f>IF(N760="snížená",J760,0)</f>
        <v>0</v>
      </c>
      <c r="BG760" s="226">
        <f>IF(N760="zákl. přenesená",J760,0)</f>
        <v>0</v>
      </c>
      <c r="BH760" s="226">
        <f>IF(N760="sníž. přenesená",J760,0)</f>
        <v>0</v>
      </c>
      <c r="BI760" s="226">
        <f>IF(N760="nulová",J760,0)</f>
        <v>0</v>
      </c>
      <c r="BJ760" s="18" t="s">
        <v>81</v>
      </c>
      <c r="BK760" s="226">
        <f>ROUND(I760*H760,2)</f>
        <v>0</v>
      </c>
      <c r="BL760" s="18" t="s">
        <v>237</v>
      </c>
      <c r="BM760" s="225" t="s">
        <v>1696</v>
      </c>
    </row>
    <row r="761" spans="1:65" s="2" customFormat="1" ht="24.15" customHeight="1">
      <c r="A761" s="39"/>
      <c r="B761" s="40"/>
      <c r="C761" s="213" t="s">
        <v>1697</v>
      </c>
      <c r="D761" s="213" t="s">
        <v>149</v>
      </c>
      <c r="E761" s="214" t="s">
        <v>1698</v>
      </c>
      <c r="F761" s="215" t="s">
        <v>1699</v>
      </c>
      <c r="G761" s="216" t="s">
        <v>320</v>
      </c>
      <c r="H761" s="217">
        <v>14</v>
      </c>
      <c r="I761" s="218"/>
      <c r="J761" s="219">
        <f>ROUND(I761*H761,2)</f>
        <v>0</v>
      </c>
      <c r="K761" s="220"/>
      <c r="L761" s="45"/>
      <c r="M761" s="221" t="s">
        <v>1</v>
      </c>
      <c r="N761" s="222" t="s">
        <v>41</v>
      </c>
      <c r="O761" s="92"/>
      <c r="P761" s="223">
        <f>O761*H761</f>
        <v>0</v>
      </c>
      <c r="Q761" s="223">
        <v>0.00047</v>
      </c>
      <c r="R761" s="223">
        <f>Q761*H761</f>
        <v>0.00658</v>
      </c>
      <c r="S761" s="223">
        <v>0</v>
      </c>
      <c r="T761" s="224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25" t="s">
        <v>237</v>
      </c>
      <c r="AT761" s="225" t="s">
        <v>149</v>
      </c>
      <c r="AU761" s="225" t="s">
        <v>83</v>
      </c>
      <c r="AY761" s="18" t="s">
        <v>147</v>
      </c>
      <c r="BE761" s="226">
        <f>IF(N761="základní",J761,0)</f>
        <v>0</v>
      </c>
      <c r="BF761" s="226">
        <f>IF(N761="snížená",J761,0)</f>
        <v>0</v>
      </c>
      <c r="BG761" s="226">
        <f>IF(N761="zákl. přenesená",J761,0)</f>
        <v>0</v>
      </c>
      <c r="BH761" s="226">
        <f>IF(N761="sníž. přenesená",J761,0)</f>
        <v>0</v>
      </c>
      <c r="BI761" s="226">
        <f>IF(N761="nulová",J761,0)</f>
        <v>0</v>
      </c>
      <c r="BJ761" s="18" t="s">
        <v>81</v>
      </c>
      <c r="BK761" s="226">
        <f>ROUND(I761*H761,2)</f>
        <v>0</v>
      </c>
      <c r="BL761" s="18" t="s">
        <v>237</v>
      </c>
      <c r="BM761" s="225" t="s">
        <v>1700</v>
      </c>
    </row>
    <row r="762" spans="1:65" s="2" customFormat="1" ht="37.8" customHeight="1">
      <c r="A762" s="39"/>
      <c r="B762" s="40"/>
      <c r="C762" s="260" t="s">
        <v>1701</v>
      </c>
      <c r="D762" s="260" t="s">
        <v>263</v>
      </c>
      <c r="E762" s="261" t="s">
        <v>1702</v>
      </c>
      <c r="F762" s="262" t="s">
        <v>1703</v>
      </c>
      <c r="G762" s="263" t="s">
        <v>320</v>
      </c>
      <c r="H762" s="264">
        <v>14</v>
      </c>
      <c r="I762" s="265"/>
      <c r="J762" s="266">
        <f>ROUND(I762*H762,2)</f>
        <v>0</v>
      </c>
      <c r="K762" s="267"/>
      <c r="L762" s="268"/>
      <c r="M762" s="269" t="s">
        <v>1</v>
      </c>
      <c r="N762" s="270" t="s">
        <v>41</v>
      </c>
      <c r="O762" s="92"/>
      <c r="P762" s="223">
        <f>O762*H762</f>
        <v>0</v>
      </c>
      <c r="Q762" s="223">
        <v>0.016</v>
      </c>
      <c r="R762" s="223">
        <f>Q762*H762</f>
        <v>0.224</v>
      </c>
      <c r="S762" s="223">
        <v>0</v>
      </c>
      <c r="T762" s="224">
        <f>S762*H762</f>
        <v>0</v>
      </c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R762" s="225" t="s">
        <v>296</v>
      </c>
      <c r="AT762" s="225" t="s">
        <v>263</v>
      </c>
      <c r="AU762" s="225" t="s">
        <v>83</v>
      </c>
      <c r="AY762" s="18" t="s">
        <v>147</v>
      </c>
      <c r="BE762" s="226">
        <f>IF(N762="základní",J762,0)</f>
        <v>0</v>
      </c>
      <c r="BF762" s="226">
        <f>IF(N762="snížená",J762,0)</f>
        <v>0</v>
      </c>
      <c r="BG762" s="226">
        <f>IF(N762="zákl. přenesená",J762,0)</f>
        <v>0</v>
      </c>
      <c r="BH762" s="226">
        <f>IF(N762="sníž. přenesená",J762,0)</f>
        <v>0</v>
      </c>
      <c r="BI762" s="226">
        <f>IF(N762="nulová",J762,0)</f>
        <v>0</v>
      </c>
      <c r="BJ762" s="18" t="s">
        <v>81</v>
      </c>
      <c r="BK762" s="226">
        <f>ROUND(I762*H762,2)</f>
        <v>0</v>
      </c>
      <c r="BL762" s="18" t="s">
        <v>237</v>
      </c>
      <c r="BM762" s="225" t="s">
        <v>1704</v>
      </c>
    </row>
    <row r="763" spans="1:65" s="2" customFormat="1" ht="24.15" customHeight="1">
      <c r="A763" s="39"/>
      <c r="B763" s="40"/>
      <c r="C763" s="213" t="s">
        <v>1705</v>
      </c>
      <c r="D763" s="213" t="s">
        <v>149</v>
      </c>
      <c r="E763" s="214" t="s">
        <v>1706</v>
      </c>
      <c r="F763" s="215" t="s">
        <v>1707</v>
      </c>
      <c r="G763" s="216" t="s">
        <v>320</v>
      </c>
      <c r="H763" s="217">
        <v>6</v>
      </c>
      <c r="I763" s="218"/>
      <c r="J763" s="219">
        <f>ROUND(I763*H763,2)</f>
        <v>0</v>
      </c>
      <c r="K763" s="220"/>
      <c r="L763" s="45"/>
      <c r="M763" s="221" t="s">
        <v>1</v>
      </c>
      <c r="N763" s="222" t="s">
        <v>41</v>
      </c>
      <c r="O763" s="92"/>
      <c r="P763" s="223">
        <f>O763*H763</f>
        <v>0</v>
      </c>
      <c r="Q763" s="223">
        <v>0</v>
      </c>
      <c r="R763" s="223">
        <f>Q763*H763</f>
        <v>0</v>
      </c>
      <c r="S763" s="223">
        <v>0</v>
      </c>
      <c r="T763" s="224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25" t="s">
        <v>237</v>
      </c>
      <c r="AT763" s="225" t="s">
        <v>149</v>
      </c>
      <c r="AU763" s="225" t="s">
        <v>83</v>
      </c>
      <c r="AY763" s="18" t="s">
        <v>147</v>
      </c>
      <c r="BE763" s="226">
        <f>IF(N763="základní",J763,0)</f>
        <v>0</v>
      </c>
      <c r="BF763" s="226">
        <f>IF(N763="snížená",J763,0)</f>
        <v>0</v>
      </c>
      <c r="BG763" s="226">
        <f>IF(N763="zákl. přenesená",J763,0)</f>
        <v>0</v>
      </c>
      <c r="BH763" s="226">
        <f>IF(N763="sníž. přenesená",J763,0)</f>
        <v>0</v>
      </c>
      <c r="BI763" s="226">
        <f>IF(N763="nulová",J763,0)</f>
        <v>0</v>
      </c>
      <c r="BJ763" s="18" t="s">
        <v>81</v>
      </c>
      <c r="BK763" s="226">
        <f>ROUND(I763*H763,2)</f>
        <v>0</v>
      </c>
      <c r="BL763" s="18" t="s">
        <v>237</v>
      </c>
      <c r="BM763" s="225" t="s">
        <v>1708</v>
      </c>
    </row>
    <row r="764" spans="1:65" s="2" customFormat="1" ht="24.15" customHeight="1">
      <c r="A764" s="39"/>
      <c r="B764" s="40"/>
      <c r="C764" s="260" t="s">
        <v>1709</v>
      </c>
      <c r="D764" s="260" t="s">
        <v>263</v>
      </c>
      <c r="E764" s="261" t="s">
        <v>1710</v>
      </c>
      <c r="F764" s="262" t="s">
        <v>1711</v>
      </c>
      <c r="G764" s="263" t="s">
        <v>368</v>
      </c>
      <c r="H764" s="264">
        <v>12.75</v>
      </c>
      <c r="I764" s="265"/>
      <c r="J764" s="266">
        <f>ROUND(I764*H764,2)</f>
        <v>0</v>
      </c>
      <c r="K764" s="267"/>
      <c r="L764" s="268"/>
      <c r="M764" s="269" t="s">
        <v>1</v>
      </c>
      <c r="N764" s="270" t="s">
        <v>41</v>
      </c>
      <c r="O764" s="92"/>
      <c r="P764" s="223">
        <f>O764*H764</f>
        <v>0</v>
      </c>
      <c r="Q764" s="223">
        <v>0.004</v>
      </c>
      <c r="R764" s="223">
        <f>Q764*H764</f>
        <v>0.051000000000000004</v>
      </c>
      <c r="S764" s="223">
        <v>0</v>
      </c>
      <c r="T764" s="224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25" t="s">
        <v>296</v>
      </c>
      <c r="AT764" s="225" t="s">
        <v>263</v>
      </c>
      <c r="AU764" s="225" t="s">
        <v>83</v>
      </c>
      <c r="AY764" s="18" t="s">
        <v>147</v>
      </c>
      <c r="BE764" s="226">
        <f>IF(N764="základní",J764,0)</f>
        <v>0</v>
      </c>
      <c r="BF764" s="226">
        <f>IF(N764="snížená",J764,0)</f>
        <v>0</v>
      </c>
      <c r="BG764" s="226">
        <f>IF(N764="zákl. přenesená",J764,0)</f>
        <v>0</v>
      </c>
      <c r="BH764" s="226">
        <f>IF(N764="sníž. přenesená",J764,0)</f>
        <v>0</v>
      </c>
      <c r="BI764" s="226">
        <f>IF(N764="nulová",J764,0)</f>
        <v>0</v>
      </c>
      <c r="BJ764" s="18" t="s">
        <v>81</v>
      </c>
      <c r="BK764" s="226">
        <f>ROUND(I764*H764,2)</f>
        <v>0</v>
      </c>
      <c r="BL764" s="18" t="s">
        <v>237</v>
      </c>
      <c r="BM764" s="225" t="s">
        <v>1712</v>
      </c>
    </row>
    <row r="765" spans="1:51" s="13" customFormat="1" ht="12">
      <c r="A765" s="13"/>
      <c r="B765" s="227"/>
      <c r="C765" s="228"/>
      <c r="D765" s="229" t="s">
        <v>155</v>
      </c>
      <c r="E765" s="230" t="s">
        <v>1</v>
      </c>
      <c r="F765" s="231" t="s">
        <v>1713</v>
      </c>
      <c r="G765" s="228"/>
      <c r="H765" s="232">
        <v>12.75</v>
      </c>
      <c r="I765" s="233"/>
      <c r="J765" s="228"/>
      <c r="K765" s="228"/>
      <c r="L765" s="234"/>
      <c r="M765" s="235"/>
      <c r="N765" s="236"/>
      <c r="O765" s="236"/>
      <c r="P765" s="236"/>
      <c r="Q765" s="236"/>
      <c r="R765" s="236"/>
      <c r="S765" s="236"/>
      <c r="T765" s="237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8" t="s">
        <v>155</v>
      </c>
      <c r="AU765" s="238" t="s">
        <v>83</v>
      </c>
      <c r="AV765" s="13" t="s">
        <v>83</v>
      </c>
      <c r="AW765" s="13" t="s">
        <v>32</v>
      </c>
      <c r="AX765" s="13" t="s">
        <v>81</v>
      </c>
      <c r="AY765" s="238" t="s">
        <v>147</v>
      </c>
    </row>
    <row r="766" spans="1:65" s="2" customFormat="1" ht="16.5" customHeight="1">
      <c r="A766" s="39"/>
      <c r="B766" s="40"/>
      <c r="C766" s="260" t="s">
        <v>1714</v>
      </c>
      <c r="D766" s="260" t="s">
        <v>263</v>
      </c>
      <c r="E766" s="261" t="s">
        <v>1715</v>
      </c>
      <c r="F766" s="262" t="s">
        <v>1716</v>
      </c>
      <c r="G766" s="263" t="s">
        <v>1717</v>
      </c>
      <c r="H766" s="264">
        <v>12</v>
      </c>
      <c r="I766" s="265"/>
      <c r="J766" s="266">
        <f>ROUND(I766*H766,2)</f>
        <v>0</v>
      </c>
      <c r="K766" s="267"/>
      <c r="L766" s="268"/>
      <c r="M766" s="269" t="s">
        <v>1</v>
      </c>
      <c r="N766" s="270" t="s">
        <v>41</v>
      </c>
      <c r="O766" s="92"/>
      <c r="P766" s="223">
        <f>O766*H766</f>
        <v>0</v>
      </c>
      <c r="Q766" s="223">
        <v>0.0002</v>
      </c>
      <c r="R766" s="223">
        <f>Q766*H766</f>
        <v>0.0024000000000000002</v>
      </c>
      <c r="S766" s="223">
        <v>0</v>
      </c>
      <c r="T766" s="224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25" t="s">
        <v>296</v>
      </c>
      <c r="AT766" s="225" t="s">
        <v>263</v>
      </c>
      <c r="AU766" s="225" t="s">
        <v>83</v>
      </c>
      <c r="AY766" s="18" t="s">
        <v>147</v>
      </c>
      <c r="BE766" s="226">
        <f>IF(N766="základní",J766,0)</f>
        <v>0</v>
      </c>
      <c r="BF766" s="226">
        <f>IF(N766="snížená",J766,0)</f>
        <v>0</v>
      </c>
      <c r="BG766" s="226">
        <f>IF(N766="zákl. přenesená",J766,0)</f>
        <v>0</v>
      </c>
      <c r="BH766" s="226">
        <f>IF(N766="sníž. přenesená",J766,0)</f>
        <v>0</v>
      </c>
      <c r="BI766" s="226">
        <f>IF(N766="nulová",J766,0)</f>
        <v>0</v>
      </c>
      <c r="BJ766" s="18" t="s">
        <v>81</v>
      </c>
      <c r="BK766" s="226">
        <f>ROUND(I766*H766,2)</f>
        <v>0</v>
      </c>
      <c r="BL766" s="18" t="s">
        <v>237</v>
      </c>
      <c r="BM766" s="225" t="s">
        <v>1718</v>
      </c>
    </row>
    <row r="767" spans="1:65" s="2" customFormat="1" ht="24.15" customHeight="1">
      <c r="A767" s="39"/>
      <c r="B767" s="40"/>
      <c r="C767" s="213" t="s">
        <v>1719</v>
      </c>
      <c r="D767" s="213" t="s">
        <v>149</v>
      </c>
      <c r="E767" s="214" t="s">
        <v>1720</v>
      </c>
      <c r="F767" s="215" t="s">
        <v>1721</v>
      </c>
      <c r="G767" s="216" t="s">
        <v>217</v>
      </c>
      <c r="H767" s="217">
        <v>1.38</v>
      </c>
      <c r="I767" s="218"/>
      <c r="J767" s="219">
        <f>ROUND(I767*H767,2)</f>
        <v>0</v>
      </c>
      <c r="K767" s="220"/>
      <c r="L767" s="45"/>
      <c r="M767" s="221" t="s">
        <v>1</v>
      </c>
      <c r="N767" s="222" t="s">
        <v>41</v>
      </c>
      <c r="O767" s="92"/>
      <c r="P767" s="223">
        <f>O767*H767</f>
        <v>0</v>
      </c>
      <c r="Q767" s="223">
        <v>0</v>
      </c>
      <c r="R767" s="223">
        <f>Q767*H767</f>
        <v>0</v>
      </c>
      <c r="S767" s="223">
        <v>0</v>
      </c>
      <c r="T767" s="224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25" t="s">
        <v>237</v>
      </c>
      <c r="AT767" s="225" t="s">
        <v>149</v>
      </c>
      <c r="AU767" s="225" t="s">
        <v>83</v>
      </c>
      <c r="AY767" s="18" t="s">
        <v>147</v>
      </c>
      <c r="BE767" s="226">
        <f>IF(N767="základní",J767,0)</f>
        <v>0</v>
      </c>
      <c r="BF767" s="226">
        <f>IF(N767="snížená",J767,0)</f>
        <v>0</v>
      </c>
      <c r="BG767" s="226">
        <f>IF(N767="zákl. přenesená",J767,0)</f>
        <v>0</v>
      </c>
      <c r="BH767" s="226">
        <f>IF(N767="sníž. přenesená",J767,0)</f>
        <v>0</v>
      </c>
      <c r="BI767" s="226">
        <f>IF(N767="nulová",J767,0)</f>
        <v>0</v>
      </c>
      <c r="BJ767" s="18" t="s">
        <v>81</v>
      </c>
      <c r="BK767" s="226">
        <f>ROUND(I767*H767,2)</f>
        <v>0</v>
      </c>
      <c r="BL767" s="18" t="s">
        <v>237</v>
      </c>
      <c r="BM767" s="225" t="s">
        <v>1722</v>
      </c>
    </row>
    <row r="768" spans="1:63" s="12" customFormat="1" ht="22.8" customHeight="1">
      <c r="A768" s="12"/>
      <c r="B768" s="197"/>
      <c r="C768" s="198"/>
      <c r="D768" s="199" t="s">
        <v>75</v>
      </c>
      <c r="E768" s="211" t="s">
        <v>1723</v>
      </c>
      <c r="F768" s="211" t="s">
        <v>1724</v>
      </c>
      <c r="G768" s="198"/>
      <c r="H768" s="198"/>
      <c r="I768" s="201"/>
      <c r="J768" s="212">
        <f>BK768</f>
        <v>0</v>
      </c>
      <c r="K768" s="198"/>
      <c r="L768" s="203"/>
      <c r="M768" s="204"/>
      <c r="N768" s="205"/>
      <c r="O768" s="205"/>
      <c r="P768" s="206">
        <f>SUM(P769:P775)</f>
        <v>0</v>
      </c>
      <c r="Q768" s="205"/>
      <c r="R768" s="206">
        <f>SUM(R769:R775)</f>
        <v>0.5184300000000001</v>
      </c>
      <c r="S768" s="205"/>
      <c r="T768" s="207">
        <f>SUM(T769:T775)</f>
        <v>0.1215</v>
      </c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R768" s="208" t="s">
        <v>83</v>
      </c>
      <c r="AT768" s="209" t="s">
        <v>75</v>
      </c>
      <c r="AU768" s="209" t="s">
        <v>81</v>
      </c>
      <c r="AY768" s="208" t="s">
        <v>147</v>
      </c>
      <c r="BK768" s="210">
        <f>SUM(BK769:BK775)</f>
        <v>0</v>
      </c>
    </row>
    <row r="769" spans="1:65" s="2" customFormat="1" ht="24.15" customHeight="1">
      <c r="A769" s="39"/>
      <c r="B769" s="40"/>
      <c r="C769" s="213" t="s">
        <v>1725</v>
      </c>
      <c r="D769" s="213" t="s">
        <v>149</v>
      </c>
      <c r="E769" s="214" t="s">
        <v>1726</v>
      </c>
      <c r="F769" s="215" t="s">
        <v>1727</v>
      </c>
      <c r="G769" s="216" t="s">
        <v>320</v>
      </c>
      <c r="H769" s="217">
        <v>1</v>
      </c>
      <c r="I769" s="218"/>
      <c r="J769" s="219">
        <f>ROUND(I769*H769,2)</f>
        <v>0</v>
      </c>
      <c r="K769" s="220"/>
      <c r="L769" s="45"/>
      <c r="M769" s="221" t="s">
        <v>1</v>
      </c>
      <c r="N769" s="222" t="s">
        <v>41</v>
      </c>
      <c r="O769" s="92"/>
      <c r="P769" s="223">
        <f>O769*H769</f>
        <v>0</v>
      </c>
      <c r="Q769" s="223">
        <v>0.00033</v>
      </c>
      <c r="R769" s="223">
        <f>Q769*H769</f>
        <v>0.00033</v>
      </c>
      <c r="S769" s="223">
        <v>0</v>
      </c>
      <c r="T769" s="224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25" t="s">
        <v>237</v>
      </c>
      <c r="AT769" s="225" t="s">
        <v>149</v>
      </c>
      <c r="AU769" s="225" t="s">
        <v>83</v>
      </c>
      <c r="AY769" s="18" t="s">
        <v>147</v>
      </c>
      <c r="BE769" s="226">
        <f>IF(N769="základní",J769,0)</f>
        <v>0</v>
      </c>
      <c r="BF769" s="226">
        <f>IF(N769="snížená",J769,0)</f>
        <v>0</v>
      </c>
      <c r="BG769" s="226">
        <f>IF(N769="zákl. přenesená",J769,0)</f>
        <v>0</v>
      </c>
      <c r="BH769" s="226">
        <f>IF(N769="sníž. přenesená",J769,0)</f>
        <v>0</v>
      </c>
      <c r="BI769" s="226">
        <f>IF(N769="nulová",J769,0)</f>
        <v>0</v>
      </c>
      <c r="BJ769" s="18" t="s">
        <v>81</v>
      </c>
      <c r="BK769" s="226">
        <f>ROUND(I769*H769,2)</f>
        <v>0</v>
      </c>
      <c r="BL769" s="18" t="s">
        <v>237</v>
      </c>
      <c r="BM769" s="225" t="s">
        <v>1728</v>
      </c>
    </row>
    <row r="770" spans="1:65" s="2" customFormat="1" ht="24.15" customHeight="1">
      <c r="A770" s="39"/>
      <c r="B770" s="40"/>
      <c r="C770" s="260" t="s">
        <v>1729</v>
      </c>
      <c r="D770" s="260" t="s">
        <v>263</v>
      </c>
      <c r="E770" s="261" t="s">
        <v>1730</v>
      </c>
      <c r="F770" s="262" t="s">
        <v>1731</v>
      </c>
      <c r="G770" s="263" t="s">
        <v>320</v>
      </c>
      <c r="H770" s="264">
        <v>1</v>
      </c>
      <c r="I770" s="265"/>
      <c r="J770" s="266">
        <f>ROUND(I770*H770,2)</f>
        <v>0</v>
      </c>
      <c r="K770" s="267"/>
      <c r="L770" s="268"/>
      <c r="M770" s="269" t="s">
        <v>1</v>
      </c>
      <c r="N770" s="270" t="s">
        <v>41</v>
      </c>
      <c r="O770" s="92"/>
      <c r="P770" s="223">
        <f>O770*H770</f>
        <v>0</v>
      </c>
      <c r="Q770" s="223">
        <v>0.503</v>
      </c>
      <c r="R770" s="223">
        <f>Q770*H770</f>
        <v>0.503</v>
      </c>
      <c r="S770" s="223">
        <v>0</v>
      </c>
      <c r="T770" s="224">
        <f>S770*H770</f>
        <v>0</v>
      </c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R770" s="225" t="s">
        <v>296</v>
      </c>
      <c r="AT770" s="225" t="s">
        <v>263</v>
      </c>
      <c r="AU770" s="225" t="s">
        <v>83</v>
      </c>
      <c r="AY770" s="18" t="s">
        <v>147</v>
      </c>
      <c r="BE770" s="226">
        <f>IF(N770="základní",J770,0)</f>
        <v>0</v>
      </c>
      <c r="BF770" s="226">
        <f>IF(N770="snížená",J770,0)</f>
        <v>0</v>
      </c>
      <c r="BG770" s="226">
        <f>IF(N770="zákl. přenesená",J770,0)</f>
        <v>0</v>
      </c>
      <c r="BH770" s="226">
        <f>IF(N770="sníž. přenesená",J770,0)</f>
        <v>0</v>
      </c>
      <c r="BI770" s="226">
        <f>IF(N770="nulová",J770,0)</f>
        <v>0</v>
      </c>
      <c r="BJ770" s="18" t="s">
        <v>81</v>
      </c>
      <c r="BK770" s="226">
        <f>ROUND(I770*H770,2)</f>
        <v>0</v>
      </c>
      <c r="BL770" s="18" t="s">
        <v>237</v>
      </c>
      <c r="BM770" s="225" t="s">
        <v>1732</v>
      </c>
    </row>
    <row r="771" spans="1:65" s="2" customFormat="1" ht="21.75" customHeight="1">
      <c r="A771" s="39"/>
      <c r="B771" s="40"/>
      <c r="C771" s="213" t="s">
        <v>1733</v>
      </c>
      <c r="D771" s="213" t="s">
        <v>149</v>
      </c>
      <c r="E771" s="214" t="s">
        <v>1734</v>
      </c>
      <c r="F771" s="215" t="s">
        <v>1735</v>
      </c>
      <c r="G771" s="216" t="s">
        <v>320</v>
      </c>
      <c r="H771" s="217">
        <v>1</v>
      </c>
      <c r="I771" s="218"/>
      <c r="J771" s="219">
        <f>ROUND(I771*H771,2)</f>
        <v>0</v>
      </c>
      <c r="K771" s="220"/>
      <c r="L771" s="45"/>
      <c r="M771" s="221" t="s">
        <v>1</v>
      </c>
      <c r="N771" s="222" t="s">
        <v>41</v>
      </c>
      <c r="O771" s="92"/>
      <c r="P771" s="223">
        <f>O771*H771</f>
        <v>0</v>
      </c>
      <c r="Q771" s="223">
        <v>0</v>
      </c>
      <c r="R771" s="223">
        <f>Q771*H771</f>
        <v>0</v>
      </c>
      <c r="S771" s="223">
        <v>0.1215</v>
      </c>
      <c r="T771" s="224">
        <f>S771*H771</f>
        <v>0.1215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25" t="s">
        <v>237</v>
      </c>
      <c r="AT771" s="225" t="s">
        <v>149</v>
      </c>
      <c r="AU771" s="225" t="s">
        <v>83</v>
      </c>
      <c r="AY771" s="18" t="s">
        <v>147</v>
      </c>
      <c r="BE771" s="226">
        <f>IF(N771="základní",J771,0)</f>
        <v>0</v>
      </c>
      <c r="BF771" s="226">
        <f>IF(N771="snížená",J771,0)</f>
        <v>0</v>
      </c>
      <c r="BG771" s="226">
        <f>IF(N771="zákl. přenesená",J771,0)</f>
        <v>0</v>
      </c>
      <c r="BH771" s="226">
        <f>IF(N771="sníž. přenesená",J771,0)</f>
        <v>0</v>
      </c>
      <c r="BI771" s="226">
        <f>IF(N771="nulová",J771,0)</f>
        <v>0</v>
      </c>
      <c r="BJ771" s="18" t="s">
        <v>81</v>
      </c>
      <c r="BK771" s="226">
        <f>ROUND(I771*H771,2)</f>
        <v>0</v>
      </c>
      <c r="BL771" s="18" t="s">
        <v>237</v>
      </c>
      <c r="BM771" s="225" t="s">
        <v>1736</v>
      </c>
    </row>
    <row r="772" spans="1:65" s="2" customFormat="1" ht="33" customHeight="1">
      <c r="A772" s="39"/>
      <c r="B772" s="40"/>
      <c r="C772" s="213" t="s">
        <v>1737</v>
      </c>
      <c r="D772" s="213" t="s">
        <v>149</v>
      </c>
      <c r="E772" s="214" t="s">
        <v>1738</v>
      </c>
      <c r="F772" s="215" t="s">
        <v>1739</v>
      </c>
      <c r="G772" s="216" t="s">
        <v>320</v>
      </c>
      <c r="H772" s="217">
        <v>1</v>
      </c>
      <c r="I772" s="218"/>
      <c r="J772" s="219">
        <f>ROUND(I772*H772,2)</f>
        <v>0</v>
      </c>
      <c r="K772" s="220"/>
      <c r="L772" s="45"/>
      <c r="M772" s="221" t="s">
        <v>1</v>
      </c>
      <c r="N772" s="222" t="s">
        <v>41</v>
      </c>
      <c r="O772" s="92"/>
      <c r="P772" s="223">
        <f>O772*H772</f>
        <v>0</v>
      </c>
      <c r="Q772" s="223">
        <v>5E-05</v>
      </c>
      <c r="R772" s="223">
        <f>Q772*H772</f>
        <v>5E-05</v>
      </c>
      <c r="S772" s="223">
        <v>0</v>
      </c>
      <c r="T772" s="224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25" t="s">
        <v>237</v>
      </c>
      <c r="AT772" s="225" t="s">
        <v>149</v>
      </c>
      <c r="AU772" s="225" t="s">
        <v>83</v>
      </c>
      <c r="AY772" s="18" t="s">
        <v>147</v>
      </c>
      <c r="BE772" s="226">
        <f>IF(N772="základní",J772,0)</f>
        <v>0</v>
      </c>
      <c r="BF772" s="226">
        <f>IF(N772="snížená",J772,0)</f>
        <v>0</v>
      </c>
      <c r="BG772" s="226">
        <f>IF(N772="zákl. přenesená",J772,0)</f>
        <v>0</v>
      </c>
      <c r="BH772" s="226">
        <f>IF(N772="sníž. přenesená",J772,0)</f>
        <v>0</v>
      </c>
      <c r="BI772" s="226">
        <f>IF(N772="nulová",J772,0)</f>
        <v>0</v>
      </c>
      <c r="BJ772" s="18" t="s">
        <v>81</v>
      </c>
      <c r="BK772" s="226">
        <f>ROUND(I772*H772,2)</f>
        <v>0</v>
      </c>
      <c r="BL772" s="18" t="s">
        <v>237</v>
      </c>
      <c r="BM772" s="225" t="s">
        <v>1740</v>
      </c>
    </row>
    <row r="773" spans="1:65" s="2" customFormat="1" ht="37.8" customHeight="1">
      <c r="A773" s="39"/>
      <c r="B773" s="40"/>
      <c r="C773" s="260" t="s">
        <v>1741</v>
      </c>
      <c r="D773" s="260" t="s">
        <v>263</v>
      </c>
      <c r="E773" s="261" t="s">
        <v>1742</v>
      </c>
      <c r="F773" s="262" t="s">
        <v>1743</v>
      </c>
      <c r="G773" s="263" t="s">
        <v>320</v>
      </c>
      <c r="H773" s="264">
        <v>1</v>
      </c>
      <c r="I773" s="265"/>
      <c r="J773" s="266">
        <f>ROUND(I773*H773,2)</f>
        <v>0</v>
      </c>
      <c r="K773" s="267"/>
      <c r="L773" s="268"/>
      <c r="M773" s="269" t="s">
        <v>1</v>
      </c>
      <c r="N773" s="270" t="s">
        <v>41</v>
      </c>
      <c r="O773" s="92"/>
      <c r="P773" s="223">
        <f>O773*H773</f>
        <v>0</v>
      </c>
      <c r="Q773" s="223">
        <v>0.015</v>
      </c>
      <c r="R773" s="223">
        <f>Q773*H773</f>
        <v>0.015</v>
      </c>
      <c r="S773" s="223">
        <v>0</v>
      </c>
      <c r="T773" s="224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25" t="s">
        <v>296</v>
      </c>
      <c r="AT773" s="225" t="s">
        <v>263</v>
      </c>
      <c r="AU773" s="225" t="s">
        <v>83</v>
      </c>
      <c r="AY773" s="18" t="s">
        <v>147</v>
      </c>
      <c r="BE773" s="226">
        <f>IF(N773="základní",J773,0)</f>
        <v>0</v>
      </c>
      <c r="BF773" s="226">
        <f>IF(N773="snížená",J773,0)</f>
        <v>0</v>
      </c>
      <c r="BG773" s="226">
        <f>IF(N773="zákl. přenesená",J773,0)</f>
        <v>0</v>
      </c>
      <c r="BH773" s="226">
        <f>IF(N773="sníž. přenesená",J773,0)</f>
        <v>0</v>
      </c>
      <c r="BI773" s="226">
        <f>IF(N773="nulová",J773,0)</f>
        <v>0</v>
      </c>
      <c r="BJ773" s="18" t="s">
        <v>81</v>
      </c>
      <c r="BK773" s="226">
        <f>ROUND(I773*H773,2)</f>
        <v>0</v>
      </c>
      <c r="BL773" s="18" t="s">
        <v>237</v>
      </c>
      <c r="BM773" s="225" t="s">
        <v>1744</v>
      </c>
    </row>
    <row r="774" spans="1:65" s="2" customFormat="1" ht="24.15" customHeight="1">
      <c r="A774" s="39"/>
      <c r="B774" s="40"/>
      <c r="C774" s="213" t="s">
        <v>1745</v>
      </c>
      <c r="D774" s="213" t="s">
        <v>149</v>
      </c>
      <c r="E774" s="214" t="s">
        <v>1746</v>
      </c>
      <c r="F774" s="215" t="s">
        <v>1747</v>
      </c>
      <c r="G774" s="216" t="s">
        <v>612</v>
      </c>
      <c r="H774" s="217">
        <v>1</v>
      </c>
      <c r="I774" s="218"/>
      <c r="J774" s="219">
        <f>ROUND(I774*H774,2)</f>
        <v>0</v>
      </c>
      <c r="K774" s="220"/>
      <c r="L774" s="45"/>
      <c r="M774" s="221" t="s">
        <v>1</v>
      </c>
      <c r="N774" s="222" t="s">
        <v>41</v>
      </c>
      <c r="O774" s="92"/>
      <c r="P774" s="223">
        <f>O774*H774</f>
        <v>0</v>
      </c>
      <c r="Q774" s="223">
        <v>5E-05</v>
      </c>
      <c r="R774" s="223">
        <f>Q774*H774</f>
        <v>5E-05</v>
      </c>
      <c r="S774" s="223">
        <v>0</v>
      </c>
      <c r="T774" s="224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25" t="s">
        <v>237</v>
      </c>
      <c r="AT774" s="225" t="s">
        <v>149</v>
      </c>
      <c r="AU774" s="225" t="s">
        <v>83</v>
      </c>
      <c r="AY774" s="18" t="s">
        <v>147</v>
      </c>
      <c r="BE774" s="226">
        <f>IF(N774="základní",J774,0)</f>
        <v>0</v>
      </c>
      <c r="BF774" s="226">
        <f>IF(N774="snížená",J774,0)</f>
        <v>0</v>
      </c>
      <c r="BG774" s="226">
        <f>IF(N774="zákl. přenesená",J774,0)</f>
        <v>0</v>
      </c>
      <c r="BH774" s="226">
        <f>IF(N774="sníž. přenesená",J774,0)</f>
        <v>0</v>
      </c>
      <c r="BI774" s="226">
        <f>IF(N774="nulová",J774,0)</f>
        <v>0</v>
      </c>
      <c r="BJ774" s="18" t="s">
        <v>81</v>
      </c>
      <c r="BK774" s="226">
        <f>ROUND(I774*H774,2)</f>
        <v>0</v>
      </c>
      <c r="BL774" s="18" t="s">
        <v>237</v>
      </c>
      <c r="BM774" s="225" t="s">
        <v>1748</v>
      </c>
    </row>
    <row r="775" spans="1:65" s="2" customFormat="1" ht="24.15" customHeight="1">
      <c r="A775" s="39"/>
      <c r="B775" s="40"/>
      <c r="C775" s="213" t="s">
        <v>1749</v>
      </c>
      <c r="D775" s="213" t="s">
        <v>149</v>
      </c>
      <c r="E775" s="214" t="s">
        <v>1750</v>
      </c>
      <c r="F775" s="215" t="s">
        <v>1751</v>
      </c>
      <c r="G775" s="216" t="s">
        <v>217</v>
      </c>
      <c r="H775" s="217">
        <v>0.518</v>
      </c>
      <c r="I775" s="218"/>
      <c r="J775" s="219">
        <f>ROUND(I775*H775,2)</f>
        <v>0</v>
      </c>
      <c r="K775" s="220"/>
      <c r="L775" s="45"/>
      <c r="M775" s="221" t="s">
        <v>1</v>
      </c>
      <c r="N775" s="222" t="s">
        <v>41</v>
      </c>
      <c r="O775" s="92"/>
      <c r="P775" s="223">
        <f>O775*H775</f>
        <v>0</v>
      </c>
      <c r="Q775" s="223">
        <v>0</v>
      </c>
      <c r="R775" s="223">
        <f>Q775*H775</f>
        <v>0</v>
      </c>
      <c r="S775" s="223">
        <v>0</v>
      </c>
      <c r="T775" s="224">
        <f>S775*H775</f>
        <v>0</v>
      </c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R775" s="225" t="s">
        <v>237</v>
      </c>
      <c r="AT775" s="225" t="s">
        <v>149</v>
      </c>
      <c r="AU775" s="225" t="s">
        <v>83</v>
      </c>
      <c r="AY775" s="18" t="s">
        <v>147</v>
      </c>
      <c r="BE775" s="226">
        <f>IF(N775="základní",J775,0)</f>
        <v>0</v>
      </c>
      <c r="BF775" s="226">
        <f>IF(N775="snížená",J775,0)</f>
        <v>0</v>
      </c>
      <c r="BG775" s="226">
        <f>IF(N775="zákl. přenesená",J775,0)</f>
        <v>0</v>
      </c>
      <c r="BH775" s="226">
        <f>IF(N775="sníž. přenesená",J775,0)</f>
        <v>0</v>
      </c>
      <c r="BI775" s="226">
        <f>IF(N775="nulová",J775,0)</f>
        <v>0</v>
      </c>
      <c r="BJ775" s="18" t="s">
        <v>81</v>
      </c>
      <c r="BK775" s="226">
        <f>ROUND(I775*H775,2)</f>
        <v>0</v>
      </c>
      <c r="BL775" s="18" t="s">
        <v>237</v>
      </c>
      <c r="BM775" s="225" t="s">
        <v>1752</v>
      </c>
    </row>
    <row r="776" spans="1:63" s="12" customFormat="1" ht="22.8" customHeight="1">
      <c r="A776" s="12"/>
      <c r="B776" s="197"/>
      <c r="C776" s="198"/>
      <c r="D776" s="199" t="s">
        <v>75</v>
      </c>
      <c r="E776" s="211" t="s">
        <v>1753</v>
      </c>
      <c r="F776" s="211" t="s">
        <v>1754</v>
      </c>
      <c r="G776" s="198"/>
      <c r="H776" s="198"/>
      <c r="I776" s="201"/>
      <c r="J776" s="212">
        <f>BK776</f>
        <v>0</v>
      </c>
      <c r="K776" s="198"/>
      <c r="L776" s="203"/>
      <c r="M776" s="204"/>
      <c r="N776" s="205"/>
      <c r="O776" s="205"/>
      <c r="P776" s="206">
        <f>SUM(P777:P803)</f>
        <v>0</v>
      </c>
      <c r="Q776" s="205"/>
      <c r="R776" s="206">
        <f>SUM(R777:R803)</f>
        <v>1.787751</v>
      </c>
      <c r="S776" s="205"/>
      <c r="T776" s="207">
        <f>SUM(T777:T803)</f>
        <v>0</v>
      </c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R776" s="208" t="s">
        <v>83</v>
      </c>
      <c r="AT776" s="209" t="s">
        <v>75</v>
      </c>
      <c r="AU776" s="209" t="s">
        <v>81</v>
      </c>
      <c r="AY776" s="208" t="s">
        <v>147</v>
      </c>
      <c r="BK776" s="210">
        <f>SUM(BK777:BK803)</f>
        <v>0</v>
      </c>
    </row>
    <row r="777" spans="1:65" s="2" customFormat="1" ht="16.5" customHeight="1">
      <c r="A777" s="39"/>
      <c r="B777" s="40"/>
      <c r="C777" s="213" t="s">
        <v>1755</v>
      </c>
      <c r="D777" s="213" t="s">
        <v>149</v>
      </c>
      <c r="E777" s="214" t="s">
        <v>1756</v>
      </c>
      <c r="F777" s="215" t="s">
        <v>1757</v>
      </c>
      <c r="G777" s="216" t="s">
        <v>152</v>
      </c>
      <c r="H777" s="217">
        <v>53.01</v>
      </c>
      <c r="I777" s="218"/>
      <c r="J777" s="219">
        <f>ROUND(I777*H777,2)</f>
        <v>0</v>
      </c>
      <c r="K777" s="220"/>
      <c r="L777" s="45"/>
      <c r="M777" s="221" t="s">
        <v>1</v>
      </c>
      <c r="N777" s="222" t="s">
        <v>41</v>
      </c>
      <c r="O777" s="92"/>
      <c r="P777" s="223">
        <f>O777*H777</f>
        <v>0</v>
      </c>
      <c r="Q777" s="223">
        <v>0</v>
      </c>
      <c r="R777" s="223">
        <f>Q777*H777</f>
        <v>0</v>
      </c>
      <c r="S777" s="223">
        <v>0</v>
      </c>
      <c r="T777" s="224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25" t="s">
        <v>237</v>
      </c>
      <c r="AT777" s="225" t="s">
        <v>149</v>
      </c>
      <c r="AU777" s="225" t="s">
        <v>83</v>
      </c>
      <c r="AY777" s="18" t="s">
        <v>147</v>
      </c>
      <c r="BE777" s="226">
        <f>IF(N777="základní",J777,0)</f>
        <v>0</v>
      </c>
      <c r="BF777" s="226">
        <f>IF(N777="snížená",J777,0)</f>
        <v>0</v>
      </c>
      <c r="BG777" s="226">
        <f>IF(N777="zákl. přenesená",J777,0)</f>
        <v>0</v>
      </c>
      <c r="BH777" s="226">
        <f>IF(N777="sníž. přenesená",J777,0)</f>
        <v>0</v>
      </c>
      <c r="BI777" s="226">
        <f>IF(N777="nulová",J777,0)</f>
        <v>0</v>
      </c>
      <c r="BJ777" s="18" t="s">
        <v>81</v>
      </c>
      <c r="BK777" s="226">
        <f>ROUND(I777*H777,2)</f>
        <v>0</v>
      </c>
      <c r="BL777" s="18" t="s">
        <v>237</v>
      </c>
      <c r="BM777" s="225" t="s">
        <v>1758</v>
      </c>
    </row>
    <row r="778" spans="1:51" s="13" customFormat="1" ht="12">
      <c r="A778" s="13"/>
      <c r="B778" s="227"/>
      <c r="C778" s="228"/>
      <c r="D778" s="229" t="s">
        <v>155</v>
      </c>
      <c r="E778" s="230" t="s">
        <v>1</v>
      </c>
      <c r="F778" s="231" t="s">
        <v>1759</v>
      </c>
      <c r="G778" s="228"/>
      <c r="H778" s="232">
        <v>53.01</v>
      </c>
      <c r="I778" s="233"/>
      <c r="J778" s="228"/>
      <c r="K778" s="228"/>
      <c r="L778" s="234"/>
      <c r="M778" s="235"/>
      <c r="N778" s="236"/>
      <c r="O778" s="236"/>
      <c r="P778" s="236"/>
      <c r="Q778" s="236"/>
      <c r="R778" s="236"/>
      <c r="S778" s="236"/>
      <c r="T778" s="237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8" t="s">
        <v>155</v>
      </c>
      <c r="AU778" s="238" t="s">
        <v>83</v>
      </c>
      <c r="AV778" s="13" t="s">
        <v>83</v>
      </c>
      <c r="AW778" s="13" t="s">
        <v>32</v>
      </c>
      <c r="AX778" s="13" t="s">
        <v>81</v>
      </c>
      <c r="AY778" s="238" t="s">
        <v>147</v>
      </c>
    </row>
    <row r="779" spans="1:65" s="2" customFormat="1" ht="16.5" customHeight="1">
      <c r="A779" s="39"/>
      <c r="B779" s="40"/>
      <c r="C779" s="213" t="s">
        <v>1760</v>
      </c>
      <c r="D779" s="213" t="s">
        <v>149</v>
      </c>
      <c r="E779" s="214" t="s">
        <v>1761</v>
      </c>
      <c r="F779" s="215" t="s">
        <v>1762</v>
      </c>
      <c r="G779" s="216" t="s">
        <v>152</v>
      </c>
      <c r="H779" s="217">
        <v>53.01</v>
      </c>
      <c r="I779" s="218"/>
      <c r="J779" s="219">
        <f>ROUND(I779*H779,2)</f>
        <v>0</v>
      </c>
      <c r="K779" s="220"/>
      <c r="L779" s="45"/>
      <c r="M779" s="221" t="s">
        <v>1</v>
      </c>
      <c r="N779" s="222" t="s">
        <v>41</v>
      </c>
      <c r="O779" s="92"/>
      <c r="P779" s="223">
        <f>O779*H779</f>
        <v>0</v>
      </c>
      <c r="Q779" s="223">
        <v>0.0003</v>
      </c>
      <c r="R779" s="223">
        <f>Q779*H779</f>
        <v>0.015902999999999997</v>
      </c>
      <c r="S779" s="223">
        <v>0</v>
      </c>
      <c r="T779" s="224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25" t="s">
        <v>237</v>
      </c>
      <c r="AT779" s="225" t="s">
        <v>149</v>
      </c>
      <c r="AU779" s="225" t="s">
        <v>83</v>
      </c>
      <c r="AY779" s="18" t="s">
        <v>147</v>
      </c>
      <c r="BE779" s="226">
        <f>IF(N779="základní",J779,0)</f>
        <v>0</v>
      </c>
      <c r="BF779" s="226">
        <f>IF(N779="snížená",J779,0)</f>
        <v>0</v>
      </c>
      <c r="BG779" s="226">
        <f>IF(N779="zákl. přenesená",J779,0)</f>
        <v>0</v>
      </c>
      <c r="BH779" s="226">
        <f>IF(N779="sníž. přenesená",J779,0)</f>
        <v>0</v>
      </c>
      <c r="BI779" s="226">
        <f>IF(N779="nulová",J779,0)</f>
        <v>0</v>
      </c>
      <c r="BJ779" s="18" t="s">
        <v>81</v>
      </c>
      <c r="BK779" s="226">
        <f>ROUND(I779*H779,2)</f>
        <v>0</v>
      </c>
      <c r="BL779" s="18" t="s">
        <v>237</v>
      </c>
      <c r="BM779" s="225" t="s">
        <v>1763</v>
      </c>
    </row>
    <row r="780" spans="1:65" s="2" customFormat="1" ht="21.75" customHeight="1">
      <c r="A780" s="39"/>
      <c r="B780" s="40"/>
      <c r="C780" s="213" t="s">
        <v>1764</v>
      </c>
      <c r="D780" s="213" t="s">
        <v>149</v>
      </c>
      <c r="E780" s="214" t="s">
        <v>1765</v>
      </c>
      <c r="F780" s="215" t="s">
        <v>1766</v>
      </c>
      <c r="G780" s="216" t="s">
        <v>152</v>
      </c>
      <c r="H780" s="217">
        <v>53.01</v>
      </c>
      <c r="I780" s="218"/>
      <c r="J780" s="219">
        <f>ROUND(I780*H780,2)</f>
        <v>0</v>
      </c>
      <c r="K780" s="220"/>
      <c r="L780" s="45"/>
      <c r="M780" s="221" t="s">
        <v>1</v>
      </c>
      <c r="N780" s="222" t="s">
        <v>41</v>
      </c>
      <c r="O780" s="92"/>
      <c r="P780" s="223">
        <f>O780*H780</f>
        <v>0</v>
      </c>
      <c r="Q780" s="223">
        <v>0.00455</v>
      </c>
      <c r="R780" s="223">
        <f>Q780*H780</f>
        <v>0.2411955</v>
      </c>
      <c r="S780" s="223">
        <v>0</v>
      </c>
      <c r="T780" s="224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25" t="s">
        <v>237</v>
      </c>
      <c r="AT780" s="225" t="s">
        <v>149</v>
      </c>
      <c r="AU780" s="225" t="s">
        <v>83</v>
      </c>
      <c r="AY780" s="18" t="s">
        <v>147</v>
      </c>
      <c r="BE780" s="226">
        <f>IF(N780="základní",J780,0)</f>
        <v>0</v>
      </c>
      <c r="BF780" s="226">
        <f>IF(N780="snížená",J780,0)</f>
        <v>0</v>
      </c>
      <c r="BG780" s="226">
        <f>IF(N780="zákl. přenesená",J780,0)</f>
        <v>0</v>
      </c>
      <c r="BH780" s="226">
        <f>IF(N780="sníž. přenesená",J780,0)</f>
        <v>0</v>
      </c>
      <c r="BI780" s="226">
        <f>IF(N780="nulová",J780,0)</f>
        <v>0</v>
      </c>
      <c r="BJ780" s="18" t="s">
        <v>81</v>
      </c>
      <c r="BK780" s="226">
        <f>ROUND(I780*H780,2)</f>
        <v>0</v>
      </c>
      <c r="BL780" s="18" t="s">
        <v>237</v>
      </c>
      <c r="BM780" s="225" t="s">
        <v>1767</v>
      </c>
    </row>
    <row r="781" spans="1:65" s="2" customFormat="1" ht="24.15" customHeight="1">
      <c r="A781" s="39"/>
      <c r="B781" s="40"/>
      <c r="C781" s="213" t="s">
        <v>1768</v>
      </c>
      <c r="D781" s="213" t="s">
        <v>149</v>
      </c>
      <c r="E781" s="214" t="s">
        <v>1769</v>
      </c>
      <c r="F781" s="215" t="s">
        <v>1770</v>
      </c>
      <c r="G781" s="216" t="s">
        <v>368</v>
      </c>
      <c r="H781" s="217">
        <v>46.22</v>
      </c>
      <c r="I781" s="218"/>
      <c r="J781" s="219">
        <f>ROUND(I781*H781,2)</f>
        <v>0</v>
      </c>
      <c r="K781" s="220"/>
      <c r="L781" s="45"/>
      <c r="M781" s="221" t="s">
        <v>1</v>
      </c>
      <c r="N781" s="222" t="s">
        <v>41</v>
      </c>
      <c r="O781" s="92"/>
      <c r="P781" s="223">
        <f>O781*H781</f>
        <v>0</v>
      </c>
      <c r="Q781" s="223">
        <v>0.00043</v>
      </c>
      <c r="R781" s="223">
        <f>Q781*H781</f>
        <v>0.0198746</v>
      </c>
      <c r="S781" s="223">
        <v>0</v>
      </c>
      <c r="T781" s="224">
        <f>S781*H781</f>
        <v>0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25" t="s">
        <v>237</v>
      </c>
      <c r="AT781" s="225" t="s">
        <v>149</v>
      </c>
      <c r="AU781" s="225" t="s">
        <v>83</v>
      </c>
      <c r="AY781" s="18" t="s">
        <v>147</v>
      </c>
      <c r="BE781" s="226">
        <f>IF(N781="základní",J781,0)</f>
        <v>0</v>
      </c>
      <c r="BF781" s="226">
        <f>IF(N781="snížená",J781,0)</f>
        <v>0</v>
      </c>
      <c r="BG781" s="226">
        <f>IF(N781="zákl. přenesená",J781,0)</f>
        <v>0</v>
      </c>
      <c r="BH781" s="226">
        <f>IF(N781="sníž. přenesená",J781,0)</f>
        <v>0</v>
      </c>
      <c r="BI781" s="226">
        <f>IF(N781="nulová",J781,0)</f>
        <v>0</v>
      </c>
      <c r="BJ781" s="18" t="s">
        <v>81</v>
      </c>
      <c r="BK781" s="226">
        <f>ROUND(I781*H781,2)</f>
        <v>0</v>
      </c>
      <c r="BL781" s="18" t="s">
        <v>237</v>
      </c>
      <c r="BM781" s="225" t="s">
        <v>1771</v>
      </c>
    </row>
    <row r="782" spans="1:51" s="13" customFormat="1" ht="12">
      <c r="A782" s="13"/>
      <c r="B782" s="227"/>
      <c r="C782" s="228"/>
      <c r="D782" s="229" t="s">
        <v>155</v>
      </c>
      <c r="E782" s="230" t="s">
        <v>1</v>
      </c>
      <c r="F782" s="231" t="s">
        <v>1772</v>
      </c>
      <c r="G782" s="228"/>
      <c r="H782" s="232">
        <v>7.06</v>
      </c>
      <c r="I782" s="233"/>
      <c r="J782" s="228"/>
      <c r="K782" s="228"/>
      <c r="L782" s="234"/>
      <c r="M782" s="235"/>
      <c r="N782" s="236"/>
      <c r="O782" s="236"/>
      <c r="P782" s="236"/>
      <c r="Q782" s="236"/>
      <c r="R782" s="236"/>
      <c r="S782" s="236"/>
      <c r="T782" s="237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8" t="s">
        <v>155</v>
      </c>
      <c r="AU782" s="238" t="s">
        <v>83</v>
      </c>
      <c r="AV782" s="13" t="s">
        <v>83</v>
      </c>
      <c r="AW782" s="13" t="s">
        <v>32</v>
      </c>
      <c r="AX782" s="13" t="s">
        <v>76</v>
      </c>
      <c r="AY782" s="238" t="s">
        <v>147</v>
      </c>
    </row>
    <row r="783" spans="1:51" s="13" customFormat="1" ht="12">
      <c r="A783" s="13"/>
      <c r="B783" s="227"/>
      <c r="C783" s="228"/>
      <c r="D783" s="229" t="s">
        <v>155</v>
      </c>
      <c r="E783" s="230" t="s">
        <v>1</v>
      </c>
      <c r="F783" s="231" t="s">
        <v>1773</v>
      </c>
      <c r="G783" s="228"/>
      <c r="H783" s="232">
        <v>11.18</v>
      </c>
      <c r="I783" s="233"/>
      <c r="J783" s="228"/>
      <c r="K783" s="228"/>
      <c r="L783" s="234"/>
      <c r="M783" s="235"/>
      <c r="N783" s="236"/>
      <c r="O783" s="236"/>
      <c r="P783" s="236"/>
      <c r="Q783" s="236"/>
      <c r="R783" s="236"/>
      <c r="S783" s="236"/>
      <c r="T783" s="237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8" t="s">
        <v>155</v>
      </c>
      <c r="AU783" s="238" t="s">
        <v>83</v>
      </c>
      <c r="AV783" s="13" t="s">
        <v>83</v>
      </c>
      <c r="AW783" s="13" t="s">
        <v>32</v>
      </c>
      <c r="AX783" s="13" t="s">
        <v>76</v>
      </c>
      <c r="AY783" s="238" t="s">
        <v>147</v>
      </c>
    </row>
    <row r="784" spans="1:51" s="13" customFormat="1" ht="12">
      <c r="A784" s="13"/>
      <c r="B784" s="227"/>
      <c r="C784" s="228"/>
      <c r="D784" s="229" t="s">
        <v>155</v>
      </c>
      <c r="E784" s="230" t="s">
        <v>1</v>
      </c>
      <c r="F784" s="231" t="s">
        <v>1774</v>
      </c>
      <c r="G784" s="228"/>
      <c r="H784" s="232">
        <v>11.34</v>
      </c>
      <c r="I784" s="233"/>
      <c r="J784" s="228"/>
      <c r="K784" s="228"/>
      <c r="L784" s="234"/>
      <c r="M784" s="235"/>
      <c r="N784" s="236"/>
      <c r="O784" s="236"/>
      <c r="P784" s="236"/>
      <c r="Q784" s="236"/>
      <c r="R784" s="236"/>
      <c r="S784" s="236"/>
      <c r="T784" s="237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38" t="s">
        <v>155</v>
      </c>
      <c r="AU784" s="238" t="s">
        <v>83</v>
      </c>
      <c r="AV784" s="13" t="s">
        <v>83</v>
      </c>
      <c r="AW784" s="13" t="s">
        <v>32</v>
      </c>
      <c r="AX784" s="13" t="s">
        <v>76</v>
      </c>
      <c r="AY784" s="238" t="s">
        <v>147</v>
      </c>
    </row>
    <row r="785" spans="1:51" s="13" customFormat="1" ht="12">
      <c r="A785" s="13"/>
      <c r="B785" s="227"/>
      <c r="C785" s="228"/>
      <c r="D785" s="229" t="s">
        <v>155</v>
      </c>
      <c r="E785" s="230" t="s">
        <v>1</v>
      </c>
      <c r="F785" s="231" t="s">
        <v>1775</v>
      </c>
      <c r="G785" s="228"/>
      <c r="H785" s="232">
        <v>11.66</v>
      </c>
      <c r="I785" s="233"/>
      <c r="J785" s="228"/>
      <c r="K785" s="228"/>
      <c r="L785" s="234"/>
      <c r="M785" s="235"/>
      <c r="N785" s="236"/>
      <c r="O785" s="236"/>
      <c r="P785" s="236"/>
      <c r="Q785" s="236"/>
      <c r="R785" s="236"/>
      <c r="S785" s="236"/>
      <c r="T785" s="237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8" t="s">
        <v>155</v>
      </c>
      <c r="AU785" s="238" t="s">
        <v>83</v>
      </c>
      <c r="AV785" s="13" t="s">
        <v>83</v>
      </c>
      <c r="AW785" s="13" t="s">
        <v>32</v>
      </c>
      <c r="AX785" s="13" t="s">
        <v>76</v>
      </c>
      <c r="AY785" s="238" t="s">
        <v>147</v>
      </c>
    </row>
    <row r="786" spans="1:51" s="13" customFormat="1" ht="12">
      <c r="A786" s="13"/>
      <c r="B786" s="227"/>
      <c r="C786" s="228"/>
      <c r="D786" s="229" t="s">
        <v>155</v>
      </c>
      <c r="E786" s="230" t="s">
        <v>1</v>
      </c>
      <c r="F786" s="231" t="s">
        <v>1776</v>
      </c>
      <c r="G786" s="228"/>
      <c r="H786" s="232">
        <v>4.98</v>
      </c>
      <c r="I786" s="233"/>
      <c r="J786" s="228"/>
      <c r="K786" s="228"/>
      <c r="L786" s="234"/>
      <c r="M786" s="235"/>
      <c r="N786" s="236"/>
      <c r="O786" s="236"/>
      <c r="P786" s="236"/>
      <c r="Q786" s="236"/>
      <c r="R786" s="236"/>
      <c r="S786" s="236"/>
      <c r="T786" s="237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8" t="s">
        <v>155</v>
      </c>
      <c r="AU786" s="238" t="s">
        <v>83</v>
      </c>
      <c r="AV786" s="13" t="s">
        <v>83</v>
      </c>
      <c r="AW786" s="13" t="s">
        <v>32</v>
      </c>
      <c r="AX786" s="13" t="s">
        <v>76</v>
      </c>
      <c r="AY786" s="238" t="s">
        <v>147</v>
      </c>
    </row>
    <row r="787" spans="1:51" s="15" customFormat="1" ht="12">
      <c r="A787" s="15"/>
      <c r="B787" s="249"/>
      <c r="C787" s="250"/>
      <c r="D787" s="229" t="s">
        <v>155</v>
      </c>
      <c r="E787" s="251" t="s">
        <v>1</v>
      </c>
      <c r="F787" s="252" t="s">
        <v>173</v>
      </c>
      <c r="G787" s="250"/>
      <c r="H787" s="253">
        <v>46.22</v>
      </c>
      <c r="I787" s="254"/>
      <c r="J787" s="250"/>
      <c r="K787" s="250"/>
      <c r="L787" s="255"/>
      <c r="M787" s="256"/>
      <c r="N787" s="257"/>
      <c r="O787" s="257"/>
      <c r="P787" s="257"/>
      <c r="Q787" s="257"/>
      <c r="R787" s="257"/>
      <c r="S787" s="257"/>
      <c r="T787" s="258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T787" s="259" t="s">
        <v>155</v>
      </c>
      <c r="AU787" s="259" t="s">
        <v>83</v>
      </c>
      <c r="AV787" s="15" t="s">
        <v>153</v>
      </c>
      <c r="AW787" s="15" t="s">
        <v>32</v>
      </c>
      <c r="AX787" s="15" t="s">
        <v>81</v>
      </c>
      <c r="AY787" s="259" t="s">
        <v>147</v>
      </c>
    </row>
    <row r="788" spans="1:65" s="2" customFormat="1" ht="16.5" customHeight="1">
      <c r="A788" s="39"/>
      <c r="B788" s="40"/>
      <c r="C788" s="260" t="s">
        <v>1777</v>
      </c>
      <c r="D788" s="260" t="s">
        <v>263</v>
      </c>
      <c r="E788" s="261" t="s">
        <v>1778</v>
      </c>
      <c r="F788" s="262" t="s">
        <v>1779</v>
      </c>
      <c r="G788" s="263" t="s">
        <v>368</v>
      </c>
      <c r="H788" s="264">
        <v>50.842</v>
      </c>
      <c r="I788" s="265"/>
      <c r="J788" s="266">
        <f>ROUND(I788*H788,2)</f>
        <v>0</v>
      </c>
      <c r="K788" s="267"/>
      <c r="L788" s="268"/>
      <c r="M788" s="269" t="s">
        <v>1</v>
      </c>
      <c r="N788" s="270" t="s">
        <v>41</v>
      </c>
      <c r="O788" s="92"/>
      <c r="P788" s="223">
        <f>O788*H788</f>
        <v>0</v>
      </c>
      <c r="Q788" s="223">
        <v>0.0009</v>
      </c>
      <c r="R788" s="223">
        <f>Q788*H788</f>
        <v>0.045757799999999994</v>
      </c>
      <c r="S788" s="223">
        <v>0</v>
      </c>
      <c r="T788" s="224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25" t="s">
        <v>296</v>
      </c>
      <c r="AT788" s="225" t="s">
        <v>263</v>
      </c>
      <c r="AU788" s="225" t="s">
        <v>83</v>
      </c>
      <c r="AY788" s="18" t="s">
        <v>147</v>
      </c>
      <c r="BE788" s="226">
        <f>IF(N788="základní",J788,0)</f>
        <v>0</v>
      </c>
      <c r="BF788" s="226">
        <f>IF(N788="snížená",J788,0)</f>
        <v>0</v>
      </c>
      <c r="BG788" s="226">
        <f>IF(N788="zákl. přenesená",J788,0)</f>
        <v>0</v>
      </c>
      <c r="BH788" s="226">
        <f>IF(N788="sníž. přenesená",J788,0)</f>
        <v>0</v>
      </c>
      <c r="BI788" s="226">
        <f>IF(N788="nulová",J788,0)</f>
        <v>0</v>
      </c>
      <c r="BJ788" s="18" t="s">
        <v>81</v>
      </c>
      <c r="BK788" s="226">
        <f>ROUND(I788*H788,2)</f>
        <v>0</v>
      </c>
      <c r="BL788" s="18" t="s">
        <v>237</v>
      </c>
      <c r="BM788" s="225" t="s">
        <v>1780</v>
      </c>
    </row>
    <row r="789" spans="1:51" s="13" customFormat="1" ht="12">
      <c r="A789" s="13"/>
      <c r="B789" s="227"/>
      <c r="C789" s="228"/>
      <c r="D789" s="229" t="s">
        <v>155</v>
      </c>
      <c r="E789" s="228"/>
      <c r="F789" s="231" t="s">
        <v>1781</v>
      </c>
      <c r="G789" s="228"/>
      <c r="H789" s="232">
        <v>50.842</v>
      </c>
      <c r="I789" s="233"/>
      <c r="J789" s="228"/>
      <c r="K789" s="228"/>
      <c r="L789" s="234"/>
      <c r="M789" s="235"/>
      <c r="N789" s="236"/>
      <c r="O789" s="236"/>
      <c r="P789" s="236"/>
      <c r="Q789" s="236"/>
      <c r="R789" s="236"/>
      <c r="S789" s="236"/>
      <c r="T789" s="237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8" t="s">
        <v>155</v>
      </c>
      <c r="AU789" s="238" t="s">
        <v>83</v>
      </c>
      <c r="AV789" s="13" t="s">
        <v>83</v>
      </c>
      <c r="AW789" s="13" t="s">
        <v>4</v>
      </c>
      <c r="AX789" s="13" t="s">
        <v>81</v>
      </c>
      <c r="AY789" s="238" t="s">
        <v>147</v>
      </c>
    </row>
    <row r="790" spans="1:65" s="2" customFormat="1" ht="24.15" customHeight="1">
      <c r="A790" s="39"/>
      <c r="B790" s="40"/>
      <c r="C790" s="213" t="s">
        <v>1782</v>
      </c>
      <c r="D790" s="213" t="s">
        <v>149</v>
      </c>
      <c r="E790" s="214" t="s">
        <v>1783</v>
      </c>
      <c r="F790" s="215" t="s">
        <v>1784</v>
      </c>
      <c r="G790" s="216" t="s">
        <v>368</v>
      </c>
      <c r="H790" s="217">
        <v>21.82</v>
      </c>
      <c r="I790" s="218"/>
      <c r="J790" s="219">
        <f>ROUND(I790*H790,2)</f>
        <v>0</v>
      </c>
      <c r="K790" s="220"/>
      <c r="L790" s="45"/>
      <c r="M790" s="221" t="s">
        <v>1</v>
      </c>
      <c r="N790" s="222" t="s">
        <v>41</v>
      </c>
      <c r="O790" s="92"/>
      <c r="P790" s="223">
        <f>O790*H790</f>
        <v>0</v>
      </c>
      <c r="Q790" s="223">
        <v>0.00058</v>
      </c>
      <c r="R790" s="223">
        <f>Q790*H790</f>
        <v>0.0126556</v>
      </c>
      <c r="S790" s="223">
        <v>0</v>
      </c>
      <c r="T790" s="224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25" t="s">
        <v>237</v>
      </c>
      <c r="AT790" s="225" t="s">
        <v>149</v>
      </c>
      <c r="AU790" s="225" t="s">
        <v>83</v>
      </c>
      <c r="AY790" s="18" t="s">
        <v>147</v>
      </c>
      <c r="BE790" s="226">
        <f>IF(N790="základní",J790,0)</f>
        <v>0</v>
      </c>
      <c r="BF790" s="226">
        <f>IF(N790="snížená",J790,0)</f>
        <v>0</v>
      </c>
      <c r="BG790" s="226">
        <f>IF(N790="zákl. přenesená",J790,0)</f>
        <v>0</v>
      </c>
      <c r="BH790" s="226">
        <f>IF(N790="sníž. přenesená",J790,0)</f>
        <v>0</v>
      </c>
      <c r="BI790" s="226">
        <f>IF(N790="nulová",J790,0)</f>
        <v>0</v>
      </c>
      <c r="BJ790" s="18" t="s">
        <v>81</v>
      </c>
      <c r="BK790" s="226">
        <f>ROUND(I790*H790,2)</f>
        <v>0</v>
      </c>
      <c r="BL790" s="18" t="s">
        <v>237</v>
      </c>
      <c r="BM790" s="225" t="s">
        <v>1785</v>
      </c>
    </row>
    <row r="791" spans="1:51" s="14" customFormat="1" ht="12">
      <c r="A791" s="14"/>
      <c r="B791" s="239"/>
      <c r="C791" s="240"/>
      <c r="D791" s="229" t="s">
        <v>155</v>
      </c>
      <c r="E791" s="241" t="s">
        <v>1</v>
      </c>
      <c r="F791" s="242" t="s">
        <v>169</v>
      </c>
      <c r="G791" s="240"/>
      <c r="H791" s="241" t="s">
        <v>1</v>
      </c>
      <c r="I791" s="243"/>
      <c r="J791" s="240"/>
      <c r="K791" s="240"/>
      <c r="L791" s="244"/>
      <c r="M791" s="245"/>
      <c r="N791" s="246"/>
      <c r="O791" s="246"/>
      <c r="P791" s="246"/>
      <c r="Q791" s="246"/>
      <c r="R791" s="246"/>
      <c r="S791" s="246"/>
      <c r="T791" s="24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48" t="s">
        <v>155</v>
      </c>
      <c r="AU791" s="248" t="s">
        <v>83</v>
      </c>
      <c r="AV791" s="14" t="s">
        <v>81</v>
      </c>
      <c r="AW791" s="14" t="s">
        <v>32</v>
      </c>
      <c r="AX791" s="14" t="s">
        <v>76</v>
      </c>
      <c r="AY791" s="248" t="s">
        <v>147</v>
      </c>
    </row>
    <row r="792" spans="1:51" s="13" customFormat="1" ht="12">
      <c r="A792" s="13"/>
      <c r="B792" s="227"/>
      <c r="C792" s="228"/>
      <c r="D792" s="229" t="s">
        <v>155</v>
      </c>
      <c r="E792" s="230" t="s">
        <v>1</v>
      </c>
      <c r="F792" s="231" t="s">
        <v>1786</v>
      </c>
      <c r="G792" s="228"/>
      <c r="H792" s="232">
        <v>21.82</v>
      </c>
      <c r="I792" s="233"/>
      <c r="J792" s="228"/>
      <c r="K792" s="228"/>
      <c r="L792" s="234"/>
      <c r="M792" s="235"/>
      <c r="N792" s="236"/>
      <c r="O792" s="236"/>
      <c r="P792" s="236"/>
      <c r="Q792" s="236"/>
      <c r="R792" s="236"/>
      <c r="S792" s="236"/>
      <c r="T792" s="237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8" t="s">
        <v>155</v>
      </c>
      <c r="AU792" s="238" t="s">
        <v>83</v>
      </c>
      <c r="AV792" s="13" t="s">
        <v>83</v>
      </c>
      <c r="AW792" s="13" t="s">
        <v>32</v>
      </c>
      <c r="AX792" s="13" t="s">
        <v>81</v>
      </c>
      <c r="AY792" s="238" t="s">
        <v>147</v>
      </c>
    </row>
    <row r="793" spans="1:65" s="2" customFormat="1" ht="16.5" customHeight="1">
      <c r="A793" s="39"/>
      <c r="B793" s="40"/>
      <c r="C793" s="260" t="s">
        <v>1787</v>
      </c>
      <c r="D793" s="260" t="s">
        <v>263</v>
      </c>
      <c r="E793" s="261" t="s">
        <v>1788</v>
      </c>
      <c r="F793" s="262" t="s">
        <v>1789</v>
      </c>
      <c r="G793" s="263" t="s">
        <v>368</v>
      </c>
      <c r="H793" s="264">
        <v>24.002</v>
      </c>
      <c r="I793" s="265"/>
      <c r="J793" s="266">
        <f>ROUND(I793*H793,2)</f>
        <v>0</v>
      </c>
      <c r="K793" s="267"/>
      <c r="L793" s="268"/>
      <c r="M793" s="269" t="s">
        <v>1</v>
      </c>
      <c r="N793" s="270" t="s">
        <v>41</v>
      </c>
      <c r="O793" s="92"/>
      <c r="P793" s="223">
        <f>O793*H793</f>
        <v>0</v>
      </c>
      <c r="Q793" s="223">
        <v>0.0012</v>
      </c>
      <c r="R793" s="223">
        <f>Q793*H793</f>
        <v>0.028802399999999995</v>
      </c>
      <c r="S793" s="223">
        <v>0</v>
      </c>
      <c r="T793" s="224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25" t="s">
        <v>296</v>
      </c>
      <c r="AT793" s="225" t="s">
        <v>263</v>
      </c>
      <c r="AU793" s="225" t="s">
        <v>83</v>
      </c>
      <c r="AY793" s="18" t="s">
        <v>147</v>
      </c>
      <c r="BE793" s="226">
        <f>IF(N793="základní",J793,0)</f>
        <v>0</v>
      </c>
      <c r="BF793" s="226">
        <f>IF(N793="snížená",J793,0)</f>
        <v>0</v>
      </c>
      <c r="BG793" s="226">
        <f>IF(N793="zákl. přenesená",J793,0)</f>
        <v>0</v>
      </c>
      <c r="BH793" s="226">
        <f>IF(N793="sníž. přenesená",J793,0)</f>
        <v>0</v>
      </c>
      <c r="BI793" s="226">
        <f>IF(N793="nulová",J793,0)</f>
        <v>0</v>
      </c>
      <c r="BJ793" s="18" t="s">
        <v>81</v>
      </c>
      <c r="BK793" s="226">
        <f>ROUND(I793*H793,2)</f>
        <v>0</v>
      </c>
      <c r="BL793" s="18" t="s">
        <v>237</v>
      </c>
      <c r="BM793" s="225" t="s">
        <v>1790</v>
      </c>
    </row>
    <row r="794" spans="1:51" s="13" customFormat="1" ht="12">
      <c r="A794" s="13"/>
      <c r="B794" s="227"/>
      <c r="C794" s="228"/>
      <c r="D794" s="229" t="s">
        <v>155</v>
      </c>
      <c r="E794" s="228"/>
      <c r="F794" s="231" t="s">
        <v>1791</v>
      </c>
      <c r="G794" s="228"/>
      <c r="H794" s="232">
        <v>24.002</v>
      </c>
      <c r="I794" s="233"/>
      <c r="J794" s="228"/>
      <c r="K794" s="228"/>
      <c r="L794" s="234"/>
      <c r="M794" s="235"/>
      <c r="N794" s="236"/>
      <c r="O794" s="236"/>
      <c r="P794" s="236"/>
      <c r="Q794" s="236"/>
      <c r="R794" s="236"/>
      <c r="S794" s="236"/>
      <c r="T794" s="237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8" t="s">
        <v>155</v>
      </c>
      <c r="AU794" s="238" t="s">
        <v>83</v>
      </c>
      <c r="AV794" s="13" t="s">
        <v>83</v>
      </c>
      <c r="AW794" s="13" t="s">
        <v>4</v>
      </c>
      <c r="AX794" s="13" t="s">
        <v>81</v>
      </c>
      <c r="AY794" s="238" t="s">
        <v>147</v>
      </c>
    </row>
    <row r="795" spans="1:65" s="2" customFormat="1" ht="24.15" customHeight="1">
      <c r="A795" s="39"/>
      <c r="B795" s="40"/>
      <c r="C795" s="213" t="s">
        <v>1792</v>
      </c>
      <c r="D795" s="213" t="s">
        <v>149</v>
      </c>
      <c r="E795" s="214" t="s">
        <v>1793</v>
      </c>
      <c r="F795" s="215" t="s">
        <v>1794</v>
      </c>
      <c r="G795" s="216" t="s">
        <v>152</v>
      </c>
      <c r="H795" s="217">
        <v>53.01</v>
      </c>
      <c r="I795" s="218"/>
      <c r="J795" s="219">
        <f>ROUND(I795*H795,2)</f>
        <v>0</v>
      </c>
      <c r="K795" s="220"/>
      <c r="L795" s="45"/>
      <c r="M795" s="221" t="s">
        <v>1</v>
      </c>
      <c r="N795" s="222" t="s">
        <v>41</v>
      </c>
      <c r="O795" s="92"/>
      <c r="P795" s="223">
        <f>O795*H795</f>
        <v>0</v>
      </c>
      <c r="Q795" s="223">
        <v>0.0058</v>
      </c>
      <c r="R795" s="223">
        <f>Q795*H795</f>
        <v>0.30745799999999995</v>
      </c>
      <c r="S795" s="223">
        <v>0</v>
      </c>
      <c r="T795" s="224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25" t="s">
        <v>237</v>
      </c>
      <c r="AT795" s="225" t="s">
        <v>149</v>
      </c>
      <c r="AU795" s="225" t="s">
        <v>83</v>
      </c>
      <c r="AY795" s="18" t="s">
        <v>147</v>
      </c>
      <c r="BE795" s="226">
        <f>IF(N795="základní",J795,0)</f>
        <v>0</v>
      </c>
      <c r="BF795" s="226">
        <f>IF(N795="snížená",J795,0)</f>
        <v>0</v>
      </c>
      <c r="BG795" s="226">
        <f>IF(N795="zákl. přenesená",J795,0)</f>
        <v>0</v>
      </c>
      <c r="BH795" s="226">
        <f>IF(N795="sníž. přenesená",J795,0)</f>
        <v>0</v>
      </c>
      <c r="BI795" s="226">
        <f>IF(N795="nulová",J795,0)</f>
        <v>0</v>
      </c>
      <c r="BJ795" s="18" t="s">
        <v>81</v>
      </c>
      <c r="BK795" s="226">
        <f>ROUND(I795*H795,2)</f>
        <v>0</v>
      </c>
      <c r="BL795" s="18" t="s">
        <v>237</v>
      </c>
      <c r="BM795" s="225" t="s">
        <v>1795</v>
      </c>
    </row>
    <row r="796" spans="1:65" s="2" customFormat="1" ht="16.5" customHeight="1">
      <c r="A796" s="39"/>
      <c r="B796" s="40"/>
      <c r="C796" s="260" t="s">
        <v>1796</v>
      </c>
      <c r="D796" s="260" t="s">
        <v>263</v>
      </c>
      <c r="E796" s="261" t="s">
        <v>1797</v>
      </c>
      <c r="F796" s="262" t="s">
        <v>1798</v>
      </c>
      <c r="G796" s="263" t="s">
        <v>152</v>
      </c>
      <c r="H796" s="264">
        <v>53.01</v>
      </c>
      <c r="I796" s="265"/>
      <c r="J796" s="266">
        <f>ROUND(I796*H796,2)</f>
        <v>0</v>
      </c>
      <c r="K796" s="267"/>
      <c r="L796" s="268"/>
      <c r="M796" s="269" t="s">
        <v>1</v>
      </c>
      <c r="N796" s="270" t="s">
        <v>41</v>
      </c>
      <c r="O796" s="92"/>
      <c r="P796" s="223">
        <f>O796*H796</f>
        <v>0</v>
      </c>
      <c r="Q796" s="223">
        <v>0.0207</v>
      </c>
      <c r="R796" s="223">
        <f>Q796*H796</f>
        <v>1.097307</v>
      </c>
      <c r="S796" s="223">
        <v>0</v>
      </c>
      <c r="T796" s="224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25" t="s">
        <v>296</v>
      </c>
      <c r="AT796" s="225" t="s">
        <v>263</v>
      </c>
      <c r="AU796" s="225" t="s">
        <v>83</v>
      </c>
      <c r="AY796" s="18" t="s">
        <v>147</v>
      </c>
      <c r="BE796" s="226">
        <f>IF(N796="základní",J796,0)</f>
        <v>0</v>
      </c>
      <c r="BF796" s="226">
        <f>IF(N796="snížená",J796,0)</f>
        <v>0</v>
      </c>
      <c r="BG796" s="226">
        <f>IF(N796="zákl. přenesená",J796,0)</f>
        <v>0</v>
      </c>
      <c r="BH796" s="226">
        <f>IF(N796="sníž. přenesená",J796,0)</f>
        <v>0</v>
      </c>
      <c r="BI796" s="226">
        <f>IF(N796="nulová",J796,0)</f>
        <v>0</v>
      </c>
      <c r="BJ796" s="18" t="s">
        <v>81</v>
      </c>
      <c r="BK796" s="226">
        <f>ROUND(I796*H796,2)</f>
        <v>0</v>
      </c>
      <c r="BL796" s="18" t="s">
        <v>237</v>
      </c>
      <c r="BM796" s="225" t="s">
        <v>1799</v>
      </c>
    </row>
    <row r="797" spans="1:65" s="2" customFormat="1" ht="24.15" customHeight="1">
      <c r="A797" s="39"/>
      <c r="B797" s="40"/>
      <c r="C797" s="213" t="s">
        <v>1800</v>
      </c>
      <c r="D797" s="213" t="s">
        <v>149</v>
      </c>
      <c r="E797" s="214" t="s">
        <v>1801</v>
      </c>
      <c r="F797" s="215" t="s">
        <v>1802</v>
      </c>
      <c r="G797" s="216" t="s">
        <v>152</v>
      </c>
      <c r="H797" s="217">
        <v>19.37</v>
      </c>
      <c r="I797" s="218"/>
      <c r="J797" s="219">
        <f>ROUND(I797*H797,2)</f>
        <v>0</v>
      </c>
      <c r="K797" s="220"/>
      <c r="L797" s="45"/>
      <c r="M797" s="221" t="s">
        <v>1</v>
      </c>
      <c r="N797" s="222" t="s">
        <v>41</v>
      </c>
      <c r="O797" s="92"/>
      <c r="P797" s="223">
        <f>O797*H797</f>
        <v>0</v>
      </c>
      <c r="Q797" s="223">
        <v>0</v>
      </c>
      <c r="R797" s="223">
        <f>Q797*H797</f>
        <v>0</v>
      </c>
      <c r="S797" s="223">
        <v>0</v>
      </c>
      <c r="T797" s="224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225" t="s">
        <v>237</v>
      </c>
      <c r="AT797" s="225" t="s">
        <v>149</v>
      </c>
      <c r="AU797" s="225" t="s">
        <v>83</v>
      </c>
      <c r="AY797" s="18" t="s">
        <v>147</v>
      </c>
      <c r="BE797" s="226">
        <f>IF(N797="základní",J797,0)</f>
        <v>0</v>
      </c>
      <c r="BF797" s="226">
        <f>IF(N797="snížená",J797,0)</f>
        <v>0</v>
      </c>
      <c r="BG797" s="226">
        <f>IF(N797="zákl. přenesená",J797,0)</f>
        <v>0</v>
      </c>
      <c r="BH797" s="226">
        <f>IF(N797="sníž. přenesená",J797,0)</f>
        <v>0</v>
      </c>
      <c r="BI797" s="226">
        <f>IF(N797="nulová",J797,0)</f>
        <v>0</v>
      </c>
      <c r="BJ797" s="18" t="s">
        <v>81</v>
      </c>
      <c r="BK797" s="226">
        <f>ROUND(I797*H797,2)</f>
        <v>0</v>
      </c>
      <c r="BL797" s="18" t="s">
        <v>237</v>
      </c>
      <c r="BM797" s="225" t="s">
        <v>1803</v>
      </c>
    </row>
    <row r="798" spans="1:51" s="13" customFormat="1" ht="12">
      <c r="A798" s="13"/>
      <c r="B798" s="227"/>
      <c r="C798" s="228"/>
      <c r="D798" s="229" t="s">
        <v>155</v>
      </c>
      <c r="E798" s="230" t="s">
        <v>1</v>
      </c>
      <c r="F798" s="231" t="s">
        <v>1804</v>
      </c>
      <c r="G798" s="228"/>
      <c r="H798" s="232">
        <v>19.37</v>
      </c>
      <c r="I798" s="233"/>
      <c r="J798" s="228"/>
      <c r="K798" s="228"/>
      <c r="L798" s="234"/>
      <c r="M798" s="235"/>
      <c r="N798" s="236"/>
      <c r="O798" s="236"/>
      <c r="P798" s="236"/>
      <c r="Q798" s="236"/>
      <c r="R798" s="236"/>
      <c r="S798" s="236"/>
      <c r="T798" s="237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8" t="s">
        <v>155</v>
      </c>
      <c r="AU798" s="238" t="s">
        <v>83</v>
      </c>
      <c r="AV798" s="13" t="s">
        <v>83</v>
      </c>
      <c r="AW798" s="13" t="s">
        <v>32</v>
      </c>
      <c r="AX798" s="13" t="s">
        <v>81</v>
      </c>
      <c r="AY798" s="238" t="s">
        <v>147</v>
      </c>
    </row>
    <row r="799" spans="1:65" s="2" customFormat="1" ht="24.15" customHeight="1">
      <c r="A799" s="39"/>
      <c r="B799" s="40"/>
      <c r="C799" s="213" t="s">
        <v>1805</v>
      </c>
      <c r="D799" s="213" t="s">
        <v>149</v>
      </c>
      <c r="E799" s="214" t="s">
        <v>1806</v>
      </c>
      <c r="F799" s="215" t="s">
        <v>1807</v>
      </c>
      <c r="G799" s="216" t="s">
        <v>152</v>
      </c>
      <c r="H799" s="217">
        <v>9.84</v>
      </c>
      <c r="I799" s="218"/>
      <c r="J799" s="219">
        <f>ROUND(I799*H799,2)</f>
        <v>0</v>
      </c>
      <c r="K799" s="220"/>
      <c r="L799" s="45"/>
      <c r="M799" s="221" t="s">
        <v>1</v>
      </c>
      <c r="N799" s="222" t="s">
        <v>41</v>
      </c>
      <c r="O799" s="92"/>
      <c r="P799" s="223">
        <f>O799*H799</f>
        <v>0</v>
      </c>
      <c r="Q799" s="223">
        <v>0.0015</v>
      </c>
      <c r="R799" s="223">
        <f>Q799*H799</f>
        <v>0.01476</v>
      </c>
      <c r="S799" s="223">
        <v>0</v>
      </c>
      <c r="T799" s="224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25" t="s">
        <v>237</v>
      </c>
      <c r="AT799" s="225" t="s">
        <v>149</v>
      </c>
      <c r="AU799" s="225" t="s">
        <v>83</v>
      </c>
      <c r="AY799" s="18" t="s">
        <v>147</v>
      </c>
      <c r="BE799" s="226">
        <f>IF(N799="základní",J799,0)</f>
        <v>0</v>
      </c>
      <c r="BF799" s="226">
        <f>IF(N799="snížená",J799,0)</f>
        <v>0</v>
      </c>
      <c r="BG799" s="226">
        <f>IF(N799="zákl. přenesená",J799,0)</f>
        <v>0</v>
      </c>
      <c r="BH799" s="226">
        <f>IF(N799="sníž. přenesená",J799,0)</f>
        <v>0</v>
      </c>
      <c r="BI799" s="226">
        <f>IF(N799="nulová",J799,0)</f>
        <v>0</v>
      </c>
      <c r="BJ799" s="18" t="s">
        <v>81</v>
      </c>
      <c r="BK799" s="226">
        <f>ROUND(I799*H799,2)</f>
        <v>0</v>
      </c>
      <c r="BL799" s="18" t="s">
        <v>237</v>
      </c>
      <c r="BM799" s="225" t="s">
        <v>1808</v>
      </c>
    </row>
    <row r="800" spans="1:51" s="13" customFormat="1" ht="12">
      <c r="A800" s="13"/>
      <c r="B800" s="227"/>
      <c r="C800" s="228"/>
      <c r="D800" s="229" t="s">
        <v>155</v>
      </c>
      <c r="E800" s="230" t="s">
        <v>1</v>
      </c>
      <c r="F800" s="231" t="s">
        <v>1809</v>
      </c>
      <c r="G800" s="228"/>
      <c r="H800" s="232">
        <v>9.84</v>
      </c>
      <c r="I800" s="233"/>
      <c r="J800" s="228"/>
      <c r="K800" s="228"/>
      <c r="L800" s="234"/>
      <c r="M800" s="235"/>
      <c r="N800" s="236"/>
      <c r="O800" s="236"/>
      <c r="P800" s="236"/>
      <c r="Q800" s="236"/>
      <c r="R800" s="236"/>
      <c r="S800" s="236"/>
      <c r="T800" s="237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8" t="s">
        <v>155</v>
      </c>
      <c r="AU800" s="238" t="s">
        <v>83</v>
      </c>
      <c r="AV800" s="13" t="s">
        <v>83</v>
      </c>
      <c r="AW800" s="13" t="s">
        <v>32</v>
      </c>
      <c r="AX800" s="13" t="s">
        <v>81</v>
      </c>
      <c r="AY800" s="238" t="s">
        <v>147</v>
      </c>
    </row>
    <row r="801" spans="1:65" s="2" customFormat="1" ht="16.5" customHeight="1">
      <c r="A801" s="39"/>
      <c r="B801" s="40"/>
      <c r="C801" s="213" t="s">
        <v>1810</v>
      </c>
      <c r="D801" s="213" t="s">
        <v>149</v>
      </c>
      <c r="E801" s="214" t="s">
        <v>1811</v>
      </c>
      <c r="F801" s="215" t="s">
        <v>1812</v>
      </c>
      <c r="G801" s="216" t="s">
        <v>368</v>
      </c>
      <c r="H801" s="217">
        <v>46.22</v>
      </c>
      <c r="I801" s="218"/>
      <c r="J801" s="219">
        <f>ROUND(I801*H801,2)</f>
        <v>0</v>
      </c>
      <c r="K801" s="220"/>
      <c r="L801" s="45"/>
      <c r="M801" s="221" t="s">
        <v>1</v>
      </c>
      <c r="N801" s="222" t="s">
        <v>41</v>
      </c>
      <c r="O801" s="92"/>
      <c r="P801" s="223">
        <f>O801*H801</f>
        <v>0</v>
      </c>
      <c r="Q801" s="223">
        <v>3E-05</v>
      </c>
      <c r="R801" s="223">
        <f>Q801*H801</f>
        <v>0.0013866</v>
      </c>
      <c r="S801" s="223">
        <v>0</v>
      </c>
      <c r="T801" s="224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25" t="s">
        <v>237</v>
      </c>
      <c r="AT801" s="225" t="s">
        <v>149</v>
      </c>
      <c r="AU801" s="225" t="s">
        <v>83</v>
      </c>
      <c r="AY801" s="18" t="s">
        <v>147</v>
      </c>
      <c r="BE801" s="226">
        <f>IF(N801="základní",J801,0)</f>
        <v>0</v>
      </c>
      <c r="BF801" s="226">
        <f>IF(N801="snížená",J801,0)</f>
        <v>0</v>
      </c>
      <c r="BG801" s="226">
        <f>IF(N801="zákl. přenesená",J801,0)</f>
        <v>0</v>
      </c>
      <c r="BH801" s="226">
        <f>IF(N801="sníž. přenesená",J801,0)</f>
        <v>0</v>
      </c>
      <c r="BI801" s="226">
        <f>IF(N801="nulová",J801,0)</f>
        <v>0</v>
      </c>
      <c r="BJ801" s="18" t="s">
        <v>81</v>
      </c>
      <c r="BK801" s="226">
        <f>ROUND(I801*H801,2)</f>
        <v>0</v>
      </c>
      <c r="BL801" s="18" t="s">
        <v>237</v>
      </c>
      <c r="BM801" s="225" t="s">
        <v>1813</v>
      </c>
    </row>
    <row r="802" spans="1:65" s="2" customFormat="1" ht="24.15" customHeight="1">
      <c r="A802" s="39"/>
      <c r="B802" s="40"/>
      <c r="C802" s="213" t="s">
        <v>1814</v>
      </c>
      <c r="D802" s="213" t="s">
        <v>149</v>
      </c>
      <c r="E802" s="214" t="s">
        <v>1815</v>
      </c>
      <c r="F802" s="215" t="s">
        <v>1816</v>
      </c>
      <c r="G802" s="216" t="s">
        <v>152</v>
      </c>
      <c r="H802" s="217">
        <v>53.01</v>
      </c>
      <c r="I802" s="218"/>
      <c r="J802" s="219">
        <f>ROUND(I802*H802,2)</f>
        <v>0</v>
      </c>
      <c r="K802" s="220"/>
      <c r="L802" s="45"/>
      <c r="M802" s="221" t="s">
        <v>1</v>
      </c>
      <c r="N802" s="222" t="s">
        <v>41</v>
      </c>
      <c r="O802" s="92"/>
      <c r="P802" s="223">
        <f>O802*H802</f>
        <v>0</v>
      </c>
      <c r="Q802" s="223">
        <v>5E-05</v>
      </c>
      <c r="R802" s="223">
        <f>Q802*H802</f>
        <v>0.0026505</v>
      </c>
      <c r="S802" s="223">
        <v>0</v>
      </c>
      <c r="T802" s="224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25" t="s">
        <v>237</v>
      </c>
      <c r="AT802" s="225" t="s">
        <v>149</v>
      </c>
      <c r="AU802" s="225" t="s">
        <v>83</v>
      </c>
      <c r="AY802" s="18" t="s">
        <v>147</v>
      </c>
      <c r="BE802" s="226">
        <f>IF(N802="základní",J802,0)</f>
        <v>0</v>
      </c>
      <c r="BF802" s="226">
        <f>IF(N802="snížená",J802,0)</f>
        <v>0</v>
      </c>
      <c r="BG802" s="226">
        <f>IF(N802="zákl. přenesená",J802,0)</f>
        <v>0</v>
      </c>
      <c r="BH802" s="226">
        <f>IF(N802="sníž. přenesená",J802,0)</f>
        <v>0</v>
      </c>
      <c r="BI802" s="226">
        <f>IF(N802="nulová",J802,0)</f>
        <v>0</v>
      </c>
      <c r="BJ802" s="18" t="s">
        <v>81</v>
      </c>
      <c r="BK802" s="226">
        <f>ROUND(I802*H802,2)</f>
        <v>0</v>
      </c>
      <c r="BL802" s="18" t="s">
        <v>237</v>
      </c>
      <c r="BM802" s="225" t="s">
        <v>1817</v>
      </c>
    </row>
    <row r="803" spans="1:65" s="2" customFormat="1" ht="24.15" customHeight="1">
      <c r="A803" s="39"/>
      <c r="B803" s="40"/>
      <c r="C803" s="213" t="s">
        <v>1818</v>
      </c>
      <c r="D803" s="213" t="s">
        <v>149</v>
      </c>
      <c r="E803" s="214" t="s">
        <v>1819</v>
      </c>
      <c r="F803" s="215" t="s">
        <v>1820</v>
      </c>
      <c r="G803" s="216" t="s">
        <v>217</v>
      </c>
      <c r="H803" s="217">
        <v>1.788</v>
      </c>
      <c r="I803" s="218"/>
      <c r="J803" s="219">
        <f>ROUND(I803*H803,2)</f>
        <v>0</v>
      </c>
      <c r="K803" s="220"/>
      <c r="L803" s="45"/>
      <c r="M803" s="221" t="s">
        <v>1</v>
      </c>
      <c r="N803" s="222" t="s">
        <v>41</v>
      </c>
      <c r="O803" s="92"/>
      <c r="P803" s="223">
        <f>O803*H803</f>
        <v>0</v>
      </c>
      <c r="Q803" s="223">
        <v>0</v>
      </c>
      <c r="R803" s="223">
        <f>Q803*H803</f>
        <v>0</v>
      </c>
      <c r="S803" s="223">
        <v>0</v>
      </c>
      <c r="T803" s="224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25" t="s">
        <v>237</v>
      </c>
      <c r="AT803" s="225" t="s">
        <v>149</v>
      </c>
      <c r="AU803" s="225" t="s">
        <v>83</v>
      </c>
      <c r="AY803" s="18" t="s">
        <v>147</v>
      </c>
      <c r="BE803" s="226">
        <f>IF(N803="základní",J803,0)</f>
        <v>0</v>
      </c>
      <c r="BF803" s="226">
        <f>IF(N803="snížená",J803,0)</f>
        <v>0</v>
      </c>
      <c r="BG803" s="226">
        <f>IF(N803="zákl. přenesená",J803,0)</f>
        <v>0</v>
      </c>
      <c r="BH803" s="226">
        <f>IF(N803="sníž. přenesená",J803,0)</f>
        <v>0</v>
      </c>
      <c r="BI803" s="226">
        <f>IF(N803="nulová",J803,0)</f>
        <v>0</v>
      </c>
      <c r="BJ803" s="18" t="s">
        <v>81</v>
      </c>
      <c r="BK803" s="226">
        <f>ROUND(I803*H803,2)</f>
        <v>0</v>
      </c>
      <c r="BL803" s="18" t="s">
        <v>237</v>
      </c>
      <c r="BM803" s="225" t="s">
        <v>1821</v>
      </c>
    </row>
    <row r="804" spans="1:63" s="12" customFormat="1" ht="22.8" customHeight="1">
      <c r="A804" s="12"/>
      <c r="B804" s="197"/>
      <c r="C804" s="198"/>
      <c r="D804" s="199" t="s">
        <v>75</v>
      </c>
      <c r="E804" s="211" t="s">
        <v>1822</v>
      </c>
      <c r="F804" s="211" t="s">
        <v>1823</v>
      </c>
      <c r="G804" s="198"/>
      <c r="H804" s="198"/>
      <c r="I804" s="201"/>
      <c r="J804" s="212">
        <f>BK804</f>
        <v>0</v>
      </c>
      <c r="K804" s="198"/>
      <c r="L804" s="203"/>
      <c r="M804" s="204"/>
      <c r="N804" s="205"/>
      <c r="O804" s="205"/>
      <c r="P804" s="206">
        <f>SUM(P805:P808)</f>
        <v>0</v>
      </c>
      <c r="Q804" s="205"/>
      <c r="R804" s="206">
        <f>SUM(R805:R808)</f>
        <v>0</v>
      </c>
      <c r="S804" s="205"/>
      <c r="T804" s="207">
        <f>SUM(T805:T808)</f>
        <v>0.238216</v>
      </c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R804" s="208" t="s">
        <v>83</v>
      </c>
      <c r="AT804" s="209" t="s">
        <v>75</v>
      </c>
      <c r="AU804" s="209" t="s">
        <v>81</v>
      </c>
      <c r="AY804" s="208" t="s">
        <v>147</v>
      </c>
      <c r="BK804" s="210">
        <f>SUM(BK805:BK808)</f>
        <v>0</v>
      </c>
    </row>
    <row r="805" spans="1:65" s="2" customFormat="1" ht="24.15" customHeight="1">
      <c r="A805" s="39"/>
      <c r="B805" s="40"/>
      <c r="C805" s="213" t="s">
        <v>1824</v>
      </c>
      <c r="D805" s="213" t="s">
        <v>149</v>
      </c>
      <c r="E805" s="214" t="s">
        <v>1825</v>
      </c>
      <c r="F805" s="215" t="s">
        <v>1826</v>
      </c>
      <c r="G805" s="216" t="s">
        <v>368</v>
      </c>
      <c r="H805" s="217">
        <v>35.44</v>
      </c>
      <c r="I805" s="218"/>
      <c r="J805" s="219">
        <f>ROUND(I805*H805,2)</f>
        <v>0</v>
      </c>
      <c r="K805" s="220"/>
      <c r="L805" s="45"/>
      <c r="M805" s="221" t="s">
        <v>1</v>
      </c>
      <c r="N805" s="222" t="s">
        <v>41</v>
      </c>
      <c r="O805" s="92"/>
      <c r="P805" s="223">
        <f>O805*H805</f>
        <v>0</v>
      </c>
      <c r="Q805" s="223">
        <v>0</v>
      </c>
      <c r="R805" s="223">
        <f>Q805*H805</f>
        <v>0</v>
      </c>
      <c r="S805" s="223">
        <v>0.001</v>
      </c>
      <c r="T805" s="224">
        <f>S805*H805</f>
        <v>0.03544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25" t="s">
        <v>237</v>
      </c>
      <c r="AT805" s="225" t="s">
        <v>149</v>
      </c>
      <c r="AU805" s="225" t="s">
        <v>83</v>
      </c>
      <c r="AY805" s="18" t="s">
        <v>147</v>
      </c>
      <c r="BE805" s="226">
        <f>IF(N805="základní",J805,0)</f>
        <v>0</v>
      </c>
      <c r="BF805" s="226">
        <f>IF(N805="snížená",J805,0)</f>
        <v>0</v>
      </c>
      <c r="BG805" s="226">
        <f>IF(N805="zákl. přenesená",J805,0)</f>
        <v>0</v>
      </c>
      <c r="BH805" s="226">
        <f>IF(N805="sníž. přenesená",J805,0)</f>
        <v>0</v>
      </c>
      <c r="BI805" s="226">
        <f>IF(N805="nulová",J805,0)</f>
        <v>0</v>
      </c>
      <c r="BJ805" s="18" t="s">
        <v>81</v>
      </c>
      <c r="BK805" s="226">
        <f>ROUND(I805*H805,2)</f>
        <v>0</v>
      </c>
      <c r="BL805" s="18" t="s">
        <v>237</v>
      </c>
      <c r="BM805" s="225" t="s">
        <v>1827</v>
      </c>
    </row>
    <row r="806" spans="1:51" s="13" customFormat="1" ht="12">
      <c r="A806" s="13"/>
      <c r="B806" s="227"/>
      <c r="C806" s="228"/>
      <c r="D806" s="229" t="s">
        <v>155</v>
      </c>
      <c r="E806" s="230" t="s">
        <v>1</v>
      </c>
      <c r="F806" s="231" t="s">
        <v>1828</v>
      </c>
      <c r="G806" s="228"/>
      <c r="H806" s="232">
        <v>35.44</v>
      </c>
      <c r="I806" s="233"/>
      <c r="J806" s="228"/>
      <c r="K806" s="228"/>
      <c r="L806" s="234"/>
      <c r="M806" s="235"/>
      <c r="N806" s="236"/>
      <c r="O806" s="236"/>
      <c r="P806" s="236"/>
      <c r="Q806" s="236"/>
      <c r="R806" s="236"/>
      <c r="S806" s="236"/>
      <c r="T806" s="237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8" t="s">
        <v>155</v>
      </c>
      <c r="AU806" s="238" t="s">
        <v>83</v>
      </c>
      <c r="AV806" s="13" t="s">
        <v>83</v>
      </c>
      <c r="AW806" s="13" t="s">
        <v>32</v>
      </c>
      <c r="AX806" s="13" t="s">
        <v>81</v>
      </c>
      <c r="AY806" s="238" t="s">
        <v>147</v>
      </c>
    </row>
    <row r="807" spans="1:65" s="2" customFormat="1" ht="16.5" customHeight="1">
      <c r="A807" s="39"/>
      <c r="B807" s="40"/>
      <c r="C807" s="213" t="s">
        <v>1829</v>
      </c>
      <c r="D807" s="213" t="s">
        <v>149</v>
      </c>
      <c r="E807" s="214" t="s">
        <v>1830</v>
      </c>
      <c r="F807" s="215" t="s">
        <v>1831</v>
      </c>
      <c r="G807" s="216" t="s">
        <v>152</v>
      </c>
      <c r="H807" s="217">
        <v>28.56</v>
      </c>
      <c r="I807" s="218"/>
      <c r="J807" s="219">
        <f>ROUND(I807*H807,2)</f>
        <v>0</v>
      </c>
      <c r="K807" s="220"/>
      <c r="L807" s="45"/>
      <c r="M807" s="221" t="s">
        <v>1</v>
      </c>
      <c r="N807" s="222" t="s">
        <v>41</v>
      </c>
      <c r="O807" s="92"/>
      <c r="P807" s="223">
        <f>O807*H807</f>
        <v>0</v>
      </c>
      <c r="Q807" s="223">
        <v>0</v>
      </c>
      <c r="R807" s="223">
        <f>Q807*H807</f>
        <v>0</v>
      </c>
      <c r="S807" s="223">
        <v>0.0071</v>
      </c>
      <c r="T807" s="224">
        <f>S807*H807</f>
        <v>0.202776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25" t="s">
        <v>237</v>
      </c>
      <c r="AT807" s="225" t="s">
        <v>149</v>
      </c>
      <c r="AU807" s="225" t="s">
        <v>83</v>
      </c>
      <c r="AY807" s="18" t="s">
        <v>147</v>
      </c>
      <c r="BE807" s="226">
        <f>IF(N807="základní",J807,0)</f>
        <v>0</v>
      </c>
      <c r="BF807" s="226">
        <f>IF(N807="snížená",J807,0)</f>
        <v>0</v>
      </c>
      <c r="BG807" s="226">
        <f>IF(N807="zákl. přenesená",J807,0)</f>
        <v>0</v>
      </c>
      <c r="BH807" s="226">
        <f>IF(N807="sníž. přenesená",J807,0)</f>
        <v>0</v>
      </c>
      <c r="BI807" s="226">
        <f>IF(N807="nulová",J807,0)</f>
        <v>0</v>
      </c>
      <c r="BJ807" s="18" t="s">
        <v>81</v>
      </c>
      <c r="BK807" s="226">
        <f>ROUND(I807*H807,2)</f>
        <v>0</v>
      </c>
      <c r="BL807" s="18" t="s">
        <v>237</v>
      </c>
      <c r="BM807" s="225" t="s">
        <v>1832</v>
      </c>
    </row>
    <row r="808" spans="1:51" s="13" customFormat="1" ht="12">
      <c r="A808" s="13"/>
      <c r="B808" s="227"/>
      <c r="C808" s="228"/>
      <c r="D808" s="229" t="s">
        <v>155</v>
      </c>
      <c r="E808" s="230" t="s">
        <v>1</v>
      </c>
      <c r="F808" s="231" t="s">
        <v>1833</v>
      </c>
      <c r="G808" s="228"/>
      <c r="H808" s="232">
        <v>28.56</v>
      </c>
      <c r="I808" s="233"/>
      <c r="J808" s="228"/>
      <c r="K808" s="228"/>
      <c r="L808" s="234"/>
      <c r="M808" s="235"/>
      <c r="N808" s="236"/>
      <c r="O808" s="236"/>
      <c r="P808" s="236"/>
      <c r="Q808" s="236"/>
      <c r="R808" s="236"/>
      <c r="S808" s="236"/>
      <c r="T808" s="237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8" t="s">
        <v>155</v>
      </c>
      <c r="AU808" s="238" t="s">
        <v>83</v>
      </c>
      <c r="AV808" s="13" t="s">
        <v>83</v>
      </c>
      <c r="AW808" s="13" t="s">
        <v>32</v>
      </c>
      <c r="AX808" s="13" t="s">
        <v>81</v>
      </c>
      <c r="AY808" s="238" t="s">
        <v>147</v>
      </c>
    </row>
    <row r="809" spans="1:63" s="12" customFormat="1" ht="22.8" customHeight="1">
      <c r="A809" s="12"/>
      <c r="B809" s="197"/>
      <c r="C809" s="198"/>
      <c r="D809" s="199" t="s">
        <v>75</v>
      </c>
      <c r="E809" s="211" t="s">
        <v>1834</v>
      </c>
      <c r="F809" s="211" t="s">
        <v>1835</v>
      </c>
      <c r="G809" s="198"/>
      <c r="H809" s="198"/>
      <c r="I809" s="201"/>
      <c r="J809" s="212">
        <f>BK809</f>
        <v>0</v>
      </c>
      <c r="K809" s="198"/>
      <c r="L809" s="203"/>
      <c r="M809" s="204"/>
      <c r="N809" s="205"/>
      <c r="O809" s="205"/>
      <c r="P809" s="206">
        <f>SUM(P810:P830)</f>
        <v>0</v>
      </c>
      <c r="Q809" s="205"/>
      <c r="R809" s="206">
        <f>SUM(R810:R830)</f>
        <v>0.5684697400000001</v>
      </c>
      <c r="S809" s="205"/>
      <c r="T809" s="207">
        <f>SUM(T810:T830)</f>
        <v>0.144682</v>
      </c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R809" s="208" t="s">
        <v>83</v>
      </c>
      <c r="AT809" s="209" t="s">
        <v>75</v>
      </c>
      <c r="AU809" s="209" t="s">
        <v>81</v>
      </c>
      <c r="AY809" s="208" t="s">
        <v>147</v>
      </c>
      <c r="BK809" s="210">
        <f>SUM(BK810:BK830)</f>
        <v>0</v>
      </c>
    </row>
    <row r="810" spans="1:65" s="2" customFormat="1" ht="16.5" customHeight="1">
      <c r="A810" s="39"/>
      <c r="B810" s="40"/>
      <c r="C810" s="213" t="s">
        <v>1836</v>
      </c>
      <c r="D810" s="213" t="s">
        <v>149</v>
      </c>
      <c r="E810" s="214" t="s">
        <v>1837</v>
      </c>
      <c r="F810" s="215" t="s">
        <v>1838</v>
      </c>
      <c r="G810" s="216" t="s">
        <v>152</v>
      </c>
      <c r="H810" s="217">
        <v>59.23</v>
      </c>
      <c r="I810" s="218"/>
      <c r="J810" s="219">
        <f>ROUND(I810*H810,2)</f>
        <v>0</v>
      </c>
      <c r="K810" s="220"/>
      <c r="L810" s="45"/>
      <c r="M810" s="221" t="s">
        <v>1</v>
      </c>
      <c r="N810" s="222" t="s">
        <v>41</v>
      </c>
      <c r="O810" s="92"/>
      <c r="P810" s="223">
        <f>O810*H810</f>
        <v>0</v>
      </c>
      <c r="Q810" s="223">
        <v>0</v>
      </c>
      <c r="R810" s="223">
        <f>Q810*H810</f>
        <v>0</v>
      </c>
      <c r="S810" s="223">
        <v>0</v>
      </c>
      <c r="T810" s="224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25" t="s">
        <v>237</v>
      </c>
      <c r="AT810" s="225" t="s">
        <v>149</v>
      </c>
      <c r="AU810" s="225" t="s">
        <v>83</v>
      </c>
      <c r="AY810" s="18" t="s">
        <v>147</v>
      </c>
      <c r="BE810" s="226">
        <f>IF(N810="základní",J810,0)</f>
        <v>0</v>
      </c>
      <c r="BF810" s="226">
        <f>IF(N810="snížená",J810,0)</f>
        <v>0</v>
      </c>
      <c r="BG810" s="226">
        <f>IF(N810="zákl. přenesená",J810,0)</f>
        <v>0</v>
      </c>
      <c r="BH810" s="226">
        <f>IF(N810="sníž. přenesená",J810,0)</f>
        <v>0</v>
      </c>
      <c r="BI810" s="226">
        <f>IF(N810="nulová",J810,0)</f>
        <v>0</v>
      </c>
      <c r="BJ810" s="18" t="s">
        <v>81</v>
      </c>
      <c r="BK810" s="226">
        <f>ROUND(I810*H810,2)</f>
        <v>0</v>
      </c>
      <c r="BL810" s="18" t="s">
        <v>237</v>
      </c>
      <c r="BM810" s="225" t="s">
        <v>1839</v>
      </c>
    </row>
    <row r="811" spans="1:51" s="13" customFormat="1" ht="12">
      <c r="A811" s="13"/>
      <c r="B811" s="227"/>
      <c r="C811" s="228"/>
      <c r="D811" s="229" t="s">
        <v>155</v>
      </c>
      <c r="E811" s="230" t="s">
        <v>1</v>
      </c>
      <c r="F811" s="231" t="s">
        <v>1840</v>
      </c>
      <c r="G811" s="228"/>
      <c r="H811" s="232">
        <v>59.23</v>
      </c>
      <c r="I811" s="233"/>
      <c r="J811" s="228"/>
      <c r="K811" s="228"/>
      <c r="L811" s="234"/>
      <c r="M811" s="235"/>
      <c r="N811" s="236"/>
      <c r="O811" s="236"/>
      <c r="P811" s="236"/>
      <c r="Q811" s="236"/>
      <c r="R811" s="236"/>
      <c r="S811" s="236"/>
      <c r="T811" s="237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8" t="s">
        <v>155</v>
      </c>
      <c r="AU811" s="238" t="s">
        <v>83</v>
      </c>
      <c r="AV811" s="13" t="s">
        <v>83</v>
      </c>
      <c r="AW811" s="13" t="s">
        <v>32</v>
      </c>
      <c r="AX811" s="13" t="s">
        <v>81</v>
      </c>
      <c r="AY811" s="238" t="s">
        <v>147</v>
      </c>
    </row>
    <row r="812" spans="1:65" s="2" customFormat="1" ht="24.15" customHeight="1">
      <c r="A812" s="39"/>
      <c r="B812" s="40"/>
      <c r="C812" s="213" t="s">
        <v>1841</v>
      </c>
      <c r="D812" s="213" t="s">
        <v>149</v>
      </c>
      <c r="E812" s="214" t="s">
        <v>1842</v>
      </c>
      <c r="F812" s="215" t="s">
        <v>1843</v>
      </c>
      <c r="G812" s="216" t="s">
        <v>152</v>
      </c>
      <c r="H812" s="217">
        <v>59.23</v>
      </c>
      <c r="I812" s="218"/>
      <c r="J812" s="219">
        <f>ROUND(I812*H812,2)</f>
        <v>0</v>
      </c>
      <c r="K812" s="220"/>
      <c r="L812" s="45"/>
      <c r="M812" s="221" t="s">
        <v>1</v>
      </c>
      <c r="N812" s="222" t="s">
        <v>41</v>
      </c>
      <c r="O812" s="92"/>
      <c r="P812" s="223">
        <f>O812*H812</f>
        <v>0</v>
      </c>
      <c r="Q812" s="223">
        <v>0.0002</v>
      </c>
      <c r="R812" s="223">
        <f>Q812*H812</f>
        <v>0.011846</v>
      </c>
      <c r="S812" s="223">
        <v>0</v>
      </c>
      <c r="T812" s="224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25" t="s">
        <v>237</v>
      </c>
      <c r="AT812" s="225" t="s">
        <v>149</v>
      </c>
      <c r="AU812" s="225" t="s">
        <v>83</v>
      </c>
      <c r="AY812" s="18" t="s">
        <v>147</v>
      </c>
      <c r="BE812" s="226">
        <f>IF(N812="základní",J812,0)</f>
        <v>0</v>
      </c>
      <c r="BF812" s="226">
        <f>IF(N812="snížená",J812,0)</f>
        <v>0</v>
      </c>
      <c r="BG812" s="226">
        <f>IF(N812="zákl. přenesená",J812,0)</f>
        <v>0</v>
      </c>
      <c r="BH812" s="226">
        <f>IF(N812="sníž. přenesená",J812,0)</f>
        <v>0</v>
      </c>
      <c r="BI812" s="226">
        <f>IF(N812="nulová",J812,0)</f>
        <v>0</v>
      </c>
      <c r="BJ812" s="18" t="s">
        <v>81</v>
      </c>
      <c r="BK812" s="226">
        <f>ROUND(I812*H812,2)</f>
        <v>0</v>
      </c>
      <c r="BL812" s="18" t="s">
        <v>237</v>
      </c>
      <c r="BM812" s="225" t="s">
        <v>1844</v>
      </c>
    </row>
    <row r="813" spans="1:65" s="2" customFormat="1" ht="24.15" customHeight="1">
      <c r="A813" s="39"/>
      <c r="B813" s="40"/>
      <c r="C813" s="213" t="s">
        <v>1845</v>
      </c>
      <c r="D813" s="213" t="s">
        <v>149</v>
      </c>
      <c r="E813" s="214" t="s">
        <v>1846</v>
      </c>
      <c r="F813" s="215" t="s">
        <v>1847</v>
      </c>
      <c r="G813" s="216" t="s">
        <v>152</v>
      </c>
      <c r="H813" s="217">
        <v>59.23</v>
      </c>
      <c r="I813" s="218"/>
      <c r="J813" s="219">
        <f>ROUND(I813*H813,2)</f>
        <v>0</v>
      </c>
      <c r="K813" s="220"/>
      <c r="L813" s="45"/>
      <c r="M813" s="221" t="s">
        <v>1</v>
      </c>
      <c r="N813" s="222" t="s">
        <v>41</v>
      </c>
      <c r="O813" s="92"/>
      <c r="P813" s="223">
        <f>O813*H813</f>
        <v>0</v>
      </c>
      <c r="Q813" s="223">
        <v>0.00455</v>
      </c>
      <c r="R813" s="223">
        <f>Q813*H813</f>
        <v>0.26949649999999997</v>
      </c>
      <c r="S813" s="223">
        <v>0</v>
      </c>
      <c r="T813" s="224">
        <f>S813*H813</f>
        <v>0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225" t="s">
        <v>237</v>
      </c>
      <c r="AT813" s="225" t="s">
        <v>149</v>
      </c>
      <c r="AU813" s="225" t="s">
        <v>83</v>
      </c>
      <c r="AY813" s="18" t="s">
        <v>147</v>
      </c>
      <c r="BE813" s="226">
        <f>IF(N813="základní",J813,0)</f>
        <v>0</v>
      </c>
      <c r="BF813" s="226">
        <f>IF(N813="snížená",J813,0)</f>
        <v>0</v>
      </c>
      <c r="BG813" s="226">
        <f>IF(N813="zákl. přenesená",J813,0)</f>
        <v>0</v>
      </c>
      <c r="BH813" s="226">
        <f>IF(N813="sníž. přenesená",J813,0)</f>
        <v>0</v>
      </c>
      <c r="BI813" s="226">
        <f>IF(N813="nulová",J813,0)</f>
        <v>0</v>
      </c>
      <c r="BJ813" s="18" t="s">
        <v>81</v>
      </c>
      <c r="BK813" s="226">
        <f>ROUND(I813*H813,2)</f>
        <v>0</v>
      </c>
      <c r="BL813" s="18" t="s">
        <v>237</v>
      </c>
      <c r="BM813" s="225" t="s">
        <v>1848</v>
      </c>
    </row>
    <row r="814" spans="1:65" s="2" customFormat="1" ht="24.15" customHeight="1">
      <c r="A814" s="39"/>
      <c r="B814" s="40"/>
      <c r="C814" s="213" t="s">
        <v>1849</v>
      </c>
      <c r="D814" s="213" t="s">
        <v>149</v>
      </c>
      <c r="E814" s="214" t="s">
        <v>1850</v>
      </c>
      <c r="F814" s="215" t="s">
        <v>1851</v>
      </c>
      <c r="G814" s="216" t="s">
        <v>152</v>
      </c>
      <c r="H814" s="217">
        <v>41.83</v>
      </c>
      <c r="I814" s="218"/>
      <c r="J814" s="219">
        <f>ROUND(I814*H814,2)</f>
        <v>0</v>
      </c>
      <c r="K814" s="220"/>
      <c r="L814" s="45"/>
      <c r="M814" s="221" t="s">
        <v>1</v>
      </c>
      <c r="N814" s="222" t="s">
        <v>41</v>
      </c>
      <c r="O814" s="92"/>
      <c r="P814" s="223">
        <f>O814*H814</f>
        <v>0</v>
      </c>
      <c r="Q814" s="223">
        <v>0</v>
      </c>
      <c r="R814" s="223">
        <f>Q814*H814</f>
        <v>0</v>
      </c>
      <c r="S814" s="223">
        <v>0.0025</v>
      </c>
      <c r="T814" s="224">
        <f>S814*H814</f>
        <v>0.104575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25" t="s">
        <v>237</v>
      </c>
      <c r="AT814" s="225" t="s">
        <v>149</v>
      </c>
      <c r="AU814" s="225" t="s">
        <v>83</v>
      </c>
      <c r="AY814" s="18" t="s">
        <v>147</v>
      </c>
      <c r="BE814" s="226">
        <f>IF(N814="základní",J814,0)</f>
        <v>0</v>
      </c>
      <c r="BF814" s="226">
        <f>IF(N814="snížená",J814,0)</f>
        <v>0</v>
      </c>
      <c r="BG814" s="226">
        <f>IF(N814="zákl. přenesená",J814,0)</f>
        <v>0</v>
      </c>
      <c r="BH814" s="226">
        <f>IF(N814="sníž. přenesená",J814,0)</f>
        <v>0</v>
      </c>
      <c r="BI814" s="226">
        <f>IF(N814="nulová",J814,0)</f>
        <v>0</v>
      </c>
      <c r="BJ814" s="18" t="s">
        <v>81</v>
      </c>
      <c r="BK814" s="226">
        <f>ROUND(I814*H814,2)</f>
        <v>0</v>
      </c>
      <c r="BL814" s="18" t="s">
        <v>237</v>
      </c>
      <c r="BM814" s="225" t="s">
        <v>1852</v>
      </c>
    </row>
    <row r="815" spans="1:65" s="2" customFormat="1" ht="24.15" customHeight="1">
      <c r="A815" s="39"/>
      <c r="B815" s="40"/>
      <c r="C815" s="213" t="s">
        <v>1853</v>
      </c>
      <c r="D815" s="213" t="s">
        <v>149</v>
      </c>
      <c r="E815" s="214" t="s">
        <v>1854</v>
      </c>
      <c r="F815" s="215" t="s">
        <v>1855</v>
      </c>
      <c r="G815" s="216" t="s">
        <v>152</v>
      </c>
      <c r="H815" s="217">
        <v>9.36</v>
      </c>
      <c r="I815" s="218"/>
      <c r="J815" s="219">
        <f>ROUND(I815*H815,2)</f>
        <v>0</v>
      </c>
      <c r="K815" s="220"/>
      <c r="L815" s="45"/>
      <c r="M815" s="221" t="s">
        <v>1</v>
      </c>
      <c r="N815" s="222" t="s">
        <v>41</v>
      </c>
      <c r="O815" s="92"/>
      <c r="P815" s="223">
        <f>O815*H815</f>
        <v>0</v>
      </c>
      <c r="Q815" s="223">
        <v>0</v>
      </c>
      <c r="R815" s="223">
        <f>Q815*H815</f>
        <v>0</v>
      </c>
      <c r="S815" s="223">
        <v>0.003</v>
      </c>
      <c r="T815" s="224">
        <f>S815*H815</f>
        <v>0.028079999999999997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25" t="s">
        <v>237</v>
      </c>
      <c r="AT815" s="225" t="s">
        <v>149</v>
      </c>
      <c r="AU815" s="225" t="s">
        <v>83</v>
      </c>
      <c r="AY815" s="18" t="s">
        <v>147</v>
      </c>
      <c r="BE815" s="226">
        <f>IF(N815="základní",J815,0)</f>
        <v>0</v>
      </c>
      <c r="BF815" s="226">
        <f>IF(N815="snížená",J815,0)</f>
        <v>0</v>
      </c>
      <c r="BG815" s="226">
        <f>IF(N815="zákl. přenesená",J815,0)</f>
        <v>0</v>
      </c>
      <c r="BH815" s="226">
        <f>IF(N815="sníž. přenesená",J815,0)</f>
        <v>0</v>
      </c>
      <c r="BI815" s="226">
        <f>IF(N815="nulová",J815,0)</f>
        <v>0</v>
      </c>
      <c r="BJ815" s="18" t="s">
        <v>81</v>
      </c>
      <c r="BK815" s="226">
        <f>ROUND(I815*H815,2)</f>
        <v>0</v>
      </c>
      <c r="BL815" s="18" t="s">
        <v>237</v>
      </c>
      <c r="BM815" s="225" t="s">
        <v>1856</v>
      </c>
    </row>
    <row r="816" spans="1:65" s="2" customFormat="1" ht="16.5" customHeight="1">
      <c r="A816" s="39"/>
      <c r="B816" s="40"/>
      <c r="C816" s="213" t="s">
        <v>1857</v>
      </c>
      <c r="D816" s="213" t="s">
        <v>149</v>
      </c>
      <c r="E816" s="214" t="s">
        <v>1858</v>
      </c>
      <c r="F816" s="215" t="s">
        <v>1859</v>
      </c>
      <c r="G816" s="216" t="s">
        <v>152</v>
      </c>
      <c r="H816" s="217">
        <v>59.23</v>
      </c>
      <c r="I816" s="218"/>
      <c r="J816" s="219">
        <f>ROUND(I816*H816,2)</f>
        <v>0</v>
      </c>
      <c r="K816" s="220"/>
      <c r="L816" s="45"/>
      <c r="M816" s="221" t="s">
        <v>1</v>
      </c>
      <c r="N816" s="222" t="s">
        <v>41</v>
      </c>
      <c r="O816" s="92"/>
      <c r="P816" s="223">
        <f>O816*H816</f>
        <v>0</v>
      </c>
      <c r="Q816" s="223">
        <v>0.0003</v>
      </c>
      <c r="R816" s="223">
        <f>Q816*H816</f>
        <v>0.017768999999999997</v>
      </c>
      <c r="S816" s="223">
        <v>0</v>
      </c>
      <c r="T816" s="224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25" t="s">
        <v>237</v>
      </c>
      <c r="AT816" s="225" t="s">
        <v>149</v>
      </c>
      <c r="AU816" s="225" t="s">
        <v>83</v>
      </c>
      <c r="AY816" s="18" t="s">
        <v>147</v>
      </c>
      <c r="BE816" s="226">
        <f>IF(N816="základní",J816,0)</f>
        <v>0</v>
      </c>
      <c r="BF816" s="226">
        <f>IF(N816="snížená",J816,0)</f>
        <v>0</v>
      </c>
      <c r="BG816" s="226">
        <f>IF(N816="zákl. přenesená",J816,0)</f>
        <v>0</v>
      </c>
      <c r="BH816" s="226">
        <f>IF(N816="sníž. přenesená",J816,0)</f>
        <v>0</v>
      </c>
      <c r="BI816" s="226">
        <f>IF(N816="nulová",J816,0)</f>
        <v>0</v>
      </c>
      <c r="BJ816" s="18" t="s">
        <v>81</v>
      </c>
      <c r="BK816" s="226">
        <f>ROUND(I816*H816,2)</f>
        <v>0</v>
      </c>
      <c r="BL816" s="18" t="s">
        <v>237</v>
      </c>
      <c r="BM816" s="225" t="s">
        <v>1860</v>
      </c>
    </row>
    <row r="817" spans="1:65" s="2" customFormat="1" ht="16.5" customHeight="1">
      <c r="A817" s="39"/>
      <c r="B817" s="40"/>
      <c r="C817" s="260" t="s">
        <v>1861</v>
      </c>
      <c r="D817" s="260" t="s">
        <v>263</v>
      </c>
      <c r="E817" s="261" t="s">
        <v>1862</v>
      </c>
      <c r="F817" s="262" t="s">
        <v>1863</v>
      </c>
      <c r="G817" s="263" t="s">
        <v>152</v>
      </c>
      <c r="H817" s="264">
        <v>65.153</v>
      </c>
      <c r="I817" s="265"/>
      <c r="J817" s="266">
        <f>ROUND(I817*H817,2)</f>
        <v>0</v>
      </c>
      <c r="K817" s="267"/>
      <c r="L817" s="268"/>
      <c r="M817" s="269" t="s">
        <v>1</v>
      </c>
      <c r="N817" s="270" t="s">
        <v>41</v>
      </c>
      <c r="O817" s="92"/>
      <c r="P817" s="223">
        <f>O817*H817</f>
        <v>0</v>
      </c>
      <c r="Q817" s="223">
        <v>0.00388</v>
      </c>
      <c r="R817" s="223">
        <f>Q817*H817</f>
        <v>0.25279364000000004</v>
      </c>
      <c r="S817" s="223">
        <v>0</v>
      </c>
      <c r="T817" s="224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25" t="s">
        <v>296</v>
      </c>
      <c r="AT817" s="225" t="s">
        <v>263</v>
      </c>
      <c r="AU817" s="225" t="s">
        <v>83</v>
      </c>
      <c r="AY817" s="18" t="s">
        <v>147</v>
      </c>
      <c r="BE817" s="226">
        <f>IF(N817="základní",J817,0)</f>
        <v>0</v>
      </c>
      <c r="BF817" s="226">
        <f>IF(N817="snížená",J817,0)</f>
        <v>0</v>
      </c>
      <c r="BG817" s="226">
        <f>IF(N817="zákl. přenesená",J817,0)</f>
        <v>0</v>
      </c>
      <c r="BH817" s="226">
        <f>IF(N817="sníž. přenesená",J817,0)</f>
        <v>0</v>
      </c>
      <c r="BI817" s="226">
        <f>IF(N817="nulová",J817,0)</f>
        <v>0</v>
      </c>
      <c r="BJ817" s="18" t="s">
        <v>81</v>
      </c>
      <c r="BK817" s="226">
        <f>ROUND(I817*H817,2)</f>
        <v>0</v>
      </c>
      <c r="BL817" s="18" t="s">
        <v>237</v>
      </c>
      <c r="BM817" s="225" t="s">
        <v>1864</v>
      </c>
    </row>
    <row r="818" spans="1:51" s="13" customFormat="1" ht="12">
      <c r="A818" s="13"/>
      <c r="B818" s="227"/>
      <c r="C818" s="228"/>
      <c r="D818" s="229" t="s">
        <v>155</v>
      </c>
      <c r="E818" s="228"/>
      <c r="F818" s="231" t="s">
        <v>1865</v>
      </c>
      <c r="G818" s="228"/>
      <c r="H818" s="232">
        <v>65.153</v>
      </c>
      <c r="I818" s="233"/>
      <c r="J818" s="228"/>
      <c r="K818" s="228"/>
      <c r="L818" s="234"/>
      <c r="M818" s="235"/>
      <c r="N818" s="236"/>
      <c r="O818" s="236"/>
      <c r="P818" s="236"/>
      <c r="Q818" s="236"/>
      <c r="R818" s="236"/>
      <c r="S818" s="236"/>
      <c r="T818" s="237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8" t="s">
        <v>155</v>
      </c>
      <c r="AU818" s="238" t="s">
        <v>83</v>
      </c>
      <c r="AV818" s="13" t="s">
        <v>83</v>
      </c>
      <c r="AW818" s="13" t="s">
        <v>4</v>
      </c>
      <c r="AX818" s="13" t="s">
        <v>81</v>
      </c>
      <c r="AY818" s="238" t="s">
        <v>147</v>
      </c>
    </row>
    <row r="819" spans="1:65" s="2" customFormat="1" ht="21.75" customHeight="1">
      <c r="A819" s="39"/>
      <c r="B819" s="40"/>
      <c r="C819" s="213" t="s">
        <v>1866</v>
      </c>
      <c r="D819" s="213" t="s">
        <v>149</v>
      </c>
      <c r="E819" s="214" t="s">
        <v>1867</v>
      </c>
      <c r="F819" s="215" t="s">
        <v>1868</v>
      </c>
      <c r="G819" s="216" t="s">
        <v>368</v>
      </c>
      <c r="H819" s="217">
        <v>40.09</v>
      </c>
      <c r="I819" s="218"/>
      <c r="J819" s="219">
        <f>ROUND(I819*H819,2)</f>
        <v>0</v>
      </c>
      <c r="K819" s="220"/>
      <c r="L819" s="45"/>
      <c r="M819" s="221" t="s">
        <v>1</v>
      </c>
      <c r="N819" s="222" t="s">
        <v>41</v>
      </c>
      <c r="O819" s="92"/>
      <c r="P819" s="223">
        <f>O819*H819</f>
        <v>0</v>
      </c>
      <c r="Q819" s="223">
        <v>0</v>
      </c>
      <c r="R819" s="223">
        <f>Q819*H819</f>
        <v>0</v>
      </c>
      <c r="S819" s="223">
        <v>0.0003</v>
      </c>
      <c r="T819" s="224">
        <f>S819*H819</f>
        <v>0.012027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25" t="s">
        <v>237</v>
      </c>
      <c r="AT819" s="225" t="s">
        <v>149</v>
      </c>
      <c r="AU819" s="225" t="s">
        <v>83</v>
      </c>
      <c r="AY819" s="18" t="s">
        <v>147</v>
      </c>
      <c r="BE819" s="226">
        <f>IF(N819="základní",J819,0)</f>
        <v>0</v>
      </c>
      <c r="BF819" s="226">
        <f>IF(N819="snížená",J819,0)</f>
        <v>0</v>
      </c>
      <c r="BG819" s="226">
        <f>IF(N819="zákl. přenesená",J819,0)</f>
        <v>0</v>
      </c>
      <c r="BH819" s="226">
        <f>IF(N819="sníž. přenesená",J819,0)</f>
        <v>0</v>
      </c>
      <c r="BI819" s="226">
        <f>IF(N819="nulová",J819,0)</f>
        <v>0</v>
      </c>
      <c r="BJ819" s="18" t="s">
        <v>81</v>
      </c>
      <c r="BK819" s="226">
        <f>ROUND(I819*H819,2)</f>
        <v>0</v>
      </c>
      <c r="BL819" s="18" t="s">
        <v>237</v>
      </c>
      <c r="BM819" s="225" t="s">
        <v>1869</v>
      </c>
    </row>
    <row r="820" spans="1:51" s="13" customFormat="1" ht="12">
      <c r="A820" s="13"/>
      <c r="B820" s="227"/>
      <c r="C820" s="228"/>
      <c r="D820" s="229" t="s">
        <v>155</v>
      </c>
      <c r="E820" s="230" t="s">
        <v>1</v>
      </c>
      <c r="F820" s="231" t="s">
        <v>1870</v>
      </c>
      <c r="G820" s="228"/>
      <c r="H820" s="232">
        <v>28.55</v>
      </c>
      <c r="I820" s="233"/>
      <c r="J820" s="228"/>
      <c r="K820" s="228"/>
      <c r="L820" s="234"/>
      <c r="M820" s="235"/>
      <c r="N820" s="236"/>
      <c r="O820" s="236"/>
      <c r="P820" s="236"/>
      <c r="Q820" s="236"/>
      <c r="R820" s="236"/>
      <c r="S820" s="236"/>
      <c r="T820" s="237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8" t="s">
        <v>155</v>
      </c>
      <c r="AU820" s="238" t="s">
        <v>83</v>
      </c>
      <c r="AV820" s="13" t="s">
        <v>83</v>
      </c>
      <c r="AW820" s="13" t="s">
        <v>32</v>
      </c>
      <c r="AX820" s="13" t="s">
        <v>76</v>
      </c>
      <c r="AY820" s="238" t="s">
        <v>147</v>
      </c>
    </row>
    <row r="821" spans="1:51" s="13" customFormat="1" ht="12">
      <c r="A821" s="13"/>
      <c r="B821" s="227"/>
      <c r="C821" s="228"/>
      <c r="D821" s="229" t="s">
        <v>155</v>
      </c>
      <c r="E821" s="230" t="s">
        <v>1</v>
      </c>
      <c r="F821" s="231" t="s">
        <v>1871</v>
      </c>
      <c r="G821" s="228"/>
      <c r="H821" s="232">
        <v>11.54</v>
      </c>
      <c r="I821" s="233"/>
      <c r="J821" s="228"/>
      <c r="K821" s="228"/>
      <c r="L821" s="234"/>
      <c r="M821" s="235"/>
      <c r="N821" s="236"/>
      <c r="O821" s="236"/>
      <c r="P821" s="236"/>
      <c r="Q821" s="236"/>
      <c r="R821" s="236"/>
      <c r="S821" s="236"/>
      <c r="T821" s="237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8" t="s">
        <v>155</v>
      </c>
      <c r="AU821" s="238" t="s">
        <v>83</v>
      </c>
      <c r="AV821" s="13" t="s">
        <v>83</v>
      </c>
      <c r="AW821" s="13" t="s">
        <v>32</v>
      </c>
      <c r="AX821" s="13" t="s">
        <v>76</v>
      </c>
      <c r="AY821" s="238" t="s">
        <v>147</v>
      </c>
    </row>
    <row r="822" spans="1:51" s="15" customFormat="1" ht="12">
      <c r="A822" s="15"/>
      <c r="B822" s="249"/>
      <c r="C822" s="250"/>
      <c r="D822" s="229" t="s">
        <v>155</v>
      </c>
      <c r="E822" s="251" t="s">
        <v>1</v>
      </c>
      <c r="F822" s="252" t="s">
        <v>173</v>
      </c>
      <c r="G822" s="250"/>
      <c r="H822" s="253">
        <v>40.09</v>
      </c>
      <c r="I822" s="254"/>
      <c r="J822" s="250"/>
      <c r="K822" s="250"/>
      <c r="L822" s="255"/>
      <c r="M822" s="256"/>
      <c r="N822" s="257"/>
      <c r="O822" s="257"/>
      <c r="P822" s="257"/>
      <c r="Q822" s="257"/>
      <c r="R822" s="257"/>
      <c r="S822" s="257"/>
      <c r="T822" s="258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59" t="s">
        <v>155</v>
      </c>
      <c r="AU822" s="259" t="s">
        <v>83</v>
      </c>
      <c r="AV822" s="15" t="s">
        <v>153</v>
      </c>
      <c r="AW822" s="15" t="s">
        <v>32</v>
      </c>
      <c r="AX822" s="15" t="s">
        <v>81</v>
      </c>
      <c r="AY822" s="259" t="s">
        <v>147</v>
      </c>
    </row>
    <row r="823" spans="1:65" s="2" customFormat="1" ht="16.5" customHeight="1">
      <c r="A823" s="39"/>
      <c r="B823" s="40"/>
      <c r="C823" s="213" t="s">
        <v>1872</v>
      </c>
      <c r="D823" s="213" t="s">
        <v>149</v>
      </c>
      <c r="E823" s="214" t="s">
        <v>1873</v>
      </c>
      <c r="F823" s="215" t="s">
        <v>1874</v>
      </c>
      <c r="G823" s="216" t="s">
        <v>368</v>
      </c>
      <c r="H823" s="217">
        <v>52.42</v>
      </c>
      <c r="I823" s="218"/>
      <c r="J823" s="219">
        <f>ROUND(I823*H823,2)</f>
        <v>0</v>
      </c>
      <c r="K823" s="220"/>
      <c r="L823" s="45"/>
      <c r="M823" s="221" t="s">
        <v>1</v>
      </c>
      <c r="N823" s="222" t="s">
        <v>41</v>
      </c>
      <c r="O823" s="92"/>
      <c r="P823" s="223">
        <f>O823*H823</f>
        <v>0</v>
      </c>
      <c r="Q823" s="223">
        <v>1E-05</v>
      </c>
      <c r="R823" s="223">
        <f>Q823*H823</f>
        <v>0.0005242000000000001</v>
      </c>
      <c r="S823" s="223">
        <v>0</v>
      </c>
      <c r="T823" s="224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25" t="s">
        <v>237</v>
      </c>
      <c r="AT823" s="225" t="s">
        <v>149</v>
      </c>
      <c r="AU823" s="225" t="s">
        <v>83</v>
      </c>
      <c r="AY823" s="18" t="s">
        <v>147</v>
      </c>
      <c r="BE823" s="226">
        <f>IF(N823="základní",J823,0)</f>
        <v>0</v>
      </c>
      <c r="BF823" s="226">
        <f>IF(N823="snížená",J823,0)</f>
        <v>0</v>
      </c>
      <c r="BG823" s="226">
        <f>IF(N823="zákl. přenesená",J823,0)</f>
        <v>0</v>
      </c>
      <c r="BH823" s="226">
        <f>IF(N823="sníž. přenesená",J823,0)</f>
        <v>0</v>
      </c>
      <c r="BI823" s="226">
        <f>IF(N823="nulová",J823,0)</f>
        <v>0</v>
      </c>
      <c r="BJ823" s="18" t="s">
        <v>81</v>
      </c>
      <c r="BK823" s="226">
        <f>ROUND(I823*H823,2)</f>
        <v>0</v>
      </c>
      <c r="BL823" s="18" t="s">
        <v>237</v>
      </c>
      <c r="BM823" s="225" t="s">
        <v>1875</v>
      </c>
    </row>
    <row r="824" spans="1:51" s="13" customFormat="1" ht="12">
      <c r="A824" s="13"/>
      <c r="B824" s="227"/>
      <c r="C824" s="228"/>
      <c r="D824" s="229" t="s">
        <v>155</v>
      </c>
      <c r="E824" s="230" t="s">
        <v>1</v>
      </c>
      <c r="F824" s="231" t="s">
        <v>1876</v>
      </c>
      <c r="G824" s="228"/>
      <c r="H824" s="232">
        <v>12.93</v>
      </c>
      <c r="I824" s="233"/>
      <c r="J824" s="228"/>
      <c r="K824" s="228"/>
      <c r="L824" s="234"/>
      <c r="M824" s="235"/>
      <c r="N824" s="236"/>
      <c r="O824" s="236"/>
      <c r="P824" s="236"/>
      <c r="Q824" s="236"/>
      <c r="R824" s="236"/>
      <c r="S824" s="236"/>
      <c r="T824" s="237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8" t="s">
        <v>155</v>
      </c>
      <c r="AU824" s="238" t="s">
        <v>83</v>
      </c>
      <c r="AV824" s="13" t="s">
        <v>83</v>
      </c>
      <c r="AW824" s="13" t="s">
        <v>32</v>
      </c>
      <c r="AX824" s="13" t="s">
        <v>76</v>
      </c>
      <c r="AY824" s="238" t="s">
        <v>147</v>
      </c>
    </row>
    <row r="825" spans="1:51" s="13" customFormat="1" ht="12">
      <c r="A825" s="13"/>
      <c r="B825" s="227"/>
      <c r="C825" s="228"/>
      <c r="D825" s="229" t="s">
        <v>155</v>
      </c>
      <c r="E825" s="230" t="s">
        <v>1</v>
      </c>
      <c r="F825" s="231" t="s">
        <v>1877</v>
      </c>
      <c r="G825" s="228"/>
      <c r="H825" s="232">
        <v>11.69</v>
      </c>
      <c r="I825" s="233"/>
      <c r="J825" s="228"/>
      <c r="K825" s="228"/>
      <c r="L825" s="234"/>
      <c r="M825" s="235"/>
      <c r="N825" s="236"/>
      <c r="O825" s="236"/>
      <c r="P825" s="236"/>
      <c r="Q825" s="236"/>
      <c r="R825" s="236"/>
      <c r="S825" s="236"/>
      <c r="T825" s="237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8" t="s">
        <v>155</v>
      </c>
      <c r="AU825" s="238" t="s">
        <v>83</v>
      </c>
      <c r="AV825" s="13" t="s">
        <v>83</v>
      </c>
      <c r="AW825" s="13" t="s">
        <v>32</v>
      </c>
      <c r="AX825" s="13" t="s">
        <v>76</v>
      </c>
      <c r="AY825" s="238" t="s">
        <v>147</v>
      </c>
    </row>
    <row r="826" spans="1:51" s="13" customFormat="1" ht="12">
      <c r="A826" s="13"/>
      <c r="B826" s="227"/>
      <c r="C826" s="228"/>
      <c r="D826" s="229" t="s">
        <v>155</v>
      </c>
      <c r="E826" s="230" t="s">
        <v>1</v>
      </c>
      <c r="F826" s="231" t="s">
        <v>1878</v>
      </c>
      <c r="G826" s="228"/>
      <c r="H826" s="232">
        <v>27.8</v>
      </c>
      <c r="I826" s="233"/>
      <c r="J826" s="228"/>
      <c r="K826" s="228"/>
      <c r="L826" s="234"/>
      <c r="M826" s="235"/>
      <c r="N826" s="236"/>
      <c r="O826" s="236"/>
      <c r="P826" s="236"/>
      <c r="Q826" s="236"/>
      <c r="R826" s="236"/>
      <c r="S826" s="236"/>
      <c r="T826" s="237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8" t="s">
        <v>155</v>
      </c>
      <c r="AU826" s="238" t="s">
        <v>83</v>
      </c>
      <c r="AV826" s="13" t="s">
        <v>83</v>
      </c>
      <c r="AW826" s="13" t="s">
        <v>32</v>
      </c>
      <c r="AX826" s="13" t="s">
        <v>76</v>
      </c>
      <c r="AY826" s="238" t="s">
        <v>147</v>
      </c>
    </row>
    <row r="827" spans="1:51" s="15" customFormat="1" ht="12">
      <c r="A827" s="15"/>
      <c r="B827" s="249"/>
      <c r="C827" s="250"/>
      <c r="D827" s="229" t="s">
        <v>155</v>
      </c>
      <c r="E827" s="251" t="s">
        <v>1</v>
      </c>
      <c r="F827" s="252" t="s">
        <v>173</v>
      </c>
      <c r="G827" s="250"/>
      <c r="H827" s="253">
        <v>52.42</v>
      </c>
      <c r="I827" s="254"/>
      <c r="J827" s="250"/>
      <c r="K827" s="250"/>
      <c r="L827" s="255"/>
      <c r="M827" s="256"/>
      <c r="N827" s="257"/>
      <c r="O827" s="257"/>
      <c r="P827" s="257"/>
      <c r="Q827" s="257"/>
      <c r="R827" s="257"/>
      <c r="S827" s="257"/>
      <c r="T827" s="258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59" t="s">
        <v>155</v>
      </c>
      <c r="AU827" s="259" t="s">
        <v>83</v>
      </c>
      <c r="AV827" s="15" t="s">
        <v>153</v>
      </c>
      <c r="AW827" s="15" t="s">
        <v>32</v>
      </c>
      <c r="AX827" s="15" t="s">
        <v>81</v>
      </c>
      <c r="AY827" s="259" t="s">
        <v>147</v>
      </c>
    </row>
    <row r="828" spans="1:65" s="2" customFormat="1" ht="16.5" customHeight="1">
      <c r="A828" s="39"/>
      <c r="B828" s="40"/>
      <c r="C828" s="260" t="s">
        <v>1879</v>
      </c>
      <c r="D828" s="260" t="s">
        <v>263</v>
      </c>
      <c r="E828" s="261" t="s">
        <v>1880</v>
      </c>
      <c r="F828" s="262" t="s">
        <v>1881</v>
      </c>
      <c r="G828" s="263" t="s">
        <v>368</v>
      </c>
      <c r="H828" s="264">
        <v>53.468</v>
      </c>
      <c r="I828" s="265"/>
      <c r="J828" s="266">
        <f>ROUND(I828*H828,2)</f>
        <v>0</v>
      </c>
      <c r="K828" s="267"/>
      <c r="L828" s="268"/>
      <c r="M828" s="269" t="s">
        <v>1</v>
      </c>
      <c r="N828" s="270" t="s">
        <v>41</v>
      </c>
      <c r="O828" s="92"/>
      <c r="P828" s="223">
        <f>O828*H828</f>
        <v>0</v>
      </c>
      <c r="Q828" s="223">
        <v>0.0003</v>
      </c>
      <c r="R828" s="223">
        <f>Q828*H828</f>
        <v>0.0160404</v>
      </c>
      <c r="S828" s="223">
        <v>0</v>
      </c>
      <c r="T828" s="224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25" t="s">
        <v>296</v>
      </c>
      <c r="AT828" s="225" t="s">
        <v>263</v>
      </c>
      <c r="AU828" s="225" t="s">
        <v>83</v>
      </c>
      <c r="AY828" s="18" t="s">
        <v>147</v>
      </c>
      <c r="BE828" s="226">
        <f>IF(N828="základní",J828,0)</f>
        <v>0</v>
      </c>
      <c r="BF828" s="226">
        <f>IF(N828="snížená",J828,0)</f>
        <v>0</v>
      </c>
      <c r="BG828" s="226">
        <f>IF(N828="zákl. přenesená",J828,0)</f>
        <v>0</v>
      </c>
      <c r="BH828" s="226">
        <f>IF(N828="sníž. přenesená",J828,0)</f>
        <v>0</v>
      </c>
      <c r="BI828" s="226">
        <f>IF(N828="nulová",J828,0)</f>
        <v>0</v>
      </c>
      <c r="BJ828" s="18" t="s">
        <v>81</v>
      </c>
      <c r="BK828" s="226">
        <f>ROUND(I828*H828,2)</f>
        <v>0</v>
      </c>
      <c r="BL828" s="18" t="s">
        <v>237</v>
      </c>
      <c r="BM828" s="225" t="s">
        <v>1882</v>
      </c>
    </row>
    <row r="829" spans="1:51" s="13" customFormat="1" ht="12">
      <c r="A829" s="13"/>
      <c r="B829" s="227"/>
      <c r="C829" s="228"/>
      <c r="D829" s="229" t="s">
        <v>155</v>
      </c>
      <c r="E829" s="228"/>
      <c r="F829" s="231" t="s">
        <v>1883</v>
      </c>
      <c r="G829" s="228"/>
      <c r="H829" s="232">
        <v>53.468</v>
      </c>
      <c r="I829" s="233"/>
      <c r="J829" s="228"/>
      <c r="K829" s="228"/>
      <c r="L829" s="234"/>
      <c r="M829" s="235"/>
      <c r="N829" s="236"/>
      <c r="O829" s="236"/>
      <c r="P829" s="236"/>
      <c r="Q829" s="236"/>
      <c r="R829" s="236"/>
      <c r="S829" s="236"/>
      <c r="T829" s="237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38" t="s">
        <v>155</v>
      </c>
      <c r="AU829" s="238" t="s">
        <v>83</v>
      </c>
      <c r="AV829" s="13" t="s">
        <v>83</v>
      </c>
      <c r="AW829" s="13" t="s">
        <v>4</v>
      </c>
      <c r="AX829" s="13" t="s">
        <v>81</v>
      </c>
      <c r="AY829" s="238" t="s">
        <v>147</v>
      </c>
    </row>
    <row r="830" spans="1:65" s="2" customFormat="1" ht="24.15" customHeight="1">
      <c r="A830" s="39"/>
      <c r="B830" s="40"/>
      <c r="C830" s="213" t="s">
        <v>1884</v>
      </c>
      <c r="D830" s="213" t="s">
        <v>149</v>
      </c>
      <c r="E830" s="214" t="s">
        <v>1885</v>
      </c>
      <c r="F830" s="215" t="s">
        <v>1886</v>
      </c>
      <c r="G830" s="216" t="s">
        <v>217</v>
      </c>
      <c r="H830" s="217">
        <v>0.568</v>
      </c>
      <c r="I830" s="218"/>
      <c r="J830" s="219">
        <f>ROUND(I830*H830,2)</f>
        <v>0</v>
      </c>
      <c r="K830" s="220"/>
      <c r="L830" s="45"/>
      <c r="M830" s="221" t="s">
        <v>1</v>
      </c>
      <c r="N830" s="222" t="s">
        <v>41</v>
      </c>
      <c r="O830" s="92"/>
      <c r="P830" s="223">
        <f>O830*H830</f>
        <v>0</v>
      </c>
      <c r="Q830" s="223">
        <v>0</v>
      </c>
      <c r="R830" s="223">
        <f>Q830*H830</f>
        <v>0</v>
      </c>
      <c r="S830" s="223">
        <v>0</v>
      </c>
      <c r="T830" s="224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25" t="s">
        <v>237</v>
      </c>
      <c r="AT830" s="225" t="s">
        <v>149</v>
      </c>
      <c r="AU830" s="225" t="s">
        <v>83</v>
      </c>
      <c r="AY830" s="18" t="s">
        <v>147</v>
      </c>
      <c r="BE830" s="226">
        <f>IF(N830="základní",J830,0)</f>
        <v>0</v>
      </c>
      <c r="BF830" s="226">
        <f>IF(N830="snížená",J830,0)</f>
        <v>0</v>
      </c>
      <c r="BG830" s="226">
        <f>IF(N830="zákl. přenesená",J830,0)</f>
        <v>0</v>
      </c>
      <c r="BH830" s="226">
        <f>IF(N830="sníž. přenesená",J830,0)</f>
        <v>0</v>
      </c>
      <c r="BI830" s="226">
        <f>IF(N830="nulová",J830,0)</f>
        <v>0</v>
      </c>
      <c r="BJ830" s="18" t="s">
        <v>81</v>
      </c>
      <c r="BK830" s="226">
        <f>ROUND(I830*H830,2)</f>
        <v>0</v>
      </c>
      <c r="BL830" s="18" t="s">
        <v>237</v>
      </c>
      <c r="BM830" s="225" t="s">
        <v>1887</v>
      </c>
    </row>
    <row r="831" spans="1:63" s="12" customFormat="1" ht="22.8" customHeight="1">
      <c r="A831" s="12"/>
      <c r="B831" s="197"/>
      <c r="C831" s="198"/>
      <c r="D831" s="199" t="s">
        <v>75</v>
      </c>
      <c r="E831" s="211" t="s">
        <v>1888</v>
      </c>
      <c r="F831" s="211" t="s">
        <v>1889</v>
      </c>
      <c r="G831" s="198"/>
      <c r="H831" s="198"/>
      <c r="I831" s="201"/>
      <c r="J831" s="212">
        <f>BK831</f>
        <v>0</v>
      </c>
      <c r="K831" s="198"/>
      <c r="L831" s="203"/>
      <c r="M831" s="204"/>
      <c r="N831" s="205"/>
      <c r="O831" s="205"/>
      <c r="P831" s="206">
        <f>SUM(P832:P871)</f>
        <v>0</v>
      </c>
      <c r="Q831" s="205"/>
      <c r="R831" s="206">
        <f>SUM(R832:R871)</f>
        <v>1.8655087999999997</v>
      </c>
      <c r="S831" s="205"/>
      <c r="T831" s="207">
        <f>SUM(T832:T871)</f>
        <v>0</v>
      </c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R831" s="208" t="s">
        <v>83</v>
      </c>
      <c r="AT831" s="209" t="s">
        <v>75</v>
      </c>
      <c r="AU831" s="209" t="s">
        <v>81</v>
      </c>
      <c r="AY831" s="208" t="s">
        <v>147</v>
      </c>
      <c r="BK831" s="210">
        <f>SUM(BK832:BK871)</f>
        <v>0</v>
      </c>
    </row>
    <row r="832" spans="1:65" s="2" customFormat="1" ht="16.5" customHeight="1">
      <c r="A832" s="39"/>
      <c r="B832" s="40"/>
      <c r="C832" s="213" t="s">
        <v>1890</v>
      </c>
      <c r="D832" s="213" t="s">
        <v>149</v>
      </c>
      <c r="E832" s="214" t="s">
        <v>1891</v>
      </c>
      <c r="F832" s="215" t="s">
        <v>1892</v>
      </c>
      <c r="G832" s="216" t="s">
        <v>152</v>
      </c>
      <c r="H832" s="217">
        <v>94.24</v>
      </c>
      <c r="I832" s="218"/>
      <c r="J832" s="219">
        <f>ROUND(I832*H832,2)</f>
        <v>0</v>
      </c>
      <c r="K832" s="220"/>
      <c r="L832" s="45"/>
      <c r="M832" s="221" t="s">
        <v>1</v>
      </c>
      <c r="N832" s="222" t="s">
        <v>41</v>
      </c>
      <c r="O832" s="92"/>
      <c r="P832" s="223">
        <f>O832*H832</f>
        <v>0</v>
      </c>
      <c r="Q832" s="223">
        <v>0</v>
      </c>
      <c r="R832" s="223">
        <f>Q832*H832</f>
        <v>0</v>
      </c>
      <c r="S832" s="223">
        <v>0</v>
      </c>
      <c r="T832" s="224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25" t="s">
        <v>237</v>
      </c>
      <c r="AT832" s="225" t="s">
        <v>149</v>
      </c>
      <c r="AU832" s="225" t="s">
        <v>83</v>
      </c>
      <c r="AY832" s="18" t="s">
        <v>147</v>
      </c>
      <c r="BE832" s="226">
        <f>IF(N832="základní",J832,0)</f>
        <v>0</v>
      </c>
      <c r="BF832" s="226">
        <f>IF(N832="snížená",J832,0)</f>
        <v>0</v>
      </c>
      <c r="BG832" s="226">
        <f>IF(N832="zákl. přenesená",J832,0)</f>
        <v>0</v>
      </c>
      <c r="BH832" s="226">
        <f>IF(N832="sníž. přenesená",J832,0)</f>
        <v>0</v>
      </c>
      <c r="BI832" s="226">
        <f>IF(N832="nulová",J832,0)</f>
        <v>0</v>
      </c>
      <c r="BJ832" s="18" t="s">
        <v>81</v>
      </c>
      <c r="BK832" s="226">
        <f>ROUND(I832*H832,2)</f>
        <v>0</v>
      </c>
      <c r="BL832" s="18" t="s">
        <v>237</v>
      </c>
      <c r="BM832" s="225" t="s">
        <v>1893</v>
      </c>
    </row>
    <row r="833" spans="1:51" s="14" customFormat="1" ht="12">
      <c r="A833" s="14"/>
      <c r="B833" s="239"/>
      <c r="C833" s="240"/>
      <c r="D833" s="229" t="s">
        <v>155</v>
      </c>
      <c r="E833" s="241" t="s">
        <v>1</v>
      </c>
      <c r="F833" s="242" t="s">
        <v>1894</v>
      </c>
      <c r="G833" s="240"/>
      <c r="H833" s="241" t="s">
        <v>1</v>
      </c>
      <c r="I833" s="243"/>
      <c r="J833" s="240"/>
      <c r="K833" s="240"/>
      <c r="L833" s="244"/>
      <c r="M833" s="245"/>
      <c r="N833" s="246"/>
      <c r="O833" s="246"/>
      <c r="P833" s="246"/>
      <c r="Q833" s="246"/>
      <c r="R833" s="246"/>
      <c r="S833" s="246"/>
      <c r="T833" s="247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8" t="s">
        <v>155</v>
      </c>
      <c r="AU833" s="248" t="s">
        <v>83</v>
      </c>
      <c r="AV833" s="14" t="s">
        <v>81</v>
      </c>
      <c r="AW833" s="14" t="s">
        <v>32</v>
      </c>
      <c r="AX833" s="14" t="s">
        <v>76</v>
      </c>
      <c r="AY833" s="248" t="s">
        <v>147</v>
      </c>
    </row>
    <row r="834" spans="1:51" s="13" customFormat="1" ht="12">
      <c r="A834" s="13"/>
      <c r="B834" s="227"/>
      <c r="C834" s="228"/>
      <c r="D834" s="229" t="s">
        <v>155</v>
      </c>
      <c r="E834" s="230" t="s">
        <v>1</v>
      </c>
      <c r="F834" s="231" t="s">
        <v>550</v>
      </c>
      <c r="G834" s="228"/>
      <c r="H834" s="232">
        <v>11.74</v>
      </c>
      <c r="I834" s="233"/>
      <c r="J834" s="228"/>
      <c r="K834" s="228"/>
      <c r="L834" s="234"/>
      <c r="M834" s="235"/>
      <c r="N834" s="236"/>
      <c r="O834" s="236"/>
      <c r="P834" s="236"/>
      <c r="Q834" s="236"/>
      <c r="R834" s="236"/>
      <c r="S834" s="236"/>
      <c r="T834" s="237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8" t="s">
        <v>155</v>
      </c>
      <c r="AU834" s="238" t="s">
        <v>83</v>
      </c>
      <c r="AV834" s="13" t="s">
        <v>83</v>
      </c>
      <c r="AW834" s="13" t="s">
        <v>32</v>
      </c>
      <c r="AX834" s="13" t="s">
        <v>76</v>
      </c>
      <c r="AY834" s="238" t="s">
        <v>147</v>
      </c>
    </row>
    <row r="835" spans="1:51" s="13" customFormat="1" ht="12">
      <c r="A835" s="13"/>
      <c r="B835" s="227"/>
      <c r="C835" s="228"/>
      <c r="D835" s="229" t="s">
        <v>155</v>
      </c>
      <c r="E835" s="230" t="s">
        <v>1</v>
      </c>
      <c r="F835" s="231" t="s">
        <v>551</v>
      </c>
      <c r="G835" s="228"/>
      <c r="H835" s="232">
        <v>10.96</v>
      </c>
      <c r="I835" s="233"/>
      <c r="J835" s="228"/>
      <c r="K835" s="228"/>
      <c r="L835" s="234"/>
      <c r="M835" s="235"/>
      <c r="N835" s="236"/>
      <c r="O835" s="236"/>
      <c r="P835" s="236"/>
      <c r="Q835" s="236"/>
      <c r="R835" s="236"/>
      <c r="S835" s="236"/>
      <c r="T835" s="237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38" t="s">
        <v>155</v>
      </c>
      <c r="AU835" s="238" t="s">
        <v>83</v>
      </c>
      <c r="AV835" s="13" t="s">
        <v>83</v>
      </c>
      <c r="AW835" s="13" t="s">
        <v>32</v>
      </c>
      <c r="AX835" s="13" t="s">
        <v>76</v>
      </c>
      <c r="AY835" s="238" t="s">
        <v>147</v>
      </c>
    </row>
    <row r="836" spans="1:51" s="13" customFormat="1" ht="12">
      <c r="A836" s="13"/>
      <c r="B836" s="227"/>
      <c r="C836" s="228"/>
      <c r="D836" s="229" t="s">
        <v>155</v>
      </c>
      <c r="E836" s="230" t="s">
        <v>1</v>
      </c>
      <c r="F836" s="231" t="s">
        <v>552</v>
      </c>
      <c r="G836" s="228"/>
      <c r="H836" s="232">
        <v>3.5</v>
      </c>
      <c r="I836" s="233"/>
      <c r="J836" s="228"/>
      <c r="K836" s="228"/>
      <c r="L836" s="234"/>
      <c r="M836" s="235"/>
      <c r="N836" s="236"/>
      <c r="O836" s="236"/>
      <c r="P836" s="236"/>
      <c r="Q836" s="236"/>
      <c r="R836" s="236"/>
      <c r="S836" s="236"/>
      <c r="T836" s="237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8" t="s">
        <v>155</v>
      </c>
      <c r="AU836" s="238" t="s">
        <v>83</v>
      </c>
      <c r="AV836" s="13" t="s">
        <v>83</v>
      </c>
      <c r="AW836" s="13" t="s">
        <v>32</v>
      </c>
      <c r="AX836" s="13" t="s">
        <v>76</v>
      </c>
      <c r="AY836" s="238" t="s">
        <v>147</v>
      </c>
    </row>
    <row r="837" spans="1:51" s="13" customFormat="1" ht="12">
      <c r="A837" s="13"/>
      <c r="B837" s="227"/>
      <c r="C837" s="228"/>
      <c r="D837" s="229" t="s">
        <v>155</v>
      </c>
      <c r="E837" s="230" t="s">
        <v>1</v>
      </c>
      <c r="F837" s="231" t="s">
        <v>553</v>
      </c>
      <c r="G837" s="228"/>
      <c r="H837" s="232">
        <v>3.74</v>
      </c>
      <c r="I837" s="233"/>
      <c r="J837" s="228"/>
      <c r="K837" s="228"/>
      <c r="L837" s="234"/>
      <c r="M837" s="235"/>
      <c r="N837" s="236"/>
      <c r="O837" s="236"/>
      <c r="P837" s="236"/>
      <c r="Q837" s="236"/>
      <c r="R837" s="236"/>
      <c r="S837" s="236"/>
      <c r="T837" s="237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8" t="s">
        <v>155</v>
      </c>
      <c r="AU837" s="238" t="s">
        <v>83</v>
      </c>
      <c r="AV837" s="13" t="s">
        <v>83</v>
      </c>
      <c r="AW837" s="13" t="s">
        <v>32</v>
      </c>
      <c r="AX837" s="13" t="s">
        <v>76</v>
      </c>
      <c r="AY837" s="238" t="s">
        <v>147</v>
      </c>
    </row>
    <row r="838" spans="1:51" s="16" customFormat="1" ht="12">
      <c r="A838" s="16"/>
      <c r="B838" s="271"/>
      <c r="C838" s="272"/>
      <c r="D838" s="229" t="s">
        <v>155</v>
      </c>
      <c r="E838" s="273" t="s">
        <v>1</v>
      </c>
      <c r="F838" s="274" t="s">
        <v>392</v>
      </c>
      <c r="G838" s="272"/>
      <c r="H838" s="275">
        <v>29.94</v>
      </c>
      <c r="I838" s="276"/>
      <c r="J838" s="272"/>
      <c r="K838" s="272"/>
      <c r="L838" s="277"/>
      <c r="M838" s="278"/>
      <c r="N838" s="279"/>
      <c r="O838" s="279"/>
      <c r="P838" s="279"/>
      <c r="Q838" s="279"/>
      <c r="R838" s="279"/>
      <c r="S838" s="279"/>
      <c r="T838" s="280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T838" s="281" t="s">
        <v>155</v>
      </c>
      <c r="AU838" s="281" t="s">
        <v>83</v>
      </c>
      <c r="AV838" s="16" t="s">
        <v>161</v>
      </c>
      <c r="AW838" s="16" t="s">
        <v>32</v>
      </c>
      <c r="AX838" s="16" t="s">
        <v>76</v>
      </c>
      <c r="AY838" s="281" t="s">
        <v>147</v>
      </c>
    </row>
    <row r="839" spans="1:51" s="14" customFormat="1" ht="12">
      <c r="A839" s="14"/>
      <c r="B839" s="239"/>
      <c r="C839" s="240"/>
      <c r="D839" s="229" t="s">
        <v>155</v>
      </c>
      <c r="E839" s="241" t="s">
        <v>1</v>
      </c>
      <c r="F839" s="242" t="s">
        <v>1895</v>
      </c>
      <c r="G839" s="240"/>
      <c r="H839" s="241" t="s">
        <v>1</v>
      </c>
      <c r="I839" s="243"/>
      <c r="J839" s="240"/>
      <c r="K839" s="240"/>
      <c r="L839" s="244"/>
      <c r="M839" s="245"/>
      <c r="N839" s="246"/>
      <c r="O839" s="246"/>
      <c r="P839" s="246"/>
      <c r="Q839" s="246"/>
      <c r="R839" s="246"/>
      <c r="S839" s="246"/>
      <c r="T839" s="247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8" t="s">
        <v>155</v>
      </c>
      <c r="AU839" s="248" t="s">
        <v>83</v>
      </c>
      <c r="AV839" s="14" t="s">
        <v>81</v>
      </c>
      <c r="AW839" s="14" t="s">
        <v>32</v>
      </c>
      <c r="AX839" s="14" t="s">
        <v>76</v>
      </c>
      <c r="AY839" s="248" t="s">
        <v>147</v>
      </c>
    </row>
    <row r="840" spans="1:51" s="13" customFormat="1" ht="12">
      <c r="A840" s="13"/>
      <c r="B840" s="227"/>
      <c r="C840" s="228"/>
      <c r="D840" s="229" t="s">
        <v>155</v>
      </c>
      <c r="E840" s="230" t="s">
        <v>1</v>
      </c>
      <c r="F840" s="231" t="s">
        <v>1896</v>
      </c>
      <c r="G840" s="228"/>
      <c r="H840" s="232">
        <v>10.16</v>
      </c>
      <c r="I840" s="233"/>
      <c r="J840" s="228"/>
      <c r="K840" s="228"/>
      <c r="L840" s="234"/>
      <c r="M840" s="235"/>
      <c r="N840" s="236"/>
      <c r="O840" s="236"/>
      <c r="P840" s="236"/>
      <c r="Q840" s="236"/>
      <c r="R840" s="236"/>
      <c r="S840" s="236"/>
      <c r="T840" s="237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38" t="s">
        <v>155</v>
      </c>
      <c r="AU840" s="238" t="s">
        <v>83</v>
      </c>
      <c r="AV840" s="13" t="s">
        <v>83</v>
      </c>
      <c r="AW840" s="13" t="s">
        <v>32</v>
      </c>
      <c r="AX840" s="13" t="s">
        <v>76</v>
      </c>
      <c r="AY840" s="238" t="s">
        <v>147</v>
      </c>
    </row>
    <row r="841" spans="1:51" s="13" customFormat="1" ht="12">
      <c r="A841" s="13"/>
      <c r="B841" s="227"/>
      <c r="C841" s="228"/>
      <c r="D841" s="229" t="s">
        <v>155</v>
      </c>
      <c r="E841" s="230" t="s">
        <v>1</v>
      </c>
      <c r="F841" s="231" t="s">
        <v>1897</v>
      </c>
      <c r="G841" s="228"/>
      <c r="H841" s="232">
        <v>8.88</v>
      </c>
      <c r="I841" s="233"/>
      <c r="J841" s="228"/>
      <c r="K841" s="228"/>
      <c r="L841" s="234"/>
      <c r="M841" s="235"/>
      <c r="N841" s="236"/>
      <c r="O841" s="236"/>
      <c r="P841" s="236"/>
      <c r="Q841" s="236"/>
      <c r="R841" s="236"/>
      <c r="S841" s="236"/>
      <c r="T841" s="237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8" t="s">
        <v>155</v>
      </c>
      <c r="AU841" s="238" t="s">
        <v>83</v>
      </c>
      <c r="AV841" s="13" t="s">
        <v>83</v>
      </c>
      <c r="AW841" s="13" t="s">
        <v>32</v>
      </c>
      <c r="AX841" s="13" t="s">
        <v>76</v>
      </c>
      <c r="AY841" s="238" t="s">
        <v>147</v>
      </c>
    </row>
    <row r="842" spans="1:51" s="13" customFormat="1" ht="12">
      <c r="A842" s="13"/>
      <c r="B842" s="227"/>
      <c r="C842" s="228"/>
      <c r="D842" s="229" t="s">
        <v>155</v>
      </c>
      <c r="E842" s="230" t="s">
        <v>1</v>
      </c>
      <c r="F842" s="231" t="s">
        <v>1898</v>
      </c>
      <c r="G842" s="228"/>
      <c r="H842" s="232">
        <v>12.02</v>
      </c>
      <c r="I842" s="233"/>
      <c r="J842" s="228"/>
      <c r="K842" s="228"/>
      <c r="L842" s="234"/>
      <c r="M842" s="235"/>
      <c r="N842" s="236"/>
      <c r="O842" s="236"/>
      <c r="P842" s="236"/>
      <c r="Q842" s="236"/>
      <c r="R842" s="236"/>
      <c r="S842" s="236"/>
      <c r="T842" s="237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8" t="s">
        <v>155</v>
      </c>
      <c r="AU842" s="238" t="s">
        <v>83</v>
      </c>
      <c r="AV842" s="13" t="s">
        <v>83</v>
      </c>
      <c r="AW842" s="13" t="s">
        <v>32</v>
      </c>
      <c r="AX842" s="13" t="s">
        <v>76</v>
      </c>
      <c r="AY842" s="238" t="s">
        <v>147</v>
      </c>
    </row>
    <row r="843" spans="1:51" s="13" customFormat="1" ht="12">
      <c r="A843" s="13"/>
      <c r="B843" s="227"/>
      <c r="C843" s="228"/>
      <c r="D843" s="229" t="s">
        <v>155</v>
      </c>
      <c r="E843" s="230" t="s">
        <v>1</v>
      </c>
      <c r="F843" s="231" t="s">
        <v>1899</v>
      </c>
      <c r="G843" s="228"/>
      <c r="H843" s="232">
        <v>29.34</v>
      </c>
      <c r="I843" s="233"/>
      <c r="J843" s="228"/>
      <c r="K843" s="228"/>
      <c r="L843" s="234"/>
      <c r="M843" s="235"/>
      <c r="N843" s="236"/>
      <c r="O843" s="236"/>
      <c r="P843" s="236"/>
      <c r="Q843" s="236"/>
      <c r="R843" s="236"/>
      <c r="S843" s="236"/>
      <c r="T843" s="237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8" t="s">
        <v>155</v>
      </c>
      <c r="AU843" s="238" t="s">
        <v>83</v>
      </c>
      <c r="AV843" s="13" t="s">
        <v>83</v>
      </c>
      <c r="AW843" s="13" t="s">
        <v>32</v>
      </c>
      <c r="AX843" s="13" t="s">
        <v>76</v>
      </c>
      <c r="AY843" s="238" t="s">
        <v>147</v>
      </c>
    </row>
    <row r="844" spans="1:51" s="13" customFormat="1" ht="12">
      <c r="A844" s="13"/>
      <c r="B844" s="227"/>
      <c r="C844" s="228"/>
      <c r="D844" s="229" t="s">
        <v>155</v>
      </c>
      <c r="E844" s="230" t="s">
        <v>1</v>
      </c>
      <c r="F844" s="231" t="s">
        <v>1900</v>
      </c>
      <c r="G844" s="228"/>
      <c r="H844" s="232">
        <v>3.9</v>
      </c>
      <c r="I844" s="233"/>
      <c r="J844" s="228"/>
      <c r="K844" s="228"/>
      <c r="L844" s="234"/>
      <c r="M844" s="235"/>
      <c r="N844" s="236"/>
      <c r="O844" s="236"/>
      <c r="P844" s="236"/>
      <c r="Q844" s="236"/>
      <c r="R844" s="236"/>
      <c r="S844" s="236"/>
      <c r="T844" s="237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8" t="s">
        <v>155</v>
      </c>
      <c r="AU844" s="238" t="s">
        <v>83</v>
      </c>
      <c r="AV844" s="13" t="s">
        <v>83</v>
      </c>
      <c r="AW844" s="13" t="s">
        <v>32</v>
      </c>
      <c r="AX844" s="13" t="s">
        <v>76</v>
      </c>
      <c r="AY844" s="238" t="s">
        <v>147</v>
      </c>
    </row>
    <row r="845" spans="1:51" s="16" customFormat="1" ht="12">
      <c r="A845" s="16"/>
      <c r="B845" s="271"/>
      <c r="C845" s="272"/>
      <c r="D845" s="229" t="s">
        <v>155</v>
      </c>
      <c r="E845" s="273" t="s">
        <v>1</v>
      </c>
      <c r="F845" s="274" t="s">
        <v>392</v>
      </c>
      <c r="G845" s="272"/>
      <c r="H845" s="275">
        <v>64.3</v>
      </c>
      <c r="I845" s="276"/>
      <c r="J845" s="272"/>
      <c r="K845" s="272"/>
      <c r="L845" s="277"/>
      <c r="M845" s="278"/>
      <c r="N845" s="279"/>
      <c r="O845" s="279"/>
      <c r="P845" s="279"/>
      <c r="Q845" s="279"/>
      <c r="R845" s="279"/>
      <c r="S845" s="279"/>
      <c r="T845" s="280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T845" s="281" t="s">
        <v>155</v>
      </c>
      <c r="AU845" s="281" t="s">
        <v>83</v>
      </c>
      <c r="AV845" s="16" t="s">
        <v>161</v>
      </c>
      <c r="AW845" s="16" t="s">
        <v>32</v>
      </c>
      <c r="AX845" s="16" t="s">
        <v>76</v>
      </c>
      <c r="AY845" s="281" t="s">
        <v>147</v>
      </c>
    </row>
    <row r="846" spans="1:51" s="15" customFormat="1" ht="12">
      <c r="A846" s="15"/>
      <c r="B846" s="249"/>
      <c r="C846" s="250"/>
      <c r="D846" s="229" t="s">
        <v>155</v>
      </c>
      <c r="E846" s="251" t="s">
        <v>1</v>
      </c>
      <c r="F846" s="252" t="s">
        <v>173</v>
      </c>
      <c r="G846" s="250"/>
      <c r="H846" s="253">
        <v>94.24</v>
      </c>
      <c r="I846" s="254"/>
      <c r="J846" s="250"/>
      <c r="K846" s="250"/>
      <c r="L846" s="255"/>
      <c r="M846" s="256"/>
      <c r="N846" s="257"/>
      <c r="O846" s="257"/>
      <c r="P846" s="257"/>
      <c r="Q846" s="257"/>
      <c r="R846" s="257"/>
      <c r="S846" s="257"/>
      <c r="T846" s="258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59" t="s">
        <v>155</v>
      </c>
      <c r="AU846" s="259" t="s">
        <v>83</v>
      </c>
      <c r="AV846" s="15" t="s">
        <v>153</v>
      </c>
      <c r="AW846" s="15" t="s">
        <v>32</v>
      </c>
      <c r="AX846" s="15" t="s">
        <v>81</v>
      </c>
      <c r="AY846" s="259" t="s">
        <v>147</v>
      </c>
    </row>
    <row r="847" spans="1:65" s="2" customFormat="1" ht="16.5" customHeight="1">
      <c r="A847" s="39"/>
      <c r="B847" s="40"/>
      <c r="C847" s="213" t="s">
        <v>1901</v>
      </c>
      <c r="D847" s="213" t="s">
        <v>149</v>
      </c>
      <c r="E847" s="214" t="s">
        <v>1902</v>
      </c>
      <c r="F847" s="215" t="s">
        <v>1903</v>
      </c>
      <c r="G847" s="216" t="s">
        <v>152</v>
      </c>
      <c r="H847" s="217">
        <v>94.24</v>
      </c>
      <c r="I847" s="218"/>
      <c r="J847" s="219">
        <f>ROUND(I847*H847,2)</f>
        <v>0</v>
      </c>
      <c r="K847" s="220"/>
      <c r="L847" s="45"/>
      <c r="M847" s="221" t="s">
        <v>1</v>
      </c>
      <c r="N847" s="222" t="s">
        <v>41</v>
      </c>
      <c r="O847" s="92"/>
      <c r="P847" s="223">
        <f>O847*H847</f>
        <v>0</v>
      </c>
      <c r="Q847" s="223">
        <v>0.0003</v>
      </c>
      <c r="R847" s="223">
        <f>Q847*H847</f>
        <v>0.028271999999999995</v>
      </c>
      <c r="S847" s="223">
        <v>0</v>
      </c>
      <c r="T847" s="224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25" t="s">
        <v>237</v>
      </c>
      <c r="AT847" s="225" t="s">
        <v>149</v>
      </c>
      <c r="AU847" s="225" t="s">
        <v>83</v>
      </c>
      <c r="AY847" s="18" t="s">
        <v>147</v>
      </c>
      <c r="BE847" s="226">
        <f>IF(N847="základní",J847,0)</f>
        <v>0</v>
      </c>
      <c r="BF847" s="226">
        <f>IF(N847="snížená",J847,0)</f>
        <v>0</v>
      </c>
      <c r="BG847" s="226">
        <f>IF(N847="zákl. přenesená",J847,0)</f>
        <v>0</v>
      </c>
      <c r="BH847" s="226">
        <f>IF(N847="sníž. přenesená",J847,0)</f>
        <v>0</v>
      </c>
      <c r="BI847" s="226">
        <f>IF(N847="nulová",J847,0)</f>
        <v>0</v>
      </c>
      <c r="BJ847" s="18" t="s">
        <v>81</v>
      </c>
      <c r="BK847" s="226">
        <f>ROUND(I847*H847,2)</f>
        <v>0</v>
      </c>
      <c r="BL847" s="18" t="s">
        <v>237</v>
      </c>
      <c r="BM847" s="225" t="s">
        <v>1904</v>
      </c>
    </row>
    <row r="848" spans="1:65" s="2" customFormat="1" ht="24.15" customHeight="1">
      <c r="A848" s="39"/>
      <c r="B848" s="40"/>
      <c r="C848" s="213" t="s">
        <v>1905</v>
      </c>
      <c r="D848" s="213" t="s">
        <v>149</v>
      </c>
      <c r="E848" s="214" t="s">
        <v>1906</v>
      </c>
      <c r="F848" s="215" t="s">
        <v>1907</v>
      </c>
      <c r="G848" s="216" t="s">
        <v>152</v>
      </c>
      <c r="H848" s="217">
        <v>6.62</v>
      </c>
      <c r="I848" s="218"/>
      <c r="J848" s="219">
        <f>ROUND(I848*H848,2)</f>
        <v>0</v>
      </c>
      <c r="K848" s="220"/>
      <c r="L848" s="45"/>
      <c r="M848" s="221" t="s">
        <v>1</v>
      </c>
      <c r="N848" s="222" t="s">
        <v>41</v>
      </c>
      <c r="O848" s="92"/>
      <c r="P848" s="223">
        <f>O848*H848</f>
        <v>0</v>
      </c>
      <c r="Q848" s="223">
        <v>0.0015</v>
      </c>
      <c r="R848" s="223">
        <f>Q848*H848</f>
        <v>0.00993</v>
      </c>
      <c r="S848" s="223">
        <v>0</v>
      </c>
      <c r="T848" s="224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25" t="s">
        <v>237</v>
      </c>
      <c r="AT848" s="225" t="s">
        <v>149</v>
      </c>
      <c r="AU848" s="225" t="s">
        <v>83</v>
      </c>
      <c r="AY848" s="18" t="s">
        <v>147</v>
      </c>
      <c r="BE848" s="226">
        <f>IF(N848="základní",J848,0)</f>
        <v>0</v>
      </c>
      <c r="BF848" s="226">
        <f>IF(N848="snížená",J848,0)</f>
        <v>0</v>
      </c>
      <c r="BG848" s="226">
        <f>IF(N848="zákl. přenesená",J848,0)</f>
        <v>0</v>
      </c>
      <c r="BH848" s="226">
        <f>IF(N848="sníž. přenesená",J848,0)</f>
        <v>0</v>
      </c>
      <c r="BI848" s="226">
        <f>IF(N848="nulová",J848,0)</f>
        <v>0</v>
      </c>
      <c r="BJ848" s="18" t="s">
        <v>81</v>
      </c>
      <c r="BK848" s="226">
        <f>ROUND(I848*H848,2)</f>
        <v>0</v>
      </c>
      <c r="BL848" s="18" t="s">
        <v>237</v>
      </c>
      <c r="BM848" s="225" t="s">
        <v>1908</v>
      </c>
    </row>
    <row r="849" spans="1:51" s="14" customFormat="1" ht="12">
      <c r="A849" s="14"/>
      <c r="B849" s="239"/>
      <c r="C849" s="240"/>
      <c r="D849" s="229" t="s">
        <v>155</v>
      </c>
      <c r="E849" s="241" t="s">
        <v>1</v>
      </c>
      <c r="F849" s="242" t="s">
        <v>1909</v>
      </c>
      <c r="G849" s="240"/>
      <c r="H849" s="241" t="s">
        <v>1</v>
      </c>
      <c r="I849" s="243"/>
      <c r="J849" s="240"/>
      <c r="K849" s="240"/>
      <c r="L849" s="244"/>
      <c r="M849" s="245"/>
      <c r="N849" s="246"/>
      <c r="O849" s="246"/>
      <c r="P849" s="246"/>
      <c r="Q849" s="246"/>
      <c r="R849" s="246"/>
      <c r="S849" s="246"/>
      <c r="T849" s="247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8" t="s">
        <v>155</v>
      </c>
      <c r="AU849" s="248" t="s">
        <v>83</v>
      </c>
      <c r="AV849" s="14" t="s">
        <v>81</v>
      </c>
      <c r="AW849" s="14" t="s">
        <v>32</v>
      </c>
      <c r="AX849" s="14" t="s">
        <v>76</v>
      </c>
      <c r="AY849" s="248" t="s">
        <v>147</v>
      </c>
    </row>
    <row r="850" spans="1:51" s="13" customFormat="1" ht="12">
      <c r="A850" s="13"/>
      <c r="B850" s="227"/>
      <c r="C850" s="228"/>
      <c r="D850" s="229" t="s">
        <v>155</v>
      </c>
      <c r="E850" s="230" t="s">
        <v>1</v>
      </c>
      <c r="F850" s="231" t="s">
        <v>1910</v>
      </c>
      <c r="G850" s="228"/>
      <c r="H850" s="232">
        <v>6.62</v>
      </c>
      <c r="I850" s="233"/>
      <c r="J850" s="228"/>
      <c r="K850" s="228"/>
      <c r="L850" s="234"/>
      <c r="M850" s="235"/>
      <c r="N850" s="236"/>
      <c r="O850" s="236"/>
      <c r="P850" s="236"/>
      <c r="Q850" s="236"/>
      <c r="R850" s="236"/>
      <c r="S850" s="236"/>
      <c r="T850" s="237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8" t="s">
        <v>155</v>
      </c>
      <c r="AU850" s="238" t="s">
        <v>83</v>
      </c>
      <c r="AV850" s="13" t="s">
        <v>83</v>
      </c>
      <c r="AW850" s="13" t="s">
        <v>32</v>
      </c>
      <c r="AX850" s="13" t="s">
        <v>81</v>
      </c>
      <c r="AY850" s="238" t="s">
        <v>147</v>
      </c>
    </row>
    <row r="851" spans="1:65" s="2" customFormat="1" ht="16.5" customHeight="1">
      <c r="A851" s="39"/>
      <c r="B851" s="40"/>
      <c r="C851" s="213" t="s">
        <v>1911</v>
      </c>
      <c r="D851" s="213" t="s">
        <v>149</v>
      </c>
      <c r="E851" s="214" t="s">
        <v>1912</v>
      </c>
      <c r="F851" s="215" t="s">
        <v>1913</v>
      </c>
      <c r="G851" s="216" t="s">
        <v>320</v>
      </c>
      <c r="H851" s="217">
        <v>2</v>
      </c>
      <c r="I851" s="218"/>
      <c r="J851" s="219">
        <f>ROUND(I851*H851,2)</f>
        <v>0</v>
      </c>
      <c r="K851" s="220"/>
      <c r="L851" s="45"/>
      <c r="M851" s="221" t="s">
        <v>1</v>
      </c>
      <c r="N851" s="222" t="s">
        <v>41</v>
      </c>
      <c r="O851" s="92"/>
      <c r="P851" s="223">
        <f>O851*H851</f>
        <v>0</v>
      </c>
      <c r="Q851" s="223">
        <v>0.00021</v>
      </c>
      <c r="R851" s="223">
        <f>Q851*H851</f>
        <v>0.00042</v>
      </c>
      <c r="S851" s="223">
        <v>0</v>
      </c>
      <c r="T851" s="224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25" t="s">
        <v>237</v>
      </c>
      <c r="AT851" s="225" t="s">
        <v>149</v>
      </c>
      <c r="AU851" s="225" t="s">
        <v>83</v>
      </c>
      <c r="AY851" s="18" t="s">
        <v>147</v>
      </c>
      <c r="BE851" s="226">
        <f>IF(N851="základní",J851,0)</f>
        <v>0</v>
      </c>
      <c r="BF851" s="226">
        <f>IF(N851="snížená",J851,0)</f>
        <v>0</v>
      </c>
      <c r="BG851" s="226">
        <f>IF(N851="zákl. přenesená",J851,0)</f>
        <v>0</v>
      </c>
      <c r="BH851" s="226">
        <f>IF(N851="sníž. přenesená",J851,0)</f>
        <v>0</v>
      </c>
      <c r="BI851" s="226">
        <f>IF(N851="nulová",J851,0)</f>
        <v>0</v>
      </c>
      <c r="BJ851" s="18" t="s">
        <v>81</v>
      </c>
      <c r="BK851" s="226">
        <f>ROUND(I851*H851,2)</f>
        <v>0</v>
      </c>
      <c r="BL851" s="18" t="s">
        <v>237</v>
      </c>
      <c r="BM851" s="225" t="s">
        <v>1914</v>
      </c>
    </row>
    <row r="852" spans="1:65" s="2" customFormat="1" ht="16.5" customHeight="1">
      <c r="A852" s="39"/>
      <c r="B852" s="40"/>
      <c r="C852" s="213" t="s">
        <v>1915</v>
      </c>
      <c r="D852" s="213" t="s">
        <v>149</v>
      </c>
      <c r="E852" s="214" t="s">
        <v>1916</v>
      </c>
      <c r="F852" s="215" t="s">
        <v>1917</v>
      </c>
      <c r="G852" s="216" t="s">
        <v>320</v>
      </c>
      <c r="H852" s="217">
        <v>1</v>
      </c>
      <c r="I852" s="218"/>
      <c r="J852" s="219">
        <f>ROUND(I852*H852,2)</f>
        <v>0</v>
      </c>
      <c r="K852" s="220"/>
      <c r="L852" s="45"/>
      <c r="M852" s="221" t="s">
        <v>1</v>
      </c>
      <c r="N852" s="222" t="s">
        <v>41</v>
      </c>
      <c r="O852" s="92"/>
      <c r="P852" s="223">
        <f>O852*H852</f>
        <v>0</v>
      </c>
      <c r="Q852" s="223">
        <v>0.0002</v>
      </c>
      <c r="R852" s="223">
        <f>Q852*H852</f>
        <v>0.0002</v>
      </c>
      <c r="S852" s="223">
        <v>0</v>
      </c>
      <c r="T852" s="224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25" t="s">
        <v>237</v>
      </c>
      <c r="AT852" s="225" t="s">
        <v>149</v>
      </c>
      <c r="AU852" s="225" t="s">
        <v>83</v>
      </c>
      <c r="AY852" s="18" t="s">
        <v>147</v>
      </c>
      <c r="BE852" s="226">
        <f>IF(N852="základní",J852,0)</f>
        <v>0</v>
      </c>
      <c r="BF852" s="226">
        <f>IF(N852="snížená",J852,0)</f>
        <v>0</v>
      </c>
      <c r="BG852" s="226">
        <f>IF(N852="zákl. přenesená",J852,0)</f>
        <v>0</v>
      </c>
      <c r="BH852" s="226">
        <f>IF(N852="sníž. přenesená",J852,0)</f>
        <v>0</v>
      </c>
      <c r="BI852" s="226">
        <f>IF(N852="nulová",J852,0)</f>
        <v>0</v>
      </c>
      <c r="BJ852" s="18" t="s">
        <v>81</v>
      </c>
      <c r="BK852" s="226">
        <f>ROUND(I852*H852,2)</f>
        <v>0</v>
      </c>
      <c r="BL852" s="18" t="s">
        <v>237</v>
      </c>
      <c r="BM852" s="225" t="s">
        <v>1918</v>
      </c>
    </row>
    <row r="853" spans="1:65" s="2" customFormat="1" ht="24.15" customHeight="1">
      <c r="A853" s="39"/>
      <c r="B853" s="40"/>
      <c r="C853" s="213" t="s">
        <v>1919</v>
      </c>
      <c r="D853" s="213" t="s">
        <v>149</v>
      </c>
      <c r="E853" s="214" t="s">
        <v>1920</v>
      </c>
      <c r="F853" s="215" t="s">
        <v>1921</v>
      </c>
      <c r="G853" s="216" t="s">
        <v>368</v>
      </c>
      <c r="H853" s="217">
        <v>7.31</v>
      </c>
      <c r="I853" s="218"/>
      <c r="J853" s="219">
        <f>ROUND(I853*H853,2)</f>
        <v>0</v>
      </c>
      <c r="K853" s="220"/>
      <c r="L853" s="45"/>
      <c r="M853" s="221" t="s">
        <v>1</v>
      </c>
      <c r="N853" s="222" t="s">
        <v>41</v>
      </c>
      <c r="O853" s="92"/>
      <c r="P853" s="223">
        <f>O853*H853</f>
        <v>0</v>
      </c>
      <c r="Q853" s="223">
        <v>0.00032</v>
      </c>
      <c r="R853" s="223">
        <f>Q853*H853</f>
        <v>0.0023392</v>
      </c>
      <c r="S853" s="223">
        <v>0</v>
      </c>
      <c r="T853" s="224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25" t="s">
        <v>237</v>
      </c>
      <c r="AT853" s="225" t="s">
        <v>149</v>
      </c>
      <c r="AU853" s="225" t="s">
        <v>83</v>
      </c>
      <c r="AY853" s="18" t="s">
        <v>147</v>
      </c>
      <c r="BE853" s="226">
        <f>IF(N853="základní",J853,0)</f>
        <v>0</v>
      </c>
      <c r="BF853" s="226">
        <f>IF(N853="snížená",J853,0)</f>
        <v>0</v>
      </c>
      <c r="BG853" s="226">
        <f>IF(N853="zákl. přenesená",J853,0)</f>
        <v>0</v>
      </c>
      <c r="BH853" s="226">
        <f>IF(N853="sníž. přenesená",J853,0)</f>
        <v>0</v>
      </c>
      <c r="BI853" s="226">
        <f>IF(N853="nulová",J853,0)</f>
        <v>0</v>
      </c>
      <c r="BJ853" s="18" t="s">
        <v>81</v>
      </c>
      <c r="BK853" s="226">
        <f>ROUND(I853*H853,2)</f>
        <v>0</v>
      </c>
      <c r="BL853" s="18" t="s">
        <v>237</v>
      </c>
      <c r="BM853" s="225" t="s">
        <v>1922</v>
      </c>
    </row>
    <row r="854" spans="1:51" s="13" customFormat="1" ht="12">
      <c r="A854" s="13"/>
      <c r="B854" s="227"/>
      <c r="C854" s="228"/>
      <c r="D854" s="229" t="s">
        <v>155</v>
      </c>
      <c r="E854" s="230" t="s">
        <v>1</v>
      </c>
      <c r="F854" s="231" t="s">
        <v>1923</v>
      </c>
      <c r="G854" s="228"/>
      <c r="H854" s="232">
        <v>3.31</v>
      </c>
      <c r="I854" s="233"/>
      <c r="J854" s="228"/>
      <c r="K854" s="228"/>
      <c r="L854" s="234"/>
      <c r="M854" s="235"/>
      <c r="N854" s="236"/>
      <c r="O854" s="236"/>
      <c r="P854" s="236"/>
      <c r="Q854" s="236"/>
      <c r="R854" s="236"/>
      <c r="S854" s="236"/>
      <c r="T854" s="237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8" t="s">
        <v>155</v>
      </c>
      <c r="AU854" s="238" t="s">
        <v>83</v>
      </c>
      <c r="AV854" s="13" t="s">
        <v>83</v>
      </c>
      <c r="AW854" s="13" t="s">
        <v>32</v>
      </c>
      <c r="AX854" s="13" t="s">
        <v>76</v>
      </c>
      <c r="AY854" s="238" t="s">
        <v>147</v>
      </c>
    </row>
    <row r="855" spans="1:51" s="13" customFormat="1" ht="12">
      <c r="A855" s="13"/>
      <c r="B855" s="227"/>
      <c r="C855" s="228"/>
      <c r="D855" s="229" t="s">
        <v>155</v>
      </c>
      <c r="E855" s="230" t="s">
        <v>1</v>
      </c>
      <c r="F855" s="231" t="s">
        <v>1924</v>
      </c>
      <c r="G855" s="228"/>
      <c r="H855" s="232">
        <v>4</v>
      </c>
      <c r="I855" s="233"/>
      <c r="J855" s="228"/>
      <c r="K855" s="228"/>
      <c r="L855" s="234"/>
      <c r="M855" s="235"/>
      <c r="N855" s="236"/>
      <c r="O855" s="236"/>
      <c r="P855" s="236"/>
      <c r="Q855" s="236"/>
      <c r="R855" s="236"/>
      <c r="S855" s="236"/>
      <c r="T855" s="237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38" t="s">
        <v>155</v>
      </c>
      <c r="AU855" s="238" t="s">
        <v>83</v>
      </c>
      <c r="AV855" s="13" t="s">
        <v>83</v>
      </c>
      <c r="AW855" s="13" t="s">
        <v>32</v>
      </c>
      <c r="AX855" s="13" t="s">
        <v>76</v>
      </c>
      <c r="AY855" s="238" t="s">
        <v>147</v>
      </c>
    </row>
    <row r="856" spans="1:51" s="15" customFormat="1" ht="12">
      <c r="A856" s="15"/>
      <c r="B856" s="249"/>
      <c r="C856" s="250"/>
      <c r="D856" s="229" t="s">
        <v>155</v>
      </c>
      <c r="E856" s="251" t="s">
        <v>1</v>
      </c>
      <c r="F856" s="252" t="s">
        <v>173</v>
      </c>
      <c r="G856" s="250"/>
      <c r="H856" s="253">
        <v>7.31</v>
      </c>
      <c r="I856" s="254"/>
      <c r="J856" s="250"/>
      <c r="K856" s="250"/>
      <c r="L856" s="255"/>
      <c r="M856" s="256"/>
      <c r="N856" s="257"/>
      <c r="O856" s="257"/>
      <c r="P856" s="257"/>
      <c r="Q856" s="257"/>
      <c r="R856" s="257"/>
      <c r="S856" s="257"/>
      <c r="T856" s="258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59" t="s">
        <v>155</v>
      </c>
      <c r="AU856" s="259" t="s">
        <v>83</v>
      </c>
      <c r="AV856" s="15" t="s">
        <v>153</v>
      </c>
      <c r="AW856" s="15" t="s">
        <v>32</v>
      </c>
      <c r="AX856" s="15" t="s">
        <v>81</v>
      </c>
      <c r="AY856" s="259" t="s">
        <v>147</v>
      </c>
    </row>
    <row r="857" spans="1:65" s="2" customFormat="1" ht="33" customHeight="1">
      <c r="A857" s="39"/>
      <c r="B857" s="40"/>
      <c r="C857" s="213" t="s">
        <v>1925</v>
      </c>
      <c r="D857" s="213" t="s">
        <v>149</v>
      </c>
      <c r="E857" s="214" t="s">
        <v>1926</v>
      </c>
      <c r="F857" s="215" t="s">
        <v>1927</v>
      </c>
      <c r="G857" s="216" t="s">
        <v>152</v>
      </c>
      <c r="H857" s="217">
        <v>94.24</v>
      </c>
      <c r="I857" s="218"/>
      <c r="J857" s="219">
        <f>ROUND(I857*H857,2)</f>
        <v>0</v>
      </c>
      <c r="K857" s="220"/>
      <c r="L857" s="45"/>
      <c r="M857" s="221" t="s">
        <v>1</v>
      </c>
      <c r="N857" s="222" t="s">
        <v>41</v>
      </c>
      <c r="O857" s="92"/>
      <c r="P857" s="223">
        <f>O857*H857</f>
        <v>0</v>
      </c>
      <c r="Q857" s="223">
        <v>0.0053</v>
      </c>
      <c r="R857" s="223">
        <f>Q857*H857</f>
        <v>0.49947199999999997</v>
      </c>
      <c r="S857" s="223">
        <v>0</v>
      </c>
      <c r="T857" s="224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25" t="s">
        <v>237</v>
      </c>
      <c r="AT857" s="225" t="s">
        <v>149</v>
      </c>
      <c r="AU857" s="225" t="s">
        <v>83</v>
      </c>
      <c r="AY857" s="18" t="s">
        <v>147</v>
      </c>
      <c r="BE857" s="226">
        <f>IF(N857="základní",J857,0)</f>
        <v>0</v>
      </c>
      <c r="BF857" s="226">
        <f>IF(N857="snížená",J857,0)</f>
        <v>0</v>
      </c>
      <c r="BG857" s="226">
        <f>IF(N857="zákl. přenesená",J857,0)</f>
        <v>0</v>
      </c>
      <c r="BH857" s="226">
        <f>IF(N857="sníž. přenesená",J857,0)</f>
        <v>0</v>
      </c>
      <c r="BI857" s="226">
        <f>IF(N857="nulová",J857,0)</f>
        <v>0</v>
      </c>
      <c r="BJ857" s="18" t="s">
        <v>81</v>
      </c>
      <c r="BK857" s="226">
        <f>ROUND(I857*H857,2)</f>
        <v>0</v>
      </c>
      <c r="BL857" s="18" t="s">
        <v>237</v>
      </c>
      <c r="BM857" s="225" t="s">
        <v>1928</v>
      </c>
    </row>
    <row r="858" spans="1:65" s="2" customFormat="1" ht="16.5" customHeight="1">
      <c r="A858" s="39"/>
      <c r="B858" s="40"/>
      <c r="C858" s="260" t="s">
        <v>1929</v>
      </c>
      <c r="D858" s="260" t="s">
        <v>263</v>
      </c>
      <c r="E858" s="261" t="s">
        <v>1930</v>
      </c>
      <c r="F858" s="262" t="s">
        <v>1931</v>
      </c>
      <c r="G858" s="263" t="s">
        <v>152</v>
      </c>
      <c r="H858" s="264">
        <v>103.664</v>
      </c>
      <c r="I858" s="265"/>
      <c r="J858" s="266">
        <f>ROUND(I858*H858,2)</f>
        <v>0</v>
      </c>
      <c r="K858" s="267"/>
      <c r="L858" s="268"/>
      <c r="M858" s="269" t="s">
        <v>1</v>
      </c>
      <c r="N858" s="270" t="s">
        <v>41</v>
      </c>
      <c r="O858" s="92"/>
      <c r="P858" s="223">
        <f>O858*H858</f>
        <v>0</v>
      </c>
      <c r="Q858" s="223">
        <v>0.0126</v>
      </c>
      <c r="R858" s="223">
        <f>Q858*H858</f>
        <v>1.3061664</v>
      </c>
      <c r="S858" s="223">
        <v>0</v>
      </c>
      <c r="T858" s="224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25" t="s">
        <v>296</v>
      </c>
      <c r="AT858" s="225" t="s">
        <v>263</v>
      </c>
      <c r="AU858" s="225" t="s">
        <v>83</v>
      </c>
      <c r="AY858" s="18" t="s">
        <v>147</v>
      </c>
      <c r="BE858" s="226">
        <f>IF(N858="základní",J858,0)</f>
        <v>0</v>
      </c>
      <c r="BF858" s="226">
        <f>IF(N858="snížená",J858,0)</f>
        <v>0</v>
      </c>
      <c r="BG858" s="226">
        <f>IF(N858="zákl. přenesená",J858,0)</f>
        <v>0</v>
      </c>
      <c r="BH858" s="226">
        <f>IF(N858="sníž. přenesená",J858,0)</f>
        <v>0</v>
      </c>
      <c r="BI858" s="226">
        <f>IF(N858="nulová",J858,0)</f>
        <v>0</v>
      </c>
      <c r="BJ858" s="18" t="s">
        <v>81</v>
      </c>
      <c r="BK858" s="226">
        <f>ROUND(I858*H858,2)</f>
        <v>0</v>
      </c>
      <c r="BL858" s="18" t="s">
        <v>237</v>
      </c>
      <c r="BM858" s="225" t="s">
        <v>1932</v>
      </c>
    </row>
    <row r="859" spans="1:51" s="13" customFormat="1" ht="12">
      <c r="A859" s="13"/>
      <c r="B859" s="227"/>
      <c r="C859" s="228"/>
      <c r="D859" s="229" t="s">
        <v>155</v>
      </c>
      <c r="E859" s="228"/>
      <c r="F859" s="231" t="s">
        <v>1933</v>
      </c>
      <c r="G859" s="228"/>
      <c r="H859" s="232">
        <v>103.664</v>
      </c>
      <c r="I859" s="233"/>
      <c r="J859" s="228"/>
      <c r="K859" s="228"/>
      <c r="L859" s="234"/>
      <c r="M859" s="235"/>
      <c r="N859" s="236"/>
      <c r="O859" s="236"/>
      <c r="P859" s="236"/>
      <c r="Q859" s="236"/>
      <c r="R859" s="236"/>
      <c r="S859" s="236"/>
      <c r="T859" s="237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8" t="s">
        <v>155</v>
      </c>
      <c r="AU859" s="238" t="s">
        <v>83</v>
      </c>
      <c r="AV859" s="13" t="s">
        <v>83</v>
      </c>
      <c r="AW859" s="13" t="s">
        <v>4</v>
      </c>
      <c r="AX859" s="13" t="s">
        <v>81</v>
      </c>
      <c r="AY859" s="238" t="s">
        <v>147</v>
      </c>
    </row>
    <row r="860" spans="1:65" s="2" customFormat="1" ht="24.15" customHeight="1">
      <c r="A860" s="39"/>
      <c r="B860" s="40"/>
      <c r="C860" s="213" t="s">
        <v>1934</v>
      </c>
      <c r="D860" s="213" t="s">
        <v>149</v>
      </c>
      <c r="E860" s="214" t="s">
        <v>1935</v>
      </c>
      <c r="F860" s="215" t="s">
        <v>1936</v>
      </c>
      <c r="G860" s="216" t="s">
        <v>152</v>
      </c>
      <c r="H860" s="217">
        <v>94.24</v>
      </c>
      <c r="I860" s="218"/>
      <c r="J860" s="219">
        <f>ROUND(I860*H860,2)</f>
        <v>0</v>
      </c>
      <c r="K860" s="220"/>
      <c r="L860" s="45"/>
      <c r="M860" s="221" t="s">
        <v>1</v>
      </c>
      <c r="N860" s="222" t="s">
        <v>41</v>
      </c>
      <c r="O860" s="92"/>
      <c r="P860" s="223">
        <f>O860*H860</f>
        <v>0</v>
      </c>
      <c r="Q860" s="223">
        <v>5E-05</v>
      </c>
      <c r="R860" s="223">
        <f>Q860*H860</f>
        <v>0.004712</v>
      </c>
      <c r="S860" s="223">
        <v>0</v>
      </c>
      <c r="T860" s="224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25" t="s">
        <v>237</v>
      </c>
      <c r="AT860" s="225" t="s">
        <v>149</v>
      </c>
      <c r="AU860" s="225" t="s">
        <v>83</v>
      </c>
      <c r="AY860" s="18" t="s">
        <v>147</v>
      </c>
      <c r="BE860" s="226">
        <f>IF(N860="základní",J860,0)</f>
        <v>0</v>
      </c>
      <c r="BF860" s="226">
        <f>IF(N860="snížená",J860,0)</f>
        <v>0</v>
      </c>
      <c r="BG860" s="226">
        <f>IF(N860="zákl. přenesená",J860,0)</f>
        <v>0</v>
      </c>
      <c r="BH860" s="226">
        <f>IF(N860="sníž. přenesená",J860,0)</f>
        <v>0</v>
      </c>
      <c r="BI860" s="226">
        <f>IF(N860="nulová",J860,0)</f>
        <v>0</v>
      </c>
      <c r="BJ860" s="18" t="s">
        <v>81</v>
      </c>
      <c r="BK860" s="226">
        <f>ROUND(I860*H860,2)</f>
        <v>0</v>
      </c>
      <c r="BL860" s="18" t="s">
        <v>237</v>
      </c>
      <c r="BM860" s="225" t="s">
        <v>1937</v>
      </c>
    </row>
    <row r="861" spans="1:65" s="2" customFormat="1" ht="24.15" customHeight="1">
      <c r="A861" s="39"/>
      <c r="B861" s="40"/>
      <c r="C861" s="213" t="s">
        <v>1938</v>
      </c>
      <c r="D861" s="213" t="s">
        <v>149</v>
      </c>
      <c r="E861" s="214" t="s">
        <v>1939</v>
      </c>
      <c r="F861" s="215" t="s">
        <v>1940</v>
      </c>
      <c r="G861" s="216" t="s">
        <v>368</v>
      </c>
      <c r="H861" s="217">
        <v>4.2</v>
      </c>
      <c r="I861" s="218"/>
      <c r="J861" s="219">
        <f>ROUND(I861*H861,2)</f>
        <v>0</v>
      </c>
      <c r="K861" s="220"/>
      <c r="L861" s="45"/>
      <c r="M861" s="221" t="s">
        <v>1</v>
      </c>
      <c r="N861" s="222" t="s">
        <v>41</v>
      </c>
      <c r="O861" s="92"/>
      <c r="P861" s="223">
        <f>O861*H861</f>
        <v>0</v>
      </c>
      <c r="Q861" s="223">
        <v>0.00095</v>
      </c>
      <c r="R861" s="223">
        <f>Q861*H861</f>
        <v>0.0039900000000000005</v>
      </c>
      <c r="S861" s="223">
        <v>0</v>
      </c>
      <c r="T861" s="224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25" t="s">
        <v>237</v>
      </c>
      <c r="AT861" s="225" t="s">
        <v>149</v>
      </c>
      <c r="AU861" s="225" t="s">
        <v>83</v>
      </c>
      <c r="AY861" s="18" t="s">
        <v>147</v>
      </c>
      <c r="BE861" s="226">
        <f>IF(N861="základní",J861,0)</f>
        <v>0</v>
      </c>
      <c r="BF861" s="226">
        <f>IF(N861="snížená",J861,0)</f>
        <v>0</v>
      </c>
      <c r="BG861" s="226">
        <f>IF(N861="zákl. přenesená",J861,0)</f>
        <v>0</v>
      </c>
      <c r="BH861" s="226">
        <f>IF(N861="sníž. přenesená",J861,0)</f>
        <v>0</v>
      </c>
      <c r="BI861" s="226">
        <f>IF(N861="nulová",J861,0)</f>
        <v>0</v>
      </c>
      <c r="BJ861" s="18" t="s">
        <v>81</v>
      </c>
      <c r="BK861" s="226">
        <f>ROUND(I861*H861,2)</f>
        <v>0</v>
      </c>
      <c r="BL861" s="18" t="s">
        <v>237</v>
      </c>
      <c r="BM861" s="225" t="s">
        <v>1941</v>
      </c>
    </row>
    <row r="862" spans="1:51" s="13" customFormat="1" ht="12">
      <c r="A862" s="13"/>
      <c r="B862" s="227"/>
      <c r="C862" s="228"/>
      <c r="D862" s="229" t="s">
        <v>155</v>
      </c>
      <c r="E862" s="230" t="s">
        <v>1</v>
      </c>
      <c r="F862" s="231" t="s">
        <v>1942</v>
      </c>
      <c r="G862" s="228"/>
      <c r="H862" s="232">
        <v>4.2</v>
      </c>
      <c r="I862" s="233"/>
      <c r="J862" s="228"/>
      <c r="K862" s="228"/>
      <c r="L862" s="234"/>
      <c r="M862" s="235"/>
      <c r="N862" s="236"/>
      <c r="O862" s="236"/>
      <c r="P862" s="236"/>
      <c r="Q862" s="236"/>
      <c r="R862" s="236"/>
      <c r="S862" s="236"/>
      <c r="T862" s="237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38" t="s">
        <v>155</v>
      </c>
      <c r="AU862" s="238" t="s">
        <v>83</v>
      </c>
      <c r="AV862" s="13" t="s">
        <v>83</v>
      </c>
      <c r="AW862" s="13" t="s">
        <v>32</v>
      </c>
      <c r="AX862" s="13" t="s">
        <v>81</v>
      </c>
      <c r="AY862" s="238" t="s">
        <v>147</v>
      </c>
    </row>
    <row r="863" spans="1:65" s="2" customFormat="1" ht="16.5" customHeight="1">
      <c r="A863" s="39"/>
      <c r="B863" s="40"/>
      <c r="C863" s="260" t="s">
        <v>1943</v>
      </c>
      <c r="D863" s="260" t="s">
        <v>263</v>
      </c>
      <c r="E863" s="261" t="s">
        <v>1930</v>
      </c>
      <c r="F863" s="262" t="s">
        <v>1931</v>
      </c>
      <c r="G863" s="263" t="s">
        <v>152</v>
      </c>
      <c r="H863" s="264">
        <v>0.508</v>
      </c>
      <c r="I863" s="265"/>
      <c r="J863" s="266">
        <f>ROUND(I863*H863,2)</f>
        <v>0</v>
      </c>
      <c r="K863" s="267"/>
      <c r="L863" s="268"/>
      <c r="M863" s="269" t="s">
        <v>1</v>
      </c>
      <c r="N863" s="270" t="s">
        <v>41</v>
      </c>
      <c r="O863" s="92"/>
      <c r="P863" s="223">
        <f>O863*H863</f>
        <v>0</v>
      </c>
      <c r="Q863" s="223">
        <v>0.0126</v>
      </c>
      <c r="R863" s="223">
        <f>Q863*H863</f>
        <v>0.0064008</v>
      </c>
      <c r="S863" s="223">
        <v>0</v>
      </c>
      <c r="T863" s="224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25" t="s">
        <v>296</v>
      </c>
      <c r="AT863" s="225" t="s">
        <v>263</v>
      </c>
      <c r="AU863" s="225" t="s">
        <v>83</v>
      </c>
      <c r="AY863" s="18" t="s">
        <v>147</v>
      </c>
      <c r="BE863" s="226">
        <f>IF(N863="základní",J863,0)</f>
        <v>0</v>
      </c>
      <c r="BF863" s="226">
        <f>IF(N863="snížená",J863,0)</f>
        <v>0</v>
      </c>
      <c r="BG863" s="226">
        <f>IF(N863="zákl. přenesená",J863,0)</f>
        <v>0</v>
      </c>
      <c r="BH863" s="226">
        <f>IF(N863="sníž. přenesená",J863,0)</f>
        <v>0</v>
      </c>
      <c r="BI863" s="226">
        <f>IF(N863="nulová",J863,0)</f>
        <v>0</v>
      </c>
      <c r="BJ863" s="18" t="s">
        <v>81</v>
      </c>
      <c r="BK863" s="226">
        <f>ROUND(I863*H863,2)</f>
        <v>0</v>
      </c>
      <c r="BL863" s="18" t="s">
        <v>237</v>
      </c>
      <c r="BM863" s="225" t="s">
        <v>1944</v>
      </c>
    </row>
    <row r="864" spans="1:51" s="13" customFormat="1" ht="12">
      <c r="A864" s="13"/>
      <c r="B864" s="227"/>
      <c r="C864" s="228"/>
      <c r="D864" s="229" t="s">
        <v>155</v>
      </c>
      <c r="E864" s="230" t="s">
        <v>1</v>
      </c>
      <c r="F864" s="231" t="s">
        <v>1945</v>
      </c>
      <c r="G864" s="228"/>
      <c r="H864" s="232">
        <v>0.462</v>
      </c>
      <c r="I864" s="233"/>
      <c r="J864" s="228"/>
      <c r="K864" s="228"/>
      <c r="L864" s="234"/>
      <c r="M864" s="235"/>
      <c r="N864" s="236"/>
      <c r="O864" s="236"/>
      <c r="P864" s="236"/>
      <c r="Q864" s="236"/>
      <c r="R864" s="236"/>
      <c r="S864" s="236"/>
      <c r="T864" s="237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8" t="s">
        <v>155</v>
      </c>
      <c r="AU864" s="238" t="s">
        <v>83</v>
      </c>
      <c r="AV864" s="13" t="s">
        <v>83</v>
      </c>
      <c r="AW864" s="13" t="s">
        <v>32</v>
      </c>
      <c r="AX864" s="13" t="s">
        <v>81</v>
      </c>
      <c r="AY864" s="238" t="s">
        <v>147</v>
      </c>
    </row>
    <row r="865" spans="1:51" s="13" customFormat="1" ht="12">
      <c r="A865" s="13"/>
      <c r="B865" s="227"/>
      <c r="C865" s="228"/>
      <c r="D865" s="229" t="s">
        <v>155</v>
      </c>
      <c r="E865" s="228"/>
      <c r="F865" s="231" t="s">
        <v>1946</v>
      </c>
      <c r="G865" s="228"/>
      <c r="H865" s="232">
        <v>0.508</v>
      </c>
      <c r="I865" s="233"/>
      <c r="J865" s="228"/>
      <c r="K865" s="228"/>
      <c r="L865" s="234"/>
      <c r="M865" s="235"/>
      <c r="N865" s="236"/>
      <c r="O865" s="236"/>
      <c r="P865" s="236"/>
      <c r="Q865" s="236"/>
      <c r="R865" s="236"/>
      <c r="S865" s="236"/>
      <c r="T865" s="237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8" t="s">
        <v>155</v>
      </c>
      <c r="AU865" s="238" t="s">
        <v>83</v>
      </c>
      <c r="AV865" s="13" t="s">
        <v>83</v>
      </c>
      <c r="AW865" s="13" t="s">
        <v>4</v>
      </c>
      <c r="AX865" s="13" t="s">
        <v>81</v>
      </c>
      <c r="AY865" s="238" t="s">
        <v>147</v>
      </c>
    </row>
    <row r="866" spans="1:65" s="2" customFormat="1" ht="33" customHeight="1">
      <c r="A866" s="39"/>
      <c r="B866" s="40"/>
      <c r="C866" s="213" t="s">
        <v>1947</v>
      </c>
      <c r="D866" s="213" t="s">
        <v>149</v>
      </c>
      <c r="E866" s="214" t="s">
        <v>1948</v>
      </c>
      <c r="F866" s="215" t="s">
        <v>1949</v>
      </c>
      <c r="G866" s="216" t="s">
        <v>368</v>
      </c>
      <c r="H866" s="217">
        <v>1.4</v>
      </c>
      <c r="I866" s="218"/>
      <c r="J866" s="219">
        <f>ROUND(I866*H866,2)</f>
        <v>0</v>
      </c>
      <c r="K866" s="220"/>
      <c r="L866" s="45"/>
      <c r="M866" s="221" t="s">
        <v>1</v>
      </c>
      <c r="N866" s="222" t="s">
        <v>41</v>
      </c>
      <c r="O866" s="92"/>
      <c r="P866" s="223">
        <f>O866*H866</f>
        <v>0</v>
      </c>
      <c r="Q866" s="223">
        <v>0.00074</v>
      </c>
      <c r="R866" s="223">
        <f>Q866*H866</f>
        <v>0.0010359999999999998</v>
      </c>
      <c r="S866" s="223">
        <v>0</v>
      </c>
      <c r="T866" s="224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25" t="s">
        <v>237</v>
      </c>
      <c r="AT866" s="225" t="s">
        <v>149</v>
      </c>
      <c r="AU866" s="225" t="s">
        <v>83</v>
      </c>
      <c r="AY866" s="18" t="s">
        <v>147</v>
      </c>
      <c r="BE866" s="226">
        <f>IF(N866="základní",J866,0)</f>
        <v>0</v>
      </c>
      <c r="BF866" s="226">
        <f>IF(N866="snížená",J866,0)</f>
        <v>0</v>
      </c>
      <c r="BG866" s="226">
        <f>IF(N866="zákl. přenesená",J866,0)</f>
        <v>0</v>
      </c>
      <c r="BH866" s="226">
        <f>IF(N866="sníž. přenesená",J866,0)</f>
        <v>0</v>
      </c>
      <c r="BI866" s="226">
        <f>IF(N866="nulová",J866,0)</f>
        <v>0</v>
      </c>
      <c r="BJ866" s="18" t="s">
        <v>81</v>
      </c>
      <c r="BK866" s="226">
        <f>ROUND(I866*H866,2)</f>
        <v>0</v>
      </c>
      <c r="BL866" s="18" t="s">
        <v>237</v>
      </c>
      <c r="BM866" s="225" t="s">
        <v>1950</v>
      </c>
    </row>
    <row r="867" spans="1:51" s="13" customFormat="1" ht="12">
      <c r="A867" s="13"/>
      <c r="B867" s="227"/>
      <c r="C867" s="228"/>
      <c r="D867" s="229" t="s">
        <v>155</v>
      </c>
      <c r="E867" s="230" t="s">
        <v>1</v>
      </c>
      <c r="F867" s="231" t="s">
        <v>1951</v>
      </c>
      <c r="G867" s="228"/>
      <c r="H867" s="232">
        <v>1.4</v>
      </c>
      <c r="I867" s="233"/>
      <c r="J867" s="228"/>
      <c r="K867" s="228"/>
      <c r="L867" s="234"/>
      <c r="M867" s="235"/>
      <c r="N867" s="236"/>
      <c r="O867" s="236"/>
      <c r="P867" s="236"/>
      <c r="Q867" s="236"/>
      <c r="R867" s="236"/>
      <c r="S867" s="236"/>
      <c r="T867" s="237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8" t="s">
        <v>155</v>
      </c>
      <c r="AU867" s="238" t="s">
        <v>83</v>
      </c>
      <c r="AV867" s="13" t="s">
        <v>83</v>
      </c>
      <c r="AW867" s="13" t="s">
        <v>32</v>
      </c>
      <c r="AX867" s="13" t="s">
        <v>81</v>
      </c>
      <c r="AY867" s="238" t="s">
        <v>147</v>
      </c>
    </row>
    <row r="868" spans="1:65" s="2" customFormat="1" ht="16.5" customHeight="1">
      <c r="A868" s="39"/>
      <c r="B868" s="40"/>
      <c r="C868" s="260" t="s">
        <v>1952</v>
      </c>
      <c r="D868" s="260" t="s">
        <v>263</v>
      </c>
      <c r="E868" s="261" t="s">
        <v>1930</v>
      </c>
      <c r="F868" s="262" t="s">
        <v>1931</v>
      </c>
      <c r="G868" s="263" t="s">
        <v>152</v>
      </c>
      <c r="H868" s="264">
        <v>0.204</v>
      </c>
      <c r="I868" s="265"/>
      <c r="J868" s="266">
        <f>ROUND(I868*H868,2)</f>
        <v>0</v>
      </c>
      <c r="K868" s="267"/>
      <c r="L868" s="268"/>
      <c r="M868" s="269" t="s">
        <v>1</v>
      </c>
      <c r="N868" s="270" t="s">
        <v>41</v>
      </c>
      <c r="O868" s="92"/>
      <c r="P868" s="223">
        <f>O868*H868</f>
        <v>0</v>
      </c>
      <c r="Q868" s="223">
        <v>0.0126</v>
      </c>
      <c r="R868" s="223">
        <f>Q868*H868</f>
        <v>0.0025704</v>
      </c>
      <c r="S868" s="223">
        <v>0</v>
      </c>
      <c r="T868" s="224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25" t="s">
        <v>296</v>
      </c>
      <c r="AT868" s="225" t="s">
        <v>263</v>
      </c>
      <c r="AU868" s="225" t="s">
        <v>83</v>
      </c>
      <c r="AY868" s="18" t="s">
        <v>147</v>
      </c>
      <c r="BE868" s="226">
        <f>IF(N868="základní",J868,0)</f>
        <v>0</v>
      </c>
      <c r="BF868" s="226">
        <f>IF(N868="snížená",J868,0)</f>
        <v>0</v>
      </c>
      <c r="BG868" s="226">
        <f>IF(N868="zákl. přenesená",J868,0)</f>
        <v>0</v>
      </c>
      <c r="BH868" s="226">
        <f>IF(N868="sníž. přenesená",J868,0)</f>
        <v>0</v>
      </c>
      <c r="BI868" s="226">
        <f>IF(N868="nulová",J868,0)</f>
        <v>0</v>
      </c>
      <c r="BJ868" s="18" t="s">
        <v>81</v>
      </c>
      <c r="BK868" s="226">
        <f>ROUND(I868*H868,2)</f>
        <v>0</v>
      </c>
      <c r="BL868" s="18" t="s">
        <v>237</v>
      </c>
      <c r="BM868" s="225" t="s">
        <v>1953</v>
      </c>
    </row>
    <row r="869" spans="1:51" s="13" customFormat="1" ht="12">
      <c r="A869" s="13"/>
      <c r="B869" s="227"/>
      <c r="C869" s="228"/>
      <c r="D869" s="229" t="s">
        <v>155</v>
      </c>
      <c r="E869" s="230" t="s">
        <v>1</v>
      </c>
      <c r="F869" s="231" t="s">
        <v>1954</v>
      </c>
      <c r="G869" s="228"/>
      <c r="H869" s="232">
        <v>0.185</v>
      </c>
      <c r="I869" s="233"/>
      <c r="J869" s="228"/>
      <c r="K869" s="228"/>
      <c r="L869" s="234"/>
      <c r="M869" s="235"/>
      <c r="N869" s="236"/>
      <c r="O869" s="236"/>
      <c r="P869" s="236"/>
      <c r="Q869" s="236"/>
      <c r="R869" s="236"/>
      <c r="S869" s="236"/>
      <c r="T869" s="237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8" t="s">
        <v>155</v>
      </c>
      <c r="AU869" s="238" t="s">
        <v>83</v>
      </c>
      <c r="AV869" s="13" t="s">
        <v>83</v>
      </c>
      <c r="AW869" s="13" t="s">
        <v>32</v>
      </c>
      <c r="AX869" s="13" t="s">
        <v>81</v>
      </c>
      <c r="AY869" s="238" t="s">
        <v>147</v>
      </c>
    </row>
    <row r="870" spans="1:51" s="13" customFormat="1" ht="12">
      <c r="A870" s="13"/>
      <c r="B870" s="227"/>
      <c r="C870" s="228"/>
      <c r="D870" s="229" t="s">
        <v>155</v>
      </c>
      <c r="E870" s="228"/>
      <c r="F870" s="231" t="s">
        <v>1955</v>
      </c>
      <c r="G870" s="228"/>
      <c r="H870" s="232">
        <v>0.204</v>
      </c>
      <c r="I870" s="233"/>
      <c r="J870" s="228"/>
      <c r="K870" s="228"/>
      <c r="L870" s="234"/>
      <c r="M870" s="235"/>
      <c r="N870" s="236"/>
      <c r="O870" s="236"/>
      <c r="P870" s="236"/>
      <c r="Q870" s="236"/>
      <c r="R870" s="236"/>
      <c r="S870" s="236"/>
      <c r="T870" s="237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8" t="s">
        <v>155</v>
      </c>
      <c r="AU870" s="238" t="s">
        <v>83</v>
      </c>
      <c r="AV870" s="13" t="s">
        <v>83</v>
      </c>
      <c r="AW870" s="13" t="s">
        <v>4</v>
      </c>
      <c r="AX870" s="13" t="s">
        <v>81</v>
      </c>
      <c r="AY870" s="238" t="s">
        <v>147</v>
      </c>
    </row>
    <row r="871" spans="1:65" s="2" customFormat="1" ht="24.15" customHeight="1">
      <c r="A871" s="39"/>
      <c r="B871" s="40"/>
      <c r="C871" s="213" t="s">
        <v>1956</v>
      </c>
      <c r="D871" s="213" t="s">
        <v>149</v>
      </c>
      <c r="E871" s="214" t="s">
        <v>1957</v>
      </c>
      <c r="F871" s="215" t="s">
        <v>1958</v>
      </c>
      <c r="G871" s="216" t="s">
        <v>217</v>
      </c>
      <c r="H871" s="217">
        <v>1.866</v>
      </c>
      <c r="I871" s="218"/>
      <c r="J871" s="219">
        <f>ROUND(I871*H871,2)</f>
        <v>0</v>
      </c>
      <c r="K871" s="220"/>
      <c r="L871" s="45"/>
      <c r="M871" s="221" t="s">
        <v>1</v>
      </c>
      <c r="N871" s="222" t="s">
        <v>41</v>
      </c>
      <c r="O871" s="92"/>
      <c r="P871" s="223">
        <f>O871*H871</f>
        <v>0</v>
      </c>
      <c r="Q871" s="223">
        <v>0</v>
      </c>
      <c r="R871" s="223">
        <f>Q871*H871</f>
        <v>0</v>
      </c>
      <c r="S871" s="223">
        <v>0</v>
      </c>
      <c r="T871" s="224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25" t="s">
        <v>237</v>
      </c>
      <c r="AT871" s="225" t="s">
        <v>149</v>
      </c>
      <c r="AU871" s="225" t="s">
        <v>83</v>
      </c>
      <c r="AY871" s="18" t="s">
        <v>147</v>
      </c>
      <c r="BE871" s="226">
        <f>IF(N871="základní",J871,0)</f>
        <v>0</v>
      </c>
      <c r="BF871" s="226">
        <f>IF(N871="snížená",J871,0)</f>
        <v>0</v>
      </c>
      <c r="BG871" s="226">
        <f>IF(N871="zákl. přenesená",J871,0)</f>
        <v>0</v>
      </c>
      <c r="BH871" s="226">
        <f>IF(N871="sníž. přenesená",J871,0)</f>
        <v>0</v>
      </c>
      <c r="BI871" s="226">
        <f>IF(N871="nulová",J871,0)</f>
        <v>0</v>
      </c>
      <c r="BJ871" s="18" t="s">
        <v>81</v>
      </c>
      <c r="BK871" s="226">
        <f>ROUND(I871*H871,2)</f>
        <v>0</v>
      </c>
      <c r="BL871" s="18" t="s">
        <v>237</v>
      </c>
      <c r="BM871" s="225" t="s">
        <v>1959</v>
      </c>
    </row>
    <row r="872" spans="1:63" s="12" customFormat="1" ht="22.8" customHeight="1">
      <c r="A872" s="12"/>
      <c r="B872" s="197"/>
      <c r="C872" s="198"/>
      <c r="D872" s="199" t="s">
        <v>75</v>
      </c>
      <c r="E872" s="211" t="s">
        <v>1960</v>
      </c>
      <c r="F872" s="211" t="s">
        <v>1961</v>
      </c>
      <c r="G872" s="198"/>
      <c r="H872" s="198"/>
      <c r="I872" s="201"/>
      <c r="J872" s="212">
        <f>BK872</f>
        <v>0</v>
      </c>
      <c r="K872" s="198"/>
      <c r="L872" s="203"/>
      <c r="M872" s="204"/>
      <c r="N872" s="205"/>
      <c r="O872" s="205"/>
      <c r="P872" s="206">
        <f>SUM(P873:P876)</f>
        <v>0</v>
      </c>
      <c r="Q872" s="205"/>
      <c r="R872" s="206">
        <f>SUM(R873:R876)</f>
        <v>0.00135694</v>
      </c>
      <c r="S872" s="205"/>
      <c r="T872" s="207">
        <f>SUM(T873:T876)</f>
        <v>0</v>
      </c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R872" s="208" t="s">
        <v>83</v>
      </c>
      <c r="AT872" s="209" t="s">
        <v>75</v>
      </c>
      <c r="AU872" s="209" t="s">
        <v>81</v>
      </c>
      <c r="AY872" s="208" t="s">
        <v>147</v>
      </c>
      <c r="BK872" s="210">
        <f>SUM(BK873:BK876)</f>
        <v>0</v>
      </c>
    </row>
    <row r="873" spans="1:65" s="2" customFormat="1" ht="24.15" customHeight="1">
      <c r="A873" s="39"/>
      <c r="B873" s="40"/>
      <c r="C873" s="213" t="s">
        <v>1962</v>
      </c>
      <c r="D873" s="213" t="s">
        <v>149</v>
      </c>
      <c r="E873" s="214" t="s">
        <v>1963</v>
      </c>
      <c r="F873" s="215" t="s">
        <v>1964</v>
      </c>
      <c r="G873" s="216" t="s">
        <v>152</v>
      </c>
      <c r="H873" s="217">
        <v>7.982</v>
      </c>
      <c r="I873" s="218"/>
      <c r="J873" s="219">
        <f>ROUND(I873*H873,2)</f>
        <v>0</v>
      </c>
      <c r="K873" s="220"/>
      <c r="L873" s="45"/>
      <c r="M873" s="221" t="s">
        <v>1</v>
      </c>
      <c r="N873" s="222" t="s">
        <v>41</v>
      </c>
      <c r="O873" s="92"/>
      <c r="P873" s="223">
        <f>O873*H873</f>
        <v>0</v>
      </c>
      <c r="Q873" s="223">
        <v>0.00017</v>
      </c>
      <c r="R873" s="223">
        <f>Q873*H873</f>
        <v>0.00135694</v>
      </c>
      <c r="S873" s="223">
        <v>0</v>
      </c>
      <c r="T873" s="224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25" t="s">
        <v>237</v>
      </c>
      <c r="AT873" s="225" t="s">
        <v>149</v>
      </c>
      <c r="AU873" s="225" t="s">
        <v>83</v>
      </c>
      <c r="AY873" s="18" t="s">
        <v>147</v>
      </c>
      <c r="BE873" s="226">
        <f>IF(N873="základní",J873,0)</f>
        <v>0</v>
      </c>
      <c r="BF873" s="226">
        <f>IF(N873="snížená",J873,0)</f>
        <v>0</v>
      </c>
      <c r="BG873" s="226">
        <f>IF(N873="zákl. přenesená",J873,0)</f>
        <v>0</v>
      </c>
      <c r="BH873" s="226">
        <f>IF(N873="sníž. přenesená",J873,0)</f>
        <v>0</v>
      </c>
      <c r="BI873" s="226">
        <f>IF(N873="nulová",J873,0)</f>
        <v>0</v>
      </c>
      <c r="BJ873" s="18" t="s">
        <v>81</v>
      </c>
      <c r="BK873" s="226">
        <f>ROUND(I873*H873,2)</f>
        <v>0</v>
      </c>
      <c r="BL873" s="18" t="s">
        <v>237</v>
      </c>
      <c r="BM873" s="225" t="s">
        <v>1965</v>
      </c>
    </row>
    <row r="874" spans="1:51" s="13" customFormat="1" ht="12">
      <c r="A874" s="13"/>
      <c r="B874" s="227"/>
      <c r="C874" s="228"/>
      <c r="D874" s="229" t="s">
        <v>155</v>
      </c>
      <c r="E874" s="230" t="s">
        <v>1</v>
      </c>
      <c r="F874" s="231" t="s">
        <v>1966</v>
      </c>
      <c r="G874" s="228"/>
      <c r="H874" s="232">
        <v>5.782</v>
      </c>
      <c r="I874" s="233"/>
      <c r="J874" s="228"/>
      <c r="K874" s="228"/>
      <c r="L874" s="234"/>
      <c r="M874" s="235"/>
      <c r="N874" s="236"/>
      <c r="O874" s="236"/>
      <c r="P874" s="236"/>
      <c r="Q874" s="236"/>
      <c r="R874" s="236"/>
      <c r="S874" s="236"/>
      <c r="T874" s="237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8" t="s">
        <v>155</v>
      </c>
      <c r="AU874" s="238" t="s">
        <v>83</v>
      </c>
      <c r="AV874" s="13" t="s">
        <v>83</v>
      </c>
      <c r="AW874" s="13" t="s">
        <v>32</v>
      </c>
      <c r="AX874" s="13" t="s">
        <v>76</v>
      </c>
      <c r="AY874" s="238" t="s">
        <v>147</v>
      </c>
    </row>
    <row r="875" spans="1:51" s="13" customFormat="1" ht="12">
      <c r="A875" s="13"/>
      <c r="B875" s="227"/>
      <c r="C875" s="228"/>
      <c r="D875" s="229" t="s">
        <v>155</v>
      </c>
      <c r="E875" s="230" t="s">
        <v>1</v>
      </c>
      <c r="F875" s="231" t="s">
        <v>1967</v>
      </c>
      <c r="G875" s="228"/>
      <c r="H875" s="232">
        <v>2.2</v>
      </c>
      <c r="I875" s="233"/>
      <c r="J875" s="228"/>
      <c r="K875" s="228"/>
      <c r="L875" s="234"/>
      <c r="M875" s="235"/>
      <c r="N875" s="236"/>
      <c r="O875" s="236"/>
      <c r="P875" s="236"/>
      <c r="Q875" s="236"/>
      <c r="R875" s="236"/>
      <c r="S875" s="236"/>
      <c r="T875" s="237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8" t="s">
        <v>155</v>
      </c>
      <c r="AU875" s="238" t="s">
        <v>83</v>
      </c>
      <c r="AV875" s="13" t="s">
        <v>83</v>
      </c>
      <c r="AW875" s="13" t="s">
        <v>32</v>
      </c>
      <c r="AX875" s="13" t="s">
        <v>76</v>
      </c>
      <c r="AY875" s="238" t="s">
        <v>147</v>
      </c>
    </row>
    <row r="876" spans="1:51" s="15" customFormat="1" ht="12">
      <c r="A876" s="15"/>
      <c r="B876" s="249"/>
      <c r="C876" s="250"/>
      <c r="D876" s="229" t="s">
        <v>155</v>
      </c>
      <c r="E876" s="251" t="s">
        <v>1</v>
      </c>
      <c r="F876" s="252" t="s">
        <v>173</v>
      </c>
      <c r="G876" s="250"/>
      <c r="H876" s="253">
        <v>7.982</v>
      </c>
      <c r="I876" s="254"/>
      <c r="J876" s="250"/>
      <c r="K876" s="250"/>
      <c r="L876" s="255"/>
      <c r="M876" s="256"/>
      <c r="N876" s="257"/>
      <c r="O876" s="257"/>
      <c r="P876" s="257"/>
      <c r="Q876" s="257"/>
      <c r="R876" s="257"/>
      <c r="S876" s="257"/>
      <c r="T876" s="258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59" t="s">
        <v>155</v>
      </c>
      <c r="AU876" s="259" t="s">
        <v>83</v>
      </c>
      <c r="AV876" s="15" t="s">
        <v>153</v>
      </c>
      <c r="AW876" s="15" t="s">
        <v>32</v>
      </c>
      <c r="AX876" s="15" t="s">
        <v>81</v>
      </c>
      <c r="AY876" s="259" t="s">
        <v>147</v>
      </c>
    </row>
    <row r="877" spans="1:63" s="12" customFormat="1" ht="22.8" customHeight="1">
      <c r="A877" s="12"/>
      <c r="B877" s="197"/>
      <c r="C877" s="198"/>
      <c r="D877" s="199" t="s">
        <v>75</v>
      </c>
      <c r="E877" s="211" t="s">
        <v>1968</v>
      </c>
      <c r="F877" s="211" t="s">
        <v>1969</v>
      </c>
      <c r="G877" s="198"/>
      <c r="H877" s="198"/>
      <c r="I877" s="201"/>
      <c r="J877" s="212">
        <f>BK877</f>
        <v>0</v>
      </c>
      <c r="K877" s="198"/>
      <c r="L877" s="203"/>
      <c r="M877" s="204"/>
      <c r="N877" s="205"/>
      <c r="O877" s="205"/>
      <c r="P877" s="206">
        <f>SUM(P878:P886)</f>
        <v>0</v>
      </c>
      <c r="Q877" s="205"/>
      <c r="R877" s="206">
        <f>SUM(R878:R886)</f>
        <v>0.21221927999999998</v>
      </c>
      <c r="S877" s="205"/>
      <c r="T877" s="207">
        <f>SUM(T878:T886)</f>
        <v>0</v>
      </c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R877" s="208" t="s">
        <v>83</v>
      </c>
      <c r="AT877" s="209" t="s">
        <v>75</v>
      </c>
      <c r="AU877" s="209" t="s">
        <v>81</v>
      </c>
      <c r="AY877" s="208" t="s">
        <v>147</v>
      </c>
      <c r="BK877" s="210">
        <f>SUM(BK878:BK886)</f>
        <v>0</v>
      </c>
    </row>
    <row r="878" spans="1:65" s="2" customFormat="1" ht="24.15" customHeight="1">
      <c r="A878" s="39"/>
      <c r="B878" s="40"/>
      <c r="C878" s="213" t="s">
        <v>1970</v>
      </c>
      <c r="D878" s="213" t="s">
        <v>149</v>
      </c>
      <c r="E878" s="214" t="s">
        <v>1971</v>
      </c>
      <c r="F878" s="215" t="s">
        <v>1972</v>
      </c>
      <c r="G878" s="216" t="s">
        <v>152</v>
      </c>
      <c r="H878" s="217">
        <v>434.412</v>
      </c>
      <c r="I878" s="218"/>
      <c r="J878" s="219">
        <f>ROUND(I878*H878,2)</f>
        <v>0</v>
      </c>
      <c r="K878" s="220"/>
      <c r="L878" s="45"/>
      <c r="M878" s="221" t="s">
        <v>1</v>
      </c>
      <c r="N878" s="222" t="s">
        <v>41</v>
      </c>
      <c r="O878" s="92"/>
      <c r="P878" s="223">
        <f>O878*H878</f>
        <v>0</v>
      </c>
      <c r="Q878" s="223">
        <v>0.0002</v>
      </c>
      <c r="R878" s="223">
        <f>Q878*H878</f>
        <v>0.0868824</v>
      </c>
      <c r="S878" s="223">
        <v>0</v>
      </c>
      <c r="T878" s="224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25" t="s">
        <v>237</v>
      </c>
      <c r="AT878" s="225" t="s">
        <v>149</v>
      </c>
      <c r="AU878" s="225" t="s">
        <v>83</v>
      </c>
      <c r="AY878" s="18" t="s">
        <v>147</v>
      </c>
      <c r="BE878" s="226">
        <f>IF(N878="základní",J878,0)</f>
        <v>0</v>
      </c>
      <c r="BF878" s="226">
        <f>IF(N878="snížená",J878,0)</f>
        <v>0</v>
      </c>
      <c r="BG878" s="226">
        <f>IF(N878="zákl. přenesená",J878,0)</f>
        <v>0</v>
      </c>
      <c r="BH878" s="226">
        <f>IF(N878="sníž. přenesená",J878,0)</f>
        <v>0</v>
      </c>
      <c r="BI878" s="226">
        <f>IF(N878="nulová",J878,0)</f>
        <v>0</v>
      </c>
      <c r="BJ878" s="18" t="s">
        <v>81</v>
      </c>
      <c r="BK878" s="226">
        <f>ROUND(I878*H878,2)</f>
        <v>0</v>
      </c>
      <c r="BL878" s="18" t="s">
        <v>237</v>
      </c>
      <c r="BM878" s="225" t="s">
        <v>1973</v>
      </c>
    </row>
    <row r="879" spans="1:51" s="13" customFormat="1" ht="12">
      <c r="A879" s="13"/>
      <c r="B879" s="227"/>
      <c r="C879" s="228"/>
      <c r="D879" s="229" t="s">
        <v>155</v>
      </c>
      <c r="E879" s="230" t="s">
        <v>1</v>
      </c>
      <c r="F879" s="231" t="s">
        <v>1974</v>
      </c>
      <c r="G879" s="228"/>
      <c r="H879" s="232">
        <v>341.894</v>
      </c>
      <c r="I879" s="233"/>
      <c r="J879" s="228"/>
      <c r="K879" s="228"/>
      <c r="L879" s="234"/>
      <c r="M879" s="235"/>
      <c r="N879" s="236"/>
      <c r="O879" s="236"/>
      <c r="P879" s="236"/>
      <c r="Q879" s="236"/>
      <c r="R879" s="236"/>
      <c r="S879" s="236"/>
      <c r="T879" s="237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8" t="s">
        <v>155</v>
      </c>
      <c r="AU879" s="238" t="s">
        <v>83</v>
      </c>
      <c r="AV879" s="13" t="s">
        <v>83</v>
      </c>
      <c r="AW879" s="13" t="s">
        <v>32</v>
      </c>
      <c r="AX879" s="13" t="s">
        <v>76</v>
      </c>
      <c r="AY879" s="238" t="s">
        <v>147</v>
      </c>
    </row>
    <row r="880" spans="1:51" s="14" customFormat="1" ht="12">
      <c r="A880" s="14"/>
      <c r="B880" s="239"/>
      <c r="C880" s="240"/>
      <c r="D880" s="229" t="s">
        <v>155</v>
      </c>
      <c r="E880" s="241" t="s">
        <v>1</v>
      </c>
      <c r="F880" s="242" t="s">
        <v>169</v>
      </c>
      <c r="G880" s="240"/>
      <c r="H880" s="241" t="s">
        <v>1</v>
      </c>
      <c r="I880" s="243"/>
      <c r="J880" s="240"/>
      <c r="K880" s="240"/>
      <c r="L880" s="244"/>
      <c r="M880" s="245"/>
      <c r="N880" s="246"/>
      <c r="O880" s="246"/>
      <c r="P880" s="246"/>
      <c r="Q880" s="246"/>
      <c r="R880" s="246"/>
      <c r="S880" s="246"/>
      <c r="T880" s="247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8" t="s">
        <v>155</v>
      </c>
      <c r="AU880" s="248" t="s">
        <v>83</v>
      </c>
      <c r="AV880" s="14" t="s">
        <v>81</v>
      </c>
      <c r="AW880" s="14" t="s">
        <v>32</v>
      </c>
      <c r="AX880" s="14" t="s">
        <v>76</v>
      </c>
      <c r="AY880" s="248" t="s">
        <v>147</v>
      </c>
    </row>
    <row r="881" spans="1:51" s="13" customFormat="1" ht="12">
      <c r="A881" s="13"/>
      <c r="B881" s="227"/>
      <c r="C881" s="228"/>
      <c r="D881" s="229" t="s">
        <v>155</v>
      </c>
      <c r="E881" s="230" t="s">
        <v>1</v>
      </c>
      <c r="F881" s="231" t="s">
        <v>810</v>
      </c>
      <c r="G881" s="228"/>
      <c r="H881" s="232">
        <v>92.518</v>
      </c>
      <c r="I881" s="233"/>
      <c r="J881" s="228"/>
      <c r="K881" s="228"/>
      <c r="L881" s="234"/>
      <c r="M881" s="235"/>
      <c r="N881" s="236"/>
      <c r="O881" s="236"/>
      <c r="P881" s="236"/>
      <c r="Q881" s="236"/>
      <c r="R881" s="236"/>
      <c r="S881" s="236"/>
      <c r="T881" s="237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8" t="s">
        <v>155</v>
      </c>
      <c r="AU881" s="238" t="s">
        <v>83</v>
      </c>
      <c r="AV881" s="13" t="s">
        <v>83</v>
      </c>
      <c r="AW881" s="13" t="s">
        <v>32</v>
      </c>
      <c r="AX881" s="13" t="s">
        <v>76</v>
      </c>
      <c r="AY881" s="238" t="s">
        <v>147</v>
      </c>
    </row>
    <row r="882" spans="1:51" s="15" customFormat="1" ht="12">
      <c r="A882" s="15"/>
      <c r="B882" s="249"/>
      <c r="C882" s="250"/>
      <c r="D882" s="229" t="s">
        <v>155</v>
      </c>
      <c r="E882" s="251" t="s">
        <v>1</v>
      </c>
      <c r="F882" s="252" t="s">
        <v>173</v>
      </c>
      <c r="G882" s="250"/>
      <c r="H882" s="253">
        <v>434.412</v>
      </c>
      <c r="I882" s="254"/>
      <c r="J882" s="250"/>
      <c r="K882" s="250"/>
      <c r="L882" s="255"/>
      <c r="M882" s="256"/>
      <c r="N882" s="257"/>
      <c r="O882" s="257"/>
      <c r="P882" s="257"/>
      <c r="Q882" s="257"/>
      <c r="R882" s="257"/>
      <c r="S882" s="257"/>
      <c r="T882" s="258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59" t="s">
        <v>155</v>
      </c>
      <c r="AU882" s="259" t="s">
        <v>83</v>
      </c>
      <c r="AV882" s="15" t="s">
        <v>153</v>
      </c>
      <c r="AW882" s="15" t="s">
        <v>32</v>
      </c>
      <c r="AX882" s="15" t="s">
        <v>81</v>
      </c>
      <c r="AY882" s="259" t="s">
        <v>147</v>
      </c>
    </row>
    <row r="883" spans="1:65" s="2" customFormat="1" ht="24.15" customHeight="1">
      <c r="A883" s="39"/>
      <c r="B883" s="40"/>
      <c r="C883" s="213" t="s">
        <v>1975</v>
      </c>
      <c r="D883" s="213" t="s">
        <v>149</v>
      </c>
      <c r="E883" s="214" t="s">
        <v>1976</v>
      </c>
      <c r="F883" s="215" t="s">
        <v>1977</v>
      </c>
      <c r="G883" s="216" t="s">
        <v>152</v>
      </c>
      <c r="H883" s="217">
        <v>370.152</v>
      </c>
      <c r="I883" s="218"/>
      <c r="J883" s="219">
        <f>ROUND(I883*H883,2)</f>
        <v>0</v>
      </c>
      <c r="K883" s="220"/>
      <c r="L883" s="45"/>
      <c r="M883" s="221" t="s">
        <v>1</v>
      </c>
      <c r="N883" s="222" t="s">
        <v>41</v>
      </c>
      <c r="O883" s="92"/>
      <c r="P883" s="223">
        <f>O883*H883</f>
        <v>0</v>
      </c>
      <c r="Q883" s="223">
        <v>0.00029</v>
      </c>
      <c r="R883" s="223">
        <f>Q883*H883</f>
        <v>0.10734408</v>
      </c>
      <c r="S883" s="223">
        <v>0</v>
      </c>
      <c r="T883" s="224">
        <f>S883*H883</f>
        <v>0</v>
      </c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R883" s="225" t="s">
        <v>237</v>
      </c>
      <c r="AT883" s="225" t="s">
        <v>149</v>
      </c>
      <c r="AU883" s="225" t="s">
        <v>83</v>
      </c>
      <c r="AY883" s="18" t="s">
        <v>147</v>
      </c>
      <c r="BE883" s="226">
        <f>IF(N883="základní",J883,0)</f>
        <v>0</v>
      </c>
      <c r="BF883" s="226">
        <f>IF(N883="snížená",J883,0)</f>
        <v>0</v>
      </c>
      <c r="BG883" s="226">
        <f>IF(N883="zákl. přenesená",J883,0)</f>
        <v>0</v>
      </c>
      <c r="BH883" s="226">
        <f>IF(N883="sníž. přenesená",J883,0)</f>
        <v>0</v>
      </c>
      <c r="BI883" s="226">
        <f>IF(N883="nulová",J883,0)</f>
        <v>0</v>
      </c>
      <c r="BJ883" s="18" t="s">
        <v>81</v>
      </c>
      <c r="BK883" s="226">
        <f>ROUND(I883*H883,2)</f>
        <v>0</v>
      </c>
      <c r="BL883" s="18" t="s">
        <v>237</v>
      </c>
      <c r="BM883" s="225" t="s">
        <v>1978</v>
      </c>
    </row>
    <row r="884" spans="1:51" s="13" customFormat="1" ht="12">
      <c r="A884" s="13"/>
      <c r="B884" s="227"/>
      <c r="C884" s="228"/>
      <c r="D884" s="229" t="s">
        <v>155</v>
      </c>
      <c r="E884" s="230" t="s">
        <v>1</v>
      </c>
      <c r="F884" s="231" t="s">
        <v>1979</v>
      </c>
      <c r="G884" s="228"/>
      <c r="H884" s="232">
        <v>370.152</v>
      </c>
      <c r="I884" s="233"/>
      <c r="J884" s="228"/>
      <c r="K884" s="228"/>
      <c r="L884" s="234"/>
      <c r="M884" s="235"/>
      <c r="N884" s="236"/>
      <c r="O884" s="236"/>
      <c r="P884" s="236"/>
      <c r="Q884" s="236"/>
      <c r="R884" s="236"/>
      <c r="S884" s="236"/>
      <c r="T884" s="237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8" t="s">
        <v>155</v>
      </c>
      <c r="AU884" s="238" t="s">
        <v>83</v>
      </c>
      <c r="AV884" s="13" t="s">
        <v>83</v>
      </c>
      <c r="AW884" s="13" t="s">
        <v>32</v>
      </c>
      <c r="AX884" s="13" t="s">
        <v>81</v>
      </c>
      <c r="AY884" s="238" t="s">
        <v>147</v>
      </c>
    </row>
    <row r="885" spans="1:65" s="2" customFormat="1" ht="24.15" customHeight="1">
      <c r="A885" s="39"/>
      <c r="B885" s="40"/>
      <c r="C885" s="213" t="s">
        <v>1980</v>
      </c>
      <c r="D885" s="213" t="s">
        <v>149</v>
      </c>
      <c r="E885" s="214" t="s">
        <v>1981</v>
      </c>
      <c r="F885" s="215" t="s">
        <v>1982</v>
      </c>
      <c r="G885" s="216" t="s">
        <v>152</v>
      </c>
      <c r="H885" s="217">
        <v>64.26</v>
      </c>
      <c r="I885" s="218"/>
      <c r="J885" s="219">
        <f>ROUND(I885*H885,2)</f>
        <v>0</v>
      </c>
      <c r="K885" s="220"/>
      <c r="L885" s="45"/>
      <c r="M885" s="221" t="s">
        <v>1</v>
      </c>
      <c r="N885" s="222" t="s">
        <v>41</v>
      </c>
      <c r="O885" s="92"/>
      <c r="P885" s="223">
        <f>O885*H885</f>
        <v>0</v>
      </c>
      <c r="Q885" s="223">
        <v>0.00028</v>
      </c>
      <c r="R885" s="223">
        <f>Q885*H885</f>
        <v>0.0179928</v>
      </c>
      <c r="S885" s="223">
        <v>0</v>
      </c>
      <c r="T885" s="224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25" t="s">
        <v>237</v>
      </c>
      <c r="AT885" s="225" t="s">
        <v>149</v>
      </c>
      <c r="AU885" s="225" t="s">
        <v>83</v>
      </c>
      <c r="AY885" s="18" t="s">
        <v>147</v>
      </c>
      <c r="BE885" s="226">
        <f>IF(N885="základní",J885,0)</f>
        <v>0</v>
      </c>
      <c r="BF885" s="226">
        <f>IF(N885="snížená",J885,0)</f>
        <v>0</v>
      </c>
      <c r="BG885" s="226">
        <f>IF(N885="zákl. přenesená",J885,0)</f>
        <v>0</v>
      </c>
      <c r="BH885" s="226">
        <f>IF(N885="sníž. přenesená",J885,0)</f>
        <v>0</v>
      </c>
      <c r="BI885" s="226">
        <f>IF(N885="nulová",J885,0)</f>
        <v>0</v>
      </c>
      <c r="BJ885" s="18" t="s">
        <v>81</v>
      </c>
      <c r="BK885" s="226">
        <f>ROUND(I885*H885,2)</f>
        <v>0</v>
      </c>
      <c r="BL885" s="18" t="s">
        <v>237</v>
      </c>
      <c r="BM885" s="225" t="s">
        <v>1983</v>
      </c>
    </row>
    <row r="886" spans="1:51" s="13" customFormat="1" ht="12">
      <c r="A886" s="13"/>
      <c r="B886" s="227"/>
      <c r="C886" s="228"/>
      <c r="D886" s="229" t="s">
        <v>155</v>
      </c>
      <c r="E886" s="230" t="s">
        <v>1</v>
      </c>
      <c r="F886" s="231" t="s">
        <v>1984</v>
      </c>
      <c r="G886" s="228"/>
      <c r="H886" s="232">
        <v>64.26</v>
      </c>
      <c r="I886" s="233"/>
      <c r="J886" s="228"/>
      <c r="K886" s="228"/>
      <c r="L886" s="234"/>
      <c r="M886" s="235"/>
      <c r="N886" s="236"/>
      <c r="O886" s="236"/>
      <c r="P886" s="236"/>
      <c r="Q886" s="236"/>
      <c r="R886" s="236"/>
      <c r="S886" s="236"/>
      <c r="T886" s="237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8" t="s">
        <v>155</v>
      </c>
      <c r="AU886" s="238" t="s">
        <v>83</v>
      </c>
      <c r="AV886" s="13" t="s">
        <v>83</v>
      </c>
      <c r="AW886" s="13" t="s">
        <v>32</v>
      </c>
      <c r="AX886" s="13" t="s">
        <v>81</v>
      </c>
      <c r="AY886" s="238" t="s">
        <v>147</v>
      </c>
    </row>
    <row r="887" spans="1:63" s="12" customFormat="1" ht="25.9" customHeight="1">
      <c r="A887" s="12"/>
      <c r="B887" s="197"/>
      <c r="C887" s="198"/>
      <c r="D887" s="199" t="s">
        <v>75</v>
      </c>
      <c r="E887" s="200" t="s">
        <v>263</v>
      </c>
      <c r="F887" s="200" t="s">
        <v>1985</v>
      </c>
      <c r="G887" s="198"/>
      <c r="H887" s="198"/>
      <c r="I887" s="201"/>
      <c r="J887" s="202">
        <f>BK887</f>
        <v>0</v>
      </c>
      <c r="K887" s="198"/>
      <c r="L887" s="203"/>
      <c r="M887" s="204"/>
      <c r="N887" s="205"/>
      <c r="O887" s="205"/>
      <c r="P887" s="206">
        <f>P888</f>
        <v>0</v>
      </c>
      <c r="Q887" s="205"/>
      <c r="R887" s="206">
        <f>R888</f>
        <v>0</v>
      </c>
      <c r="S887" s="205"/>
      <c r="T887" s="207">
        <f>T888</f>
        <v>0</v>
      </c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R887" s="208" t="s">
        <v>161</v>
      </c>
      <c r="AT887" s="209" t="s">
        <v>75</v>
      </c>
      <c r="AU887" s="209" t="s">
        <v>76</v>
      </c>
      <c r="AY887" s="208" t="s">
        <v>147</v>
      </c>
      <c r="BK887" s="210">
        <f>BK888</f>
        <v>0</v>
      </c>
    </row>
    <row r="888" spans="1:63" s="12" customFormat="1" ht="22.8" customHeight="1">
      <c r="A888" s="12"/>
      <c r="B888" s="197"/>
      <c r="C888" s="198"/>
      <c r="D888" s="199" t="s">
        <v>75</v>
      </c>
      <c r="E888" s="211" t="s">
        <v>1986</v>
      </c>
      <c r="F888" s="211" t="s">
        <v>1987</v>
      </c>
      <c r="G888" s="198"/>
      <c r="H888" s="198"/>
      <c r="I888" s="201"/>
      <c r="J888" s="212">
        <f>BK888</f>
        <v>0</v>
      </c>
      <c r="K888" s="198"/>
      <c r="L888" s="203"/>
      <c r="M888" s="204"/>
      <c r="N888" s="205"/>
      <c r="O888" s="205"/>
      <c r="P888" s="206">
        <f>SUM(P889:P956)</f>
        <v>0</v>
      </c>
      <c r="Q888" s="205"/>
      <c r="R888" s="206">
        <f>SUM(R889:R956)</f>
        <v>0</v>
      </c>
      <c r="S888" s="205"/>
      <c r="T888" s="207">
        <f>SUM(T889:T956)</f>
        <v>0</v>
      </c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R888" s="208" t="s">
        <v>161</v>
      </c>
      <c r="AT888" s="209" t="s">
        <v>75</v>
      </c>
      <c r="AU888" s="209" t="s">
        <v>81</v>
      </c>
      <c r="AY888" s="208" t="s">
        <v>147</v>
      </c>
      <c r="BK888" s="210">
        <f>SUM(BK889:BK956)</f>
        <v>0</v>
      </c>
    </row>
    <row r="889" spans="1:65" s="2" customFormat="1" ht="16.5" customHeight="1">
      <c r="A889" s="39"/>
      <c r="B889" s="40"/>
      <c r="C889" s="260" t="s">
        <v>1988</v>
      </c>
      <c r="D889" s="260" t="s">
        <v>263</v>
      </c>
      <c r="E889" s="261" t="s">
        <v>1989</v>
      </c>
      <c r="F889" s="262" t="s">
        <v>1990</v>
      </c>
      <c r="G889" s="263" t="s">
        <v>368</v>
      </c>
      <c r="H889" s="264">
        <v>5</v>
      </c>
      <c r="I889" s="265"/>
      <c r="J889" s="266">
        <f>ROUND(I889*H889,2)</f>
        <v>0</v>
      </c>
      <c r="K889" s="267"/>
      <c r="L889" s="268"/>
      <c r="M889" s="269" t="s">
        <v>1</v>
      </c>
      <c r="N889" s="270" t="s">
        <v>41</v>
      </c>
      <c r="O889" s="92"/>
      <c r="P889" s="223">
        <f>O889*H889</f>
        <v>0</v>
      </c>
      <c r="Q889" s="223">
        <v>0</v>
      </c>
      <c r="R889" s="223">
        <f>Q889*H889</f>
        <v>0</v>
      </c>
      <c r="S889" s="223">
        <v>0</v>
      </c>
      <c r="T889" s="224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25" t="s">
        <v>1379</v>
      </c>
      <c r="AT889" s="225" t="s">
        <v>263</v>
      </c>
      <c r="AU889" s="225" t="s">
        <v>83</v>
      </c>
      <c r="AY889" s="18" t="s">
        <v>147</v>
      </c>
      <c r="BE889" s="226">
        <f>IF(N889="základní",J889,0)</f>
        <v>0</v>
      </c>
      <c r="BF889" s="226">
        <f>IF(N889="snížená",J889,0)</f>
        <v>0</v>
      </c>
      <c r="BG889" s="226">
        <f>IF(N889="zákl. přenesená",J889,0)</f>
        <v>0</v>
      </c>
      <c r="BH889" s="226">
        <f>IF(N889="sníž. přenesená",J889,0)</f>
        <v>0</v>
      </c>
      <c r="BI889" s="226">
        <f>IF(N889="nulová",J889,0)</f>
        <v>0</v>
      </c>
      <c r="BJ889" s="18" t="s">
        <v>81</v>
      </c>
      <c r="BK889" s="226">
        <f>ROUND(I889*H889,2)</f>
        <v>0</v>
      </c>
      <c r="BL889" s="18" t="s">
        <v>480</v>
      </c>
      <c r="BM889" s="225" t="s">
        <v>1991</v>
      </c>
    </row>
    <row r="890" spans="1:65" s="2" customFormat="1" ht="16.5" customHeight="1">
      <c r="A890" s="39"/>
      <c r="B890" s="40"/>
      <c r="C890" s="260" t="s">
        <v>1992</v>
      </c>
      <c r="D890" s="260" t="s">
        <v>263</v>
      </c>
      <c r="E890" s="261" t="s">
        <v>1993</v>
      </c>
      <c r="F890" s="262" t="s">
        <v>1994</v>
      </c>
      <c r="G890" s="263" t="s">
        <v>368</v>
      </c>
      <c r="H890" s="264">
        <v>48</v>
      </c>
      <c r="I890" s="265"/>
      <c r="J890" s="266">
        <f>ROUND(I890*H890,2)</f>
        <v>0</v>
      </c>
      <c r="K890" s="267"/>
      <c r="L890" s="268"/>
      <c r="M890" s="269" t="s">
        <v>1</v>
      </c>
      <c r="N890" s="270" t="s">
        <v>41</v>
      </c>
      <c r="O890" s="92"/>
      <c r="P890" s="223">
        <f>O890*H890</f>
        <v>0</v>
      </c>
      <c r="Q890" s="223">
        <v>0</v>
      </c>
      <c r="R890" s="223">
        <f>Q890*H890</f>
        <v>0</v>
      </c>
      <c r="S890" s="223">
        <v>0</v>
      </c>
      <c r="T890" s="224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25" t="s">
        <v>1379</v>
      </c>
      <c r="AT890" s="225" t="s">
        <v>263</v>
      </c>
      <c r="AU890" s="225" t="s">
        <v>83</v>
      </c>
      <c r="AY890" s="18" t="s">
        <v>147</v>
      </c>
      <c r="BE890" s="226">
        <f>IF(N890="základní",J890,0)</f>
        <v>0</v>
      </c>
      <c r="BF890" s="226">
        <f>IF(N890="snížená",J890,0)</f>
        <v>0</v>
      </c>
      <c r="BG890" s="226">
        <f>IF(N890="zákl. přenesená",J890,0)</f>
        <v>0</v>
      </c>
      <c r="BH890" s="226">
        <f>IF(N890="sníž. přenesená",J890,0)</f>
        <v>0</v>
      </c>
      <c r="BI890" s="226">
        <f>IF(N890="nulová",J890,0)</f>
        <v>0</v>
      </c>
      <c r="BJ890" s="18" t="s">
        <v>81</v>
      </c>
      <c r="BK890" s="226">
        <f>ROUND(I890*H890,2)</f>
        <v>0</v>
      </c>
      <c r="BL890" s="18" t="s">
        <v>480</v>
      </c>
      <c r="BM890" s="225" t="s">
        <v>1995</v>
      </c>
    </row>
    <row r="891" spans="1:65" s="2" customFormat="1" ht="16.5" customHeight="1">
      <c r="A891" s="39"/>
      <c r="B891" s="40"/>
      <c r="C891" s="260" t="s">
        <v>1996</v>
      </c>
      <c r="D891" s="260" t="s">
        <v>263</v>
      </c>
      <c r="E891" s="261" t="s">
        <v>1997</v>
      </c>
      <c r="F891" s="262" t="s">
        <v>1998</v>
      </c>
      <c r="G891" s="263" t="s">
        <v>368</v>
      </c>
      <c r="H891" s="264">
        <v>45</v>
      </c>
      <c r="I891" s="265"/>
      <c r="J891" s="266">
        <f>ROUND(I891*H891,2)</f>
        <v>0</v>
      </c>
      <c r="K891" s="267"/>
      <c r="L891" s="268"/>
      <c r="M891" s="269" t="s">
        <v>1</v>
      </c>
      <c r="N891" s="270" t="s">
        <v>41</v>
      </c>
      <c r="O891" s="92"/>
      <c r="P891" s="223">
        <f>O891*H891</f>
        <v>0</v>
      </c>
      <c r="Q891" s="223">
        <v>0</v>
      </c>
      <c r="R891" s="223">
        <f>Q891*H891</f>
        <v>0</v>
      </c>
      <c r="S891" s="223">
        <v>0</v>
      </c>
      <c r="T891" s="224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25" t="s">
        <v>1379</v>
      </c>
      <c r="AT891" s="225" t="s">
        <v>263</v>
      </c>
      <c r="AU891" s="225" t="s">
        <v>83</v>
      </c>
      <c r="AY891" s="18" t="s">
        <v>147</v>
      </c>
      <c r="BE891" s="226">
        <f>IF(N891="základní",J891,0)</f>
        <v>0</v>
      </c>
      <c r="BF891" s="226">
        <f>IF(N891="snížená",J891,0)</f>
        <v>0</v>
      </c>
      <c r="BG891" s="226">
        <f>IF(N891="zákl. přenesená",J891,0)</f>
        <v>0</v>
      </c>
      <c r="BH891" s="226">
        <f>IF(N891="sníž. přenesená",J891,0)</f>
        <v>0</v>
      </c>
      <c r="BI891" s="226">
        <f>IF(N891="nulová",J891,0)</f>
        <v>0</v>
      </c>
      <c r="BJ891" s="18" t="s">
        <v>81</v>
      </c>
      <c r="BK891" s="226">
        <f>ROUND(I891*H891,2)</f>
        <v>0</v>
      </c>
      <c r="BL891" s="18" t="s">
        <v>480</v>
      </c>
      <c r="BM891" s="225" t="s">
        <v>1999</v>
      </c>
    </row>
    <row r="892" spans="1:65" s="2" customFormat="1" ht="16.5" customHeight="1">
      <c r="A892" s="39"/>
      <c r="B892" s="40"/>
      <c r="C892" s="260" t="s">
        <v>2000</v>
      </c>
      <c r="D892" s="260" t="s">
        <v>263</v>
      </c>
      <c r="E892" s="261" t="s">
        <v>2001</v>
      </c>
      <c r="F892" s="262" t="s">
        <v>2002</v>
      </c>
      <c r="G892" s="263" t="s">
        <v>368</v>
      </c>
      <c r="H892" s="264">
        <v>90</v>
      </c>
      <c r="I892" s="265"/>
      <c r="J892" s="266">
        <f>ROUND(I892*H892,2)</f>
        <v>0</v>
      </c>
      <c r="K892" s="267"/>
      <c r="L892" s="268"/>
      <c r="M892" s="269" t="s">
        <v>1</v>
      </c>
      <c r="N892" s="270" t="s">
        <v>41</v>
      </c>
      <c r="O892" s="92"/>
      <c r="P892" s="223">
        <f>O892*H892</f>
        <v>0</v>
      </c>
      <c r="Q892" s="223">
        <v>0</v>
      </c>
      <c r="R892" s="223">
        <f>Q892*H892</f>
        <v>0</v>
      </c>
      <c r="S892" s="223">
        <v>0</v>
      </c>
      <c r="T892" s="224">
        <f>S892*H892</f>
        <v>0</v>
      </c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R892" s="225" t="s">
        <v>1379</v>
      </c>
      <c r="AT892" s="225" t="s">
        <v>263</v>
      </c>
      <c r="AU892" s="225" t="s">
        <v>83</v>
      </c>
      <c r="AY892" s="18" t="s">
        <v>147</v>
      </c>
      <c r="BE892" s="226">
        <f>IF(N892="základní",J892,0)</f>
        <v>0</v>
      </c>
      <c r="BF892" s="226">
        <f>IF(N892="snížená",J892,0)</f>
        <v>0</v>
      </c>
      <c r="BG892" s="226">
        <f>IF(N892="zákl. přenesená",J892,0)</f>
        <v>0</v>
      </c>
      <c r="BH892" s="226">
        <f>IF(N892="sníž. přenesená",J892,0)</f>
        <v>0</v>
      </c>
      <c r="BI892" s="226">
        <f>IF(N892="nulová",J892,0)</f>
        <v>0</v>
      </c>
      <c r="BJ892" s="18" t="s">
        <v>81</v>
      </c>
      <c r="BK892" s="226">
        <f>ROUND(I892*H892,2)</f>
        <v>0</v>
      </c>
      <c r="BL892" s="18" t="s">
        <v>480</v>
      </c>
      <c r="BM892" s="225" t="s">
        <v>2003</v>
      </c>
    </row>
    <row r="893" spans="1:65" s="2" customFormat="1" ht="16.5" customHeight="1">
      <c r="A893" s="39"/>
      <c r="B893" s="40"/>
      <c r="C893" s="260" t="s">
        <v>2004</v>
      </c>
      <c r="D893" s="260" t="s">
        <v>263</v>
      </c>
      <c r="E893" s="261" t="s">
        <v>2005</v>
      </c>
      <c r="F893" s="262" t="s">
        <v>2006</v>
      </c>
      <c r="G893" s="263" t="s">
        <v>368</v>
      </c>
      <c r="H893" s="264">
        <v>16</v>
      </c>
      <c r="I893" s="265"/>
      <c r="J893" s="266">
        <f>ROUND(I893*H893,2)</f>
        <v>0</v>
      </c>
      <c r="K893" s="267"/>
      <c r="L893" s="268"/>
      <c r="M893" s="269" t="s">
        <v>1</v>
      </c>
      <c r="N893" s="270" t="s">
        <v>41</v>
      </c>
      <c r="O893" s="92"/>
      <c r="P893" s="223">
        <f>O893*H893</f>
        <v>0</v>
      </c>
      <c r="Q893" s="223">
        <v>0</v>
      </c>
      <c r="R893" s="223">
        <f>Q893*H893</f>
        <v>0</v>
      </c>
      <c r="S893" s="223">
        <v>0</v>
      </c>
      <c r="T893" s="224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25" t="s">
        <v>1379</v>
      </c>
      <c r="AT893" s="225" t="s">
        <v>263</v>
      </c>
      <c r="AU893" s="225" t="s">
        <v>83</v>
      </c>
      <c r="AY893" s="18" t="s">
        <v>147</v>
      </c>
      <c r="BE893" s="226">
        <f>IF(N893="základní",J893,0)</f>
        <v>0</v>
      </c>
      <c r="BF893" s="226">
        <f>IF(N893="snížená",J893,0)</f>
        <v>0</v>
      </c>
      <c r="BG893" s="226">
        <f>IF(N893="zákl. přenesená",J893,0)</f>
        <v>0</v>
      </c>
      <c r="BH893" s="226">
        <f>IF(N893="sníž. přenesená",J893,0)</f>
        <v>0</v>
      </c>
      <c r="BI893" s="226">
        <f>IF(N893="nulová",J893,0)</f>
        <v>0</v>
      </c>
      <c r="BJ893" s="18" t="s">
        <v>81</v>
      </c>
      <c r="BK893" s="226">
        <f>ROUND(I893*H893,2)</f>
        <v>0</v>
      </c>
      <c r="BL893" s="18" t="s">
        <v>480</v>
      </c>
      <c r="BM893" s="225" t="s">
        <v>2007</v>
      </c>
    </row>
    <row r="894" spans="1:65" s="2" customFormat="1" ht="16.5" customHeight="1">
      <c r="A894" s="39"/>
      <c r="B894" s="40"/>
      <c r="C894" s="260" t="s">
        <v>2008</v>
      </c>
      <c r="D894" s="260" t="s">
        <v>263</v>
      </c>
      <c r="E894" s="261" t="s">
        <v>2009</v>
      </c>
      <c r="F894" s="262" t="s">
        <v>2010</v>
      </c>
      <c r="G894" s="263" t="s">
        <v>368</v>
      </c>
      <c r="H894" s="264">
        <v>340</v>
      </c>
      <c r="I894" s="265"/>
      <c r="J894" s="266">
        <f>ROUND(I894*H894,2)</f>
        <v>0</v>
      </c>
      <c r="K894" s="267"/>
      <c r="L894" s="268"/>
      <c r="M894" s="269" t="s">
        <v>1</v>
      </c>
      <c r="N894" s="270" t="s">
        <v>41</v>
      </c>
      <c r="O894" s="92"/>
      <c r="P894" s="223">
        <f>O894*H894</f>
        <v>0</v>
      </c>
      <c r="Q894" s="223">
        <v>0</v>
      </c>
      <c r="R894" s="223">
        <f>Q894*H894</f>
        <v>0</v>
      </c>
      <c r="S894" s="223">
        <v>0</v>
      </c>
      <c r="T894" s="224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25" t="s">
        <v>1379</v>
      </c>
      <c r="AT894" s="225" t="s">
        <v>263</v>
      </c>
      <c r="AU894" s="225" t="s">
        <v>83</v>
      </c>
      <c r="AY894" s="18" t="s">
        <v>147</v>
      </c>
      <c r="BE894" s="226">
        <f>IF(N894="základní",J894,0)</f>
        <v>0</v>
      </c>
      <c r="BF894" s="226">
        <f>IF(N894="snížená",J894,0)</f>
        <v>0</v>
      </c>
      <c r="BG894" s="226">
        <f>IF(N894="zákl. přenesená",J894,0)</f>
        <v>0</v>
      </c>
      <c r="BH894" s="226">
        <f>IF(N894="sníž. přenesená",J894,0)</f>
        <v>0</v>
      </c>
      <c r="BI894" s="226">
        <f>IF(N894="nulová",J894,0)</f>
        <v>0</v>
      </c>
      <c r="BJ894" s="18" t="s">
        <v>81</v>
      </c>
      <c r="BK894" s="226">
        <f>ROUND(I894*H894,2)</f>
        <v>0</v>
      </c>
      <c r="BL894" s="18" t="s">
        <v>480</v>
      </c>
      <c r="BM894" s="225" t="s">
        <v>2011</v>
      </c>
    </row>
    <row r="895" spans="1:65" s="2" customFormat="1" ht="16.5" customHeight="1">
      <c r="A895" s="39"/>
      <c r="B895" s="40"/>
      <c r="C895" s="260" t="s">
        <v>2012</v>
      </c>
      <c r="D895" s="260" t="s">
        <v>263</v>
      </c>
      <c r="E895" s="261" t="s">
        <v>2013</v>
      </c>
      <c r="F895" s="262" t="s">
        <v>2014</v>
      </c>
      <c r="G895" s="263" t="s">
        <v>368</v>
      </c>
      <c r="H895" s="264">
        <v>260</v>
      </c>
      <c r="I895" s="265"/>
      <c r="J895" s="266">
        <f>ROUND(I895*H895,2)</f>
        <v>0</v>
      </c>
      <c r="K895" s="267"/>
      <c r="L895" s="268"/>
      <c r="M895" s="269" t="s">
        <v>1</v>
      </c>
      <c r="N895" s="270" t="s">
        <v>41</v>
      </c>
      <c r="O895" s="92"/>
      <c r="P895" s="223">
        <f>O895*H895</f>
        <v>0</v>
      </c>
      <c r="Q895" s="223">
        <v>0</v>
      </c>
      <c r="R895" s="223">
        <f>Q895*H895</f>
        <v>0</v>
      </c>
      <c r="S895" s="223">
        <v>0</v>
      </c>
      <c r="T895" s="224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25" t="s">
        <v>1379</v>
      </c>
      <c r="AT895" s="225" t="s">
        <v>263</v>
      </c>
      <c r="AU895" s="225" t="s">
        <v>83</v>
      </c>
      <c r="AY895" s="18" t="s">
        <v>147</v>
      </c>
      <c r="BE895" s="226">
        <f>IF(N895="základní",J895,0)</f>
        <v>0</v>
      </c>
      <c r="BF895" s="226">
        <f>IF(N895="snížená",J895,0)</f>
        <v>0</v>
      </c>
      <c r="BG895" s="226">
        <f>IF(N895="zákl. přenesená",J895,0)</f>
        <v>0</v>
      </c>
      <c r="BH895" s="226">
        <f>IF(N895="sníž. přenesená",J895,0)</f>
        <v>0</v>
      </c>
      <c r="BI895" s="226">
        <f>IF(N895="nulová",J895,0)</f>
        <v>0</v>
      </c>
      <c r="BJ895" s="18" t="s">
        <v>81</v>
      </c>
      <c r="BK895" s="226">
        <f>ROUND(I895*H895,2)</f>
        <v>0</v>
      </c>
      <c r="BL895" s="18" t="s">
        <v>480</v>
      </c>
      <c r="BM895" s="225" t="s">
        <v>2015</v>
      </c>
    </row>
    <row r="896" spans="1:65" s="2" customFormat="1" ht="16.5" customHeight="1">
      <c r="A896" s="39"/>
      <c r="B896" s="40"/>
      <c r="C896" s="260" t="s">
        <v>2016</v>
      </c>
      <c r="D896" s="260" t="s">
        <v>263</v>
      </c>
      <c r="E896" s="261" t="s">
        <v>2017</v>
      </c>
      <c r="F896" s="262" t="s">
        <v>2018</v>
      </c>
      <c r="G896" s="263" t="s">
        <v>368</v>
      </c>
      <c r="H896" s="264">
        <v>115</v>
      </c>
      <c r="I896" s="265"/>
      <c r="J896" s="266">
        <f>ROUND(I896*H896,2)</f>
        <v>0</v>
      </c>
      <c r="K896" s="267"/>
      <c r="L896" s="268"/>
      <c r="M896" s="269" t="s">
        <v>1</v>
      </c>
      <c r="N896" s="270" t="s">
        <v>41</v>
      </c>
      <c r="O896" s="92"/>
      <c r="P896" s="223">
        <f>O896*H896</f>
        <v>0</v>
      </c>
      <c r="Q896" s="223">
        <v>0</v>
      </c>
      <c r="R896" s="223">
        <f>Q896*H896</f>
        <v>0</v>
      </c>
      <c r="S896" s="223">
        <v>0</v>
      </c>
      <c r="T896" s="224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25" t="s">
        <v>1379</v>
      </c>
      <c r="AT896" s="225" t="s">
        <v>263</v>
      </c>
      <c r="AU896" s="225" t="s">
        <v>83</v>
      </c>
      <c r="AY896" s="18" t="s">
        <v>147</v>
      </c>
      <c r="BE896" s="226">
        <f>IF(N896="základní",J896,0)</f>
        <v>0</v>
      </c>
      <c r="BF896" s="226">
        <f>IF(N896="snížená",J896,0)</f>
        <v>0</v>
      </c>
      <c r="BG896" s="226">
        <f>IF(N896="zákl. přenesená",J896,0)</f>
        <v>0</v>
      </c>
      <c r="BH896" s="226">
        <f>IF(N896="sníž. přenesená",J896,0)</f>
        <v>0</v>
      </c>
      <c r="BI896" s="226">
        <f>IF(N896="nulová",J896,0)</f>
        <v>0</v>
      </c>
      <c r="BJ896" s="18" t="s">
        <v>81</v>
      </c>
      <c r="BK896" s="226">
        <f>ROUND(I896*H896,2)</f>
        <v>0</v>
      </c>
      <c r="BL896" s="18" t="s">
        <v>480</v>
      </c>
      <c r="BM896" s="225" t="s">
        <v>2019</v>
      </c>
    </row>
    <row r="897" spans="1:65" s="2" customFormat="1" ht="16.5" customHeight="1">
      <c r="A897" s="39"/>
      <c r="B897" s="40"/>
      <c r="C897" s="260" t="s">
        <v>2020</v>
      </c>
      <c r="D897" s="260" t="s">
        <v>263</v>
      </c>
      <c r="E897" s="261" t="s">
        <v>2021</v>
      </c>
      <c r="F897" s="262" t="s">
        <v>2022</v>
      </c>
      <c r="G897" s="263" t="s">
        <v>368</v>
      </c>
      <c r="H897" s="264">
        <v>60</v>
      </c>
      <c r="I897" s="265"/>
      <c r="J897" s="266">
        <f>ROUND(I897*H897,2)</f>
        <v>0</v>
      </c>
      <c r="K897" s="267"/>
      <c r="L897" s="268"/>
      <c r="M897" s="269" t="s">
        <v>1</v>
      </c>
      <c r="N897" s="270" t="s">
        <v>41</v>
      </c>
      <c r="O897" s="92"/>
      <c r="P897" s="223">
        <f>O897*H897</f>
        <v>0</v>
      </c>
      <c r="Q897" s="223">
        <v>0</v>
      </c>
      <c r="R897" s="223">
        <f>Q897*H897</f>
        <v>0</v>
      </c>
      <c r="S897" s="223">
        <v>0</v>
      </c>
      <c r="T897" s="224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25" t="s">
        <v>1379</v>
      </c>
      <c r="AT897" s="225" t="s">
        <v>263</v>
      </c>
      <c r="AU897" s="225" t="s">
        <v>83</v>
      </c>
      <c r="AY897" s="18" t="s">
        <v>147</v>
      </c>
      <c r="BE897" s="226">
        <f>IF(N897="základní",J897,0)</f>
        <v>0</v>
      </c>
      <c r="BF897" s="226">
        <f>IF(N897="snížená",J897,0)</f>
        <v>0</v>
      </c>
      <c r="BG897" s="226">
        <f>IF(N897="zákl. přenesená",J897,0)</f>
        <v>0</v>
      </c>
      <c r="BH897" s="226">
        <f>IF(N897="sníž. přenesená",J897,0)</f>
        <v>0</v>
      </c>
      <c r="BI897" s="226">
        <f>IF(N897="nulová",J897,0)</f>
        <v>0</v>
      </c>
      <c r="BJ897" s="18" t="s">
        <v>81</v>
      </c>
      <c r="BK897" s="226">
        <f>ROUND(I897*H897,2)</f>
        <v>0</v>
      </c>
      <c r="BL897" s="18" t="s">
        <v>480</v>
      </c>
      <c r="BM897" s="225" t="s">
        <v>2023</v>
      </c>
    </row>
    <row r="898" spans="1:65" s="2" customFormat="1" ht="16.5" customHeight="1">
      <c r="A898" s="39"/>
      <c r="B898" s="40"/>
      <c r="C898" s="260" t="s">
        <v>2024</v>
      </c>
      <c r="D898" s="260" t="s">
        <v>263</v>
      </c>
      <c r="E898" s="261" t="s">
        <v>2025</v>
      </c>
      <c r="F898" s="262" t="s">
        <v>2026</v>
      </c>
      <c r="G898" s="263" t="s">
        <v>368</v>
      </c>
      <c r="H898" s="264">
        <v>38</v>
      </c>
      <c r="I898" s="265"/>
      <c r="J898" s="266">
        <f>ROUND(I898*H898,2)</f>
        <v>0</v>
      </c>
      <c r="K898" s="267"/>
      <c r="L898" s="268"/>
      <c r="M898" s="269" t="s">
        <v>1</v>
      </c>
      <c r="N898" s="270" t="s">
        <v>41</v>
      </c>
      <c r="O898" s="92"/>
      <c r="P898" s="223">
        <f>O898*H898</f>
        <v>0</v>
      </c>
      <c r="Q898" s="223">
        <v>0</v>
      </c>
      <c r="R898" s="223">
        <f>Q898*H898</f>
        <v>0</v>
      </c>
      <c r="S898" s="223">
        <v>0</v>
      </c>
      <c r="T898" s="224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25" t="s">
        <v>1379</v>
      </c>
      <c r="AT898" s="225" t="s">
        <v>263</v>
      </c>
      <c r="AU898" s="225" t="s">
        <v>83</v>
      </c>
      <c r="AY898" s="18" t="s">
        <v>147</v>
      </c>
      <c r="BE898" s="226">
        <f>IF(N898="základní",J898,0)</f>
        <v>0</v>
      </c>
      <c r="BF898" s="226">
        <f>IF(N898="snížená",J898,0)</f>
        <v>0</v>
      </c>
      <c r="BG898" s="226">
        <f>IF(N898="zákl. přenesená",J898,0)</f>
        <v>0</v>
      </c>
      <c r="BH898" s="226">
        <f>IF(N898="sníž. přenesená",J898,0)</f>
        <v>0</v>
      </c>
      <c r="BI898" s="226">
        <f>IF(N898="nulová",J898,0)</f>
        <v>0</v>
      </c>
      <c r="BJ898" s="18" t="s">
        <v>81</v>
      </c>
      <c r="BK898" s="226">
        <f>ROUND(I898*H898,2)</f>
        <v>0</v>
      </c>
      <c r="BL898" s="18" t="s">
        <v>480</v>
      </c>
      <c r="BM898" s="225" t="s">
        <v>2027</v>
      </c>
    </row>
    <row r="899" spans="1:65" s="2" customFormat="1" ht="16.5" customHeight="1">
      <c r="A899" s="39"/>
      <c r="B899" s="40"/>
      <c r="C899" s="260" t="s">
        <v>2028</v>
      </c>
      <c r="D899" s="260" t="s">
        <v>263</v>
      </c>
      <c r="E899" s="261" t="s">
        <v>2029</v>
      </c>
      <c r="F899" s="262" t="s">
        <v>2030</v>
      </c>
      <c r="G899" s="263" t="s">
        <v>2031</v>
      </c>
      <c r="H899" s="264">
        <v>1</v>
      </c>
      <c r="I899" s="265"/>
      <c r="J899" s="266">
        <f>ROUND(I899*H899,2)</f>
        <v>0</v>
      </c>
      <c r="K899" s="267"/>
      <c r="L899" s="268"/>
      <c r="M899" s="269" t="s">
        <v>1</v>
      </c>
      <c r="N899" s="270" t="s">
        <v>41</v>
      </c>
      <c r="O899" s="92"/>
      <c r="P899" s="223">
        <f>O899*H899</f>
        <v>0</v>
      </c>
      <c r="Q899" s="223">
        <v>0</v>
      </c>
      <c r="R899" s="223">
        <f>Q899*H899</f>
        <v>0</v>
      </c>
      <c r="S899" s="223">
        <v>0</v>
      </c>
      <c r="T899" s="224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25" t="s">
        <v>1379</v>
      </c>
      <c r="AT899" s="225" t="s">
        <v>263</v>
      </c>
      <c r="AU899" s="225" t="s">
        <v>83</v>
      </c>
      <c r="AY899" s="18" t="s">
        <v>147</v>
      </c>
      <c r="BE899" s="226">
        <f>IF(N899="základní",J899,0)</f>
        <v>0</v>
      </c>
      <c r="BF899" s="226">
        <f>IF(N899="snížená",J899,0)</f>
        <v>0</v>
      </c>
      <c r="BG899" s="226">
        <f>IF(N899="zákl. přenesená",J899,0)</f>
        <v>0</v>
      </c>
      <c r="BH899" s="226">
        <f>IF(N899="sníž. přenesená",J899,0)</f>
        <v>0</v>
      </c>
      <c r="BI899" s="226">
        <f>IF(N899="nulová",J899,0)</f>
        <v>0</v>
      </c>
      <c r="BJ899" s="18" t="s">
        <v>81</v>
      </c>
      <c r="BK899" s="226">
        <f>ROUND(I899*H899,2)</f>
        <v>0</v>
      </c>
      <c r="BL899" s="18" t="s">
        <v>480</v>
      </c>
      <c r="BM899" s="225" t="s">
        <v>2032</v>
      </c>
    </row>
    <row r="900" spans="1:65" s="2" customFormat="1" ht="16.5" customHeight="1">
      <c r="A900" s="39"/>
      <c r="B900" s="40"/>
      <c r="C900" s="260" t="s">
        <v>2033</v>
      </c>
      <c r="D900" s="260" t="s">
        <v>263</v>
      </c>
      <c r="E900" s="261" t="s">
        <v>2034</v>
      </c>
      <c r="F900" s="262" t="s">
        <v>2035</v>
      </c>
      <c r="G900" s="263" t="s">
        <v>2031</v>
      </c>
      <c r="H900" s="264">
        <v>2</v>
      </c>
      <c r="I900" s="265"/>
      <c r="J900" s="266">
        <f>ROUND(I900*H900,2)</f>
        <v>0</v>
      </c>
      <c r="K900" s="267"/>
      <c r="L900" s="268"/>
      <c r="M900" s="269" t="s">
        <v>1</v>
      </c>
      <c r="N900" s="270" t="s">
        <v>41</v>
      </c>
      <c r="O900" s="92"/>
      <c r="P900" s="223">
        <f>O900*H900</f>
        <v>0</v>
      </c>
      <c r="Q900" s="223">
        <v>0</v>
      </c>
      <c r="R900" s="223">
        <f>Q900*H900</f>
        <v>0</v>
      </c>
      <c r="S900" s="223">
        <v>0</v>
      </c>
      <c r="T900" s="224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25" t="s">
        <v>1379</v>
      </c>
      <c r="AT900" s="225" t="s">
        <v>263</v>
      </c>
      <c r="AU900" s="225" t="s">
        <v>83</v>
      </c>
      <c r="AY900" s="18" t="s">
        <v>147</v>
      </c>
      <c r="BE900" s="226">
        <f>IF(N900="základní",J900,0)</f>
        <v>0</v>
      </c>
      <c r="BF900" s="226">
        <f>IF(N900="snížená",J900,0)</f>
        <v>0</v>
      </c>
      <c r="BG900" s="226">
        <f>IF(N900="zákl. přenesená",J900,0)</f>
        <v>0</v>
      </c>
      <c r="BH900" s="226">
        <f>IF(N900="sníž. přenesená",J900,0)</f>
        <v>0</v>
      </c>
      <c r="BI900" s="226">
        <f>IF(N900="nulová",J900,0)</f>
        <v>0</v>
      </c>
      <c r="BJ900" s="18" t="s">
        <v>81</v>
      </c>
      <c r="BK900" s="226">
        <f>ROUND(I900*H900,2)</f>
        <v>0</v>
      </c>
      <c r="BL900" s="18" t="s">
        <v>480</v>
      </c>
      <c r="BM900" s="225" t="s">
        <v>2036</v>
      </c>
    </row>
    <row r="901" spans="1:65" s="2" customFormat="1" ht="16.5" customHeight="1">
      <c r="A901" s="39"/>
      <c r="B901" s="40"/>
      <c r="C901" s="260" t="s">
        <v>2037</v>
      </c>
      <c r="D901" s="260" t="s">
        <v>263</v>
      </c>
      <c r="E901" s="261" t="s">
        <v>2038</v>
      </c>
      <c r="F901" s="262" t="s">
        <v>2039</v>
      </c>
      <c r="G901" s="263" t="s">
        <v>2031</v>
      </c>
      <c r="H901" s="264">
        <v>79</v>
      </c>
      <c r="I901" s="265"/>
      <c r="J901" s="266">
        <f>ROUND(I901*H901,2)</f>
        <v>0</v>
      </c>
      <c r="K901" s="267"/>
      <c r="L901" s="268"/>
      <c r="M901" s="269" t="s">
        <v>1</v>
      </c>
      <c r="N901" s="270" t="s">
        <v>41</v>
      </c>
      <c r="O901" s="92"/>
      <c r="P901" s="223">
        <f>O901*H901</f>
        <v>0</v>
      </c>
      <c r="Q901" s="223">
        <v>0</v>
      </c>
      <c r="R901" s="223">
        <f>Q901*H901</f>
        <v>0</v>
      </c>
      <c r="S901" s="223">
        <v>0</v>
      </c>
      <c r="T901" s="224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25" t="s">
        <v>1379</v>
      </c>
      <c r="AT901" s="225" t="s">
        <v>263</v>
      </c>
      <c r="AU901" s="225" t="s">
        <v>83</v>
      </c>
      <c r="AY901" s="18" t="s">
        <v>147</v>
      </c>
      <c r="BE901" s="226">
        <f>IF(N901="základní",J901,0)</f>
        <v>0</v>
      </c>
      <c r="BF901" s="226">
        <f>IF(N901="snížená",J901,0)</f>
        <v>0</v>
      </c>
      <c r="BG901" s="226">
        <f>IF(N901="zákl. přenesená",J901,0)</f>
        <v>0</v>
      </c>
      <c r="BH901" s="226">
        <f>IF(N901="sníž. přenesená",J901,0)</f>
        <v>0</v>
      </c>
      <c r="BI901" s="226">
        <f>IF(N901="nulová",J901,0)</f>
        <v>0</v>
      </c>
      <c r="BJ901" s="18" t="s">
        <v>81</v>
      </c>
      <c r="BK901" s="226">
        <f>ROUND(I901*H901,2)</f>
        <v>0</v>
      </c>
      <c r="BL901" s="18" t="s">
        <v>480</v>
      </c>
      <c r="BM901" s="225" t="s">
        <v>2040</v>
      </c>
    </row>
    <row r="902" spans="1:65" s="2" customFormat="1" ht="16.5" customHeight="1">
      <c r="A902" s="39"/>
      <c r="B902" s="40"/>
      <c r="C902" s="260" t="s">
        <v>2041</v>
      </c>
      <c r="D902" s="260" t="s">
        <v>263</v>
      </c>
      <c r="E902" s="261" t="s">
        <v>2042</v>
      </c>
      <c r="F902" s="262" t="s">
        <v>2043</v>
      </c>
      <c r="G902" s="263" t="s">
        <v>2031</v>
      </c>
      <c r="H902" s="264">
        <v>6</v>
      </c>
      <c r="I902" s="265"/>
      <c r="J902" s="266">
        <f>ROUND(I902*H902,2)</f>
        <v>0</v>
      </c>
      <c r="K902" s="267"/>
      <c r="L902" s="268"/>
      <c r="M902" s="269" t="s">
        <v>1</v>
      </c>
      <c r="N902" s="270" t="s">
        <v>41</v>
      </c>
      <c r="O902" s="92"/>
      <c r="P902" s="223">
        <f>O902*H902</f>
        <v>0</v>
      </c>
      <c r="Q902" s="223">
        <v>0</v>
      </c>
      <c r="R902" s="223">
        <f>Q902*H902</f>
        <v>0</v>
      </c>
      <c r="S902" s="223">
        <v>0</v>
      </c>
      <c r="T902" s="224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25" t="s">
        <v>1379</v>
      </c>
      <c r="AT902" s="225" t="s">
        <v>263</v>
      </c>
      <c r="AU902" s="225" t="s">
        <v>83</v>
      </c>
      <c r="AY902" s="18" t="s">
        <v>147</v>
      </c>
      <c r="BE902" s="226">
        <f>IF(N902="základní",J902,0)</f>
        <v>0</v>
      </c>
      <c r="BF902" s="226">
        <f>IF(N902="snížená",J902,0)</f>
        <v>0</v>
      </c>
      <c r="BG902" s="226">
        <f>IF(N902="zákl. přenesená",J902,0)</f>
        <v>0</v>
      </c>
      <c r="BH902" s="226">
        <f>IF(N902="sníž. přenesená",J902,0)</f>
        <v>0</v>
      </c>
      <c r="BI902" s="226">
        <f>IF(N902="nulová",J902,0)</f>
        <v>0</v>
      </c>
      <c r="BJ902" s="18" t="s">
        <v>81</v>
      </c>
      <c r="BK902" s="226">
        <f>ROUND(I902*H902,2)</f>
        <v>0</v>
      </c>
      <c r="BL902" s="18" t="s">
        <v>480</v>
      </c>
      <c r="BM902" s="225" t="s">
        <v>2044</v>
      </c>
    </row>
    <row r="903" spans="1:65" s="2" customFormat="1" ht="16.5" customHeight="1">
      <c r="A903" s="39"/>
      <c r="B903" s="40"/>
      <c r="C903" s="260" t="s">
        <v>2045</v>
      </c>
      <c r="D903" s="260" t="s">
        <v>263</v>
      </c>
      <c r="E903" s="261" t="s">
        <v>2046</v>
      </c>
      <c r="F903" s="262" t="s">
        <v>2047</v>
      </c>
      <c r="G903" s="263" t="s">
        <v>368</v>
      </c>
      <c r="H903" s="264">
        <v>25</v>
      </c>
      <c r="I903" s="265"/>
      <c r="J903" s="266">
        <f>ROUND(I903*H903,2)</f>
        <v>0</v>
      </c>
      <c r="K903" s="267"/>
      <c r="L903" s="268"/>
      <c r="M903" s="269" t="s">
        <v>1</v>
      </c>
      <c r="N903" s="270" t="s">
        <v>41</v>
      </c>
      <c r="O903" s="92"/>
      <c r="P903" s="223">
        <f>O903*H903</f>
        <v>0</v>
      </c>
      <c r="Q903" s="223">
        <v>0</v>
      </c>
      <c r="R903" s="223">
        <f>Q903*H903</f>
        <v>0</v>
      </c>
      <c r="S903" s="223">
        <v>0</v>
      </c>
      <c r="T903" s="224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25" t="s">
        <v>1379</v>
      </c>
      <c r="AT903" s="225" t="s">
        <v>263</v>
      </c>
      <c r="AU903" s="225" t="s">
        <v>83</v>
      </c>
      <c r="AY903" s="18" t="s">
        <v>147</v>
      </c>
      <c r="BE903" s="226">
        <f>IF(N903="základní",J903,0)</f>
        <v>0</v>
      </c>
      <c r="BF903" s="226">
        <f>IF(N903="snížená",J903,0)</f>
        <v>0</v>
      </c>
      <c r="BG903" s="226">
        <f>IF(N903="zákl. přenesená",J903,0)</f>
        <v>0</v>
      </c>
      <c r="BH903" s="226">
        <f>IF(N903="sníž. přenesená",J903,0)</f>
        <v>0</v>
      </c>
      <c r="BI903" s="226">
        <f>IF(N903="nulová",J903,0)</f>
        <v>0</v>
      </c>
      <c r="BJ903" s="18" t="s">
        <v>81</v>
      </c>
      <c r="BK903" s="226">
        <f>ROUND(I903*H903,2)</f>
        <v>0</v>
      </c>
      <c r="BL903" s="18" t="s">
        <v>480</v>
      </c>
      <c r="BM903" s="225" t="s">
        <v>2048</v>
      </c>
    </row>
    <row r="904" spans="1:65" s="2" customFormat="1" ht="16.5" customHeight="1">
      <c r="A904" s="39"/>
      <c r="B904" s="40"/>
      <c r="C904" s="260" t="s">
        <v>2049</v>
      </c>
      <c r="D904" s="260" t="s">
        <v>263</v>
      </c>
      <c r="E904" s="261" t="s">
        <v>2050</v>
      </c>
      <c r="F904" s="262" t="s">
        <v>2051</v>
      </c>
      <c r="G904" s="263" t="s">
        <v>368</v>
      </c>
      <c r="H904" s="264">
        <v>180</v>
      </c>
      <c r="I904" s="265"/>
      <c r="J904" s="266">
        <f>ROUND(I904*H904,2)</f>
        <v>0</v>
      </c>
      <c r="K904" s="267"/>
      <c r="L904" s="268"/>
      <c r="M904" s="269" t="s">
        <v>1</v>
      </c>
      <c r="N904" s="270" t="s">
        <v>41</v>
      </c>
      <c r="O904" s="92"/>
      <c r="P904" s="223">
        <f>O904*H904</f>
        <v>0</v>
      </c>
      <c r="Q904" s="223">
        <v>0</v>
      </c>
      <c r="R904" s="223">
        <f>Q904*H904</f>
        <v>0</v>
      </c>
      <c r="S904" s="223">
        <v>0</v>
      </c>
      <c r="T904" s="224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25" t="s">
        <v>1379</v>
      </c>
      <c r="AT904" s="225" t="s">
        <v>263</v>
      </c>
      <c r="AU904" s="225" t="s">
        <v>83</v>
      </c>
      <c r="AY904" s="18" t="s">
        <v>147</v>
      </c>
      <c r="BE904" s="226">
        <f>IF(N904="základní",J904,0)</f>
        <v>0</v>
      </c>
      <c r="BF904" s="226">
        <f>IF(N904="snížená",J904,0)</f>
        <v>0</v>
      </c>
      <c r="BG904" s="226">
        <f>IF(N904="zákl. přenesená",J904,0)</f>
        <v>0</v>
      </c>
      <c r="BH904" s="226">
        <f>IF(N904="sníž. přenesená",J904,0)</f>
        <v>0</v>
      </c>
      <c r="BI904" s="226">
        <f>IF(N904="nulová",J904,0)</f>
        <v>0</v>
      </c>
      <c r="BJ904" s="18" t="s">
        <v>81</v>
      </c>
      <c r="BK904" s="226">
        <f>ROUND(I904*H904,2)</f>
        <v>0</v>
      </c>
      <c r="BL904" s="18" t="s">
        <v>480</v>
      </c>
      <c r="BM904" s="225" t="s">
        <v>2052</v>
      </c>
    </row>
    <row r="905" spans="1:65" s="2" customFormat="1" ht="16.5" customHeight="1">
      <c r="A905" s="39"/>
      <c r="B905" s="40"/>
      <c r="C905" s="260" t="s">
        <v>2053</v>
      </c>
      <c r="D905" s="260" t="s">
        <v>263</v>
      </c>
      <c r="E905" s="261" t="s">
        <v>2054</v>
      </c>
      <c r="F905" s="262" t="s">
        <v>2055</v>
      </c>
      <c r="G905" s="263" t="s">
        <v>2056</v>
      </c>
      <c r="H905" s="264">
        <v>1</v>
      </c>
      <c r="I905" s="265"/>
      <c r="J905" s="266">
        <f>ROUND(I905*H905,2)</f>
        <v>0</v>
      </c>
      <c r="K905" s="267"/>
      <c r="L905" s="268"/>
      <c r="M905" s="269" t="s">
        <v>1</v>
      </c>
      <c r="N905" s="270" t="s">
        <v>41</v>
      </c>
      <c r="O905" s="92"/>
      <c r="P905" s="223">
        <f>O905*H905</f>
        <v>0</v>
      </c>
      <c r="Q905" s="223">
        <v>0</v>
      </c>
      <c r="R905" s="223">
        <f>Q905*H905</f>
        <v>0</v>
      </c>
      <c r="S905" s="223">
        <v>0</v>
      </c>
      <c r="T905" s="224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25" t="s">
        <v>1379</v>
      </c>
      <c r="AT905" s="225" t="s">
        <v>263</v>
      </c>
      <c r="AU905" s="225" t="s">
        <v>83</v>
      </c>
      <c r="AY905" s="18" t="s">
        <v>147</v>
      </c>
      <c r="BE905" s="226">
        <f>IF(N905="základní",J905,0)</f>
        <v>0</v>
      </c>
      <c r="BF905" s="226">
        <f>IF(N905="snížená",J905,0)</f>
        <v>0</v>
      </c>
      <c r="BG905" s="226">
        <f>IF(N905="zákl. přenesená",J905,0)</f>
        <v>0</v>
      </c>
      <c r="BH905" s="226">
        <f>IF(N905="sníž. přenesená",J905,0)</f>
        <v>0</v>
      </c>
      <c r="BI905" s="226">
        <f>IF(N905="nulová",J905,0)</f>
        <v>0</v>
      </c>
      <c r="BJ905" s="18" t="s">
        <v>81</v>
      </c>
      <c r="BK905" s="226">
        <f>ROUND(I905*H905,2)</f>
        <v>0</v>
      </c>
      <c r="BL905" s="18" t="s">
        <v>480</v>
      </c>
      <c r="BM905" s="225" t="s">
        <v>2057</v>
      </c>
    </row>
    <row r="906" spans="1:65" s="2" customFormat="1" ht="16.5" customHeight="1">
      <c r="A906" s="39"/>
      <c r="B906" s="40"/>
      <c r="C906" s="260" t="s">
        <v>2058</v>
      </c>
      <c r="D906" s="260" t="s">
        <v>263</v>
      </c>
      <c r="E906" s="261" t="s">
        <v>2059</v>
      </c>
      <c r="F906" s="262" t="s">
        <v>2060</v>
      </c>
      <c r="G906" s="263" t="s">
        <v>2056</v>
      </c>
      <c r="H906" s="264">
        <v>1</v>
      </c>
      <c r="I906" s="265"/>
      <c r="J906" s="266">
        <f>ROUND(I906*H906,2)</f>
        <v>0</v>
      </c>
      <c r="K906" s="267"/>
      <c r="L906" s="268"/>
      <c r="M906" s="269" t="s">
        <v>1</v>
      </c>
      <c r="N906" s="270" t="s">
        <v>41</v>
      </c>
      <c r="O906" s="92"/>
      <c r="P906" s="223">
        <f>O906*H906</f>
        <v>0</v>
      </c>
      <c r="Q906" s="223">
        <v>0</v>
      </c>
      <c r="R906" s="223">
        <f>Q906*H906</f>
        <v>0</v>
      </c>
      <c r="S906" s="223">
        <v>0</v>
      </c>
      <c r="T906" s="224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25" t="s">
        <v>1379</v>
      </c>
      <c r="AT906" s="225" t="s">
        <v>263</v>
      </c>
      <c r="AU906" s="225" t="s">
        <v>83</v>
      </c>
      <c r="AY906" s="18" t="s">
        <v>147</v>
      </c>
      <c r="BE906" s="226">
        <f>IF(N906="základní",J906,0)</f>
        <v>0</v>
      </c>
      <c r="BF906" s="226">
        <f>IF(N906="snížená",J906,0)</f>
        <v>0</v>
      </c>
      <c r="BG906" s="226">
        <f>IF(N906="zákl. přenesená",J906,0)</f>
        <v>0</v>
      </c>
      <c r="BH906" s="226">
        <f>IF(N906="sníž. přenesená",J906,0)</f>
        <v>0</v>
      </c>
      <c r="BI906" s="226">
        <f>IF(N906="nulová",J906,0)</f>
        <v>0</v>
      </c>
      <c r="BJ906" s="18" t="s">
        <v>81</v>
      </c>
      <c r="BK906" s="226">
        <f>ROUND(I906*H906,2)</f>
        <v>0</v>
      </c>
      <c r="BL906" s="18" t="s">
        <v>480</v>
      </c>
      <c r="BM906" s="225" t="s">
        <v>2061</v>
      </c>
    </row>
    <row r="907" spans="1:65" s="2" customFormat="1" ht="16.5" customHeight="1">
      <c r="A907" s="39"/>
      <c r="B907" s="40"/>
      <c r="C907" s="260" t="s">
        <v>2062</v>
      </c>
      <c r="D907" s="260" t="s">
        <v>263</v>
      </c>
      <c r="E907" s="261" t="s">
        <v>2063</v>
      </c>
      <c r="F907" s="262" t="s">
        <v>2064</v>
      </c>
      <c r="G907" s="263" t="s">
        <v>2056</v>
      </c>
      <c r="H907" s="264">
        <v>1</v>
      </c>
      <c r="I907" s="265"/>
      <c r="J907" s="266">
        <f>ROUND(I907*H907,2)</f>
        <v>0</v>
      </c>
      <c r="K907" s="267"/>
      <c r="L907" s="268"/>
      <c r="M907" s="269" t="s">
        <v>1</v>
      </c>
      <c r="N907" s="270" t="s">
        <v>41</v>
      </c>
      <c r="O907" s="92"/>
      <c r="P907" s="223">
        <f>O907*H907</f>
        <v>0</v>
      </c>
      <c r="Q907" s="223">
        <v>0</v>
      </c>
      <c r="R907" s="223">
        <f>Q907*H907</f>
        <v>0</v>
      </c>
      <c r="S907" s="223">
        <v>0</v>
      </c>
      <c r="T907" s="224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25" t="s">
        <v>1379</v>
      </c>
      <c r="AT907" s="225" t="s">
        <v>263</v>
      </c>
      <c r="AU907" s="225" t="s">
        <v>83</v>
      </c>
      <c r="AY907" s="18" t="s">
        <v>147</v>
      </c>
      <c r="BE907" s="226">
        <f>IF(N907="základní",J907,0)</f>
        <v>0</v>
      </c>
      <c r="BF907" s="226">
        <f>IF(N907="snížená",J907,0)</f>
        <v>0</v>
      </c>
      <c r="BG907" s="226">
        <f>IF(N907="zákl. přenesená",J907,0)</f>
        <v>0</v>
      </c>
      <c r="BH907" s="226">
        <f>IF(N907="sníž. přenesená",J907,0)</f>
        <v>0</v>
      </c>
      <c r="BI907" s="226">
        <f>IF(N907="nulová",J907,0)</f>
        <v>0</v>
      </c>
      <c r="BJ907" s="18" t="s">
        <v>81</v>
      </c>
      <c r="BK907" s="226">
        <f>ROUND(I907*H907,2)</f>
        <v>0</v>
      </c>
      <c r="BL907" s="18" t="s">
        <v>480</v>
      </c>
      <c r="BM907" s="225" t="s">
        <v>2065</v>
      </c>
    </row>
    <row r="908" spans="1:65" s="2" customFormat="1" ht="16.5" customHeight="1">
      <c r="A908" s="39"/>
      <c r="B908" s="40"/>
      <c r="C908" s="260" t="s">
        <v>2066</v>
      </c>
      <c r="D908" s="260" t="s">
        <v>263</v>
      </c>
      <c r="E908" s="261" t="s">
        <v>2067</v>
      </c>
      <c r="F908" s="262" t="s">
        <v>2068</v>
      </c>
      <c r="G908" s="263" t="s">
        <v>2031</v>
      </c>
      <c r="H908" s="264">
        <v>2</v>
      </c>
      <c r="I908" s="265"/>
      <c r="J908" s="266">
        <f>ROUND(I908*H908,2)</f>
        <v>0</v>
      </c>
      <c r="K908" s="267"/>
      <c r="L908" s="268"/>
      <c r="M908" s="269" t="s">
        <v>1</v>
      </c>
      <c r="N908" s="270" t="s">
        <v>41</v>
      </c>
      <c r="O908" s="92"/>
      <c r="P908" s="223">
        <f>O908*H908</f>
        <v>0</v>
      </c>
      <c r="Q908" s="223">
        <v>0</v>
      </c>
      <c r="R908" s="223">
        <f>Q908*H908</f>
        <v>0</v>
      </c>
      <c r="S908" s="223">
        <v>0</v>
      </c>
      <c r="T908" s="224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25" t="s">
        <v>1379</v>
      </c>
      <c r="AT908" s="225" t="s">
        <v>263</v>
      </c>
      <c r="AU908" s="225" t="s">
        <v>83</v>
      </c>
      <c r="AY908" s="18" t="s">
        <v>147</v>
      </c>
      <c r="BE908" s="226">
        <f>IF(N908="základní",J908,0)</f>
        <v>0</v>
      </c>
      <c r="BF908" s="226">
        <f>IF(N908="snížená",J908,0)</f>
        <v>0</v>
      </c>
      <c r="BG908" s="226">
        <f>IF(N908="zákl. přenesená",J908,0)</f>
        <v>0</v>
      </c>
      <c r="BH908" s="226">
        <f>IF(N908="sníž. přenesená",J908,0)</f>
        <v>0</v>
      </c>
      <c r="BI908" s="226">
        <f>IF(N908="nulová",J908,0)</f>
        <v>0</v>
      </c>
      <c r="BJ908" s="18" t="s">
        <v>81</v>
      </c>
      <c r="BK908" s="226">
        <f>ROUND(I908*H908,2)</f>
        <v>0</v>
      </c>
      <c r="BL908" s="18" t="s">
        <v>480</v>
      </c>
      <c r="BM908" s="225" t="s">
        <v>2069</v>
      </c>
    </row>
    <row r="909" spans="1:65" s="2" customFormat="1" ht="16.5" customHeight="1">
      <c r="A909" s="39"/>
      <c r="B909" s="40"/>
      <c r="C909" s="260" t="s">
        <v>2070</v>
      </c>
      <c r="D909" s="260" t="s">
        <v>263</v>
      </c>
      <c r="E909" s="261" t="s">
        <v>2071</v>
      </c>
      <c r="F909" s="262" t="s">
        <v>2072</v>
      </c>
      <c r="G909" s="263" t="s">
        <v>2031</v>
      </c>
      <c r="H909" s="264">
        <v>16</v>
      </c>
      <c r="I909" s="265"/>
      <c r="J909" s="266">
        <f>ROUND(I909*H909,2)</f>
        <v>0</v>
      </c>
      <c r="K909" s="267"/>
      <c r="L909" s="268"/>
      <c r="M909" s="269" t="s">
        <v>1</v>
      </c>
      <c r="N909" s="270" t="s">
        <v>41</v>
      </c>
      <c r="O909" s="92"/>
      <c r="P909" s="223">
        <f>O909*H909</f>
        <v>0</v>
      </c>
      <c r="Q909" s="223">
        <v>0</v>
      </c>
      <c r="R909" s="223">
        <f>Q909*H909</f>
        <v>0</v>
      </c>
      <c r="S909" s="223">
        <v>0</v>
      </c>
      <c r="T909" s="224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25" t="s">
        <v>1379</v>
      </c>
      <c r="AT909" s="225" t="s">
        <v>263</v>
      </c>
      <c r="AU909" s="225" t="s">
        <v>83</v>
      </c>
      <c r="AY909" s="18" t="s">
        <v>147</v>
      </c>
      <c r="BE909" s="226">
        <f>IF(N909="základní",J909,0)</f>
        <v>0</v>
      </c>
      <c r="BF909" s="226">
        <f>IF(N909="snížená",J909,0)</f>
        <v>0</v>
      </c>
      <c r="BG909" s="226">
        <f>IF(N909="zákl. přenesená",J909,0)</f>
        <v>0</v>
      </c>
      <c r="BH909" s="226">
        <f>IF(N909="sníž. přenesená",J909,0)</f>
        <v>0</v>
      </c>
      <c r="BI909" s="226">
        <f>IF(N909="nulová",J909,0)</f>
        <v>0</v>
      </c>
      <c r="BJ909" s="18" t="s">
        <v>81</v>
      </c>
      <c r="BK909" s="226">
        <f>ROUND(I909*H909,2)</f>
        <v>0</v>
      </c>
      <c r="BL909" s="18" t="s">
        <v>480</v>
      </c>
      <c r="BM909" s="225" t="s">
        <v>2073</v>
      </c>
    </row>
    <row r="910" spans="1:65" s="2" customFormat="1" ht="16.5" customHeight="1">
      <c r="A910" s="39"/>
      <c r="B910" s="40"/>
      <c r="C910" s="260" t="s">
        <v>2074</v>
      </c>
      <c r="D910" s="260" t="s">
        <v>263</v>
      </c>
      <c r="E910" s="261" t="s">
        <v>2075</v>
      </c>
      <c r="F910" s="262" t="s">
        <v>2076</v>
      </c>
      <c r="G910" s="263" t="s">
        <v>2031</v>
      </c>
      <c r="H910" s="264">
        <v>2</v>
      </c>
      <c r="I910" s="265"/>
      <c r="J910" s="266">
        <f>ROUND(I910*H910,2)</f>
        <v>0</v>
      </c>
      <c r="K910" s="267"/>
      <c r="L910" s="268"/>
      <c r="M910" s="269" t="s">
        <v>1</v>
      </c>
      <c r="N910" s="270" t="s">
        <v>41</v>
      </c>
      <c r="O910" s="92"/>
      <c r="P910" s="223">
        <f>O910*H910</f>
        <v>0</v>
      </c>
      <c r="Q910" s="223">
        <v>0</v>
      </c>
      <c r="R910" s="223">
        <f>Q910*H910</f>
        <v>0</v>
      </c>
      <c r="S910" s="223">
        <v>0</v>
      </c>
      <c r="T910" s="224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25" t="s">
        <v>1379</v>
      </c>
      <c r="AT910" s="225" t="s">
        <v>263</v>
      </c>
      <c r="AU910" s="225" t="s">
        <v>83</v>
      </c>
      <c r="AY910" s="18" t="s">
        <v>147</v>
      </c>
      <c r="BE910" s="226">
        <f>IF(N910="základní",J910,0)</f>
        <v>0</v>
      </c>
      <c r="BF910" s="226">
        <f>IF(N910="snížená",J910,0)</f>
        <v>0</v>
      </c>
      <c r="BG910" s="226">
        <f>IF(N910="zákl. přenesená",J910,0)</f>
        <v>0</v>
      </c>
      <c r="BH910" s="226">
        <f>IF(N910="sníž. přenesená",J910,0)</f>
        <v>0</v>
      </c>
      <c r="BI910" s="226">
        <f>IF(N910="nulová",J910,0)</f>
        <v>0</v>
      </c>
      <c r="BJ910" s="18" t="s">
        <v>81</v>
      </c>
      <c r="BK910" s="226">
        <f>ROUND(I910*H910,2)</f>
        <v>0</v>
      </c>
      <c r="BL910" s="18" t="s">
        <v>480</v>
      </c>
      <c r="BM910" s="225" t="s">
        <v>2077</v>
      </c>
    </row>
    <row r="911" spans="1:65" s="2" customFormat="1" ht="16.5" customHeight="1">
      <c r="A911" s="39"/>
      <c r="B911" s="40"/>
      <c r="C911" s="260" t="s">
        <v>2078</v>
      </c>
      <c r="D911" s="260" t="s">
        <v>263</v>
      </c>
      <c r="E911" s="261" t="s">
        <v>2079</v>
      </c>
      <c r="F911" s="262" t="s">
        <v>2080</v>
      </c>
      <c r="G911" s="263" t="s">
        <v>2031</v>
      </c>
      <c r="H911" s="264">
        <v>9</v>
      </c>
      <c r="I911" s="265"/>
      <c r="J911" s="266">
        <f>ROUND(I911*H911,2)</f>
        <v>0</v>
      </c>
      <c r="K911" s="267"/>
      <c r="L911" s="268"/>
      <c r="M911" s="269" t="s">
        <v>1</v>
      </c>
      <c r="N911" s="270" t="s">
        <v>41</v>
      </c>
      <c r="O911" s="92"/>
      <c r="P911" s="223">
        <f>O911*H911</f>
        <v>0</v>
      </c>
      <c r="Q911" s="223">
        <v>0</v>
      </c>
      <c r="R911" s="223">
        <f>Q911*H911</f>
        <v>0</v>
      </c>
      <c r="S911" s="223">
        <v>0</v>
      </c>
      <c r="T911" s="224">
        <f>S911*H911</f>
        <v>0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25" t="s">
        <v>1379</v>
      </c>
      <c r="AT911" s="225" t="s">
        <v>263</v>
      </c>
      <c r="AU911" s="225" t="s">
        <v>83</v>
      </c>
      <c r="AY911" s="18" t="s">
        <v>147</v>
      </c>
      <c r="BE911" s="226">
        <f>IF(N911="základní",J911,0)</f>
        <v>0</v>
      </c>
      <c r="BF911" s="226">
        <f>IF(N911="snížená",J911,0)</f>
        <v>0</v>
      </c>
      <c r="BG911" s="226">
        <f>IF(N911="zákl. přenesená",J911,0)</f>
        <v>0</v>
      </c>
      <c r="BH911" s="226">
        <f>IF(N911="sníž. přenesená",J911,0)</f>
        <v>0</v>
      </c>
      <c r="BI911" s="226">
        <f>IF(N911="nulová",J911,0)</f>
        <v>0</v>
      </c>
      <c r="BJ911" s="18" t="s">
        <v>81</v>
      </c>
      <c r="BK911" s="226">
        <f>ROUND(I911*H911,2)</f>
        <v>0</v>
      </c>
      <c r="BL911" s="18" t="s">
        <v>480</v>
      </c>
      <c r="BM911" s="225" t="s">
        <v>2081</v>
      </c>
    </row>
    <row r="912" spans="1:65" s="2" customFormat="1" ht="16.5" customHeight="1">
      <c r="A912" s="39"/>
      <c r="B912" s="40"/>
      <c r="C912" s="260" t="s">
        <v>2082</v>
      </c>
      <c r="D912" s="260" t="s">
        <v>263</v>
      </c>
      <c r="E912" s="261" t="s">
        <v>2083</v>
      </c>
      <c r="F912" s="262" t="s">
        <v>2084</v>
      </c>
      <c r="G912" s="263" t="s">
        <v>2031</v>
      </c>
      <c r="H912" s="264">
        <v>14</v>
      </c>
      <c r="I912" s="265"/>
      <c r="J912" s="266">
        <f>ROUND(I912*H912,2)</f>
        <v>0</v>
      </c>
      <c r="K912" s="267"/>
      <c r="L912" s="268"/>
      <c r="M912" s="269" t="s">
        <v>1</v>
      </c>
      <c r="N912" s="270" t="s">
        <v>41</v>
      </c>
      <c r="O912" s="92"/>
      <c r="P912" s="223">
        <f>O912*H912</f>
        <v>0</v>
      </c>
      <c r="Q912" s="223">
        <v>0</v>
      </c>
      <c r="R912" s="223">
        <f>Q912*H912</f>
        <v>0</v>
      </c>
      <c r="S912" s="223">
        <v>0</v>
      </c>
      <c r="T912" s="224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25" t="s">
        <v>1379</v>
      </c>
      <c r="AT912" s="225" t="s">
        <v>263</v>
      </c>
      <c r="AU912" s="225" t="s">
        <v>83</v>
      </c>
      <c r="AY912" s="18" t="s">
        <v>147</v>
      </c>
      <c r="BE912" s="226">
        <f>IF(N912="základní",J912,0)</f>
        <v>0</v>
      </c>
      <c r="BF912" s="226">
        <f>IF(N912="snížená",J912,0)</f>
        <v>0</v>
      </c>
      <c r="BG912" s="226">
        <f>IF(N912="zákl. přenesená",J912,0)</f>
        <v>0</v>
      </c>
      <c r="BH912" s="226">
        <f>IF(N912="sníž. přenesená",J912,0)</f>
        <v>0</v>
      </c>
      <c r="BI912" s="226">
        <f>IF(N912="nulová",J912,0)</f>
        <v>0</v>
      </c>
      <c r="BJ912" s="18" t="s">
        <v>81</v>
      </c>
      <c r="BK912" s="226">
        <f>ROUND(I912*H912,2)</f>
        <v>0</v>
      </c>
      <c r="BL912" s="18" t="s">
        <v>480</v>
      </c>
      <c r="BM912" s="225" t="s">
        <v>2085</v>
      </c>
    </row>
    <row r="913" spans="1:65" s="2" customFormat="1" ht="16.5" customHeight="1">
      <c r="A913" s="39"/>
      <c r="B913" s="40"/>
      <c r="C913" s="260" t="s">
        <v>2086</v>
      </c>
      <c r="D913" s="260" t="s">
        <v>263</v>
      </c>
      <c r="E913" s="261" t="s">
        <v>2087</v>
      </c>
      <c r="F913" s="262" t="s">
        <v>2088</v>
      </c>
      <c r="G913" s="263" t="s">
        <v>2031</v>
      </c>
      <c r="H913" s="264">
        <v>4</v>
      </c>
      <c r="I913" s="265"/>
      <c r="J913" s="266">
        <f>ROUND(I913*H913,2)</f>
        <v>0</v>
      </c>
      <c r="K913" s="267"/>
      <c r="L913" s="268"/>
      <c r="M913" s="269" t="s">
        <v>1</v>
      </c>
      <c r="N913" s="270" t="s">
        <v>41</v>
      </c>
      <c r="O913" s="92"/>
      <c r="P913" s="223">
        <f>O913*H913</f>
        <v>0</v>
      </c>
      <c r="Q913" s="223">
        <v>0</v>
      </c>
      <c r="R913" s="223">
        <f>Q913*H913</f>
        <v>0</v>
      </c>
      <c r="S913" s="223">
        <v>0</v>
      </c>
      <c r="T913" s="224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25" t="s">
        <v>1379</v>
      </c>
      <c r="AT913" s="225" t="s">
        <v>263</v>
      </c>
      <c r="AU913" s="225" t="s">
        <v>83</v>
      </c>
      <c r="AY913" s="18" t="s">
        <v>147</v>
      </c>
      <c r="BE913" s="226">
        <f>IF(N913="základní",J913,0)</f>
        <v>0</v>
      </c>
      <c r="BF913" s="226">
        <f>IF(N913="snížená",J913,0)</f>
        <v>0</v>
      </c>
      <c r="BG913" s="226">
        <f>IF(N913="zákl. přenesená",J913,0)</f>
        <v>0</v>
      </c>
      <c r="BH913" s="226">
        <f>IF(N913="sníž. přenesená",J913,0)</f>
        <v>0</v>
      </c>
      <c r="BI913" s="226">
        <f>IF(N913="nulová",J913,0)</f>
        <v>0</v>
      </c>
      <c r="BJ913" s="18" t="s">
        <v>81</v>
      </c>
      <c r="BK913" s="226">
        <f>ROUND(I913*H913,2)</f>
        <v>0</v>
      </c>
      <c r="BL913" s="18" t="s">
        <v>480</v>
      </c>
      <c r="BM913" s="225" t="s">
        <v>2089</v>
      </c>
    </row>
    <row r="914" spans="1:65" s="2" customFormat="1" ht="16.5" customHeight="1">
      <c r="A914" s="39"/>
      <c r="B914" s="40"/>
      <c r="C914" s="260" t="s">
        <v>2090</v>
      </c>
      <c r="D914" s="260" t="s">
        <v>263</v>
      </c>
      <c r="E914" s="261" t="s">
        <v>2091</v>
      </c>
      <c r="F914" s="262" t="s">
        <v>2092</v>
      </c>
      <c r="G914" s="263" t="s">
        <v>2031</v>
      </c>
      <c r="H914" s="264">
        <v>10</v>
      </c>
      <c r="I914" s="265"/>
      <c r="J914" s="266">
        <f>ROUND(I914*H914,2)</f>
        <v>0</v>
      </c>
      <c r="K914" s="267"/>
      <c r="L914" s="268"/>
      <c r="M914" s="269" t="s">
        <v>1</v>
      </c>
      <c r="N914" s="270" t="s">
        <v>41</v>
      </c>
      <c r="O914" s="92"/>
      <c r="P914" s="223">
        <f>O914*H914</f>
        <v>0</v>
      </c>
      <c r="Q914" s="223">
        <v>0</v>
      </c>
      <c r="R914" s="223">
        <f>Q914*H914</f>
        <v>0</v>
      </c>
      <c r="S914" s="223">
        <v>0</v>
      </c>
      <c r="T914" s="224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25" t="s">
        <v>1379</v>
      </c>
      <c r="AT914" s="225" t="s">
        <v>263</v>
      </c>
      <c r="AU914" s="225" t="s">
        <v>83</v>
      </c>
      <c r="AY914" s="18" t="s">
        <v>147</v>
      </c>
      <c r="BE914" s="226">
        <f>IF(N914="základní",J914,0)</f>
        <v>0</v>
      </c>
      <c r="BF914" s="226">
        <f>IF(N914="snížená",J914,0)</f>
        <v>0</v>
      </c>
      <c r="BG914" s="226">
        <f>IF(N914="zákl. přenesená",J914,0)</f>
        <v>0</v>
      </c>
      <c r="BH914" s="226">
        <f>IF(N914="sníž. přenesená",J914,0)</f>
        <v>0</v>
      </c>
      <c r="BI914" s="226">
        <f>IF(N914="nulová",J914,0)</f>
        <v>0</v>
      </c>
      <c r="BJ914" s="18" t="s">
        <v>81</v>
      </c>
      <c r="BK914" s="226">
        <f>ROUND(I914*H914,2)</f>
        <v>0</v>
      </c>
      <c r="BL914" s="18" t="s">
        <v>480</v>
      </c>
      <c r="BM914" s="225" t="s">
        <v>2093</v>
      </c>
    </row>
    <row r="915" spans="1:65" s="2" customFormat="1" ht="16.5" customHeight="1">
      <c r="A915" s="39"/>
      <c r="B915" s="40"/>
      <c r="C915" s="260" t="s">
        <v>2094</v>
      </c>
      <c r="D915" s="260" t="s">
        <v>263</v>
      </c>
      <c r="E915" s="261" t="s">
        <v>2095</v>
      </c>
      <c r="F915" s="262" t="s">
        <v>2096</v>
      </c>
      <c r="G915" s="263" t="s">
        <v>2031</v>
      </c>
      <c r="H915" s="264">
        <v>4</v>
      </c>
      <c r="I915" s="265"/>
      <c r="J915" s="266">
        <f>ROUND(I915*H915,2)</f>
        <v>0</v>
      </c>
      <c r="K915" s="267"/>
      <c r="L915" s="268"/>
      <c r="M915" s="269" t="s">
        <v>1</v>
      </c>
      <c r="N915" s="270" t="s">
        <v>41</v>
      </c>
      <c r="O915" s="92"/>
      <c r="P915" s="223">
        <f>O915*H915</f>
        <v>0</v>
      </c>
      <c r="Q915" s="223">
        <v>0</v>
      </c>
      <c r="R915" s="223">
        <f>Q915*H915</f>
        <v>0</v>
      </c>
      <c r="S915" s="223">
        <v>0</v>
      </c>
      <c r="T915" s="224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25" t="s">
        <v>1379</v>
      </c>
      <c r="AT915" s="225" t="s">
        <v>263</v>
      </c>
      <c r="AU915" s="225" t="s">
        <v>83</v>
      </c>
      <c r="AY915" s="18" t="s">
        <v>147</v>
      </c>
      <c r="BE915" s="226">
        <f>IF(N915="základní",J915,0)</f>
        <v>0</v>
      </c>
      <c r="BF915" s="226">
        <f>IF(N915="snížená",J915,0)</f>
        <v>0</v>
      </c>
      <c r="BG915" s="226">
        <f>IF(N915="zákl. přenesená",J915,0)</f>
        <v>0</v>
      </c>
      <c r="BH915" s="226">
        <f>IF(N915="sníž. přenesená",J915,0)</f>
        <v>0</v>
      </c>
      <c r="BI915" s="226">
        <f>IF(N915="nulová",J915,0)</f>
        <v>0</v>
      </c>
      <c r="BJ915" s="18" t="s">
        <v>81</v>
      </c>
      <c r="BK915" s="226">
        <f>ROUND(I915*H915,2)</f>
        <v>0</v>
      </c>
      <c r="BL915" s="18" t="s">
        <v>480</v>
      </c>
      <c r="BM915" s="225" t="s">
        <v>2097</v>
      </c>
    </row>
    <row r="916" spans="1:65" s="2" customFormat="1" ht="16.5" customHeight="1">
      <c r="A916" s="39"/>
      <c r="B916" s="40"/>
      <c r="C916" s="260" t="s">
        <v>2098</v>
      </c>
      <c r="D916" s="260" t="s">
        <v>263</v>
      </c>
      <c r="E916" s="261" t="s">
        <v>2099</v>
      </c>
      <c r="F916" s="262" t="s">
        <v>2100</v>
      </c>
      <c r="G916" s="263" t="s">
        <v>2031</v>
      </c>
      <c r="H916" s="264">
        <v>1</v>
      </c>
      <c r="I916" s="265"/>
      <c r="J916" s="266">
        <f>ROUND(I916*H916,2)</f>
        <v>0</v>
      </c>
      <c r="K916" s="267"/>
      <c r="L916" s="268"/>
      <c r="M916" s="269" t="s">
        <v>1</v>
      </c>
      <c r="N916" s="270" t="s">
        <v>41</v>
      </c>
      <c r="O916" s="92"/>
      <c r="P916" s="223">
        <f>O916*H916</f>
        <v>0</v>
      </c>
      <c r="Q916" s="223">
        <v>0</v>
      </c>
      <c r="R916" s="223">
        <f>Q916*H916</f>
        <v>0</v>
      </c>
      <c r="S916" s="223">
        <v>0</v>
      </c>
      <c r="T916" s="224">
        <f>S916*H916</f>
        <v>0</v>
      </c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R916" s="225" t="s">
        <v>1379</v>
      </c>
      <c r="AT916" s="225" t="s">
        <v>263</v>
      </c>
      <c r="AU916" s="225" t="s">
        <v>83</v>
      </c>
      <c r="AY916" s="18" t="s">
        <v>147</v>
      </c>
      <c r="BE916" s="226">
        <f>IF(N916="základní",J916,0)</f>
        <v>0</v>
      </c>
      <c r="BF916" s="226">
        <f>IF(N916="snížená",J916,0)</f>
        <v>0</v>
      </c>
      <c r="BG916" s="226">
        <f>IF(N916="zákl. přenesená",J916,0)</f>
        <v>0</v>
      </c>
      <c r="BH916" s="226">
        <f>IF(N916="sníž. přenesená",J916,0)</f>
        <v>0</v>
      </c>
      <c r="BI916" s="226">
        <f>IF(N916="nulová",J916,0)</f>
        <v>0</v>
      </c>
      <c r="BJ916" s="18" t="s">
        <v>81</v>
      </c>
      <c r="BK916" s="226">
        <f>ROUND(I916*H916,2)</f>
        <v>0</v>
      </c>
      <c r="BL916" s="18" t="s">
        <v>480</v>
      </c>
      <c r="BM916" s="225" t="s">
        <v>2101</v>
      </c>
    </row>
    <row r="917" spans="1:65" s="2" customFormat="1" ht="16.5" customHeight="1">
      <c r="A917" s="39"/>
      <c r="B917" s="40"/>
      <c r="C917" s="260" t="s">
        <v>2102</v>
      </c>
      <c r="D917" s="260" t="s">
        <v>263</v>
      </c>
      <c r="E917" s="261" t="s">
        <v>2103</v>
      </c>
      <c r="F917" s="262" t="s">
        <v>2104</v>
      </c>
      <c r="G917" s="263" t="s">
        <v>2056</v>
      </c>
      <c r="H917" s="264">
        <v>1</v>
      </c>
      <c r="I917" s="265"/>
      <c r="J917" s="266">
        <f>ROUND(I917*H917,2)</f>
        <v>0</v>
      </c>
      <c r="K917" s="267"/>
      <c r="L917" s="268"/>
      <c r="M917" s="269" t="s">
        <v>1</v>
      </c>
      <c r="N917" s="270" t="s">
        <v>41</v>
      </c>
      <c r="O917" s="92"/>
      <c r="P917" s="223">
        <f>O917*H917</f>
        <v>0</v>
      </c>
      <c r="Q917" s="223">
        <v>0</v>
      </c>
      <c r="R917" s="223">
        <f>Q917*H917</f>
        <v>0</v>
      </c>
      <c r="S917" s="223">
        <v>0</v>
      </c>
      <c r="T917" s="224">
        <f>S917*H917</f>
        <v>0</v>
      </c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R917" s="225" t="s">
        <v>1379</v>
      </c>
      <c r="AT917" s="225" t="s">
        <v>263</v>
      </c>
      <c r="AU917" s="225" t="s">
        <v>83</v>
      </c>
      <c r="AY917" s="18" t="s">
        <v>147</v>
      </c>
      <c r="BE917" s="226">
        <f>IF(N917="základní",J917,0)</f>
        <v>0</v>
      </c>
      <c r="BF917" s="226">
        <f>IF(N917="snížená",J917,0)</f>
        <v>0</v>
      </c>
      <c r="BG917" s="226">
        <f>IF(N917="zákl. přenesená",J917,0)</f>
        <v>0</v>
      </c>
      <c r="BH917" s="226">
        <f>IF(N917="sníž. přenesená",J917,0)</f>
        <v>0</v>
      </c>
      <c r="BI917" s="226">
        <f>IF(N917="nulová",J917,0)</f>
        <v>0</v>
      </c>
      <c r="BJ917" s="18" t="s">
        <v>81</v>
      </c>
      <c r="BK917" s="226">
        <f>ROUND(I917*H917,2)</f>
        <v>0</v>
      </c>
      <c r="BL917" s="18" t="s">
        <v>480</v>
      </c>
      <c r="BM917" s="225" t="s">
        <v>2105</v>
      </c>
    </row>
    <row r="918" spans="1:65" s="2" customFormat="1" ht="16.5" customHeight="1">
      <c r="A918" s="39"/>
      <c r="B918" s="40"/>
      <c r="C918" s="260" t="s">
        <v>2106</v>
      </c>
      <c r="D918" s="260" t="s">
        <v>263</v>
      </c>
      <c r="E918" s="261" t="s">
        <v>2107</v>
      </c>
      <c r="F918" s="262" t="s">
        <v>2108</v>
      </c>
      <c r="G918" s="263" t="s">
        <v>2056</v>
      </c>
      <c r="H918" s="264">
        <v>1</v>
      </c>
      <c r="I918" s="265"/>
      <c r="J918" s="266">
        <f>ROUND(I918*H918,2)</f>
        <v>0</v>
      </c>
      <c r="K918" s="267"/>
      <c r="L918" s="268"/>
      <c r="M918" s="269" t="s">
        <v>1</v>
      </c>
      <c r="N918" s="270" t="s">
        <v>41</v>
      </c>
      <c r="O918" s="92"/>
      <c r="P918" s="223">
        <f>O918*H918</f>
        <v>0</v>
      </c>
      <c r="Q918" s="223">
        <v>0</v>
      </c>
      <c r="R918" s="223">
        <f>Q918*H918</f>
        <v>0</v>
      </c>
      <c r="S918" s="223">
        <v>0</v>
      </c>
      <c r="T918" s="224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25" t="s">
        <v>1379</v>
      </c>
      <c r="AT918" s="225" t="s">
        <v>263</v>
      </c>
      <c r="AU918" s="225" t="s">
        <v>83</v>
      </c>
      <c r="AY918" s="18" t="s">
        <v>147</v>
      </c>
      <c r="BE918" s="226">
        <f>IF(N918="základní",J918,0)</f>
        <v>0</v>
      </c>
      <c r="BF918" s="226">
        <f>IF(N918="snížená",J918,0)</f>
        <v>0</v>
      </c>
      <c r="BG918" s="226">
        <f>IF(N918="zákl. přenesená",J918,0)</f>
        <v>0</v>
      </c>
      <c r="BH918" s="226">
        <f>IF(N918="sníž. přenesená",J918,0)</f>
        <v>0</v>
      </c>
      <c r="BI918" s="226">
        <f>IF(N918="nulová",J918,0)</f>
        <v>0</v>
      </c>
      <c r="BJ918" s="18" t="s">
        <v>81</v>
      </c>
      <c r="BK918" s="226">
        <f>ROUND(I918*H918,2)</f>
        <v>0</v>
      </c>
      <c r="BL918" s="18" t="s">
        <v>480</v>
      </c>
      <c r="BM918" s="225" t="s">
        <v>2109</v>
      </c>
    </row>
    <row r="919" spans="1:65" s="2" customFormat="1" ht="16.5" customHeight="1">
      <c r="A919" s="39"/>
      <c r="B919" s="40"/>
      <c r="C919" s="260" t="s">
        <v>2110</v>
      </c>
      <c r="D919" s="260" t="s">
        <v>263</v>
      </c>
      <c r="E919" s="261" t="s">
        <v>2111</v>
      </c>
      <c r="F919" s="262" t="s">
        <v>2112</v>
      </c>
      <c r="G919" s="263" t="s">
        <v>2031</v>
      </c>
      <c r="H919" s="264">
        <v>1</v>
      </c>
      <c r="I919" s="265"/>
      <c r="J919" s="266">
        <f>ROUND(I919*H919,2)</f>
        <v>0</v>
      </c>
      <c r="K919" s="267"/>
      <c r="L919" s="268"/>
      <c r="M919" s="269" t="s">
        <v>1</v>
      </c>
      <c r="N919" s="270" t="s">
        <v>41</v>
      </c>
      <c r="O919" s="92"/>
      <c r="P919" s="223">
        <f>O919*H919</f>
        <v>0</v>
      </c>
      <c r="Q919" s="223">
        <v>0</v>
      </c>
      <c r="R919" s="223">
        <f>Q919*H919</f>
        <v>0</v>
      </c>
      <c r="S919" s="223">
        <v>0</v>
      </c>
      <c r="T919" s="224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25" t="s">
        <v>1379</v>
      </c>
      <c r="AT919" s="225" t="s">
        <v>263</v>
      </c>
      <c r="AU919" s="225" t="s">
        <v>83</v>
      </c>
      <c r="AY919" s="18" t="s">
        <v>147</v>
      </c>
      <c r="BE919" s="226">
        <f>IF(N919="základní",J919,0)</f>
        <v>0</v>
      </c>
      <c r="BF919" s="226">
        <f>IF(N919="snížená",J919,0)</f>
        <v>0</v>
      </c>
      <c r="BG919" s="226">
        <f>IF(N919="zákl. přenesená",J919,0)</f>
        <v>0</v>
      </c>
      <c r="BH919" s="226">
        <f>IF(N919="sníž. přenesená",J919,0)</f>
        <v>0</v>
      </c>
      <c r="BI919" s="226">
        <f>IF(N919="nulová",J919,0)</f>
        <v>0</v>
      </c>
      <c r="BJ919" s="18" t="s">
        <v>81</v>
      </c>
      <c r="BK919" s="226">
        <f>ROUND(I919*H919,2)</f>
        <v>0</v>
      </c>
      <c r="BL919" s="18" t="s">
        <v>480</v>
      </c>
      <c r="BM919" s="225" t="s">
        <v>2113</v>
      </c>
    </row>
    <row r="920" spans="1:65" s="2" customFormat="1" ht="16.5" customHeight="1">
      <c r="A920" s="39"/>
      <c r="B920" s="40"/>
      <c r="C920" s="260" t="s">
        <v>2114</v>
      </c>
      <c r="D920" s="260" t="s">
        <v>263</v>
      </c>
      <c r="E920" s="261" t="s">
        <v>2115</v>
      </c>
      <c r="F920" s="262" t="s">
        <v>2116</v>
      </c>
      <c r="G920" s="263" t="s">
        <v>2031</v>
      </c>
      <c r="H920" s="264">
        <v>1</v>
      </c>
      <c r="I920" s="265"/>
      <c r="J920" s="266">
        <f>ROUND(I920*H920,2)</f>
        <v>0</v>
      </c>
      <c r="K920" s="267"/>
      <c r="L920" s="268"/>
      <c r="M920" s="269" t="s">
        <v>1</v>
      </c>
      <c r="N920" s="270" t="s">
        <v>41</v>
      </c>
      <c r="O920" s="92"/>
      <c r="P920" s="223">
        <f>O920*H920</f>
        <v>0</v>
      </c>
      <c r="Q920" s="223">
        <v>0</v>
      </c>
      <c r="R920" s="223">
        <f>Q920*H920</f>
        <v>0</v>
      </c>
      <c r="S920" s="223">
        <v>0</v>
      </c>
      <c r="T920" s="224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25" t="s">
        <v>1379</v>
      </c>
      <c r="AT920" s="225" t="s">
        <v>263</v>
      </c>
      <c r="AU920" s="225" t="s">
        <v>83</v>
      </c>
      <c r="AY920" s="18" t="s">
        <v>147</v>
      </c>
      <c r="BE920" s="226">
        <f>IF(N920="základní",J920,0)</f>
        <v>0</v>
      </c>
      <c r="BF920" s="226">
        <f>IF(N920="snížená",J920,0)</f>
        <v>0</v>
      </c>
      <c r="BG920" s="226">
        <f>IF(N920="zákl. přenesená",J920,0)</f>
        <v>0</v>
      </c>
      <c r="BH920" s="226">
        <f>IF(N920="sníž. přenesená",J920,0)</f>
        <v>0</v>
      </c>
      <c r="BI920" s="226">
        <f>IF(N920="nulová",J920,0)</f>
        <v>0</v>
      </c>
      <c r="BJ920" s="18" t="s">
        <v>81</v>
      </c>
      <c r="BK920" s="226">
        <f>ROUND(I920*H920,2)</f>
        <v>0</v>
      </c>
      <c r="BL920" s="18" t="s">
        <v>480</v>
      </c>
      <c r="BM920" s="225" t="s">
        <v>2117</v>
      </c>
    </row>
    <row r="921" spans="1:65" s="2" customFormat="1" ht="16.5" customHeight="1">
      <c r="A921" s="39"/>
      <c r="B921" s="40"/>
      <c r="C921" s="260" t="s">
        <v>2118</v>
      </c>
      <c r="D921" s="260" t="s">
        <v>263</v>
      </c>
      <c r="E921" s="261" t="s">
        <v>2119</v>
      </c>
      <c r="F921" s="262" t="s">
        <v>2120</v>
      </c>
      <c r="G921" s="263" t="s">
        <v>368</v>
      </c>
      <c r="H921" s="264">
        <v>80</v>
      </c>
      <c r="I921" s="265"/>
      <c r="J921" s="266">
        <f>ROUND(I921*H921,2)</f>
        <v>0</v>
      </c>
      <c r="K921" s="267"/>
      <c r="L921" s="268"/>
      <c r="M921" s="269" t="s">
        <v>1</v>
      </c>
      <c r="N921" s="270" t="s">
        <v>41</v>
      </c>
      <c r="O921" s="92"/>
      <c r="P921" s="223">
        <f>O921*H921</f>
        <v>0</v>
      </c>
      <c r="Q921" s="223">
        <v>0</v>
      </c>
      <c r="R921" s="223">
        <f>Q921*H921</f>
        <v>0</v>
      </c>
      <c r="S921" s="223">
        <v>0</v>
      </c>
      <c r="T921" s="224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25" t="s">
        <v>1379</v>
      </c>
      <c r="AT921" s="225" t="s">
        <v>263</v>
      </c>
      <c r="AU921" s="225" t="s">
        <v>83</v>
      </c>
      <c r="AY921" s="18" t="s">
        <v>147</v>
      </c>
      <c r="BE921" s="226">
        <f>IF(N921="základní",J921,0)</f>
        <v>0</v>
      </c>
      <c r="BF921" s="226">
        <f>IF(N921="snížená",J921,0)</f>
        <v>0</v>
      </c>
      <c r="BG921" s="226">
        <f>IF(N921="zákl. přenesená",J921,0)</f>
        <v>0</v>
      </c>
      <c r="BH921" s="226">
        <f>IF(N921="sníž. přenesená",J921,0)</f>
        <v>0</v>
      </c>
      <c r="BI921" s="226">
        <f>IF(N921="nulová",J921,0)</f>
        <v>0</v>
      </c>
      <c r="BJ921" s="18" t="s">
        <v>81</v>
      </c>
      <c r="BK921" s="226">
        <f>ROUND(I921*H921,2)</f>
        <v>0</v>
      </c>
      <c r="BL921" s="18" t="s">
        <v>480</v>
      </c>
      <c r="BM921" s="225" t="s">
        <v>2121</v>
      </c>
    </row>
    <row r="922" spans="1:65" s="2" customFormat="1" ht="16.5" customHeight="1">
      <c r="A922" s="39"/>
      <c r="B922" s="40"/>
      <c r="C922" s="260" t="s">
        <v>2122</v>
      </c>
      <c r="D922" s="260" t="s">
        <v>263</v>
      </c>
      <c r="E922" s="261" t="s">
        <v>2123</v>
      </c>
      <c r="F922" s="262" t="s">
        <v>2124</v>
      </c>
      <c r="G922" s="263" t="s">
        <v>2031</v>
      </c>
      <c r="H922" s="264">
        <v>1</v>
      </c>
      <c r="I922" s="265"/>
      <c r="J922" s="266">
        <f>ROUND(I922*H922,2)</f>
        <v>0</v>
      </c>
      <c r="K922" s="267"/>
      <c r="L922" s="268"/>
      <c r="M922" s="269" t="s">
        <v>1</v>
      </c>
      <c r="N922" s="270" t="s">
        <v>41</v>
      </c>
      <c r="O922" s="92"/>
      <c r="P922" s="223">
        <f>O922*H922</f>
        <v>0</v>
      </c>
      <c r="Q922" s="223">
        <v>0</v>
      </c>
      <c r="R922" s="223">
        <f>Q922*H922</f>
        <v>0</v>
      </c>
      <c r="S922" s="223">
        <v>0</v>
      </c>
      <c r="T922" s="224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25" t="s">
        <v>1379</v>
      </c>
      <c r="AT922" s="225" t="s">
        <v>263</v>
      </c>
      <c r="AU922" s="225" t="s">
        <v>83</v>
      </c>
      <c r="AY922" s="18" t="s">
        <v>147</v>
      </c>
      <c r="BE922" s="226">
        <f>IF(N922="základní",J922,0)</f>
        <v>0</v>
      </c>
      <c r="BF922" s="226">
        <f>IF(N922="snížená",J922,0)</f>
        <v>0</v>
      </c>
      <c r="BG922" s="226">
        <f>IF(N922="zákl. přenesená",J922,0)</f>
        <v>0</v>
      </c>
      <c r="BH922" s="226">
        <f>IF(N922="sníž. přenesená",J922,0)</f>
        <v>0</v>
      </c>
      <c r="BI922" s="226">
        <f>IF(N922="nulová",J922,0)</f>
        <v>0</v>
      </c>
      <c r="BJ922" s="18" t="s">
        <v>81</v>
      </c>
      <c r="BK922" s="226">
        <f>ROUND(I922*H922,2)</f>
        <v>0</v>
      </c>
      <c r="BL922" s="18" t="s">
        <v>480</v>
      </c>
      <c r="BM922" s="225" t="s">
        <v>2125</v>
      </c>
    </row>
    <row r="923" spans="1:65" s="2" customFormat="1" ht="16.5" customHeight="1">
      <c r="A923" s="39"/>
      <c r="B923" s="40"/>
      <c r="C923" s="260" t="s">
        <v>2126</v>
      </c>
      <c r="D923" s="260" t="s">
        <v>263</v>
      </c>
      <c r="E923" s="261" t="s">
        <v>2127</v>
      </c>
      <c r="F923" s="262" t="s">
        <v>2128</v>
      </c>
      <c r="G923" s="263" t="s">
        <v>2031</v>
      </c>
      <c r="H923" s="264">
        <v>5</v>
      </c>
      <c r="I923" s="265"/>
      <c r="J923" s="266">
        <f>ROUND(I923*H923,2)</f>
        <v>0</v>
      </c>
      <c r="K923" s="267"/>
      <c r="L923" s="268"/>
      <c r="M923" s="269" t="s">
        <v>1</v>
      </c>
      <c r="N923" s="270" t="s">
        <v>41</v>
      </c>
      <c r="O923" s="92"/>
      <c r="P923" s="223">
        <f>O923*H923</f>
        <v>0</v>
      </c>
      <c r="Q923" s="223">
        <v>0</v>
      </c>
      <c r="R923" s="223">
        <f>Q923*H923</f>
        <v>0</v>
      </c>
      <c r="S923" s="223">
        <v>0</v>
      </c>
      <c r="T923" s="224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25" t="s">
        <v>1379</v>
      </c>
      <c r="AT923" s="225" t="s">
        <v>263</v>
      </c>
      <c r="AU923" s="225" t="s">
        <v>83</v>
      </c>
      <c r="AY923" s="18" t="s">
        <v>147</v>
      </c>
      <c r="BE923" s="226">
        <f>IF(N923="základní",J923,0)</f>
        <v>0</v>
      </c>
      <c r="BF923" s="226">
        <f>IF(N923="snížená",J923,0)</f>
        <v>0</v>
      </c>
      <c r="BG923" s="226">
        <f>IF(N923="zákl. přenesená",J923,0)</f>
        <v>0</v>
      </c>
      <c r="BH923" s="226">
        <f>IF(N923="sníž. přenesená",J923,0)</f>
        <v>0</v>
      </c>
      <c r="BI923" s="226">
        <f>IF(N923="nulová",J923,0)</f>
        <v>0</v>
      </c>
      <c r="BJ923" s="18" t="s">
        <v>81</v>
      </c>
      <c r="BK923" s="226">
        <f>ROUND(I923*H923,2)</f>
        <v>0</v>
      </c>
      <c r="BL923" s="18" t="s">
        <v>480</v>
      </c>
      <c r="BM923" s="225" t="s">
        <v>2129</v>
      </c>
    </row>
    <row r="924" spans="1:65" s="2" customFormat="1" ht="16.5" customHeight="1">
      <c r="A924" s="39"/>
      <c r="B924" s="40"/>
      <c r="C924" s="260" t="s">
        <v>2130</v>
      </c>
      <c r="D924" s="260" t="s">
        <v>263</v>
      </c>
      <c r="E924" s="261" t="s">
        <v>2131</v>
      </c>
      <c r="F924" s="262" t="s">
        <v>2132</v>
      </c>
      <c r="G924" s="263" t="s">
        <v>2031</v>
      </c>
      <c r="H924" s="264">
        <v>1</v>
      </c>
      <c r="I924" s="265"/>
      <c r="J924" s="266">
        <f>ROUND(I924*H924,2)</f>
        <v>0</v>
      </c>
      <c r="K924" s="267"/>
      <c r="L924" s="268"/>
      <c r="M924" s="269" t="s">
        <v>1</v>
      </c>
      <c r="N924" s="270" t="s">
        <v>41</v>
      </c>
      <c r="O924" s="92"/>
      <c r="P924" s="223">
        <f>O924*H924</f>
        <v>0</v>
      </c>
      <c r="Q924" s="223">
        <v>0</v>
      </c>
      <c r="R924" s="223">
        <f>Q924*H924</f>
        <v>0</v>
      </c>
      <c r="S924" s="223">
        <v>0</v>
      </c>
      <c r="T924" s="224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25" t="s">
        <v>1379</v>
      </c>
      <c r="AT924" s="225" t="s">
        <v>263</v>
      </c>
      <c r="AU924" s="225" t="s">
        <v>83</v>
      </c>
      <c r="AY924" s="18" t="s">
        <v>147</v>
      </c>
      <c r="BE924" s="226">
        <f>IF(N924="základní",J924,0)</f>
        <v>0</v>
      </c>
      <c r="BF924" s="226">
        <f>IF(N924="snížená",J924,0)</f>
        <v>0</v>
      </c>
      <c r="BG924" s="226">
        <f>IF(N924="zákl. přenesená",J924,0)</f>
        <v>0</v>
      </c>
      <c r="BH924" s="226">
        <f>IF(N924="sníž. přenesená",J924,0)</f>
        <v>0</v>
      </c>
      <c r="BI924" s="226">
        <f>IF(N924="nulová",J924,0)</f>
        <v>0</v>
      </c>
      <c r="BJ924" s="18" t="s">
        <v>81</v>
      </c>
      <c r="BK924" s="226">
        <f>ROUND(I924*H924,2)</f>
        <v>0</v>
      </c>
      <c r="BL924" s="18" t="s">
        <v>480</v>
      </c>
      <c r="BM924" s="225" t="s">
        <v>2133</v>
      </c>
    </row>
    <row r="925" spans="1:65" s="2" customFormat="1" ht="16.5" customHeight="1">
      <c r="A925" s="39"/>
      <c r="B925" s="40"/>
      <c r="C925" s="260" t="s">
        <v>2134</v>
      </c>
      <c r="D925" s="260" t="s">
        <v>263</v>
      </c>
      <c r="E925" s="261" t="s">
        <v>2135</v>
      </c>
      <c r="F925" s="262" t="s">
        <v>2136</v>
      </c>
      <c r="G925" s="263" t="s">
        <v>368</v>
      </c>
      <c r="H925" s="264">
        <v>80</v>
      </c>
      <c r="I925" s="265"/>
      <c r="J925" s="266">
        <f>ROUND(I925*H925,2)</f>
        <v>0</v>
      </c>
      <c r="K925" s="267"/>
      <c r="L925" s="268"/>
      <c r="M925" s="269" t="s">
        <v>1</v>
      </c>
      <c r="N925" s="270" t="s">
        <v>41</v>
      </c>
      <c r="O925" s="92"/>
      <c r="P925" s="223">
        <f>O925*H925</f>
        <v>0</v>
      </c>
      <c r="Q925" s="223">
        <v>0</v>
      </c>
      <c r="R925" s="223">
        <f>Q925*H925</f>
        <v>0</v>
      </c>
      <c r="S925" s="223">
        <v>0</v>
      </c>
      <c r="T925" s="224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25" t="s">
        <v>1379</v>
      </c>
      <c r="AT925" s="225" t="s">
        <v>263</v>
      </c>
      <c r="AU925" s="225" t="s">
        <v>83</v>
      </c>
      <c r="AY925" s="18" t="s">
        <v>147</v>
      </c>
      <c r="BE925" s="226">
        <f>IF(N925="základní",J925,0)</f>
        <v>0</v>
      </c>
      <c r="BF925" s="226">
        <f>IF(N925="snížená",J925,0)</f>
        <v>0</v>
      </c>
      <c r="BG925" s="226">
        <f>IF(N925="zákl. přenesená",J925,0)</f>
        <v>0</v>
      </c>
      <c r="BH925" s="226">
        <f>IF(N925="sníž. přenesená",J925,0)</f>
        <v>0</v>
      </c>
      <c r="BI925" s="226">
        <f>IF(N925="nulová",J925,0)</f>
        <v>0</v>
      </c>
      <c r="BJ925" s="18" t="s">
        <v>81</v>
      </c>
      <c r="BK925" s="226">
        <f>ROUND(I925*H925,2)</f>
        <v>0</v>
      </c>
      <c r="BL925" s="18" t="s">
        <v>480</v>
      </c>
      <c r="BM925" s="225" t="s">
        <v>2137</v>
      </c>
    </row>
    <row r="926" spans="1:65" s="2" customFormat="1" ht="16.5" customHeight="1">
      <c r="A926" s="39"/>
      <c r="B926" s="40"/>
      <c r="C926" s="260" t="s">
        <v>2138</v>
      </c>
      <c r="D926" s="260" t="s">
        <v>263</v>
      </c>
      <c r="E926" s="261" t="s">
        <v>2139</v>
      </c>
      <c r="F926" s="262" t="s">
        <v>2140</v>
      </c>
      <c r="G926" s="263" t="s">
        <v>2031</v>
      </c>
      <c r="H926" s="264">
        <v>150</v>
      </c>
      <c r="I926" s="265"/>
      <c r="J926" s="266">
        <f>ROUND(I926*H926,2)</f>
        <v>0</v>
      </c>
      <c r="K926" s="267"/>
      <c r="L926" s="268"/>
      <c r="M926" s="269" t="s">
        <v>1</v>
      </c>
      <c r="N926" s="270" t="s">
        <v>41</v>
      </c>
      <c r="O926" s="92"/>
      <c r="P926" s="223">
        <f>O926*H926</f>
        <v>0</v>
      </c>
      <c r="Q926" s="223">
        <v>0</v>
      </c>
      <c r="R926" s="223">
        <f>Q926*H926</f>
        <v>0</v>
      </c>
      <c r="S926" s="223">
        <v>0</v>
      </c>
      <c r="T926" s="224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25" t="s">
        <v>1379</v>
      </c>
      <c r="AT926" s="225" t="s">
        <v>263</v>
      </c>
      <c r="AU926" s="225" t="s">
        <v>83</v>
      </c>
      <c r="AY926" s="18" t="s">
        <v>147</v>
      </c>
      <c r="BE926" s="226">
        <f>IF(N926="základní",J926,0)</f>
        <v>0</v>
      </c>
      <c r="BF926" s="226">
        <f>IF(N926="snížená",J926,0)</f>
        <v>0</v>
      </c>
      <c r="BG926" s="226">
        <f>IF(N926="zákl. přenesená",J926,0)</f>
        <v>0</v>
      </c>
      <c r="BH926" s="226">
        <f>IF(N926="sníž. přenesená",J926,0)</f>
        <v>0</v>
      </c>
      <c r="BI926" s="226">
        <f>IF(N926="nulová",J926,0)</f>
        <v>0</v>
      </c>
      <c r="BJ926" s="18" t="s">
        <v>81</v>
      </c>
      <c r="BK926" s="226">
        <f>ROUND(I926*H926,2)</f>
        <v>0</v>
      </c>
      <c r="BL926" s="18" t="s">
        <v>480</v>
      </c>
      <c r="BM926" s="225" t="s">
        <v>2141</v>
      </c>
    </row>
    <row r="927" spans="1:65" s="2" customFormat="1" ht="16.5" customHeight="1">
      <c r="A927" s="39"/>
      <c r="B927" s="40"/>
      <c r="C927" s="260" t="s">
        <v>2142</v>
      </c>
      <c r="D927" s="260" t="s">
        <v>263</v>
      </c>
      <c r="E927" s="261" t="s">
        <v>2143</v>
      </c>
      <c r="F927" s="262" t="s">
        <v>2144</v>
      </c>
      <c r="G927" s="263" t="s">
        <v>2031</v>
      </c>
      <c r="H927" s="264">
        <v>14</v>
      </c>
      <c r="I927" s="265"/>
      <c r="J927" s="266">
        <f>ROUND(I927*H927,2)</f>
        <v>0</v>
      </c>
      <c r="K927" s="267"/>
      <c r="L927" s="268"/>
      <c r="M927" s="269" t="s">
        <v>1</v>
      </c>
      <c r="N927" s="270" t="s">
        <v>41</v>
      </c>
      <c r="O927" s="92"/>
      <c r="P927" s="223">
        <f>O927*H927</f>
        <v>0</v>
      </c>
      <c r="Q927" s="223">
        <v>0</v>
      </c>
      <c r="R927" s="223">
        <f>Q927*H927</f>
        <v>0</v>
      </c>
      <c r="S927" s="223">
        <v>0</v>
      </c>
      <c r="T927" s="224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25" t="s">
        <v>1379</v>
      </c>
      <c r="AT927" s="225" t="s">
        <v>263</v>
      </c>
      <c r="AU927" s="225" t="s">
        <v>83</v>
      </c>
      <c r="AY927" s="18" t="s">
        <v>147</v>
      </c>
      <c r="BE927" s="226">
        <f>IF(N927="základní",J927,0)</f>
        <v>0</v>
      </c>
      <c r="BF927" s="226">
        <f>IF(N927="snížená",J927,0)</f>
        <v>0</v>
      </c>
      <c r="BG927" s="226">
        <f>IF(N927="zákl. přenesená",J927,0)</f>
        <v>0</v>
      </c>
      <c r="BH927" s="226">
        <f>IF(N927="sníž. přenesená",J927,0)</f>
        <v>0</v>
      </c>
      <c r="BI927" s="226">
        <f>IF(N927="nulová",J927,0)</f>
        <v>0</v>
      </c>
      <c r="BJ927" s="18" t="s">
        <v>81</v>
      </c>
      <c r="BK927" s="226">
        <f>ROUND(I927*H927,2)</f>
        <v>0</v>
      </c>
      <c r="BL927" s="18" t="s">
        <v>480</v>
      </c>
      <c r="BM927" s="225" t="s">
        <v>2145</v>
      </c>
    </row>
    <row r="928" spans="1:65" s="2" customFormat="1" ht="16.5" customHeight="1">
      <c r="A928" s="39"/>
      <c r="B928" s="40"/>
      <c r="C928" s="260" t="s">
        <v>2146</v>
      </c>
      <c r="D928" s="260" t="s">
        <v>263</v>
      </c>
      <c r="E928" s="261" t="s">
        <v>2147</v>
      </c>
      <c r="F928" s="262" t="s">
        <v>2148</v>
      </c>
      <c r="G928" s="263" t="s">
        <v>2031</v>
      </c>
      <c r="H928" s="264">
        <v>3</v>
      </c>
      <c r="I928" s="265"/>
      <c r="J928" s="266">
        <f>ROUND(I928*H928,2)</f>
        <v>0</v>
      </c>
      <c r="K928" s="267"/>
      <c r="L928" s="268"/>
      <c r="M928" s="269" t="s">
        <v>1</v>
      </c>
      <c r="N928" s="270" t="s">
        <v>41</v>
      </c>
      <c r="O928" s="92"/>
      <c r="P928" s="223">
        <f>O928*H928</f>
        <v>0</v>
      </c>
      <c r="Q928" s="223">
        <v>0</v>
      </c>
      <c r="R928" s="223">
        <f>Q928*H928</f>
        <v>0</v>
      </c>
      <c r="S928" s="223">
        <v>0</v>
      </c>
      <c r="T928" s="224">
        <f>S928*H928</f>
        <v>0</v>
      </c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R928" s="225" t="s">
        <v>1379</v>
      </c>
      <c r="AT928" s="225" t="s">
        <v>263</v>
      </c>
      <c r="AU928" s="225" t="s">
        <v>83</v>
      </c>
      <c r="AY928" s="18" t="s">
        <v>147</v>
      </c>
      <c r="BE928" s="226">
        <f>IF(N928="základní",J928,0)</f>
        <v>0</v>
      </c>
      <c r="BF928" s="226">
        <f>IF(N928="snížená",J928,0)</f>
        <v>0</v>
      </c>
      <c r="BG928" s="226">
        <f>IF(N928="zákl. přenesená",J928,0)</f>
        <v>0</v>
      </c>
      <c r="BH928" s="226">
        <f>IF(N928="sníž. přenesená",J928,0)</f>
        <v>0</v>
      </c>
      <c r="BI928" s="226">
        <f>IF(N928="nulová",J928,0)</f>
        <v>0</v>
      </c>
      <c r="BJ928" s="18" t="s">
        <v>81</v>
      </c>
      <c r="BK928" s="226">
        <f>ROUND(I928*H928,2)</f>
        <v>0</v>
      </c>
      <c r="BL928" s="18" t="s">
        <v>480</v>
      </c>
      <c r="BM928" s="225" t="s">
        <v>2149</v>
      </c>
    </row>
    <row r="929" spans="1:65" s="2" customFormat="1" ht="16.5" customHeight="1">
      <c r="A929" s="39"/>
      <c r="B929" s="40"/>
      <c r="C929" s="260" t="s">
        <v>2150</v>
      </c>
      <c r="D929" s="260" t="s">
        <v>263</v>
      </c>
      <c r="E929" s="261" t="s">
        <v>2151</v>
      </c>
      <c r="F929" s="262" t="s">
        <v>2152</v>
      </c>
      <c r="G929" s="263" t="s">
        <v>2031</v>
      </c>
      <c r="H929" s="264">
        <v>8</v>
      </c>
      <c r="I929" s="265"/>
      <c r="J929" s="266">
        <f>ROUND(I929*H929,2)</f>
        <v>0</v>
      </c>
      <c r="K929" s="267"/>
      <c r="L929" s="268"/>
      <c r="M929" s="269" t="s">
        <v>1</v>
      </c>
      <c r="N929" s="270" t="s">
        <v>41</v>
      </c>
      <c r="O929" s="92"/>
      <c r="P929" s="223">
        <f>O929*H929</f>
        <v>0</v>
      </c>
      <c r="Q929" s="223">
        <v>0</v>
      </c>
      <c r="R929" s="223">
        <f>Q929*H929</f>
        <v>0</v>
      </c>
      <c r="S929" s="223">
        <v>0</v>
      </c>
      <c r="T929" s="224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25" t="s">
        <v>1379</v>
      </c>
      <c r="AT929" s="225" t="s">
        <v>263</v>
      </c>
      <c r="AU929" s="225" t="s">
        <v>83</v>
      </c>
      <c r="AY929" s="18" t="s">
        <v>147</v>
      </c>
      <c r="BE929" s="226">
        <f>IF(N929="základní",J929,0)</f>
        <v>0</v>
      </c>
      <c r="BF929" s="226">
        <f>IF(N929="snížená",J929,0)</f>
        <v>0</v>
      </c>
      <c r="BG929" s="226">
        <f>IF(N929="zákl. přenesená",J929,0)</f>
        <v>0</v>
      </c>
      <c r="BH929" s="226">
        <f>IF(N929="sníž. přenesená",J929,0)</f>
        <v>0</v>
      </c>
      <c r="BI929" s="226">
        <f>IF(N929="nulová",J929,0)</f>
        <v>0</v>
      </c>
      <c r="BJ929" s="18" t="s">
        <v>81</v>
      </c>
      <c r="BK929" s="226">
        <f>ROUND(I929*H929,2)</f>
        <v>0</v>
      </c>
      <c r="BL929" s="18" t="s">
        <v>480</v>
      </c>
      <c r="BM929" s="225" t="s">
        <v>2153</v>
      </c>
    </row>
    <row r="930" spans="1:65" s="2" customFormat="1" ht="16.5" customHeight="1">
      <c r="A930" s="39"/>
      <c r="B930" s="40"/>
      <c r="C930" s="260" t="s">
        <v>2154</v>
      </c>
      <c r="D930" s="260" t="s">
        <v>263</v>
      </c>
      <c r="E930" s="261" t="s">
        <v>2155</v>
      </c>
      <c r="F930" s="262" t="s">
        <v>2156</v>
      </c>
      <c r="G930" s="263" t="s">
        <v>2031</v>
      </c>
      <c r="H930" s="264">
        <v>12</v>
      </c>
      <c r="I930" s="265"/>
      <c r="J930" s="266">
        <f>ROUND(I930*H930,2)</f>
        <v>0</v>
      </c>
      <c r="K930" s="267"/>
      <c r="L930" s="268"/>
      <c r="M930" s="269" t="s">
        <v>1</v>
      </c>
      <c r="N930" s="270" t="s">
        <v>41</v>
      </c>
      <c r="O930" s="92"/>
      <c r="P930" s="223">
        <f>O930*H930</f>
        <v>0</v>
      </c>
      <c r="Q930" s="223">
        <v>0</v>
      </c>
      <c r="R930" s="223">
        <f>Q930*H930</f>
        <v>0</v>
      </c>
      <c r="S930" s="223">
        <v>0</v>
      </c>
      <c r="T930" s="224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25" t="s">
        <v>1379</v>
      </c>
      <c r="AT930" s="225" t="s">
        <v>263</v>
      </c>
      <c r="AU930" s="225" t="s">
        <v>83</v>
      </c>
      <c r="AY930" s="18" t="s">
        <v>147</v>
      </c>
      <c r="BE930" s="226">
        <f>IF(N930="základní",J930,0)</f>
        <v>0</v>
      </c>
      <c r="BF930" s="226">
        <f>IF(N930="snížená",J930,0)</f>
        <v>0</v>
      </c>
      <c r="BG930" s="226">
        <f>IF(N930="zákl. přenesená",J930,0)</f>
        <v>0</v>
      </c>
      <c r="BH930" s="226">
        <f>IF(N930="sníž. přenesená",J930,0)</f>
        <v>0</v>
      </c>
      <c r="BI930" s="226">
        <f>IF(N930="nulová",J930,0)</f>
        <v>0</v>
      </c>
      <c r="BJ930" s="18" t="s">
        <v>81</v>
      </c>
      <c r="BK930" s="226">
        <f>ROUND(I930*H930,2)</f>
        <v>0</v>
      </c>
      <c r="BL930" s="18" t="s">
        <v>480</v>
      </c>
      <c r="BM930" s="225" t="s">
        <v>2157</v>
      </c>
    </row>
    <row r="931" spans="1:65" s="2" customFormat="1" ht="16.5" customHeight="1">
      <c r="A931" s="39"/>
      <c r="B931" s="40"/>
      <c r="C931" s="260" t="s">
        <v>2158</v>
      </c>
      <c r="D931" s="260" t="s">
        <v>263</v>
      </c>
      <c r="E931" s="261" t="s">
        <v>2159</v>
      </c>
      <c r="F931" s="262" t="s">
        <v>2160</v>
      </c>
      <c r="G931" s="263" t="s">
        <v>2031</v>
      </c>
      <c r="H931" s="264">
        <v>4</v>
      </c>
      <c r="I931" s="265"/>
      <c r="J931" s="266">
        <f>ROUND(I931*H931,2)</f>
        <v>0</v>
      </c>
      <c r="K931" s="267"/>
      <c r="L931" s="268"/>
      <c r="M931" s="269" t="s">
        <v>1</v>
      </c>
      <c r="N931" s="270" t="s">
        <v>41</v>
      </c>
      <c r="O931" s="92"/>
      <c r="P931" s="223">
        <f>O931*H931</f>
        <v>0</v>
      </c>
      <c r="Q931" s="223">
        <v>0</v>
      </c>
      <c r="R931" s="223">
        <f>Q931*H931</f>
        <v>0</v>
      </c>
      <c r="S931" s="223">
        <v>0</v>
      </c>
      <c r="T931" s="224">
        <f>S931*H931</f>
        <v>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25" t="s">
        <v>1379</v>
      </c>
      <c r="AT931" s="225" t="s">
        <v>263</v>
      </c>
      <c r="AU931" s="225" t="s">
        <v>83</v>
      </c>
      <c r="AY931" s="18" t="s">
        <v>147</v>
      </c>
      <c r="BE931" s="226">
        <f>IF(N931="základní",J931,0)</f>
        <v>0</v>
      </c>
      <c r="BF931" s="226">
        <f>IF(N931="snížená",J931,0)</f>
        <v>0</v>
      </c>
      <c r="BG931" s="226">
        <f>IF(N931="zákl. přenesená",J931,0)</f>
        <v>0</v>
      </c>
      <c r="BH931" s="226">
        <f>IF(N931="sníž. přenesená",J931,0)</f>
        <v>0</v>
      </c>
      <c r="BI931" s="226">
        <f>IF(N931="nulová",J931,0)</f>
        <v>0</v>
      </c>
      <c r="BJ931" s="18" t="s">
        <v>81</v>
      </c>
      <c r="BK931" s="226">
        <f>ROUND(I931*H931,2)</f>
        <v>0</v>
      </c>
      <c r="BL931" s="18" t="s">
        <v>480</v>
      </c>
      <c r="BM931" s="225" t="s">
        <v>2161</v>
      </c>
    </row>
    <row r="932" spans="1:65" s="2" customFormat="1" ht="16.5" customHeight="1">
      <c r="A932" s="39"/>
      <c r="B932" s="40"/>
      <c r="C932" s="260" t="s">
        <v>2162</v>
      </c>
      <c r="D932" s="260" t="s">
        <v>263</v>
      </c>
      <c r="E932" s="261" t="s">
        <v>2163</v>
      </c>
      <c r="F932" s="262" t="s">
        <v>2164</v>
      </c>
      <c r="G932" s="263" t="s">
        <v>2031</v>
      </c>
      <c r="H932" s="264">
        <v>4</v>
      </c>
      <c r="I932" s="265"/>
      <c r="J932" s="266">
        <f>ROUND(I932*H932,2)</f>
        <v>0</v>
      </c>
      <c r="K932" s="267"/>
      <c r="L932" s="268"/>
      <c r="M932" s="269" t="s">
        <v>1</v>
      </c>
      <c r="N932" s="270" t="s">
        <v>41</v>
      </c>
      <c r="O932" s="92"/>
      <c r="P932" s="223">
        <f>O932*H932</f>
        <v>0</v>
      </c>
      <c r="Q932" s="223">
        <v>0</v>
      </c>
      <c r="R932" s="223">
        <f>Q932*H932</f>
        <v>0</v>
      </c>
      <c r="S932" s="223">
        <v>0</v>
      </c>
      <c r="T932" s="224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25" t="s">
        <v>1379</v>
      </c>
      <c r="AT932" s="225" t="s">
        <v>263</v>
      </c>
      <c r="AU932" s="225" t="s">
        <v>83</v>
      </c>
      <c r="AY932" s="18" t="s">
        <v>147</v>
      </c>
      <c r="BE932" s="226">
        <f>IF(N932="základní",J932,0)</f>
        <v>0</v>
      </c>
      <c r="BF932" s="226">
        <f>IF(N932="snížená",J932,0)</f>
        <v>0</v>
      </c>
      <c r="BG932" s="226">
        <f>IF(N932="zákl. přenesená",J932,0)</f>
        <v>0</v>
      </c>
      <c r="BH932" s="226">
        <f>IF(N932="sníž. přenesená",J932,0)</f>
        <v>0</v>
      </c>
      <c r="BI932" s="226">
        <f>IF(N932="nulová",J932,0)</f>
        <v>0</v>
      </c>
      <c r="BJ932" s="18" t="s">
        <v>81</v>
      </c>
      <c r="BK932" s="226">
        <f>ROUND(I932*H932,2)</f>
        <v>0</v>
      </c>
      <c r="BL932" s="18" t="s">
        <v>480</v>
      </c>
      <c r="BM932" s="225" t="s">
        <v>2165</v>
      </c>
    </row>
    <row r="933" spans="1:65" s="2" customFormat="1" ht="16.5" customHeight="1">
      <c r="A933" s="39"/>
      <c r="B933" s="40"/>
      <c r="C933" s="260" t="s">
        <v>2166</v>
      </c>
      <c r="D933" s="260" t="s">
        <v>263</v>
      </c>
      <c r="E933" s="261" t="s">
        <v>2167</v>
      </c>
      <c r="F933" s="262" t="s">
        <v>2168</v>
      </c>
      <c r="G933" s="263" t="s">
        <v>2031</v>
      </c>
      <c r="H933" s="264">
        <v>4</v>
      </c>
      <c r="I933" s="265"/>
      <c r="J933" s="266">
        <f>ROUND(I933*H933,2)</f>
        <v>0</v>
      </c>
      <c r="K933" s="267"/>
      <c r="L933" s="268"/>
      <c r="M933" s="269" t="s">
        <v>1</v>
      </c>
      <c r="N933" s="270" t="s">
        <v>41</v>
      </c>
      <c r="O933" s="92"/>
      <c r="P933" s="223">
        <f>O933*H933</f>
        <v>0</v>
      </c>
      <c r="Q933" s="223">
        <v>0</v>
      </c>
      <c r="R933" s="223">
        <f>Q933*H933</f>
        <v>0</v>
      </c>
      <c r="S933" s="223">
        <v>0</v>
      </c>
      <c r="T933" s="224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25" t="s">
        <v>1379</v>
      </c>
      <c r="AT933" s="225" t="s">
        <v>263</v>
      </c>
      <c r="AU933" s="225" t="s">
        <v>83</v>
      </c>
      <c r="AY933" s="18" t="s">
        <v>147</v>
      </c>
      <c r="BE933" s="226">
        <f>IF(N933="základní",J933,0)</f>
        <v>0</v>
      </c>
      <c r="BF933" s="226">
        <f>IF(N933="snížená",J933,0)</f>
        <v>0</v>
      </c>
      <c r="BG933" s="226">
        <f>IF(N933="zákl. přenesená",J933,0)</f>
        <v>0</v>
      </c>
      <c r="BH933" s="226">
        <f>IF(N933="sníž. přenesená",J933,0)</f>
        <v>0</v>
      </c>
      <c r="BI933" s="226">
        <f>IF(N933="nulová",J933,0)</f>
        <v>0</v>
      </c>
      <c r="BJ933" s="18" t="s">
        <v>81</v>
      </c>
      <c r="BK933" s="226">
        <f>ROUND(I933*H933,2)</f>
        <v>0</v>
      </c>
      <c r="BL933" s="18" t="s">
        <v>480</v>
      </c>
      <c r="BM933" s="225" t="s">
        <v>2169</v>
      </c>
    </row>
    <row r="934" spans="1:65" s="2" customFormat="1" ht="16.5" customHeight="1">
      <c r="A934" s="39"/>
      <c r="B934" s="40"/>
      <c r="C934" s="260" t="s">
        <v>2170</v>
      </c>
      <c r="D934" s="260" t="s">
        <v>263</v>
      </c>
      <c r="E934" s="261" t="s">
        <v>2171</v>
      </c>
      <c r="F934" s="262" t="s">
        <v>2172</v>
      </c>
      <c r="G934" s="263" t="s">
        <v>2031</v>
      </c>
      <c r="H934" s="264">
        <v>1</v>
      </c>
      <c r="I934" s="265"/>
      <c r="J934" s="266">
        <f>ROUND(I934*H934,2)</f>
        <v>0</v>
      </c>
      <c r="K934" s="267"/>
      <c r="L934" s="268"/>
      <c r="M934" s="269" t="s">
        <v>1</v>
      </c>
      <c r="N934" s="270" t="s">
        <v>41</v>
      </c>
      <c r="O934" s="92"/>
      <c r="P934" s="223">
        <f>O934*H934</f>
        <v>0</v>
      </c>
      <c r="Q934" s="223">
        <v>0</v>
      </c>
      <c r="R934" s="223">
        <f>Q934*H934</f>
        <v>0</v>
      </c>
      <c r="S934" s="223">
        <v>0</v>
      </c>
      <c r="T934" s="224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25" t="s">
        <v>1379</v>
      </c>
      <c r="AT934" s="225" t="s">
        <v>263</v>
      </c>
      <c r="AU934" s="225" t="s">
        <v>83</v>
      </c>
      <c r="AY934" s="18" t="s">
        <v>147</v>
      </c>
      <c r="BE934" s="226">
        <f>IF(N934="základní",J934,0)</f>
        <v>0</v>
      </c>
      <c r="BF934" s="226">
        <f>IF(N934="snížená",J934,0)</f>
        <v>0</v>
      </c>
      <c r="BG934" s="226">
        <f>IF(N934="zákl. přenesená",J934,0)</f>
        <v>0</v>
      </c>
      <c r="BH934" s="226">
        <f>IF(N934="sníž. přenesená",J934,0)</f>
        <v>0</v>
      </c>
      <c r="BI934" s="226">
        <f>IF(N934="nulová",J934,0)</f>
        <v>0</v>
      </c>
      <c r="BJ934" s="18" t="s">
        <v>81</v>
      </c>
      <c r="BK934" s="226">
        <f>ROUND(I934*H934,2)</f>
        <v>0</v>
      </c>
      <c r="BL934" s="18" t="s">
        <v>480</v>
      </c>
      <c r="BM934" s="225" t="s">
        <v>2173</v>
      </c>
    </row>
    <row r="935" spans="1:65" s="2" customFormat="1" ht="16.5" customHeight="1">
      <c r="A935" s="39"/>
      <c r="B935" s="40"/>
      <c r="C935" s="260" t="s">
        <v>2174</v>
      </c>
      <c r="D935" s="260" t="s">
        <v>263</v>
      </c>
      <c r="E935" s="261" t="s">
        <v>2175</v>
      </c>
      <c r="F935" s="262" t="s">
        <v>2176</v>
      </c>
      <c r="G935" s="263" t="s">
        <v>2177</v>
      </c>
      <c r="H935" s="264">
        <v>80</v>
      </c>
      <c r="I935" s="265"/>
      <c r="J935" s="266">
        <f>ROUND(I935*H935,2)</f>
        <v>0</v>
      </c>
      <c r="K935" s="267"/>
      <c r="L935" s="268"/>
      <c r="M935" s="269" t="s">
        <v>1</v>
      </c>
      <c r="N935" s="270" t="s">
        <v>41</v>
      </c>
      <c r="O935" s="92"/>
      <c r="P935" s="223">
        <f>O935*H935</f>
        <v>0</v>
      </c>
      <c r="Q935" s="223">
        <v>0</v>
      </c>
      <c r="R935" s="223">
        <f>Q935*H935</f>
        <v>0</v>
      </c>
      <c r="S935" s="223">
        <v>0</v>
      </c>
      <c r="T935" s="224">
        <f>S935*H935</f>
        <v>0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25" t="s">
        <v>1379</v>
      </c>
      <c r="AT935" s="225" t="s">
        <v>263</v>
      </c>
      <c r="AU935" s="225" t="s">
        <v>83</v>
      </c>
      <c r="AY935" s="18" t="s">
        <v>147</v>
      </c>
      <c r="BE935" s="226">
        <f>IF(N935="základní",J935,0)</f>
        <v>0</v>
      </c>
      <c r="BF935" s="226">
        <f>IF(N935="snížená",J935,0)</f>
        <v>0</v>
      </c>
      <c r="BG935" s="226">
        <f>IF(N935="zákl. přenesená",J935,0)</f>
        <v>0</v>
      </c>
      <c r="BH935" s="226">
        <f>IF(N935="sníž. přenesená",J935,0)</f>
        <v>0</v>
      </c>
      <c r="BI935" s="226">
        <f>IF(N935="nulová",J935,0)</f>
        <v>0</v>
      </c>
      <c r="BJ935" s="18" t="s">
        <v>81</v>
      </c>
      <c r="BK935" s="226">
        <f>ROUND(I935*H935,2)</f>
        <v>0</v>
      </c>
      <c r="BL935" s="18" t="s">
        <v>480</v>
      </c>
      <c r="BM935" s="225" t="s">
        <v>2178</v>
      </c>
    </row>
    <row r="936" spans="1:65" s="2" customFormat="1" ht="16.5" customHeight="1">
      <c r="A936" s="39"/>
      <c r="B936" s="40"/>
      <c r="C936" s="260" t="s">
        <v>2179</v>
      </c>
      <c r="D936" s="260" t="s">
        <v>263</v>
      </c>
      <c r="E936" s="261" t="s">
        <v>2180</v>
      </c>
      <c r="F936" s="262" t="s">
        <v>2181</v>
      </c>
      <c r="G936" s="263" t="s">
        <v>2031</v>
      </c>
      <c r="H936" s="264">
        <v>55</v>
      </c>
      <c r="I936" s="265"/>
      <c r="J936" s="266">
        <f>ROUND(I936*H936,2)</f>
        <v>0</v>
      </c>
      <c r="K936" s="267"/>
      <c r="L936" s="268"/>
      <c r="M936" s="269" t="s">
        <v>1</v>
      </c>
      <c r="N936" s="270" t="s">
        <v>41</v>
      </c>
      <c r="O936" s="92"/>
      <c r="P936" s="223">
        <f>O936*H936</f>
        <v>0</v>
      </c>
      <c r="Q936" s="223">
        <v>0</v>
      </c>
      <c r="R936" s="223">
        <f>Q936*H936</f>
        <v>0</v>
      </c>
      <c r="S936" s="223">
        <v>0</v>
      </c>
      <c r="T936" s="224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25" t="s">
        <v>1379</v>
      </c>
      <c r="AT936" s="225" t="s">
        <v>263</v>
      </c>
      <c r="AU936" s="225" t="s">
        <v>83</v>
      </c>
      <c r="AY936" s="18" t="s">
        <v>147</v>
      </c>
      <c r="BE936" s="226">
        <f>IF(N936="základní",J936,0)</f>
        <v>0</v>
      </c>
      <c r="BF936" s="226">
        <f>IF(N936="snížená",J936,0)</f>
        <v>0</v>
      </c>
      <c r="BG936" s="226">
        <f>IF(N936="zákl. přenesená",J936,0)</f>
        <v>0</v>
      </c>
      <c r="BH936" s="226">
        <f>IF(N936="sníž. přenesená",J936,0)</f>
        <v>0</v>
      </c>
      <c r="BI936" s="226">
        <f>IF(N936="nulová",J936,0)</f>
        <v>0</v>
      </c>
      <c r="BJ936" s="18" t="s">
        <v>81</v>
      </c>
      <c r="BK936" s="226">
        <f>ROUND(I936*H936,2)</f>
        <v>0</v>
      </c>
      <c r="BL936" s="18" t="s">
        <v>480</v>
      </c>
      <c r="BM936" s="225" t="s">
        <v>2182</v>
      </c>
    </row>
    <row r="937" spans="1:65" s="2" customFormat="1" ht="16.5" customHeight="1">
      <c r="A937" s="39"/>
      <c r="B937" s="40"/>
      <c r="C937" s="260" t="s">
        <v>2183</v>
      </c>
      <c r="D937" s="260" t="s">
        <v>263</v>
      </c>
      <c r="E937" s="261" t="s">
        <v>2184</v>
      </c>
      <c r="F937" s="262" t="s">
        <v>2185</v>
      </c>
      <c r="G937" s="263" t="s">
        <v>368</v>
      </c>
      <c r="H937" s="264">
        <v>3</v>
      </c>
      <c r="I937" s="265"/>
      <c r="J937" s="266">
        <f>ROUND(I937*H937,2)</f>
        <v>0</v>
      </c>
      <c r="K937" s="267"/>
      <c r="L937" s="268"/>
      <c r="M937" s="269" t="s">
        <v>1</v>
      </c>
      <c r="N937" s="270" t="s">
        <v>41</v>
      </c>
      <c r="O937" s="92"/>
      <c r="P937" s="223">
        <f>O937*H937</f>
        <v>0</v>
      </c>
      <c r="Q937" s="223">
        <v>0</v>
      </c>
      <c r="R937" s="223">
        <f>Q937*H937</f>
        <v>0</v>
      </c>
      <c r="S937" s="223">
        <v>0</v>
      </c>
      <c r="T937" s="224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25" t="s">
        <v>1379</v>
      </c>
      <c r="AT937" s="225" t="s">
        <v>263</v>
      </c>
      <c r="AU937" s="225" t="s">
        <v>83</v>
      </c>
      <c r="AY937" s="18" t="s">
        <v>147</v>
      </c>
      <c r="BE937" s="226">
        <f>IF(N937="základní",J937,0)</f>
        <v>0</v>
      </c>
      <c r="BF937" s="226">
        <f>IF(N937="snížená",J937,0)</f>
        <v>0</v>
      </c>
      <c r="BG937" s="226">
        <f>IF(N937="zákl. přenesená",J937,0)</f>
        <v>0</v>
      </c>
      <c r="BH937" s="226">
        <f>IF(N937="sníž. přenesená",J937,0)</f>
        <v>0</v>
      </c>
      <c r="BI937" s="226">
        <f>IF(N937="nulová",J937,0)</f>
        <v>0</v>
      </c>
      <c r="BJ937" s="18" t="s">
        <v>81</v>
      </c>
      <c r="BK937" s="226">
        <f>ROUND(I937*H937,2)</f>
        <v>0</v>
      </c>
      <c r="BL937" s="18" t="s">
        <v>480</v>
      </c>
      <c r="BM937" s="225" t="s">
        <v>2186</v>
      </c>
    </row>
    <row r="938" spans="1:65" s="2" customFormat="1" ht="16.5" customHeight="1">
      <c r="A938" s="39"/>
      <c r="B938" s="40"/>
      <c r="C938" s="260" t="s">
        <v>2187</v>
      </c>
      <c r="D938" s="260" t="s">
        <v>263</v>
      </c>
      <c r="E938" s="261" t="s">
        <v>2188</v>
      </c>
      <c r="F938" s="262" t="s">
        <v>2189</v>
      </c>
      <c r="G938" s="263" t="s">
        <v>2031</v>
      </c>
      <c r="H938" s="264">
        <v>1</v>
      </c>
      <c r="I938" s="265"/>
      <c r="J938" s="266">
        <f>ROUND(I938*H938,2)</f>
        <v>0</v>
      </c>
      <c r="K938" s="267"/>
      <c r="L938" s="268"/>
      <c r="M938" s="269" t="s">
        <v>1</v>
      </c>
      <c r="N938" s="270" t="s">
        <v>41</v>
      </c>
      <c r="O938" s="92"/>
      <c r="P938" s="223">
        <f>O938*H938</f>
        <v>0</v>
      </c>
      <c r="Q938" s="223">
        <v>0</v>
      </c>
      <c r="R938" s="223">
        <f>Q938*H938</f>
        <v>0</v>
      </c>
      <c r="S938" s="223">
        <v>0</v>
      </c>
      <c r="T938" s="224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25" t="s">
        <v>1379</v>
      </c>
      <c r="AT938" s="225" t="s">
        <v>263</v>
      </c>
      <c r="AU938" s="225" t="s">
        <v>83</v>
      </c>
      <c r="AY938" s="18" t="s">
        <v>147</v>
      </c>
      <c r="BE938" s="226">
        <f>IF(N938="základní",J938,0)</f>
        <v>0</v>
      </c>
      <c r="BF938" s="226">
        <f>IF(N938="snížená",J938,0)</f>
        <v>0</v>
      </c>
      <c r="BG938" s="226">
        <f>IF(N938="zákl. přenesená",J938,0)</f>
        <v>0</v>
      </c>
      <c r="BH938" s="226">
        <f>IF(N938="sníž. přenesená",J938,0)</f>
        <v>0</v>
      </c>
      <c r="BI938" s="226">
        <f>IF(N938="nulová",J938,0)</f>
        <v>0</v>
      </c>
      <c r="BJ938" s="18" t="s">
        <v>81</v>
      </c>
      <c r="BK938" s="226">
        <f>ROUND(I938*H938,2)</f>
        <v>0</v>
      </c>
      <c r="BL938" s="18" t="s">
        <v>480</v>
      </c>
      <c r="BM938" s="225" t="s">
        <v>2190</v>
      </c>
    </row>
    <row r="939" spans="1:65" s="2" customFormat="1" ht="16.5" customHeight="1">
      <c r="A939" s="39"/>
      <c r="B939" s="40"/>
      <c r="C939" s="260" t="s">
        <v>2191</v>
      </c>
      <c r="D939" s="260" t="s">
        <v>263</v>
      </c>
      <c r="E939" s="261" t="s">
        <v>2192</v>
      </c>
      <c r="F939" s="262" t="s">
        <v>2193</v>
      </c>
      <c r="G939" s="263" t="s">
        <v>2056</v>
      </c>
      <c r="H939" s="264">
        <v>1</v>
      </c>
      <c r="I939" s="265"/>
      <c r="J939" s="266">
        <f>ROUND(I939*H939,2)</f>
        <v>0</v>
      </c>
      <c r="K939" s="267"/>
      <c r="L939" s="268"/>
      <c r="M939" s="269" t="s">
        <v>1</v>
      </c>
      <c r="N939" s="270" t="s">
        <v>41</v>
      </c>
      <c r="O939" s="92"/>
      <c r="P939" s="223">
        <f>O939*H939</f>
        <v>0</v>
      </c>
      <c r="Q939" s="223">
        <v>0</v>
      </c>
      <c r="R939" s="223">
        <f>Q939*H939</f>
        <v>0</v>
      </c>
      <c r="S939" s="223">
        <v>0</v>
      </c>
      <c r="T939" s="224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25" t="s">
        <v>1379</v>
      </c>
      <c r="AT939" s="225" t="s">
        <v>263</v>
      </c>
      <c r="AU939" s="225" t="s">
        <v>83</v>
      </c>
      <c r="AY939" s="18" t="s">
        <v>147</v>
      </c>
      <c r="BE939" s="226">
        <f>IF(N939="základní",J939,0)</f>
        <v>0</v>
      </c>
      <c r="BF939" s="226">
        <f>IF(N939="snížená",J939,0)</f>
        <v>0</v>
      </c>
      <c r="BG939" s="226">
        <f>IF(N939="zákl. přenesená",J939,0)</f>
        <v>0</v>
      </c>
      <c r="BH939" s="226">
        <f>IF(N939="sníž. přenesená",J939,0)</f>
        <v>0</v>
      </c>
      <c r="BI939" s="226">
        <f>IF(N939="nulová",J939,0)</f>
        <v>0</v>
      </c>
      <c r="BJ939" s="18" t="s">
        <v>81</v>
      </c>
      <c r="BK939" s="226">
        <f>ROUND(I939*H939,2)</f>
        <v>0</v>
      </c>
      <c r="BL939" s="18" t="s">
        <v>480</v>
      </c>
      <c r="BM939" s="225" t="s">
        <v>2194</v>
      </c>
    </row>
    <row r="940" spans="1:65" s="2" customFormat="1" ht="16.5" customHeight="1">
      <c r="A940" s="39"/>
      <c r="B940" s="40"/>
      <c r="C940" s="260" t="s">
        <v>2195</v>
      </c>
      <c r="D940" s="260" t="s">
        <v>263</v>
      </c>
      <c r="E940" s="261" t="s">
        <v>2196</v>
      </c>
      <c r="F940" s="262" t="s">
        <v>2197</v>
      </c>
      <c r="G940" s="263" t="s">
        <v>2031</v>
      </c>
      <c r="H940" s="264">
        <v>2</v>
      </c>
      <c r="I940" s="265"/>
      <c r="J940" s="266">
        <f>ROUND(I940*H940,2)</f>
        <v>0</v>
      </c>
      <c r="K940" s="267"/>
      <c r="L940" s="268"/>
      <c r="M940" s="269" t="s">
        <v>1</v>
      </c>
      <c r="N940" s="270" t="s">
        <v>41</v>
      </c>
      <c r="O940" s="92"/>
      <c r="P940" s="223">
        <f>O940*H940</f>
        <v>0</v>
      </c>
      <c r="Q940" s="223">
        <v>0</v>
      </c>
      <c r="R940" s="223">
        <f>Q940*H940</f>
        <v>0</v>
      </c>
      <c r="S940" s="223">
        <v>0</v>
      </c>
      <c r="T940" s="224">
        <f>S940*H940</f>
        <v>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25" t="s">
        <v>1379</v>
      </c>
      <c r="AT940" s="225" t="s">
        <v>263</v>
      </c>
      <c r="AU940" s="225" t="s">
        <v>83</v>
      </c>
      <c r="AY940" s="18" t="s">
        <v>147</v>
      </c>
      <c r="BE940" s="226">
        <f>IF(N940="základní",J940,0)</f>
        <v>0</v>
      </c>
      <c r="BF940" s="226">
        <f>IF(N940="snížená",J940,0)</f>
        <v>0</v>
      </c>
      <c r="BG940" s="226">
        <f>IF(N940="zákl. přenesená",J940,0)</f>
        <v>0</v>
      </c>
      <c r="BH940" s="226">
        <f>IF(N940="sníž. přenesená",J940,0)</f>
        <v>0</v>
      </c>
      <c r="BI940" s="226">
        <f>IF(N940="nulová",J940,0)</f>
        <v>0</v>
      </c>
      <c r="BJ940" s="18" t="s">
        <v>81</v>
      </c>
      <c r="BK940" s="226">
        <f>ROUND(I940*H940,2)</f>
        <v>0</v>
      </c>
      <c r="BL940" s="18" t="s">
        <v>480</v>
      </c>
      <c r="BM940" s="225" t="s">
        <v>2198</v>
      </c>
    </row>
    <row r="941" spans="1:65" s="2" customFormat="1" ht="16.5" customHeight="1">
      <c r="A941" s="39"/>
      <c r="B941" s="40"/>
      <c r="C941" s="260" t="s">
        <v>2199</v>
      </c>
      <c r="D941" s="260" t="s">
        <v>263</v>
      </c>
      <c r="E941" s="261" t="s">
        <v>2200</v>
      </c>
      <c r="F941" s="262" t="s">
        <v>2201</v>
      </c>
      <c r="G941" s="263" t="s">
        <v>368</v>
      </c>
      <c r="H941" s="264">
        <v>8</v>
      </c>
      <c r="I941" s="265"/>
      <c r="J941" s="266">
        <f>ROUND(I941*H941,2)</f>
        <v>0</v>
      </c>
      <c r="K941" s="267"/>
      <c r="L941" s="268"/>
      <c r="M941" s="269" t="s">
        <v>1</v>
      </c>
      <c r="N941" s="270" t="s">
        <v>41</v>
      </c>
      <c r="O941" s="92"/>
      <c r="P941" s="223">
        <f>O941*H941</f>
        <v>0</v>
      </c>
      <c r="Q941" s="223">
        <v>0</v>
      </c>
      <c r="R941" s="223">
        <f>Q941*H941</f>
        <v>0</v>
      </c>
      <c r="S941" s="223">
        <v>0</v>
      </c>
      <c r="T941" s="224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25" t="s">
        <v>1379</v>
      </c>
      <c r="AT941" s="225" t="s">
        <v>263</v>
      </c>
      <c r="AU941" s="225" t="s">
        <v>83</v>
      </c>
      <c r="AY941" s="18" t="s">
        <v>147</v>
      </c>
      <c r="BE941" s="226">
        <f>IF(N941="základní",J941,0)</f>
        <v>0</v>
      </c>
      <c r="BF941" s="226">
        <f>IF(N941="snížená",J941,0)</f>
        <v>0</v>
      </c>
      <c r="BG941" s="226">
        <f>IF(N941="zákl. přenesená",J941,0)</f>
        <v>0</v>
      </c>
      <c r="BH941" s="226">
        <f>IF(N941="sníž. přenesená",J941,0)</f>
        <v>0</v>
      </c>
      <c r="BI941" s="226">
        <f>IF(N941="nulová",J941,0)</f>
        <v>0</v>
      </c>
      <c r="BJ941" s="18" t="s">
        <v>81</v>
      </c>
      <c r="BK941" s="226">
        <f>ROUND(I941*H941,2)</f>
        <v>0</v>
      </c>
      <c r="BL941" s="18" t="s">
        <v>480</v>
      </c>
      <c r="BM941" s="225" t="s">
        <v>2202</v>
      </c>
    </row>
    <row r="942" spans="1:65" s="2" customFormat="1" ht="16.5" customHeight="1">
      <c r="A942" s="39"/>
      <c r="B942" s="40"/>
      <c r="C942" s="260" t="s">
        <v>2203</v>
      </c>
      <c r="D942" s="260" t="s">
        <v>263</v>
      </c>
      <c r="E942" s="261" t="s">
        <v>2204</v>
      </c>
      <c r="F942" s="262" t="s">
        <v>2205</v>
      </c>
      <c r="G942" s="263" t="s">
        <v>368</v>
      </c>
      <c r="H942" s="264">
        <v>12</v>
      </c>
      <c r="I942" s="265"/>
      <c r="J942" s="266">
        <f>ROUND(I942*H942,2)</f>
        <v>0</v>
      </c>
      <c r="K942" s="267"/>
      <c r="L942" s="268"/>
      <c r="M942" s="269" t="s">
        <v>1</v>
      </c>
      <c r="N942" s="270" t="s">
        <v>41</v>
      </c>
      <c r="O942" s="92"/>
      <c r="P942" s="223">
        <f>O942*H942</f>
        <v>0</v>
      </c>
      <c r="Q942" s="223">
        <v>0</v>
      </c>
      <c r="R942" s="223">
        <f>Q942*H942</f>
        <v>0</v>
      </c>
      <c r="S942" s="223">
        <v>0</v>
      </c>
      <c r="T942" s="224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25" t="s">
        <v>1379</v>
      </c>
      <c r="AT942" s="225" t="s">
        <v>263</v>
      </c>
      <c r="AU942" s="225" t="s">
        <v>83</v>
      </c>
      <c r="AY942" s="18" t="s">
        <v>147</v>
      </c>
      <c r="BE942" s="226">
        <f>IF(N942="základní",J942,0)</f>
        <v>0</v>
      </c>
      <c r="BF942" s="226">
        <f>IF(N942="snížená",J942,0)</f>
        <v>0</v>
      </c>
      <c r="BG942" s="226">
        <f>IF(N942="zákl. přenesená",J942,0)</f>
        <v>0</v>
      </c>
      <c r="BH942" s="226">
        <f>IF(N942="sníž. přenesená",J942,0)</f>
        <v>0</v>
      </c>
      <c r="BI942" s="226">
        <f>IF(N942="nulová",J942,0)</f>
        <v>0</v>
      </c>
      <c r="BJ942" s="18" t="s">
        <v>81</v>
      </c>
      <c r="BK942" s="226">
        <f>ROUND(I942*H942,2)</f>
        <v>0</v>
      </c>
      <c r="BL942" s="18" t="s">
        <v>480</v>
      </c>
      <c r="BM942" s="225" t="s">
        <v>2206</v>
      </c>
    </row>
    <row r="943" spans="1:65" s="2" customFormat="1" ht="16.5" customHeight="1">
      <c r="A943" s="39"/>
      <c r="B943" s="40"/>
      <c r="C943" s="260" t="s">
        <v>2207</v>
      </c>
      <c r="D943" s="260" t="s">
        <v>263</v>
      </c>
      <c r="E943" s="261" t="s">
        <v>2208</v>
      </c>
      <c r="F943" s="262" t="s">
        <v>2209</v>
      </c>
      <c r="G943" s="263" t="s">
        <v>2031</v>
      </c>
      <c r="H943" s="264">
        <v>10</v>
      </c>
      <c r="I943" s="265"/>
      <c r="J943" s="266">
        <f>ROUND(I943*H943,2)</f>
        <v>0</v>
      </c>
      <c r="K943" s="267"/>
      <c r="L943" s="268"/>
      <c r="M943" s="269" t="s">
        <v>1</v>
      </c>
      <c r="N943" s="270" t="s">
        <v>41</v>
      </c>
      <c r="O943" s="92"/>
      <c r="P943" s="223">
        <f>O943*H943</f>
        <v>0</v>
      </c>
      <c r="Q943" s="223">
        <v>0</v>
      </c>
      <c r="R943" s="223">
        <f>Q943*H943</f>
        <v>0</v>
      </c>
      <c r="S943" s="223">
        <v>0</v>
      </c>
      <c r="T943" s="224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25" t="s">
        <v>1379</v>
      </c>
      <c r="AT943" s="225" t="s">
        <v>263</v>
      </c>
      <c r="AU943" s="225" t="s">
        <v>83</v>
      </c>
      <c r="AY943" s="18" t="s">
        <v>147</v>
      </c>
      <c r="BE943" s="226">
        <f>IF(N943="základní",J943,0)</f>
        <v>0</v>
      </c>
      <c r="BF943" s="226">
        <f>IF(N943="snížená",J943,0)</f>
        <v>0</v>
      </c>
      <c r="BG943" s="226">
        <f>IF(N943="zákl. přenesená",J943,0)</f>
        <v>0</v>
      </c>
      <c r="BH943" s="226">
        <f>IF(N943="sníž. přenesená",J943,0)</f>
        <v>0</v>
      </c>
      <c r="BI943" s="226">
        <f>IF(N943="nulová",J943,0)</f>
        <v>0</v>
      </c>
      <c r="BJ943" s="18" t="s">
        <v>81</v>
      </c>
      <c r="BK943" s="226">
        <f>ROUND(I943*H943,2)</f>
        <v>0</v>
      </c>
      <c r="BL943" s="18" t="s">
        <v>480</v>
      </c>
      <c r="BM943" s="225" t="s">
        <v>2210</v>
      </c>
    </row>
    <row r="944" spans="1:65" s="2" customFormat="1" ht="16.5" customHeight="1">
      <c r="A944" s="39"/>
      <c r="B944" s="40"/>
      <c r="C944" s="260" t="s">
        <v>2211</v>
      </c>
      <c r="D944" s="260" t="s">
        <v>263</v>
      </c>
      <c r="E944" s="261" t="s">
        <v>2212</v>
      </c>
      <c r="F944" s="262" t="s">
        <v>2213</v>
      </c>
      <c r="G944" s="263" t="s">
        <v>2031</v>
      </c>
      <c r="H944" s="264">
        <v>9</v>
      </c>
      <c r="I944" s="265"/>
      <c r="J944" s="266">
        <f>ROUND(I944*H944,2)</f>
        <v>0</v>
      </c>
      <c r="K944" s="267"/>
      <c r="L944" s="268"/>
      <c r="M944" s="269" t="s">
        <v>1</v>
      </c>
      <c r="N944" s="270" t="s">
        <v>41</v>
      </c>
      <c r="O944" s="92"/>
      <c r="P944" s="223">
        <f>O944*H944</f>
        <v>0</v>
      </c>
      <c r="Q944" s="223">
        <v>0</v>
      </c>
      <c r="R944" s="223">
        <f>Q944*H944</f>
        <v>0</v>
      </c>
      <c r="S944" s="223">
        <v>0</v>
      </c>
      <c r="T944" s="224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25" t="s">
        <v>1379</v>
      </c>
      <c r="AT944" s="225" t="s">
        <v>263</v>
      </c>
      <c r="AU944" s="225" t="s">
        <v>83</v>
      </c>
      <c r="AY944" s="18" t="s">
        <v>147</v>
      </c>
      <c r="BE944" s="226">
        <f>IF(N944="základní",J944,0)</f>
        <v>0</v>
      </c>
      <c r="BF944" s="226">
        <f>IF(N944="snížená",J944,0)</f>
        <v>0</v>
      </c>
      <c r="BG944" s="226">
        <f>IF(N944="zákl. přenesená",J944,0)</f>
        <v>0</v>
      </c>
      <c r="BH944" s="226">
        <f>IF(N944="sníž. přenesená",J944,0)</f>
        <v>0</v>
      </c>
      <c r="BI944" s="226">
        <f>IF(N944="nulová",J944,0)</f>
        <v>0</v>
      </c>
      <c r="BJ944" s="18" t="s">
        <v>81</v>
      </c>
      <c r="BK944" s="226">
        <f>ROUND(I944*H944,2)</f>
        <v>0</v>
      </c>
      <c r="BL944" s="18" t="s">
        <v>480</v>
      </c>
      <c r="BM944" s="225" t="s">
        <v>2214</v>
      </c>
    </row>
    <row r="945" spans="1:65" s="2" customFormat="1" ht="16.5" customHeight="1">
      <c r="A945" s="39"/>
      <c r="B945" s="40"/>
      <c r="C945" s="260" t="s">
        <v>2215</v>
      </c>
      <c r="D945" s="260" t="s">
        <v>263</v>
      </c>
      <c r="E945" s="261" t="s">
        <v>2216</v>
      </c>
      <c r="F945" s="262" t="s">
        <v>2217</v>
      </c>
      <c r="G945" s="263" t="s">
        <v>2031</v>
      </c>
      <c r="H945" s="264">
        <v>1</v>
      </c>
      <c r="I945" s="265"/>
      <c r="J945" s="266">
        <f>ROUND(I945*H945,2)</f>
        <v>0</v>
      </c>
      <c r="K945" s="267"/>
      <c r="L945" s="268"/>
      <c r="M945" s="269" t="s">
        <v>1</v>
      </c>
      <c r="N945" s="270" t="s">
        <v>41</v>
      </c>
      <c r="O945" s="92"/>
      <c r="P945" s="223">
        <f>O945*H945</f>
        <v>0</v>
      </c>
      <c r="Q945" s="223">
        <v>0</v>
      </c>
      <c r="R945" s="223">
        <f>Q945*H945</f>
        <v>0</v>
      </c>
      <c r="S945" s="223">
        <v>0</v>
      </c>
      <c r="T945" s="224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25" t="s">
        <v>1379</v>
      </c>
      <c r="AT945" s="225" t="s">
        <v>263</v>
      </c>
      <c r="AU945" s="225" t="s">
        <v>83</v>
      </c>
      <c r="AY945" s="18" t="s">
        <v>147</v>
      </c>
      <c r="BE945" s="226">
        <f>IF(N945="základní",J945,0)</f>
        <v>0</v>
      </c>
      <c r="BF945" s="226">
        <f>IF(N945="snížená",J945,0)</f>
        <v>0</v>
      </c>
      <c r="BG945" s="226">
        <f>IF(N945="zákl. přenesená",J945,0)</f>
        <v>0</v>
      </c>
      <c r="BH945" s="226">
        <f>IF(N945="sníž. přenesená",J945,0)</f>
        <v>0</v>
      </c>
      <c r="BI945" s="226">
        <f>IF(N945="nulová",J945,0)</f>
        <v>0</v>
      </c>
      <c r="BJ945" s="18" t="s">
        <v>81</v>
      </c>
      <c r="BK945" s="226">
        <f>ROUND(I945*H945,2)</f>
        <v>0</v>
      </c>
      <c r="BL945" s="18" t="s">
        <v>480</v>
      </c>
      <c r="BM945" s="225" t="s">
        <v>2218</v>
      </c>
    </row>
    <row r="946" spans="1:65" s="2" customFormat="1" ht="16.5" customHeight="1">
      <c r="A946" s="39"/>
      <c r="B946" s="40"/>
      <c r="C946" s="260" t="s">
        <v>2219</v>
      </c>
      <c r="D946" s="260" t="s">
        <v>263</v>
      </c>
      <c r="E946" s="261" t="s">
        <v>2220</v>
      </c>
      <c r="F946" s="262" t="s">
        <v>2221</v>
      </c>
      <c r="G946" s="263" t="s">
        <v>2056</v>
      </c>
      <c r="H946" s="264">
        <v>1</v>
      </c>
      <c r="I946" s="265"/>
      <c r="J946" s="266">
        <f>ROUND(I946*H946,2)</f>
        <v>0</v>
      </c>
      <c r="K946" s="267"/>
      <c r="L946" s="268"/>
      <c r="M946" s="269" t="s">
        <v>1</v>
      </c>
      <c r="N946" s="270" t="s">
        <v>41</v>
      </c>
      <c r="O946" s="92"/>
      <c r="P946" s="223">
        <f>O946*H946</f>
        <v>0</v>
      </c>
      <c r="Q946" s="223">
        <v>0</v>
      </c>
      <c r="R946" s="223">
        <f>Q946*H946</f>
        <v>0</v>
      </c>
      <c r="S946" s="223">
        <v>0</v>
      </c>
      <c r="T946" s="224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25" t="s">
        <v>1379</v>
      </c>
      <c r="AT946" s="225" t="s">
        <v>263</v>
      </c>
      <c r="AU946" s="225" t="s">
        <v>83</v>
      </c>
      <c r="AY946" s="18" t="s">
        <v>147</v>
      </c>
      <c r="BE946" s="226">
        <f>IF(N946="základní",J946,0)</f>
        <v>0</v>
      </c>
      <c r="BF946" s="226">
        <f>IF(N946="snížená",J946,0)</f>
        <v>0</v>
      </c>
      <c r="BG946" s="226">
        <f>IF(N946="zákl. přenesená",J946,0)</f>
        <v>0</v>
      </c>
      <c r="BH946" s="226">
        <f>IF(N946="sníž. přenesená",J946,0)</f>
        <v>0</v>
      </c>
      <c r="BI946" s="226">
        <f>IF(N946="nulová",J946,0)</f>
        <v>0</v>
      </c>
      <c r="BJ946" s="18" t="s">
        <v>81</v>
      </c>
      <c r="BK946" s="226">
        <f>ROUND(I946*H946,2)</f>
        <v>0</v>
      </c>
      <c r="BL946" s="18" t="s">
        <v>480</v>
      </c>
      <c r="BM946" s="225" t="s">
        <v>2222</v>
      </c>
    </row>
    <row r="947" spans="1:65" s="2" customFormat="1" ht="16.5" customHeight="1">
      <c r="A947" s="39"/>
      <c r="B947" s="40"/>
      <c r="C947" s="260" t="s">
        <v>2223</v>
      </c>
      <c r="D947" s="260" t="s">
        <v>263</v>
      </c>
      <c r="E947" s="261" t="s">
        <v>2224</v>
      </c>
      <c r="F947" s="262" t="s">
        <v>2225</v>
      </c>
      <c r="G947" s="263" t="s">
        <v>2056</v>
      </c>
      <c r="H947" s="264">
        <v>1</v>
      </c>
      <c r="I947" s="265"/>
      <c r="J947" s="266">
        <f>ROUND(I947*H947,2)</f>
        <v>0</v>
      </c>
      <c r="K947" s="267"/>
      <c r="L947" s="268"/>
      <c r="M947" s="269" t="s">
        <v>1</v>
      </c>
      <c r="N947" s="270" t="s">
        <v>41</v>
      </c>
      <c r="O947" s="92"/>
      <c r="P947" s="223">
        <f>O947*H947</f>
        <v>0</v>
      </c>
      <c r="Q947" s="223">
        <v>0</v>
      </c>
      <c r="R947" s="223">
        <f>Q947*H947</f>
        <v>0</v>
      </c>
      <c r="S947" s="223">
        <v>0</v>
      </c>
      <c r="T947" s="224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25" t="s">
        <v>1379</v>
      </c>
      <c r="AT947" s="225" t="s">
        <v>263</v>
      </c>
      <c r="AU947" s="225" t="s">
        <v>83</v>
      </c>
      <c r="AY947" s="18" t="s">
        <v>147</v>
      </c>
      <c r="BE947" s="226">
        <f>IF(N947="základní",J947,0)</f>
        <v>0</v>
      </c>
      <c r="BF947" s="226">
        <f>IF(N947="snížená",J947,0)</f>
        <v>0</v>
      </c>
      <c r="BG947" s="226">
        <f>IF(N947="zákl. přenesená",J947,0)</f>
        <v>0</v>
      </c>
      <c r="BH947" s="226">
        <f>IF(N947="sníž. přenesená",J947,0)</f>
        <v>0</v>
      </c>
      <c r="BI947" s="226">
        <f>IF(N947="nulová",J947,0)</f>
        <v>0</v>
      </c>
      <c r="BJ947" s="18" t="s">
        <v>81</v>
      </c>
      <c r="BK947" s="226">
        <f>ROUND(I947*H947,2)</f>
        <v>0</v>
      </c>
      <c r="BL947" s="18" t="s">
        <v>480</v>
      </c>
      <c r="BM947" s="225" t="s">
        <v>2226</v>
      </c>
    </row>
    <row r="948" spans="1:65" s="2" customFormat="1" ht="16.5" customHeight="1">
      <c r="A948" s="39"/>
      <c r="B948" s="40"/>
      <c r="C948" s="260" t="s">
        <v>2227</v>
      </c>
      <c r="D948" s="260" t="s">
        <v>263</v>
      </c>
      <c r="E948" s="261" t="s">
        <v>2228</v>
      </c>
      <c r="F948" s="262" t="s">
        <v>2229</v>
      </c>
      <c r="G948" s="263" t="s">
        <v>2056</v>
      </c>
      <c r="H948" s="264">
        <v>1</v>
      </c>
      <c r="I948" s="265"/>
      <c r="J948" s="266">
        <f>ROUND(I948*H948,2)</f>
        <v>0</v>
      </c>
      <c r="K948" s="267"/>
      <c r="L948" s="268"/>
      <c r="M948" s="269" t="s">
        <v>1</v>
      </c>
      <c r="N948" s="270" t="s">
        <v>41</v>
      </c>
      <c r="O948" s="92"/>
      <c r="P948" s="223">
        <f>O948*H948</f>
        <v>0</v>
      </c>
      <c r="Q948" s="223">
        <v>0</v>
      </c>
      <c r="R948" s="223">
        <f>Q948*H948</f>
        <v>0</v>
      </c>
      <c r="S948" s="223">
        <v>0</v>
      </c>
      <c r="T948" s="224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25" t="s">
        <v>1379</v>
      </c>
      <c r="AT948" s="225" t="s">
        <v>263</v>
      </c>
      <c r="AU948" s="225" t="s">
        <v>83</v>
      </c>
      <c r="AY948" s="18" t="s">
        <v>147</v>
      </c>
      <c r="BE948" s="226">
        <f>IF(N948="základní",J948,0)</f>
        <v>0</v>
      </c>
      <c r="BF948" s="226">
        <f>IF(N948="snížená",J948,0)</f>
        <v>0</v>
      </c>
      <c r="BG948" s="226">
        <f>IF(N948="zákl. přenesená",J948,0)</f>
        <v>0</v>
      </c>
      <c r="BH948" s="226">
        <f>IF(N948="sníž. přenesená",J948,0)</f>
        <v>0</v>
      </c>
      <c r="BI948" s="226">
        <f>IF(N948="nulová",J948,0)</f>
        <v>0</v>
      </c>
      <c r="BJ948" s="18" t="s">
        <v>81</v>
      </c>
      <c r="BK948" s="226">
        <f>ROUND(I948*H948,2)</f>
        <v>0</v>
      </c>
      <c r="BL948" s="18" t="s">
        <v>480</v>
      </c>
      <c r="BM948" s="225" t="s">
        <v>2230</v>
      </c>
    </row>
    <row r="949" spans="1:65" s="2" customFormat="1" ht="16.5" customHeight="1">
      <c r="A949" s="39"/>
      <c r="B949" s="40"/>
      <c r="C949" s="213" t="s">
        <v>2231</v>
      </c>
      <c r="D949" s="213" t="s">
        <v>149</v>
      </c>
      <c r="E949" s="214" t="s">
        <v>2232</v>
      </c>
      <c r="F949" s="215" t="s">
        <v>2233</v>
      </c>
      <c r="G949" s="216" t="s">
        <v>2056</v>
      </c>
      <c r="H949" s="217">
        <v>1</v>
      </c>
      <c r="I949" s="218"/>
      <c r="J949" s="219">
        <f>ROUND(I949*H949,2)</f>
        <v>0</v>
      </c>
      <c r="K949" s="220"/>
      <c r="L949" s="45"/>
      <c r="M949" s="221" t="s">
        <v>1</v>
      </c>
      <c r="N949" s="222" t="s">
        <v>41</v>
      </c>
      <c r="O949" s="92"/>
      <c r="P949" s="223">
        <f>O949*H949</f>
        <v>0</v>
      </c>
      <c r="Q949" s="223">
        <v>0</v>
      </c>
      <c r="R949" s="223">
        <f>Q949*H949</f>
        <v>0</v>
      </c>
      <c r="S949" s="223">
        <v>0</v>
      </c>
      <c r="T949" s="224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25" t="s">
        <v>480</v>
      </c>
      <c r="AT949" s="225" t="s">
        <v>149</v>
      </c>
      <c r="AU949" s="225" t="s">
        <v>83</v>
      </c>
      <c r="AY949" s="18" t="s">
        <v>147</v>
      </c>
      <c r="BE949" s="226">
        <f>IF(N949="základní",J949,0)</f>
        <v>0</v>
      </c>
      <c r="BF949" s="226">
        <f>IF(N949="snížená",J949,0)</f>
        <v>0</v>
      </c>
      <c r="BG949" s="226">
        <f>IF(N949="zákl. přenesená",J949,0)</f>
        <v>0</v>
      </c>
      <c r="BH949" s="226">
        <f>IF(N949="sníž. přenesená",J949,0)</f>
        <v>0</v>
      </c>
      <c r="BI949" s="226">
        <f>IF(N949="nulová",J949,0)</f>
        <v>0</v>
      </c>
      <c r="BJ949" s="18" t="s">
        <v>81</v>
      </c>
      <c r="BK949" s="226">
        <f>ROUND(I949*H949,2)</f>
        <v>0</v>
      </c>
      <c r="BL949" s="18" t="s">
        <v>480</v>
      </c>
      <c r="BM949" s="225" t="s">
        <v>2234</v>
      </c>
    </row>
    <row r="950" spans="1:65" s="2" customFormat="1" ht="16.5" customHeight="1">
      <c r="A950" s="39"/>
      <c r="B950" s="40"/>
      <c r="C950" s="213" t="s">
        <v>2235</v>
      </c>
      <c r="D950" s="213" t="s">
        <v>149</v>
      </c>
      <c r="E950" s="214" t="s">
        <v>2236</v>
      </c>
      <c r="F950" s="215" t="s">
        <v>2237</v>
      </c>
      <c r="G950" s="216" t="s">
        <v>2056</v>
      </c>
      <c r="H950" s="217">
        <v>1</v>
      </c>
      <c r="I950" s="218"/>
      <c r="J950" s="219">
        <f>ROUND(I950*H950,2)</f>
        <v>0</v>
      </c>
      <c r="K950" s="220"/>
      <c r="L950" s="45"/>
      <c r="M950" s="221" t="s">
        <v>1</v>
      </c>
      <c r="N950" s="222" t="s">
        <v>41</v>
      </c>
      <c r="O950" s="92"/>
      <c r="P950" s="223">
        <f>O950*H950</f>
        <v>0</v>
      </c>
      <c r="Q950" s="223">
        <v>0</v>
      </c>
      <c r="R950" s="223">
        <f>Q950*H950</f>
        <v>0</v>
      </c>
      <c r="S950" s="223">
        <v>0</v>
      </c>
      <c r="T950" s="224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25" t="s">
        <v>480</v>
      </c>
      <c r="AT950" s="225" t="s">
        <v>149</v>
      </c>
      <c r="AU950" s="225" t="s">
        <v>83</v>
      </c>
      <c r="AY950" s="18" t="s">
        <v>147</v>
      </c>
      <c r="BE950" s="226">
        <f>IF(N950="základní",J950,0)</f>
        <v>0</v>
      </c>
      <c r="BF950" s="226">
        <f>IF(N950="snížená",J950,0)</f>
        <v>0</v>
      </c>
      <c r="BG950" s="226">
        <f>IF(N950="zákl. přenesená",J950,0)</f>
        <v>0</v>
      </c>
      <c r="BH950" s="226">
        <f>IF(N950="sníž. přenesená",J950,0)</f>
        <v>0</v>
      </c>
      <c r="BI950" s="226">
        <f>IF(N950="nulová",J950,0)</f>
        <v>0</v>
      </c>
      <c r="BJ950" s="18" t="s">
        <v>81</v>
      </c>
      <c r="BK950" s="226">
        <f>ROUND(I950*H950,2)</f>
        <v>0</v>
      </c>
      <c r="BL950" s="18" t="s">
        <v>480</v>
      </c>
      <c r="BM950" s="225" t="s">
        <v>2238</v>
      </c>
    </row>
    <row r="951" spans="1:65" s="2" customFormat="1" ht="16.5" customHeight="1">
      <c r="A951" s="39"/>
      <c r="B951" s="40"/>
      <c r="C951" s="213" t="s">
        <v>2239</v>
      </c>
      <c r="D951" s="213" t="s">
        <v>149</v>
      </c>
      <c r="E951" s="214" t="s">
        <v>2240</v>
      </c>
      <c r="F951" s="215" t="s">
        <v>2241</v>
      </c>
      <c r="G951" s="216" t="s">
        <v>2056</v>
      </c>
      <c r="H951" s="217">
        <v>1</v>
      </c>
      <c r="I951" s="218"/>
      <c r="J951" s="219">
        <f>ROUND(I951*H951,2)</f>
        <v>0</v>
      </c>
      <c r="K951" s="220"/>
      <c r="L951" s="45"/>
      <c r="M951" s="221" t="s">
        <v>1</v>
      </c>
      <c r="N951" s="222" t="s">
        <v>41</v>
      </c>
      <c r="O951" s="92"/>
      <c r="P951" s="223">
        <f>O951*H951</f>
        <v>0</v>
      </c>
      <c r="Q951" s="223">
        <v>0</v>
      </c>
      <c r="R951" s="223">
        <f>Q951*H951</f>
        <v>0</v>
      </c>
      <c r="S951" s="223">
        <v>0</v>
      </c>
      <c r="T951" s="224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25" t="s">
        <v>480</v>
      </c>
      <c r="AT951" s="225" t="s">
        <v>149</v>
      </c>
      <c r="AU951" s="225" t="s">
        <v>83</v>
      </c>
      <c r="AY951" s="18" t="s">
        <v>147</v>
      </c>
      <c r="BE951" s="226">
        <f>IF(N951="základní",J951,0)</f>
        <v>0</v>
      </c>
      <c r="BF951" s="226">
        <f>IF(N951="snížená",J951,0)</f>
        <v>0</v>
      </c>
      <c r="BG951" s="226">
        <f>IF(N951="zákl. přenesená",J951,0)</f>
        <v>0</v>
      </c>
      <c r="BH951" s="226">
        <f>IF(N951="sníž. přenesená",J951,0)</f>
        <v>0</v>
      </c>
      <c r="BI951" s="226">
        <f>IF(N951="nulová",J951,0)</f>
        <v>0</v>
      </c>
      <c r="BJ951" s="18" t="s">
        <v>81</v>
      </c>
      <c r="BK951" s="226">
        <f>ROUND(I951*H951,2)</f>
        <v>0</v>
      </c>
      <c r="BL951" s="18" t="s">
        <v>480</v>
      </c>
      <c r="BM951" s="225" t="s">
        <v>2242</v>
      </c>
    </row>
    <row r="952" spans="1:65" s="2" customFormat="1" ht="16.5" customHeight="1">
      <c r="A952" s="39"/>
      <c r="B952" s="40"/>
      <c r="C952" s="213" t="s">
        <v>2243</v>
      </c>
      <c r="D952" s="213" t="s">
        <v>149</v>
      </c>
      <c r="E952" s="214" t="s">
        <v>2244</v>
      </c>
      <c r="F952" s="215" t="s">
        <v>2245</v>
      </c>
      <c r="G952" s="216" t="s">
        <v>2056</v>
      </c>
      <c r="H952" s="217">
        <v>1</v>
      </c>
      <c r="I952" s="218"/>
      <c r="J952" s="219">
        <f>ROUND(I952*H952,2)</f>
        <v>0</v>
      </c>
      <c r="K952" s="220"/>
      <c r="L952" s="45"/>
      <c r="M952" s="221" t="s">
        <v>1</v>
      </c>
      <c r="N952" s="222" t="s">
        <v>41</v>
      </c>
      <c r="O952" s="92"/>
      <c r="P952" s="223">
        <f>O952*H952</f>
        <v>0</v>
      </c>
      <c r="Q952" s="223">
        <v>0</v>
      </c>
      <c r="R952" s="223">
        <f>Q952*H952</f>
        <v>0</v>
      </c>
      <c r="S952" s="223">
        <v>0</v>
      </c>
      <c r="T952" s="224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25" t="s">
        <v>480</v>
      </c>
      <c r="AT952" s="225" t="s">
        <v>149</v>
      </c>
      <c r="AU952" s="225" t="s">
        <v>83</v>
      </c>
      <c r="AY952" s="18" t="s">
        <v>147</v>
      </c>
      <c r="BE952" s="226">
        <f>IF(N952="základní",J952,0)</f>
        <v>0</v>
      </c>
      <c r="BF952" s="226">
        <f>IF(N952="snížená",J952,0)</f>
        <v>0</v>
      </c>
      <c r="BG952" s="226">
        <f>IF(N952="zákl. přenesená",J952,0)</f>
        <v>0</v>
      </c>
      <c r="BH952" s="226">
        <f>IF(N952="sníž. přenesená",J952,0)</f>
        <v>0</v>
      </c>
      <c r="BI952" s="226">
        <f>IF(N952="nulová",J952,0)</f>
        <v>0</v>
      </c>
      <c r="BJ952" s="18" t="s">
        <v>81</v>
      </c>
      <c r="BK952" s="226">
        <f>ROUND(I952*H952,2)</f>
        <v>0</v>
      </c>
      <c r="BL952" s="18" t="s">
        <v>480</v>
      </c>
      <c r="BM952" s="225" t="s">
        <v>2246</v>
      </c>
    </row>
    <row r="953" spans="1:65" s="2" customFormat="1" ht="16.5" customHeight="1">
      <c r="A953" s="39"/>
      <c r="B953" s="40"/>
      <c r="C953" s="213" t="s">
        <v>2247</v>
      </c>
      <c r="D953" s="213" t="s">
        <v>149</v>
      </c>
      <c r="E953" s="214" t="s">
        <v>2248</v>
      </c>
      <c r="F953" s="215" t="s">
        <v>2249</v>
      </c>
      <c r="G953" s="216" t="s">
        <v>2056</v>
      </c>
      <c r="H953" s="217">
        <v>1</v>
      </c>
      <c r="I953" s="218"/>
      <c r="J953" s="219">
        <f>ROUND(I953*H953,2)</f>
        <v>0</v>
      </c>
      <c r="K953" s="220"/>
      <c r="L953" s="45"/>
      <c r="M953" s="221" t="s">
        <v>1</v>
      </c>
      <c r="N953" s="222" t="s">
        <v>41</v>
      </c>
      <c r="O953" s="92"/>
      <c r="P953" s="223">
        <f>O953*H953</f>
        <v>0</v>
      </c>
      <c r="Q953" s="223">
        <v>0</v>
      </c>
      <c r="R953" s="223">
        <f>Q953*H953</f>
        <v>0</v>
      </c>
      <c r="S953" s="223">
        <v>0</v>
      </c>
      <c r="T953" s="224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25" t="s">
        <v>480</v>
      </c>
      <c r="AT953" s="225" t="s">
        <v>149</v>
      </c>
      <c r="AU953" s="225" t="s">
        <v>83</v>
      </c>
      <c r="AY953" s="18" t="s">
        <v>147</v>
      </c>
      <c r="BE953" s="226">
        <f>IF(N953="základní",J953,0)</f>
        <v>0</v>
      </c>
      <c r="BF953" s="226">
        <f>IF(N953="snížená",J953,0)</f>
        <v>0</v>
      </c>
      <c r="BG953" s="226">
        <f>IF(N953="zákl. přenesená",J953,0)</f>
        <v>0</v>
      </c>
      <c r="BH953" s="226">
        <f>IF(N953="sníž. přenesená",J953,0)</f>
        <v>0</v>
      </c>
      <c r="BI953" s="226">
        <f>IF(N953="nulová",J953,0)</f>
        <v>0</v>
      </c>
      <c r="BJ953" s="18" t="s">
        <v>81</v>
      </c>
      <c r="BK953" s="226">
        <f>ROUND(I953*H953,2)</f>
        <v>0</v>
      </c>
      <c r="BL953" s="18" t="s">
        <v>480</v>
      </c>
      <c r="BM953" s="225" t="s">
        <v>2250</v>
      </c>
    </row>
    <row r="954" spans="1:65" s="2" customFormat="1" ht="16.5" customHeight="1">
      <c r="A954" s="39"/>
      <c r="B954" s="40"/>
      <c r="C954" s="213" t="s">
        <v>2251</v>
      </c>
      <c r="D954" s="213" t="s">
        <v>149</v>
      </c>
      <c r="E954" s="214" t="s">
        <v>2252</v>
      </c>
      <c r="F954" s="215" t="s">
        <v>2253</v>
      </c>
      <c r="G954" s="216" t="s">
        <v>2056</v>
      </c>
      <c r="H954" s="217">
        <v>1</v>
      </c>
      <c r="I954" s="218"/>
      <c r="J954" s="219">
        <f>ROUND(I954*H954,2)</f>
        <v>0</v>
      </c>
      <c r="K954" s="220"/>
      <c r="L954" s="45"/>
      <c r="M954" s="221" t="s">
        <v>1</v>
      </c>
      <c r="N954" s="222" t="s">
        <v>41</v>
      </c>
      <c r="O954" s="92"/>
      <c r="P954" s="223">
        <f>O954*H954</f>
        <v>0</v>
      </c>
      <c r="Q954" s="223">
        <v>0</v>
      </c>
      <c r="R954" s="223">
        <f>Q954*H954</f>
        <v>0</v>
      </c>
      <c r="S954" s="223">
        <v>0</v>
      </c>
      <c r="T954" s="224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25" t="s">
        <v>480</v>
      </c>
      <c r="AT954" s="225" t="s">
        <v>149</v>
      </c>
      <c r="AU954" s="225" t="s">
        <v>83</v>
      </c>
      <c r="AY954" s="18" t="s">
        <v>147</v>
      </c>
      <c r="BE954" s="226">
        <f>IF(N954="základní",J954,0)</f>
        <v>0</v>
      </c>
      <c r="BF954" s="226">
        <f>IF(N954="snížená",J954,0)</f>
        <v>0</v>
      </c>
      <c r="BG954" s="226">
        <f>IF(N954="zákl. přenesená",J954,0)</f>
        <v>0</v>
      </c>
      <c r="BH954" s="226">
        <f>IF(N954="sníž. přenesená",J954,0)</f>
        <v>0</v>
      </c>
      <c r="BI954" s="226">
        <f>IF(N954="nulová",J954,0)</f>
        <v>0</v>
      </c>
      <c r="BJ954" s="18" t="s">
        <v>81</v>
      </c>
      <c r="BK954" s="226">
        <f>ROUND(I954*H954,2)</f>
        <v>0</v>
      </c>
      <c r="BL954" s="18" t="s">
        <v>480</v>
      </c>
      <c r="BM954" s="225" t="s">
        <v>2254</v>
      </c>
    </row>
    <row r="955" spans="1:65" s="2" customFormat="1" ht="16.5" customHeight="1">
      <c r="A955" s="39"/>
      <c r="B955" s="40"/>
      <c r="C955" s="213" t="s">
        <v>2255</v>
      </c>
      <c r="D955" s="213" t="s">
        <v>149</v>
      </c>
      <c r="E955" s="214" t="s">
        <v>2256</v>
      </c>
      <c r="F955" s="215" t="s">
        <v>2257</v>
      </c>
      <c r="G955" s="216" t="s">
        <v>2056</v>
      </c>
      <c r="H955" s="217">
        <v>1</v>
      </c>
      <c r="I955" s="218"/>
      <c r="J955" s="219">
        <f>ROUND(I955*H955,2)</f>
        <v>0</v>
      </c>
      <c r="K955" s="220"/>
      <c r="L955" s="45"/>
      <c r="M955" s="221" t="s">
        <v>1</v>
      </c>
      <c r="N955" s="222" t="s">
        <v>41</v>
      </c>
      <c r="O955" s="92"/>
      <c r="P955" s="223">
        <f>O955*H955</f>
        <v>0</v>
      </c>
      <c r="Q955" s="223">
        <v>0</v>
      </c>
      <c r="R955" s="223">
        <f>Q955*H955</f>
        <v>0</v>
      </c>
      <c r="S955" s="223">
        <v>0</v>
      </c>
      <c r="T955" s="224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25" t="s">
        <v>480</v>
      </c>
      <c r="AT955" s="225" t="s">
        <v>149</v>
      </c>
      <c r="AU955" s="225" t="s">
        <v>83</v>
      </c>
      <c r="AY955" s="18" t="s">
        <v>147</v>
      </c>
      <c r="BE955" s="226">
        <f>IF(N955="základní",J955,0)</f>
        <v>0</v>
      </c>
      <c r="BF955" s="226">
        <f>IF(N955="snížená",J955,0)</f>
        <v>0</v>
      </c>
      <c r="BG955" s="226">
        <f>IF(N955="zákl. přenesená",J955,0)</f>
        <v>0</v>
      </c>
      <c r="BH955" s="226">
        <f>IF(N955="sníž. přenesená",J955,0)</f>
        <v>0</v>
      </c>
      <c r="BI955" s="226">
        <f>IF(N955="nulová",J955,0)</f>
        <v>0</v>
      </c>
      <c r="BJ955" s="18" t="s">
        <v>81</v>
      </c>
      <c r="BK955" s="226">
        <f>ROUND(I955*H955,2)</f>
        <v>0</v>
      </c>
      <c r="BL955" s="18" t="s">
        <v>480</v>
      </c>
      <c r="BM955" s="225" t="s">
        <v>2258</v>
      </c>
    </row>
    <row r="956" spans="1:65" s="2" customFormat="1" ht="16.5" customHeight="1">
      <c r="A956" s="39"/>
      <c r="B956" s="40"/>
      <c r="C956" s="213" t="s">
        <v>2259</v>
      </c>
      <c r="D956" s="213" t="s">
        <v>149</v>
      </c>
      <c r="E956" s="214" t="s">
        <v>2260</v>
      </c>
      <c r="F956" s="215" t="s">
        <v>2261</v>
      </c>
      <c r="G956" s="216" t="s">
        <v>2056</v>
      </c>
      <c r="H956" s="217">
        <v>1</v>
      </c>
      <c r="I956" s="218"/>
      <c r="J956" s="219">
        <f>ROUND(I956*H956,2)</f>
        <v>0</v>
      </c>
      <c r="K956" s="220"/>
      <c r="L956" s="45"/>
      <c r="M956" s="221" t="s">
        <v>1</v>
      </c>
      <c r="N956" s="222" t="s">
        <v>41</v>
      </c>
      <c r="O956" s="92"/>
      <c r="P956" s="223">
        <f>O956*H956</f>
        <v>0</v>
      </c>
      <c r="Q956" s="223">
        <v>0</v>
      </c>
      <c r="R956" s="223">
        <f>Q956*H956</f>
        <v>0</v>
      </c>
      <c r="S956" s="223">
        <v>0</v>
      </c>
      <c r="T956" s="224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25" t="s">
        <v>480</v>
      </c>
      <c r="AT956" s="225" t="s">
        <v>149</v>
      </c>
      <c r="AU956" s="225" t="s">
        <v>83</v>
      </c>
      <c r="AY956" s="18" t="s">
        <v>147</v>
      </c>
      <c r="BE956" s="226">
        <f>IF(N956="základní",J956,0)</f>
        <v>0</v>
      </c>
      <c r="BF956" s="226">
        <f>IF(N956="snížená",J956,0)</f>
        <v>0</v>
      </c>
      <c r="BG956" s="226">
        <f>IF(N956="zákl. přenesená",J956,0)</f>
        <v>0</v>
      </c>
      <c r="BH956" s="226">
        <f>IF(N956="sníž. přenesená",J956,0)</f>
        <v>0</v>
      </c>
      <c r="BI956" s="226">
        <f>IF(N956="nulová",J956,0)</f>
        <v>0</v>
      </c>
      <c r="BJ956" s="18" t="s">
        <v>81</v>
      </c>
      <c r="BK956" s="226">
        <f>ROUND(I956*H956,2)</f>
        <v>0</v>
      </c>
      <c r="BL956" s="18" t="s">
        <v>480</v>
      </c>
      <c r="BM956" s="225" t="s">
        <v>2262</v>
      </c>
    </row>
    <row r="957" spans="1:63" s="12" customFormat="1" ht="25.9" customHeight="1">
      <c r="A957" s="12"/>
      <c r="B957" s="197"/>
      <c r="C957" s="198"/>
      <c r="D957" s="199" t="s">
        <v>75</v>
      </c>
      <c r="E957" s="200" t="s">
        <v>2263</v>
      </c>
      <c r="F957" s="200" t="s">
        <v>2264</v>
      </c>
      <c r="G957" s="198"/>
      <c r="H957" s="198"/>
      <c r="I957" s="201"/>
      <c r="J957" s="202">
        <f>BK957</f>
        <v>0</v>
      </c>
      <c r="K957" s="198"/>
      <c r="L957" s="203"/>
      <c r="M957" s="204"/>
      <c r="N957" s="205"/>
      <c r="O957" s="205"/>
      <c r="P957" s="206">
        <f>P958+P960</f>
        <v>0</v>
      </c>
      <c r="Q957" s="205"/>
      <c r="R957" s="206">
        <f>R958+R960</f>
        <v>0</v>
      </c>
      <c r="S957" s="205"/>
      <c r="T957" s="207">
        <f>T958+T960</f>
        <v>0</v>
      </c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R957" s="208" t="s">
        <v>174</v>
      </c>
      <c r="AT957" s="209" t="s">
        <v>75</v>
      </c>
      <c r="AU957" s="209" t="s">
        <v>76</v>
      </c>
      <c r="AY957" s="208" t="s">
        <v>147</v>
      </c>
      <c r="BK957" s="210">
        <f>BK958+BK960</f>
        <v>0</v>
      </c>
    </row>
    <row r="958" spans="1:63" s="12" customFormat="1" ht="22.8" customHeight="1">
      <c r="A958" s="12"/>
      <c r="B958" s="197"/>
      <c r="C958" s="198"/>
      <c r="D958" s="199" t="s">
        <v>75</v>
      </c>
      <c r="E958" s="211" t="s">
        <v>2265</v>
      </c>
      <c r="F958" s="211" t="s">
        <v>2266</v>
      </c>
      <c r="G958" s="198"/>
      <c r="H958" s="198"/>
      <c r="I958" s="201"/>
      <c r="J958" s="212">
        <f>BK958</f>
        <v>0</v>
      </c>
      <c r="K958" s="198"/>
      <c r="L958" s="203"/>
      <c r="M958" s="204"/>
      <c r="N958" s="205"/>
      <c r="O958" s="205"/>
      <c r="P958" s="206">
        <f>P959</f>
        <v>0</v>
      </c>
      <c r="Q958" s="205"/>
      <c r="R958" s="206">
        <f>R959</f>
        <v>0</v>
      </c>
      <c r="S958" s="205"/>
      <c r="T958" s="207">
        <f>T959</f>
        <v>0</v>
      </c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R958" s="208" t="s">
        <v>174</v>
      </c>
      <c r="AT958" s="209" t="s">
        <v>75</v>
      </c>
      <c r="AU958" s="209" t="s">
        <v>81</v>
      </c>
      <c r="AY958" s="208" t="s">
        <v>147</v>
      </c>
      <c r="BK958" s="210">
        <f>BK959</f>
        <v>0</v>
      </c>
    </row>
    <row r="959" spans="1:65" s="2" customFormat="1" ht="16.5" customHeight="1">
      <c r="A959" s="39"/>
      <c r="B959" s="40"/>
      <c r="C959" s="213" t="s">
        <v>2267</v>
      </c>
      <c r="D959" s="213" t="s">
        <v>149</v>
      </c>
      <c r="E959" s="214" t="s">
        <v>2268</v>
      </c>
      <c r="F959" s="215" t="s">
        <v>2266</v>
      </c>
      <c r="G959" s="216" t="s">
        <v>612</v>
      </c>
      <c r="H959" s="217">
        <v>1</v>
      </c>
      <c r="I959" s="218"/>
      <c r="J959" s="219">
        <f>ROUND(I959*H959,2)</f>
        <v>0</v>
      </c>
      <c r="K959" s="220"/>
      <c r="L959" s="45"/>
      <c r="M959" s="221" t="s">
        <v>1</v>
      </c>
      <c r="N959" s="222" t="s">
        <v>41</v>
      </c>
      <c r="O959" s="92"/>
      <c r="P959" s="223">
        <f>O959*H959</f>
        <v>0</v>
      </c>
      <c r="Q959" s="223">
        <v>0</v>
      </c>
      <c r="R959" s="223">
        <f>Q959*H959</f>
        <v>0</v>
      </c>
      <c r="S959" s="223">
        <v>0</v>
      </c>
      <c r="T959" s="224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25" t="s">
        <v>2269</v>
      </c>
      <c r="AT959" s="225" t="s">
        <v>149</v>
      </c>
      <c r="AU959" s="225" t="s">
        <v>83</v>
      </c>
      <c r="AY959" s="18" t="s">
        <v>147</v>
      </c>
      <c r="BE959" s="226">
        <f>IF(N959="základní",J959,0)</f>
        <v>0</v>
      </c>
      <c r="BF959" s="226">
        <f>IF(N959="snížená",J959,0)</f>
        <v>0</v>
      </c>
      <c r="BG959" s="226">
        <f>IF(N959="zákl. přenesená",J959,0)</f>
        <v>0</v>
      </c>
      <c r="BH959" s="226">
        <f>IF(N959="sníž. přenesená",J959,0)</f>
        <v>0</v>
      </c>
      <c r="BI959" s="226">
        <f>IF(N959="nulová",J959,0)</f>
        <v>0</v>
      </c>
      <c r="BJ959" s="18" t="s">
        <v>81</v>
      </c>
      <c r="BK959" s="226">
        <f>ROUND(I959*H959,2)</f>
        <v>0</v>
      </c>
      <c r="BL959" s="18" t="s">
        <v>2269</v>
      </c>
      <c r="BM959" s="225" t="s">
        <v>2270</v>
      </c>
    </row>
    <row r="960" spans="1:63" s="12" customFormat="1" ht="22.8" customHeight="1">
      <c r="A960" s="12"/>
      <c r="B960" s="197"/>
      <c r="C960" s="198"/>
      <c r="D960" s="199" t="s">
        <v>75</v>
      </c>
      <c r="E960" s="211" t="s">
        <v>2271</v>
      </c>
      <c r="F960" s="211" t="s">
        <v>2272</v>
      </c>
      <c r="G960" s="198"/>
      <c r="H960" s="198"/>
      <c r="I960" s="201"/>
      <c r="J960" s="212">
        <f>BK960</f>
        <v>0</v>
      </c>
      <c r="K960" s="198"/>
      <c r="L960" s="203"/>
      <c r="M960" s="204"/>
      <c r="N960" s="205"/>
      <c r="O960" s="205"/>
      <c r="P960" s="206">
        <f>P961</f>
        <v>0</v>
      </c>
      <c r="Q960" s="205"/>
      <c r="R960" s="206">
        <f>R961</f>
        <v>0</v>
      </c>
      <c r="S960" s="205"/>
      <c r="T960" s="207">
        <f>T961</f>
        <v>0</v>
      </c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R960" s="208" t="s">
        <v>174</v>
      </c>
      <c r="AT960" s="209" t="s">
        <v>75</v>
      </c>
      <c r="AU960" s="209" t="s">
        <v>81</v>
      </c>
      <c r="AY960" s="208" t="s">
        <v>147</v>
      </c>
      <c r="BK960" s="210">
        <f>BK961</f>
        <v>0</v>
      </c>
    </row>
    <row r="961" spans="1:65" s="2" customFormat="1" ht="16.5" customHeight="1">
      <c r="A961" s="39"/>
      <c r="B961" s="40"/>
      <c r="C961" s="213" t="s">
        <v>2273</v>
      </c>
      <c r="D961" s="213" t="s">
        <v>149</v>
      </c>
      <c r="E961" s="214" t="s">
        <v>2274</v>
      </c>
      <c r="F961" s="215" t="s">
        <v>2275</v>
      </c>
      <c r="G961" s="216" t="s">
        <v>612</v>
      </c>
      <c r="H961" s="217">
        <v>1</v>
      </c>
      <c r="I961" s="218"/>
      <c r="J961" s="219">
        <f>ROUND(I961*H961,2)</f>
        <v>0</v>
      </c>
      <c r="K961" s="220"/>
      <c r="L961" s="45"/>
      <c r="M961" s="282" t="s">
        <v>1</v>
      </c>
      <c r="N961" s="283" t="s">
        <v>41</v>
      </c>
      <c r="O961" s="284"/>
      <c r="P961" s="285">
        <f>O961*H961</f>
        <v>0</v>
      </c>
      <c r="Q961" s="285">
        <v>0</v>
      </c>
      <c r="R961" s="285">
        <f>Q961*H961</f>
        <v>0</v>
      </c>
      <c r="S961" s="285">
        <v>0</v>
      </c>
      <c r="T961" s="286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25" t="s">
        <v>2269</v>
      </c>
      <c r="AT961" s="225" t="s">
        <v>149</v>
      </c>
      <c r="AU961" s="225" t="s">
        <v>83</v>
      </c>
      <c r="AY961" s="18" t="s">
        <v>147</v>
      </c>
      <c r="BE961" s="226">
        <f>IF(N961="základní",J961,0)</f>
        <v>0</v>
      </c>
      <c r="BF961" s="226">
        <f>IF(N961="snížená",J961,0)</f>
        <v>0</v>
      </c>
      <c r="BG961" s="226">
        <f>IF(N961="zákl. přenesená",J961,0)</f>
        <v>0</v>
      </c>
      <c r="BH961" s="226">
        <f>IF(N961="sníž. přenesená",J961,0)</f>
        <v>0</v>
      </c>
      <c r="BI961" s="226">
        <f>IF(N961="nulová",J961,0)</f>
        <v>0</v>
      </c>
      <c r="BJ961" s="18" t="s">
        <v>81</v>
      </c>
      <c r="BK961" s="226">
        <f>ROUND(I961*H961,2)</f>
        <v>0</v>
      </c>
      <c r="BL961" s="18" t="s">
        <v>2269</v>
      </c>
      <c r="BM961" s="225" t="s">
        <v>2276</v>
      </c>
    </row>
    <row r="962" spans="1:31" s="2" customFormat="1" ht="6.95" customHeight="1">
      <c r="A962" s="39"/>
      <c r="B962" s="67"/>
      <c r="C962" s="68"/>
      <c r="D962" s="68"/>
      <c r="E962" s="68"/>
      <c r="F962" s="68"/>
      <c r="G962" s="68"/>
      <c r="H962" s="68"/>
      <c r="I962" s="68"/>
      <c r="J962" s="68"/>
      <c r="K962" s="68"/>
      <c r="L962" s="45"/>
      <c r="M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</row>
  </sheetData>
  <sheetProtection password="CC35" sheet="1" objects="1" scenarios="1" formatColumns="0" formatRows="0" autoFilter="0"/>
  <autoFilter ref="C153:K961"/>
  <mergeCells count="6">
    <mergeCell ref="E7:H7"/>
    <mergeCell ref="E16:H16"/>
    <mergeCell ref="E25:H25"/>
    <mergeCell ref="E85:H85"/>
    <mergeCell ref="E146:H14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2022-01-24T10:52:06Z</dcterms:created>
  <dcterms:modified xsi:type="dcterms:W3CDTF">2022-01-24T10:52:17Z</dcterms:modified>
  <cp:category/>
  <cp:version/>
  <cp:contentType/>
  <cp:contentStatus/>
</cp:coreProperties>
</file>