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SO 000" sheetId="1" r:id="rId1"/>
    <sheet name="SO 020" sheetId="2" r:id="rId2"/>
    <sheet name="SO 101" sheetId="3" r:id="rId3"/>
    <sheet name="SO 121" sheetId="4" r:id="rId4"/>
    <sheet name="SO 122" sheetId="5" r:id="rId5"/>
    <sheet name="SO 123" sheetId="6" r:id="rId6"/>
    <sheet name="SO 124" sheetId="7" r:id="rId7"/>
    <sheet name="SO 150" sheetId="8" r:id="rId8"/>
    <sheet name="SO 151" sheetId="9" r:id="rId9"/>
    <sheet name="SO 181" sheetId="10" r:id="rId10"/>
    <sheet name="SO 182" sheetId="11" r:id="rId11"/>
    <sheet name="SO 191" sheetId="12" r:id="rId12"/>
    <sheet name="SO 201" sheetId="13" r:id="rId13"/>
    <sheet name="SO 301" sheetId="14" r:id="rId14"/>
    <sheet name="SO 302" sheetId="15" r:id="rId15"/>
    <sheet name="SO 311.1" sheetId="16" r:id="rId16"/>
    <sheet name="SO 311.2" sheetId="17" r:id="rId17"/>
    <sheet name="SO 311.3" sheetId="18" r:id="rId18"/>
    <sheet name="SO 430" sheetId="19" r:id="rId19"/>
    <sheet name="SO 801" sheetId="20" r:id="rId20"/>
    <sheet name="SO 802" sheetId="21" r:id="rId21"/>
  </sheets>
  <definedNames/>
  <calcPr fullCalcOnLoad="1"/>
</workbook>
</file>

<file path=xl/sharedStrings.xml><?xml version="1.0" encoding="utf-8"?>
<sst xmlns="http://schemas.openxmlformats.org/spreadsheetml/2006/main" count="7590" uniqueCount="1630">
  <si>
    <t>ASPE10</t>
  </si>
  <si>
    <t>S</t>
  </si>
  <si>
    <t>Firma: ---</t>
  </si>
  <si>
    <t>Soupis prací objektu</t>
  </si>
  <si>
    <t xml:space="preserve">Stavba: </t>
  </si>
  <si>
    <t>2020/1070</t>
  </si>
  <si>
    <t>III/2722 Semice, rekonstrukce</t>
  </si>
  <si>
    <t>O</t>
  </si>
  <si>
    <t>Rozpočet:</t>
  </si>
  <si>
    <t>0,00</t>
  </si>
  <si>
    <t>15,00</t>
  </si>
  <si>
    <t>21,00</t>
  </si>
  <si>
    <t>2</t>
  </si>
  <si>
    <t>3</t>
  </si>
  <si>
    <t>SO 000</t>
  </si>
  <si>
    <t>Vedlejší rozpočtové náklady</t>
  </si>
  <si>
    <t>Typ</t>
  </si>
  <si>
    <t>0</t>
  </si>
  <si>
    <t>Poř. číslo</t>
  </si>
  <si>
    <t>1</t>
  </si>
  <si>
    <t>Kód položky</t>
  </si>
  <si>
    <t>Varianta</t>
  </si>
  <si>
    <t>Název položky</t>
  </si>
  <si>
    <t>4</t>
  </si>
  <si>
    <t>MJ</t>
  </si>
  <si>
    <t>5</t>
  </si>
  <si>
    <t>Množství</t>
  </si>
  <si>
    <t>6</t>
  </si>
  <si>
    <t>Jednotková cena</t>
  </si>
  <si>
    <t>Jednotková</t>
  </si>
  <si>
    <t>9</t>
  </si>
  <si>
    <t>Celkem</t>
  </si>
  <si>
    <t>10</t>
  </si>
  <si>
    <t>SD</t>
  </si>
  <si>
    <t>Všeobecné konstrukce a práce</t>
  </si>
  <si>
    <t>P</t>
  </si>
  <si>
    <t>014101</t>
  </si>
  <si>
    <t/>
  </si>
  <si>
    <t>POPLATKY ZA SKLÁDKU</t>
  </si>
  <si>
    <t>M3</t>
  </si>
  <si>
    <t>PP</t>
  </si>
  <si>
    <t>uložení nevhodné zeminy, vybouraných materiálů a pařezů na trvalou skládku</t>
  </si>
  <si>
    <t>VV</t>
  </si>
  <si>
    <t>z tab. kubatur: 
nevhodná zemina: 
2085=2 085,00 [A] 
přebytek vhodné a podminečně vhodné zeminy: 
940+12746=13 686,00 [B] 
uložení pařezů 
průměr kmene do 30 cm (39 + 1,3*0  )*0,035 =1,37 [C] 
průměr kmene 30 - 50 cm (17 +1,3*100) *0,118 =17,35 [D] 
průměr kmene 50 - 90 cm (3 + 1,3*16) *0,50 =11,90 [E] 
betonové plochy + podklad  (965 + 74 )*0,3 =311,70 [F] 
betonové panely + podklad (78 + 11 )*0,3 =26,70 [G] 
dlážděné chodníky  + podklad 3511*0,3 =1 053,30 [H] 
štěrkové plochy  105*0,15 =15,75 [I] 
podklad silnice ( 14150 + 587 )*(0,285 + 0,10)*0,2 =1 134,75 [J]     odhad 20% 
Celkem: A+B+C+D+E+F+G+H+I+J=18 343,82 [K]</t>
  </si>
  <si>
    <t>TS</t>
  </si>
  <si>
    <t>zahrnuje veškeré poplatky provozovateli skládky související s uložením odpadu na skládce.</t>
  </si>
  <si>
    <t>014201</t>
  </si>
  <si>
    <t>POPLATKY ZA ZEMNÍK - ZEMINA</t>
  </si>
  <si>
    <t>nakupována zemina do AZ, zemní krajnice, sanace...</t>
  </si>
  <si>
    <t>z tab. kubatur: 
6185=6 185,00 [A]</t>
  </si>
  <si>
    <t>zahrnuje veškeré poplatky majiteli zemníku související s nákupem zeminy (nikoliv s otvírkou zemníku)</t>
  </si>
  <si>
    <t>02410</t>
  </si>
  <si>
    <t>OBSLUHA PRO OBJEDNATELE - TECHNICKÝ PERSONÁL</t>
  </si>
  <si>
    <t>KPL</t>
  </si>
  <si>
    <t>činnost odpovědného statika, geodeta a hydrogeologa</t>
  </si>
  <si>
    <t>zahrnuje veškeré náklady spojené s objednatelem požadovaným personálem</t>
  </si>
  <si>
    <t>02730</t>
  </si>
  <si>
    <t>POMOC PRÁCE ZŘÍZ NEBO ZAJIŠŤ OCHRANU INŽENÝRSKÝCH SÍTÍ</t>
  </si>
  <si>
    <t>-Veřejné osvětlení  
-CETIN 
-ČEZ 
-VaK-Nymburk 
-GasNet 
vytýčení, manipulace, ochrana   
Zajištění inženýrských sítí během realizace stavby dle požadavků správců. Nutné   
vytyčení všech podzemních sítí s protokolárním zápisem příslušných správců.   
Přesnou polohu podzemních vedení ověřit ručně kopanými sondami. V trase příčné přechody.   
Přechody nutno ochránit. Zajištění stavby proti škodě na okolních pozemcích a objektech.   
PEVNÁ CENA (preliminář): 200 000,-Kč bez DPH</t>
  </si>
  <si>
    <t>zahrnuje veškeré náklady spojené s objednatelem požadovanými zařízeními</t>
  </si>
  <si>
    <t>02811</t>
  </si>
  <si>
    <t>PRŮZKUMNÉ PRÁCE GEOTECHNICKÉ NA POVRCHU</t>
  </si>
  <si>
    <t>Zjištění a zdokumentování stávajícího stavu objektů sousedících se stavbou, které mohou být dotčeny stavbou před započetím stavebních prací.</t>
  </si>
  <si>
    <t>zahrnuje veškeré náklady spojené s objednatelem požadovanými pracemi</t>
  </si>
  <si>
    <t>02910</t>
  </si>
  <si>
    <t>a</t>
  </si>
  <si>
    <t>OSTATNÍ POŽADAVKY - ZEMĚMĚŘIČSKÁ MĚŘENÍ</t>
  </si>
  <si>
    <t>Vytyčení obvodu staveniště a prostorové polohy stavby, kontrola geometrické polohy stavby 
vytyčení stávajících sítí 
geodetické práce</t>
  </si>
  <si>
    <t>zahrnuje veškeré náklady spojené s objednatelem požadovanými pracemi,   
- pro stanovení orientační investorské ceny určete jednotkovou cenu jako 1% odhadované ceny stavby</t>
  </si>
  <si>
    <t>7</t>
  </si>
  <si>
    <t>b</t>
  </si>
  <si>
    <t>Geometrický oddělovací plán pro majetkové vypořádání vlastnických vztahů včetně potvrzení KÚ</t>
  </si>
  <si>
    <t>zahrnuje veškeré náklady spojené s objednatelem požadovanými pracemi,  
- pro stanovení orientační investorské ceny určete jednotkovou cenu jako 1% odhadované ceny stavby</t>
  </si>
  <si>
    <t>8</t>
  </si>
  <si>
    <t>029112</t>
  </si>
  <si>
    <t>OSTATNÍ POŽADAVKY - GEODETICKÉ ZAMĚŘENÍ - PLOŠNÉ</t>
  </si>
  <si>
    <t>SOUBOR</t>
  </si>
  <si>
    <t>Zaměření vrstev pro určení kubatur výkopů a sanací (dle zaměření příčných řezů v PD) a pro určení kubatur konstrukčních vrstev a celkových plošných a délkových výměr</t>
  </si>
  <si>
    <t>02920</t>
  </si>
  <si>
    <t>OSTATNÍ POŽADAVKY - OCHRANA ŽIVOTNÍHO PROSTŘEDÍ</t>
  </si>
  <si>
    <t>zajištění povolení pro nakládání s vodami</t>
  </si>
  <si>
    <t>02940</t>
  </si>
  <si>
    <t>OSTATNÍ POŽADAVKY - VYPRACOVÁNÍ DOKUMENTACE</t>
  </si>
  <si>
    <t>- kontrolní plán, technologické postupy 
- havarijní a povodňový plán 
- harmonogram stavby 
- plán BOZP</t>
  </si>
  <si>
    <t>11</t>
  </si>
  <si>
    <t>02943</t>
  </si>
  <si>
    <t>OSTATNÍ POŽADAVKY - VYPRACOVÁNÍ RDS</t>
  </si>
  <si>
    <t>Realizační dokumentace stavby. Obsah dle směrnice pro dokumentaci staveb PK, v souladu s PDPS, Řeší podrobnosti pro kvalitní a bezpečné zhotovení stavby. Mimo jiné zahrnuje vypracování souřadnicového a výškového pokrytí komunikace, zahuštění příčných řezů pro plynulé řešení, detaily oprav poruch dle TP 82 - Katalog poruch netuhých vozovek, aktualizace dopracování dopravního značení. Vypracuje autorizovaná osoba. Odsouhlasí správce stavby. Zadavatel poskytne otevřený formát *.dwg. 
Vypracování RDS mostu na základě zjištěného skutečného stavu po odbourání konstrukce</t>
  </si>
  <si>
    <t>12</t>
  </si>
  <si>
    <t>02944</t>
  </si>
  <si>
    <t>OSTAT POŽADAVKY - DOKUMENTACE SKUTEČ PROVEDENÍ V DIGIT FORMĚ</t>
  </si>
  <si>
    <t>dokumentace skutečného provedení</t>
  </si>
  <si>
    <t>13</t>
  </si>
  <si>
    <t>02960</t>
  </si>
  <si>
    <t>OSTATNÍ POŽADAVKY - ODBORNÝ DOZOR</t>
  </si>
  <si>
    <t>kompletační činnost  
součinost při kolaudacii stavby  
zkoušky hutnitelnosti  
monitorování úrovně podzemní vody  
rozbory pitné vody</t>
  </si>
  <si>
    <t>zahrnuje veškeré náklady spojené s objednatelem požadovaným dozorem</t>
  </si>
  <si>
    <t>14</t>
  </si>
  <si>
    <t>02991</t>
  </si>
  <si>
    <t>OSTATNÍ POŽADAVKY - INFORMAČNÍ TABULE</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</si>
  <si>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</si>
  <si>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15</t>
  </si>
  <si>
    <t>03100</t>
  </si>
  <si>
    <t>ZAŘÍZENÍ STAVENIŠTĚ - ZŘÍZENÍ, PROVOZ, DEMONTÁŽ</t>
  </si>
  <si>
    <t>zařízení staveniště  
zkoušky na staveništi</t>
  </si>
  <si>
    <t>zahrnuje objednatelem povolené náklady na pořízení (event. pronájem), provozování, udržování a likvidaci zhotovitelova zařízení</t>
  </si>
  <si>
    <t>16</t>
  </si>
  <si>
    <t>03710</t>
  </si>
  <si>
    <t>POMOC PRÁCE ZAJIŠŤ NEBO ZŘÍZ OBJÍŽĎKY A PŘÍSTUP CESTY</t>
  </si>
  <si>
    <t>provizorní příjezdové komunikace k objektům a řadům 
poplatky za dočasný zábor komunikací a ploch 
vodorovné dopravní značení 
PEVNÁ CENA (preliminář): 100 000,-Kč bez DPH</t>
  </si>
  <si>
    <t>zahrnuje objednatelem povolené náklady na požadovaná zařízení zhotovitele</t>
  </si>
  <si>
    <t>Zemní práce</t>
  </si>
  <si>
    <t>17</t>
  </si>
  <si>
    <t>12573</t>
  </si>
  <si>
    <t>VYKOPÁVKY ZE ZEMNÍKŮ A SKLÁDEK TŘ. I</t>
  </si>
  <si>
    <t>výkop z mezideponii a ze zemníku</t>
  </si>
  <si>
    <t>z tab. kubatur: 
zemina z mezideponii 
3806=3 806,00 [A] 
nakupovaná zemina ze zemníku: 
6185=6 185,00 [B] 
Celkem: A+B=9 991,00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</si>
  <si>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</si>
  <si>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18</t>
  </si>
  <si>
    <t>17120</t>
  </si>
  <si>
    <t>ULOŽENÍ SYPANINY DO NÁSYPŮ A NA SKLÁDKY BEZ ZHUTNĚNÍ</t>
  </si>
  <si>
    <t>uložení zeminy na mezideponii</t>
  </si>
  <si>
    <t>z tab. kubatur: 
zemina do násypu 
3806=3 806,00 [A] 
přebytek vhodné a podminečně vhodné zeminy: 
940+12746=13 686,00 [B] 
Celkem: A+B=17 492,00 [C]</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</si>
  <si>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</si>
  <si>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SO 020</t>
  </si>
  <si>
    <t>Příprava území - investice obce / investice kraje</t>
  </si>
  <si>
    <t>11120</t>
  </si>
  <si>
    <t>ODSTRANĚNÍ KŘOVIN</t>
  </si>
  <si>
    <t>M2</t>
  </si>
  <si>
    <t>Chodníky a SO124</t>
  </si>
  <si>
    <t>živé ploty v intravilánu obce   190 =190,00 [A] 
keřový podrost lesních porostů   155 =155,00 [B] 
Celkem: A+B=345,00 [C]</t>
  </si>
  <si>
    <t>odstranění křovin a stromů do průměru 100 mm 
doprava dřevin bez ohledu na vzdálenost 
spálení na hromadách nebo štěpkování</t>
  </si>
  <si>
    <t>kácení v extravilánu   500 =500,00 [A] 
keřový podrost lesních porostů   945 =945,00 [B] 
Celkem: A+B=1 445,00 [C]</t>
  </si>
  <si>
    <t>11130</t>
  </si>
  <si>
    <t>SEJMUTÍ DRNU</t>
  </si>
  <si>
    <t>Chodníky a SO124  
uložení v obvodu staveniště</t>
  </si>
  <si>
    <t>2555 =2 555,00 [A]</t>
  </si>
  <si>
    <t>včetně vodorovné dopravy  a uložení na skládku</t>
  </si>
  <si>
    <t>uložení v obvodu staveniště</t>
  </si>
  <si>
    <t>15164 =15 164,00 [A]</t>
  </si>
  <si>
    <t>11204</t>
  </si>
  <si>
    <t>KÁCENÍ STROMŮ D KMENE DO 0,3M S ODSTRANĚNÍM PAŘEZŮ</t>
  </si>
  <si>
    <t>KUS</t>
  </si>
  <si>
    <t>15 =15,00 [A]</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</si>
  <si>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</si>
  <si>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24 =24,00 [A]</t>
  </si>
  <si>
    <t>11211</t>
  </si>
  <si>
    <t>KÁCENÍ STROMŮ D KMENE DO 0,5M</t>
  </si>
  <si>
    <t>mimolesní zeleň  9 =9,00 [A] 
PUPFL  15 =15,00 [B] 
Celkem: A+B=24,00 [C]</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</si>
  <si>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t>
  </si>
  <si>
    <t>mimolesní zeleň  8 =8,00 [A] 
PUPFL  85 =85,00 [B] 
Celkem: A+B=93,00 [C]</t>
  </si>
  <si>
    <t>11212</t>
  </si>
  <si>
    <t>KÁCENÍ STROMŮ D KMENE DO 0,9M</t>
  </si>
  <si>
    <t>mimolesní zeleň  2 =2,00 [A] 
PUPFL  6 =6,00 [B] 
Celkem: A+B=8,00 [C]</t>
  </si>
  <si>
    <t>mimolesní zeleň  1 =1,00 [A] 
PUPFL  10 =10,00 [B] 
Celkem: A+B=11,00 [C]</t>
  </si>
  <si>
    <t>11221</t>
  </si>
  <si>
    <t>ODSTRANĚNÍ PAŘEZŮ D DO 0,5M</t>
  </si>
  <si>
    <t>mimolesní zeleň  9 =9,00 [A] 
PUPFL  15 =15,00 [B] 
stávající pařezy  15*0,3 =4,50 [C] 
Celkem: A+B+C=28,50 [D]</t>
  </si>
  <si>
    <t>Odstranění pařezů se měří v [ks] vytrhaných nebo vykopaných pařezů, průměr pařezu je uvažován dle stromu ve výšce 1,3m nad terénem, u stávajícího pařezu se stanoví jako změřený průměr vynásobený  koeficientem 1/1,38. 
Položka zahrnuje zejména: 
- vytrhání nebo vykopání pařezů 
- veškeré zemní práce spojené s odstraněním pařezů 
- dopravu a uložení pařezů, případně další práce s nimi dle pokynů zadávací dokumentace 
- zásyp jam po pařezech.</t>
  </si>
  <si>
    <t>mimolesní zeleň  8 =8,00 [A] 
PUPFL  85 =85,00 [B] 
stávající pařezy  85*0,3 =25,50 [C] 
Celkem: A+B+C=118,50 [D]</t>
  </si>
  <si>
    <t>11222</t>
  </si>
  <si>
    <t>ODSTRANĚNÍ PAŘEZŮ D DO 0,9M</t>
  </si>
  <si>
    <t>mimolesní zeleň  2 =2,00 [A] 
PUPFL  6 =6,00 [B] 
stávající pařezy 6*0,334 =2,00 [C] 
Celkem: A+B+C=10,00 [D]</t>
  </si>
  <si>
    <t>mimolesní zeleň  1 =1,00 [A] 
PUPFL  10 =10,00 [B] 
stávající pařezy 10*0,3 =3,00 [C] 
Celkem: A+B+C=14,00 [D]</t>
  </si>
  <si>
    <t>11315</t>
  </si>
  <si>
    <t>ODSTRANĚNÍ KRYTU ZPEVNĚNÝCH PLOCH Z BETONU</t>
  </si>
  <si>
    <t>965*0,2 =193,00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</si>
  <si>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</si>
  <si>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74*0,2 =14,80 [A]</t>
  </si>
  <si>
    <t>11316</t>
  </si>
  <si>
    <t>ODSTRANĚNÍ KRYTU ZPEVNĚNÝCH PLOCH ZE SILNIČNÍCH DÍLCŮ</t>
  </si>
  <si>
    <t>11*0,1 =1,10 [A]</t>
  </si>
  <si>
    <t>78*0,1 =7,80 [A]</t>
  </si>
  <si>
    <t>19</t>
  </si>
  <si>
    <t>11332</t>
  </si>
  <si>
    <t>ODSTRANĚNÍ PODKLADŮ ZPEVNĚNÝCH PLOCH Z KAMENIVA NESTMELENÉHO</t>
  </si>
  <si>
    <t>SO 124   587 * 0,285 =167,30 [A] 
chodníky - beton   965 * 0,1 =96,50 [B] 
chodníky - betonové panely   11 * 0,2 =2,20 [C] 
chodníky - dlažba   3511 * 0,24 =842,64 [D] 
chodníky - štěrk   105 * 0,15 =15,75 [E] 
Celkem: A+B+C+D+E=1 124,39 [F]</t>
  </si>
  <si>
    <t>20</t>
  </si>
  <si>
    <t>silnice v km 0,00 - 1,78   14150 * 0,285 =4 032,75 [A] 
silnice v km 1,78 - 3,175   7657 * 0,00 =0,00 [B] 
zpevněné plochy - beton   74 * 0,1 =7,40 [C] 
zpevněné plochy - betonové panely   78 * 0,2 =15,60 [D] 
Celkem: A+B+C+D=4 055,75 [E]</t>
  </si>
  <si>
    <t>21</t>
  </si>
  <si>
    <t>11333</t>
  </si>
  <si>
    <t>ODSTRANĚNÍ PODKLADU ZPEVNĚNÝCH PLOCH S ASFALT POJIVEM</t>
  </si>
  <si>
    <t>SO 124   587 * 0,10 =58,70 [A]</t>
  </si>
  <si>
    <t>22</t>
  </si>
  <si>
    <t>silnice v km 0,00 - 1,78   14150 * 0,10 =1 415,00 [A] 
silnice v km 1,78 - 3,175   7657 * 0,00 =0,00 [B] 
Celkem: A+B=1 415,00 [C]</t>
  </si>
  <si>
    <t>23</t>
  </si>
  <si>
    <t>11348</t>
  </si>
  <si>
    <t>ODSTRANĚNÍ KRYTU ZPEVNĚNÝCH PLOCH Z DLAŽDIC VČETNĚ PODKLADU</t>
  </si>
  <si>
    <t>chodníky 3511 * 0,06 =210,66 [A]</t>
  </si>
  <si>
    <t>24</t>
  </si>
  <si>
    <t>11352</t>
  </si>
  <si>
    <t>ODSTRANĚNÍ CHODNÍKOVÝCH A SILNIČNÍCH OBRUBNÍKŮ BETONOVÝCH</t>
  </si>
  <si>
    <t>M</t>
  </si>
  <si>
    <t>Chodníky a SO124 
včetně poplatku za skládku</t>
  </si>
  <si>
    <t>chodníky   335 =335,00 [A]</t>
  </si>
  <si>
    <t>25</t>
  </si>
  <si>
    <t>včetně poplatku za skládku</t>
  </si>
  <si>
    <t>silnice   2715 =2 715,00 [A]</t>
  </si>
  <si>
    <t>26</t>
  </si>
  <si>
    <t>11372</t>
  </si>
  <si>
    <t>FRÉZOVÁNÍ ZPEVNĚNÝCH PLOCH ASFALTOVÝCH</t>
  </si>
  <si>
    <t>SO 124   587 * 0,09 =52,83 [A]</t>
  </si>
  <si>
    <t>27</t>
  </si>
  <si>
    <t>silnice v km 0,00 - 1,78   14150 * 0,09 =1 273,50 [A] 
silnice v km 1,78 - 3,175   7657 * 0,06 =459,42 [B] 
Celkem: A+B=1 732,92 [C]</t>
  </si>
  <si>
    <t>28</t>
  </si>
  <si>
    <t>12110</t>
  </si>
  <si>
    <t>SEJMUTÍ ORNICE NEBO LESNÍ PŮDY</t>
  </si>
  <si>
    <t>ornice   611 * 0,35 =213,85 [A] 
hrabanka   334 * 0,15 =50,10 [B] 
Celkem: A+B=263,95 [C]</t>
  </si>
  <si>
    <t>položka zahrnuje sejmutí ornice bez ohledu na tloušťku vrstvy a její vodorovnou dopravu 
nezahrnuje uložení na trvalou skládku</t>
  </si>
  <si>
    <t>29</t>
  </si>
  <si>
    <t>ornice   329 * 0,35 =115,15 [A] 
hrabanka   1901 * 0,15 =285,15 [B] 
Celkem: A+B=400,30 [C]</t>
  </si>
  <si>
    <t>položka zahrnuje sejmutí ornice bez ohledu na tloušťku vrstvy a její vodorovnou dopravu  
nezahrnuje uložení na trvalou skládku</t>
  </si>
  <si>
    <t>30</t>
  </si>
  <si>
    <t>12273</t>
  </si>
  <si>
    <t>ODKOPÁVKY A PROKOPÁVKY OBECNÉ TŘ. I</t>
  </si>
  <si>
    <t>nezpevněné polní cesty  188 * 0,15 =28,20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</si>
  <si>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</si>
  <si>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31</t>
  </si>
  <si>
    <t>Chodníky a SO124 
uložení ornice a lesní hrabanky potřebných na stavbě na deponie</t>
  </si>
  <si>
    <t>32</t>
  </si>
  <si>
    <t>uložení ornice a lesní hrabanky potřebných na stavbě na deponie</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</si>
  <si>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</si>
  <si>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33</t>
  </si>
  <si>
    <t>18481</t>
  </si>
  <si>
    <t>OCHRANA STROMŮ BEDNĚNÍM</t>
  </si>
  <si>
    <t>Chodníky a SO124 
vč. ochrany obnažených kořenů během výstavby</t>
  </si>
  <si>
    <t>ochrana jednotlivých stromů 35*2*2=140,00 [A]</t>
  </si>
  <si>
    <t>položka zahrnuje veškerý materiál, výrobky a polotovary, včetně mimostaveništní a vnitrostaveništní dopravy (rovněž přesuny), včetně naložení a složení, případně s uložením</t>
  </si>
  <si>
    <t>34</t>
  </si>
  <si>
    <t>vč. ochrany obnažených kořenů během výstavby</t>
  </si>
  <si>
    <t>ochrana jednotlivých stromů 25*2*2=100,00 [A]</t>
  </si>
  <si>
    <t>35</t>
  </si>
  <si>
    <t>18710</t>
  </si>
  <si>
    <t>OŠETŘENÍ ORNICE NA SKLÁDCE</t>
  </si>
  <si>
    <t>Položka zahrnuje urovnání skládky do výšky max. 3m se sklony svahů 1:2 a mírnějšími, založení trávníku (event. ošetření chemicky před založením trávníku při časové prodlevě mezi nasypáním skládky a osetím), 1x za rok ošetření chemicky, 2x za rok sekání.</t>
  </si>
  <si>
    <t>36</t>
  </si>
  <si>
    <t>Ostatní konstrukce a práce</t>
  </si>
  <si>
    <t>37</t>
  </si>
  <si>
    <t>96615</t>
  </si>
  <si>
    <t>BOURÁNÍ KONSTRUKCÍ Z PROSTÉHO BETONU</t>
  </si>
  <si>
    <t>Chodníky a SO124 
betonové patky přístřešku BUS 
včetně poplatku za skládku</t>
  </si>
  <si>
    <t>7 * 0,5*0,5*0,7 =1,23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</si>
  <si>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</si>
  <si>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38</t>
  </si>
  <si>
    <t>96617</t>
  </si>
  <si>
    <t>BOURÁNÍ KONSTRUKCÍ ZE DŘEVA</t>
  </si>
  <si>
    <t>Chodníky a SO124 
přístřešek bus 
včetně poplatku za skládku</t>
  </si>
  <si>
    <t>7*0,15*0,15*2,3 + 3*0,15*0,15*12 =1,17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</si>
  <si>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</si>
  <si>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39</t>
  </si>
  <si>
    <t>96688</t>
  </si>
  <si>
    <t>VYBOURÁNÍ KANALIZAČ ŠACHET KOMPLETNÍCH</t>
  </si>
  <si>
    <t>šachty budou zaplněny štěrkopískem, těleso šachty bude sníženo do hloubky min 1m pod terén</t>
  </si>
  <si>
    <t>4 =4,00 [A]</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</si>
  <si>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</si>
  <si>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40</t>
  </si>
  <si>
    <t>969245</t>
  </si>
  <si>
    <t>VYBOURÁNÍ POTRUBÍ DN DO 300MM KANALIZAČ</t>
  </si>
  <si>
    <t>výplň: zafoukání vápenocementovou směsí - 22,39 m3</t>
  </si>
  <si>
    <t>317 =317,00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</si>
  <si>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</si>
  <si>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 101</t>
  </si>
  <si>
    <t>Rekonstrukce silnice III/2722 - investice kraje</t>
  </si>
  <si>
    <t>113763</t>
  </si>
  <si>
    <t>FRÉZOVÁNÍ DRÁŽKY PRŮŘEZU DO 300MM2 V ASFALTOVÉ VOZOVCE</t>
  </si>
  <si>
    <t>Frézovaní drážky mezi vozovkou a krajníkem š. 12 mm x v. 20 mm</t>
  </si>
  <si>
    <t>vz položka 91723: 
2514=2 514,00 [A]</t>
  </si>
  <si>
    <t>Položka zahrnuje veškerou manipulaci s vybouranou sutí a s vybouranými hmotami vč. uložení na skládku.</t>
  </si>
  <si>
    <t>12373</t>
  </si>
  <si>
    <t>ODKOP PRO SPOD STAVBU SILNIC A ŽELEZNIC TŘ. I</t>
  </si>
  <si>
    <t>Výkop - rozdělení dle tabulky "bilance zemních prací"</t>
  </si>
  <si>
    <t>Výkop (z tabulky kubatur) 
2450,13m3=2 450,13 [A] 
Odkop pro svahové stupně: 
1267,23=1 267,23 [B] 
Odkop pro sanace pod násypem v místě rozšíření tělesa pro zaliv BUS a vjezdové brány 
658,72m3=658,72 [C] 
Celkem: A+B+C=4 376,08 [D]</t>
  </si>
  <si>
    <t>13183</t>
  </si>
  <si>
    <t>HLOUBENÍ JAM ZAPAŽ I NEPAŽ TŘ II</t>
  </si>
  <si>
    <t>Výkop pro nové UV</t>
  </si>
  <si>
    <t>z položky 89712 
86ks*(1,0*1,0*0,5)m3=43,00 [A] 
z položky 89742 
4ks*(1,0*1,0*0,5)m3=2,00 [B] 
z položky 897626 
1ks*(1,0*1,0*0,5)m3=0,50 [C] 
Celkem: A+B+C=45,50 [D]</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</si>
  <si>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</si>
  <si>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t>
  </si>
  <si>
    <t>HLOUBENÍ RÝH ŠÍŘ DO 2M PAŽ I NEPAŽ TŘ. I</t>
  </si>
  <si>
    <t>V případě zpětného použití odvoz a uložení na mezideponii</t>
  </si>
  <si>
    <t>výkop pro retenčně-vsakovací žebro 
viz. kubaturový list 
540=540,00 [A] 
výkop pro uložení chrániček sdělovacích kabelů 
1977*0,5*0,9=889,65 [B] 
Celkem: A+B=1 429,65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</si>
  <si>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</si>
  <si>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13373</t>
  </si>
  <si>
    <t>HLOUBENÍ ŠACHET ZAPAŽ I NEPAŽ TŘ. I</t>
  </si>
  <si>
    <t>Výkop pro kontrolní drenážní šachty. 
V případě zpětného použití odvoz a uložení na mezideponii.</t>
  </si>
  <si>
    <t>kontrolní drenážní šachty: 
18ks*(1,3m*1,3m*1,3m)=39,55 [A]</t>
  </si>
  <si>
    <t>17110</t>
  </si>
  <si>
    <t>ULOŽENÍ SYPANINY DO NÁSYPŮ SE ZHUTNĚNÍM</t>
  </si>
  <si>
    <t>Zemina z výkopu pol. 12373.a (podmínečně vhodná zemina)</t>
  </si>
  <si>
    <t>(viz kubaturový list) 
753,59=753,59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</si>
  <si>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</si>
  <si>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17130</t>
  </si>
  <si>
    <t>ULOŽENÍ SYPANINY DO NÁSYPŮ V AKTIVNÍ ZÓNĚ SE ZHUTNĚNÍM</t>
  </si>
  <si>
    <t>AZ tl.500 mm ze dvou vrstev - nenamrzavý materiál ze zemníku frakce do 125 mm</t>
  </si>
  <si>
    <t>(viz kubaturový list) 
2012,603=2 012,60 [A]</t>
  </si>
  <si>
    <t>17180</t>
  </si>
  <si>
    <t>ULOŽENÍ SYPANINY DO NÁSYPŮ Z NAKUPOVANÝCH MATERIÁLŮ</t>
  </si>
  <si>
    <t>Sanace podloží násypu v místě rozšíření tělesa komunikace u BUS na ZÚ a v mísět vjezdových bran 
Nakupovaný materiál. Požadavky a výsledné parametry dle ČSN 73 6133. 
Kompletní provedení a dodávky potřebných materiálů, 
včetně všech souvisejících prací (např. natěžení, dopravy, uložení, hutnění, atp.).</t>
  </si>
  <si>
    <t>(viz kubaturový list) 
924,050=924,05 [A]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</si>
  <si>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</si>
  <si>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17310</t>
  </si>
  <si>
    <t>ZEMNÍ KRAJNICE A DOSYPÁVKY SE ZHUTNĚNÍM</t>
  </si>
  <si>
    <t>Požadavky a výsledné parametry dle ČSN 736133. 
Kompletní provedení včetně případného nákupu a dodávky potřebných materiálů, 
včetně všech souvisejících prací (např. natěžení, dopravy, uložení, hutnění, atp.).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t>
  </si>
  <si>
    <t>Dosypávka krajnice z příčných řezu (viz kubaturový list) 
501,64=501,64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</si>
  <si>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</si>
  <si>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17411</t>
  </si>
  <si>
    <t>ZÁSYP JAM A RÝH ZEMINOU SE ZHUTNĚNÍM</t>
  </si>
  <si>
    <t>Zásyp kolem kontrolních drenážních šachet</t>
  </si>
  <si>
    <t>Zásyp kolem kontrolních drenážních šachet: 
18ks*(1,36m2*1,3m)=31,82 [A] 
Dosypání v místě kanalizace (stoka 8) 
206m*0,22m=45,32 [B] 
zásyp ryhy pro chráničky sdělovacích kabelů 
1977*0,5*0,8=790,80 [C] 
Celkem: A+B+C=867,94 [D]</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</si>
  <si>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</si>
  <si>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17481</t>
  </si>
  <si>
    <t>ZÁSYP JAM A RÝH Z NAKUPOVANÝCH MATERIÁLŮ</t>
  </si>
  <si>
    <t>Podélné retenčně-vsakovací žebro 
zásyp kamenivem fr. 16/32</t>
  </si>
  <si>
    <t>-odečteno ze situace: 
štěrkové žebro intravilán: 
   - ŠD tl. 0,4: 98,24=98,24 [A] 
   - ŠD tl. 0,3: 17,88=17,88 [B] 
   - ŠP tl. 0,2: 61,04=61,04 [C] 
štěrkové žebro extravilán: 
   - ŠD tl. 0,4: 181,44=181,44 [D] 
   - ŠP tl. 0,2: 90,72=90,72 [E] 
podsyp ze ŠP pod chráničky zdělovacích kabelů 
1977*0,5*0,1=98,85 [F] 
Celkem: A+B+C+D+E+F=548,17 [G]</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</si>
  <si>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</si>
  <si>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</si>
  <si>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</si>
  <si>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Požadavky a výsledné parametry dle ČSN 736133. 
Kompletní provedení pláně.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t>
  </si>
  <si>
    <t>dle tab. kubatur 
19387,78=19 387,78 [A] 
Napojení na stávající MK v km 0,700 vlevo a v km 0,820 vlevo 
52=52,00 [B] 
Celkem: A+B=19 439,78 [C]</t>
  </si>
  <si>
    <t>položka zahrnuje úpravu pláně včetně vyrovnání výškových rozdílů. Míru zhutnění určuje projekt.</t>
  </si>
  <si>
    <t>Základy</t>
  </si>
  <si>
    <t>21197</t>
  </si>
  <si>
    <t>OPLÁŠTĚNÍ ODVODŇOVACÍCH ŽEBER Z GEOTEXTILIE</t>
  </si>
  <si>
    <t>filtrační geotextílie (dle TP 97), 
netkaná, 
propustnost &gt; 0,0001 m/s  
plošná hmotnost min. 150g/m2, 
pevnost v tahu &gt;5 kN/m, 
průtažnost &gt;10%, 
odolnost proti statickému protlačení &gt;1kN,</t>
  </si>
  <si>
    <t>délka drenáže z pol 21263  
1520m*2,2m=3 344,00 [A]</t>
  </si>
  <si>
    <t>položka zahrnuje dodávku předepsané geotextilie, mimostaveništní a vnitrostaveništní dopravu a její uložení včetně potřebných přesahů (nezapočítávají se do výměry)</t>
  </si>
  <si>
    <t>21263</t>
  </si>
  <si>
    <t>TRATIVODY KOMPLET Z TRUB Z PLAST HMOT DN DO 150MM</t>
  </si>
  <si>
    <t>Lože ŠP tl. 100 mm, obsyp kamenivem fr. 8/16 a výplň štěrkem rf. 16/32, DN 150, SN8 
vč. napojení do drenážních šachet a zaústění, 
kompletní provedení vč. zemních prací</t>
  </si>
  <si>
    <t>1520=1 520,00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</si>
  <si>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</si>
  <si>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21361</t>
  </si>
  <si>
    <t>DRENÁŽNÍ VRSTVY Z GEOTEXTILIE</t>
  </si>
  <si>
    <t>Sanace v místě rozšíření tělesa komunikace u autobusové zastávky a vjezdových bran. 
NETKANÉ GEOTEXTÍLIE SE SEPARAČNÍ FUNKCÍ (plošná hmotnost &gt; 300 g/m2, CBR &gt; 3 kN,  
 odolnost proti proražení &lt; 10 mm, tažnost &gt; 50%, v souladu s TP 97)</t>
  </si>
  <si>
    <t>odečteno ze situace: 
autobusová zastávka - km 0.10000: 
85m*16m=1 360,00 [A] 
vjezdová brána - km 0.40000: 
70m*16m=1 120,00 [B] 
vjezdová brána - km 2.40000: 
80m*17m=1 360,00 [C] 
80m*9m=720,00 [D] 
celkem: 
A+B+C+D=4 560,00 [E]</t>
  </si>
  <si>
    <t>Položka zahrnuje: 
- dodávku předepsané geotextilie (včetně nutných přesahů) pro drenážní vrstvu, včetně mimostaveništní a vnitrostaveništní dopravy 
- provedení drenážní vrstvy předepsaných rozměrů a předepsaného tvaru</t>
  </si>
  <si>
    <t>21450</t>
  </si>
  <si>
    <t>SANAČNÍ VRSTVY Z KAMENIVA</t>
  </si>
  <si>
    <t>Sanační vrstva tl. 0,50m 
nenamrzavý vhodný mat. ze zemníku (k &gt; 10e-4, zrno max. 125mm)</t>
  </si>
  <si>
    <t>odečteno ze situace 
autobusová zastávka - km 0.10000: 
545m2*0,5m=272,50 [A] 
vjezdová brána - km 0.40000: 
309m2*0,5m=154,50 [B] 
vjezdová brána - km 2.40000: 
(258+427)m2*0,5m=342,50 [C] 
celkem: 
A+B+C=769,50 [D]</t>
  </si>
  <si>
    <t>položka zahrnuje dodávku předepsaného kameniva, mimostaveništní a vnitrostaveništní dopravu a jeho uložení 
není-li v zadávací dokumentaci uvedeno jinak, jedná se o nakupovaný materiál</t>
  </si>
  <si>
    <t>215663</t>
  </si>
  <si>
    <t>ÚPRAVA PODLOŽÍ HYDRAULICKÝMI POJIVY DO 2% HL DO 0,5M</t>
  </si>
  <si>
    <t>Uprava podloží pod násypem km 2,005-2,120 vpravo 
479=479,00 [A] 
Úprava podloží km 0,800-1,780 (předpoklad nižší únosnosti podloží) 
8666=8 666,00 [B] 
Celkem: A+B=9 145,00 [C]</t>
  </si>
  <si>
    <t>položka zahrnuje zafrézování předepsaného množství hydraulického pojiva do podloží do hloubky do 0,5m, zhutnění 
druh hydraulického pojiva stanoví zadávací dokumentace</t>
  </si>
  <si>
    <t>Vodorovné konstrukce</t>
  </si>
  <si>
    <t>Komunikace</t>
  </si>
  <si>
    <t>56330</t>
  </si>
  <si>
    <t>VOZOVKOVÉ VRSTVY ZE ŠTĚRKODRTI</t>
  </si>
  <si>
    <t>ŠDa fr. 0/32 Ge min. 150mm</t>
  </si>
  <si>
    <t>viz kubaturový list 
1980,58 m3=1 980,58 [A]</t>
  </si>
  <si>
    <t>- dodání kameniva předepsané kvality a zrnitosti 
- rozprostření a zhutnění vrstvy v předepsané tloušťce 
- zřízení vrstvy bez rozlišení šířky, pokládání vrstvy po etapách 
- nezahrnuje postřiky, nátěry</t>
  </si>
  <si>
    <t>ŠDb fr. 0/32 Ge min. 200mm</t>
  </si>
  <si>
    <t>viz kubaturový list 
3369,60 m3=3 369,60 [A] 
Napojení na stávající MK v km 0,700 vlevo a v km 0,820 vlevo 
52*0,25=13,00 [B] 
Celkem: A+B=3 382,60 [C]</t>
  </si>
  <si>
    <t>567544</t>
  </si>
  <si>
    <t>VRST PRO OBNOVU A OPR RECYK ZA STUD CEM A ASF EM TL DO 200MM</t>
  </si>
  <si>
    <t>Recyklace podkladní vrstvy na místě za studena s asf.emulzí a cementem podle TP208 
v tloušťce 180 mm s reprofilací po celé šířce vozovky. 
kontrola únosnosti vrstvy Edef,2 ? 150 MPa podle tab. 12b TP208</t>
  </si>
  <si>
    <t>odečteno ze situace 
8959+450=9 409,00 [A]</t>
  </si>
  <si>
    <t>- dodání materiálů předepsaných pro recyklaci za studena 
- provedení recyklace dle předepsaného technologického předpisu, zhutnění vrstvy v předepsané tloušťce 
- zřízení vrstvy bez rozlišení šířky, pokládání vrstvy po etapách 
- úpravu napojení, ukončení 
- nezahrnuje postřiky, nátěry</t>
  </si>
  <si>
    <t>56963</t>
  </si>
  <si>
    <t>ZPEVNĚNÍ KRAJNIC Z RECYKLOVANÉHO MATERIÁLU TL DO 150MM</t>
  </si>
  <si>
    <t>eventuálně je možné použít štěrkodrť frakce 0/32</t>
  </si>
  <si>
    <t>(viz kubaturový list) 
228,68=228,68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</si>
  <si>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</si>
  <si>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572213</t>
  </si>
  <si>
    <t>SPOJOVACÍ POSTŘIK Z EMULZE DO 0,5KG/M2</t>
  </si>
  <si>
    <t>Postřik spojovací asf. emulzí PS-C, s množstvím zbytkového pojiva 0,35 kg/m2</t>
  </si>
  <si>
    <t>Planimetrováno z AutoCADu 
2*11461 m2 (v místě kompletní výměny vozovky na ACL a ACP)=22 922,00 [A] 
8503 m2 (v místě recyklace za studena na ACP)=8 503,00 [B] 
449 m2 (v místě napojení na stávající místní kom.)=449,00 [C] 
Celkem: A+B+C=31 874,00 [D]</t>
  </si>
  <si>
    <t>- dodání všech předepsaných materiálů pro postřiky v předepsaném množství 
- provedení dle předepsaného technologického předpisu 
- zřízení vrstvy bez rozlišení šířky, pokládání vrstvy po etapách 
- úpravu napojení, ukončení</t>
  </si>
  <si>
    <t>574A44</t>
  </si>
  <si>
    <t>ASFALTOVÝ BETON PRO OBRUSNÉ VRSTVY ACO 11+, 11S TL. 50MM</t>
  </si>
  <si>
    <t>Odetčeno ze situace</t>
  </si>
  <si>
    <t>11461 m2 (v místě kompletní výměny vozovky)=11 461,00 [A] 
8503 m2 (v místě recyklace za studena)=8 503,00 [B] 
449 m2 (v místě napojení na stávající místní kom.)=449,00 [C] 
Celkem: A+B+C=20 413,00 [D]</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</si>
  <si>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</si>
  <si>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574C46</t>
  </si>
  <si>
    <t>ASFALTOVÝ BETON PRO LOŽNÍ VRSTVY ACL 16+, 16S TL. 50MM</t>
  </si>
  <si>
    <t>Odečteno ze situace</t>
  </si>
  <si>
    <t>11461m2 (v místě kompletní výměny vozovky)=11 461,00 [A]</t>
  </si>
  <si>
    <t>574E58</t>
  </si>
  <si>
    <t>ASFALTOVÝ BETON PRO PODKLADNÍ VRSTVY ACP 22+, 22S TL. 60MM</t>
  </si>
  <si>
    <t>58222</t>
  </si>
  <si>
    <t>DLÁŽDĚNÉ KRYTY Z DROBNÝCH KOSTEK DO LOŽE Z MC</t>
  </si>
  <si>
    <t>Kamenné dlažební kostky v místě zálivu pro UV</t>
  </si>
  <si>
    <t>odečteno ze situace: 
6=6,00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</si>
  <si>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</si>
  <si>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582615</t>
  </si>
  <si>
    <t>KRYTY Z BETON DLAŽDIC SE ZÁMKEM BAREV TL 80MM DO LOŽE Z KAM</t>
  </si>
  <si>
    <t>Napojení na stávající MK v km 0,700 vlevo a v km 0,820 vlevo</t>
  </si>
  <si>
    <t>odečteno ze situace 
52m2=52,00 [A]</t>
  </si>
  <si>
    <t>58301</t>
  </si>
  <si>
    <t>KRYT ZE SINIČNÍCH DÍLCŮ (PANELŮ) TL 150MM</t>
  </si>
  <si>
    <t>Silniční panely 3x1x0,15 u sjezdu na polní cestu v km 2,200 vlevo 
9 kusů 
štěrkové lože tl. 0,20m</t>
  </si>
  <si>
    <t>odečteno ze situace: 
9ks*3m2=27,00 [A]</t>
  </si>
  <si>
    <t>- dodání dílců v požadované kvalitě, dodání materiálu pro předepsané  lože v tloušťce předepsané dokumentací a pro předepsanou výplň spar 
- očištění podkladu 
- uložení dílců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</si>
  <si>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Potrubí</t>
  </si>
  <si>
    <t>87715</t>
  </si>
  <si>
    <t>CHRÁNIČKY PŮLENÉ Z TRUB PLAST DN DO 50MM</t>
  </si>
  <si>
    <t>Chránička pro sdělovací kabely DN 40mm</t>
  </si>
  <si>
    <t>3110=3 110,00 [A]</t>
  </si>
  <si>
    <t>položky pro zhotovení potrubí platí bez ohledu na sklon 
zahrnuje: 
- výrobní dokumentaci (včetně technologického předpisu) 
- dodání veškerého trubního a pomocného materiálu  (trouby včetně podélného rozpůlení,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</si>
  <si>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87733</t>
  </si>
  <si>
    <t>CHRÁNIČKY PŮLENÉ Z TRUB PLAST DN DO 150MM</t>
  </si>
  <si>
    <t>Chránička pro sdělovací kabely DN 110-140mm</t>
  </si>
  <si>
    <t>844m=844,00 [A]</t>
  </si>
  <si>
    <t>895822</t>
  </si>
  <si>
    <t>DRENÁŽNÍ ŠACHTICE KONTROLNÍ Z PLAST DÍLCŮ ŠK 80</t>
  </si>
  <si>
    <t>Drenážní šachtice kontrolní z plastových dílců, DN 600mm</t>
  </si>
  <si>
    <t>odečteno ze situace: 
18 ks=18,00 [A]</t>
  </si>
  <si>
    <t>položka zahrnuje: 
- poklopy s rámem z předepsaného materiálu a tvaru 
- předepsané plastové skruže, dno a není-li uvedeno jinak i podkladní vrstvu (z kameniva nebo betonu). 
- výplň, těsnění a tmelení spár a spojů, 
- očištění a ošetření úložných ploch, 
- předepsané podkladní konstrukce</t>
  </si>
  <si>
    <t>89712</t>
  </si>
  <si>
    <t>VPUSŤ KANALIZAČNÍ ULIČNÍ KOMPLETNÍ Z BETONOVÝCH DÍLCŮ</t>
  </si>
  <si>
    <t>Uliční vpusť, klasická</t>
  </si>
  <si>
    <t>odečteno ze situace: 
86=86,00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</si>
  <si>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</si>
  <si>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89742</t>
  </si>
  <si>
    <t>VPUSŤ CHODNÍKOVÁ Z BETON DÍLCŮ</t>
  </si>
  <si>
    <t>Uliční vpusť, obrubníková</t>
  </si>
  <si>
    <t>položka zahrnuje: 
dodávku a osazení předepsaného dílce včetně mříže 
předepsané podkladní konstrukce</t>
  </si>
  <si>
    <t>897626</t>
  </si>
  <si>
    <t>VPUSŤ ŠTĚRBINOVÝCH ŽLABŮ Z BETON DÍLCŮ SV. ŠÍŘKY DO 400MM</t>
  </si>
  <si>
    <t>1=1,00 [A]</t>
  </si>
  <si>
    <t>položka zahrnuje dodávku a osazení předepsaného dílce včetně mříže 
nezahrnuje předepsané podkladní konstrukce</t>
  </si>
  <si>
    <t>897726</t>
  </si>
  <si>
    <t>ČISTÍCÍ KUSY ŠTĚRBIN ŽLABŮ Z BETON DÍLCŮ SV. ŠÍŘKY DO 400MM</t>
  </si>
  <si>
    <t>položka zahrnuje dodávku a osazení předepsaného dílce 
nezahrnuje předepsané podkladní konstrukce</t>
  </si>
  <si>
    <t>89922</t>
  </si>
  <si>
    <t>VÝŠKOVÁ ÚPRAVA MŘÍŽÍ</t>
  </si>
  <si>
    <t>Výšková úprava stávajících mříží na úroveň nové vozovky. 
VPRAVO: 
km 1,360, 1,892, 1,944 
VLEVO: 
km 1,297, 1,676, 1,727, 1,789</t>
  </si>
  <si>
    <t>7ks=7,00 [A]</t>
  </si>
  <si>
    <t>- položka výškové úpravy zahrnuje všechny nutné práce a materiály pro zvýšení nebo snížení zařízení (včetně nutné úpravy stávajícího povrchu vozovky nebo chodníku).</t>
  </si>
  <si>
    <t>91228</t>
  </si>
  <si>
    <t>SMĚROVÉ SLOUPKY Z PLAST HMOT VČETNĚ ODRAZNÉHO PÁSKU</t>
  </si>
  <si>
    <t>Směrový sloupek v. 0,8m</t>
  </si>
  <si>
    <t>odečteno ze situace 
44=44,00 [A]</t>
  </si>
  <si>
    <t>položka zahrnuje: 
- dodání a osazení sloupku včetně nutných zemních prací 
- vnitrostaveništní a mimostaveništní doprava 
- odrazky plastové nebo z retroreflexní fólie</t>
  </si>
  <si>
    <t>917224</t>
  </si>
  <si>
    <t>SILNIČNÍ A CHODNÍKOVÉ OBRUBY Z BETONOVÝCH OBRUBNÍKŮ ŠÍŘ 150MM</t>
  </si>
  <si>
    <t>SILNIČNÍ OBRUBNÍK šíř. 150 mm 
LOŽE C20/25n - XF3 tl. min. 0.10m</t>
  </si>
  <si>
    <t>-odečteno ze situace 
silniční obrubník vlevo: 
1496=149,00 [A] 
silniční obrubník vpravo: 
1180=11,00 [B] 
celkem: 
A+B=160,00 [C]</t>
  </si>
  <si>
    <t>Položka zahrnuje: 
dodání a pokládku betonových obrubníků o rozměrech předepsaných zadávací dokumentací 
betonové lože i boční betonovou opěrku.</t>
  </si>
  <si>
    <t>SILNIČNÍ OBRUBNÍK šíř. 150 mm, snížený nášlap na 2 cm 
LOŽE C20/25n - XF3 tl. min. 0.10m</t>
  </si>
  <si>
    <t>-odečteno ze situace 
snížený obrubník vlevo: 
292=29,00 [A] 
snížený obrubník vpravo: 
263=26,00 [B] 
celkem: 
A+B=55,00 [C]</t>
  </si>
  <si>
    <t>91723</t>
  </si>
  <si>
    <t>OBRUBY Z BETON KRAJNÍKŮ</t>
  </si>
  <si>
    <t>betonový silniční krajník 0,08x0,25x0,50 m 
do bet. lože C20/25n-XF3, tl.min 0,10 m</t>
  </si>
  <si>
    <t>-odečteno ze situace 
2514 m=2 514,00 [A]</t>
  </si>
  <si>
    <t>Položka zahrnuje: 
dodání a pokládku betonových krajníků o rozměrech předepsaných zadávací dokumentací 
betonové lože i boční betonovou opěrku.</t>
  </si>
  <si>
    <t>41</t>
  </si>
  <si>
    <t>91725</t>
  </si>
  <si>
    <t>NÁSTUPIŠTNÍ OBRUBNÍKY BETONOVÉ</t>
  </si>
  <si>
    <t>Obrubník HK bezbariérový (Kasselského typu) 
Skladebné rozměry [m]: 0.33*0.40*1.00 
Betonové lože C20/25n - XF3 tl. min. 0.15m</t>
  </si>
  <si>
    <t>pro 7 autobusových zastávek 
7*15 m=105,00 [A]</t>
  </si>
  <si>
    <t>42</t>
  </si>
  <si>
    <t>931313</t>
  </si>
  <si>
    <t>TĚSNĚNÍ DILATAČ SPAR ASF ZÁLIVKOU PRŮŘ DO 300MM2</t>
  </si>
  <si>
    <t>betonový krajník x asfaltový kryt š. 12 mm x v. 20 mm. 
Asfaltová zálivka za horka typu N2</t>
  </si>
  <si>
    <t>z poloožky 91723 
2514=2 514,00 [A] 
z položky 935111 
2*24=48,00 [B] 
Celkem: A+B=2 562,00 [C]</t>
  </si>
  <si>
    <t>položka zahrnuje dodávku a osazení předepsaného materiálu, očištění ploch spáry před úpravou, očištění okolí spáry po úpravě 
nezahrnuje těsnící profil</t>
  </si>
  <si>
    <t>43</t>
  </si>
  <si>
    <t>935111</t>
  </si>
  <si>
    <t>ŠTĚRBINOVÉ ŽLABY Z BETONOVÝCH DÍLCŮ ŠÍŘ DO 400MM VÝŠ DO 500MM BEZ OBRUBY</t>
  </si>
  <si>
    <t>štěrbinový žlabv km 0,120 vpravo</t>
  </si>
  <si>
    <t>odečteno ze situace 
24=24,00 [A]</t>
  </si>
  <si>
    <t>položka zahrnuje: 
- veškerý materiál, výrobky a polotovary, včetně mimostaveništní a vnitrostaveništní dopravy (rovněž přesuny), včetně naložení a složení,případně s uložením. 
- veškeré práce nutné pro zřízení těchto konstrukcí, včetně zemních prací, lože, ukončení, patek, spárování, úpravy vtoku a výtoku. Měří se v [m] délky osy žlabu bez čistících kusů a odtokových vpustí.</t>
  </si>
  <si>
    <t>44</t>
  </si>
  <si>
    <t>96687</t>
  </si>
  <si>
    <t>VYBOURÁNÍ ULIČNÍCH VPUSTÍ KOMPLETNÍCH</t>
  </si>
  <si>
    <t>Vybourání stávajících UV vč. poplatku za skládku 
vlevo: 
km 0,590, 0,665, 0,795, 1,774, 1,877, 1,024 
vpravo: 
km 1,280, 1,312, 1,880</t>
  </si>
  <si>
    <t>9ks=9,00 [A]</t>
  </si>
  <si>
    <t>45</t>
  </si>
  <si>
    <t>Stávající šachta ubourána o 0,5 m a zastropena zákrytovou deskou 
s plným poklopem. Včetně zemních prací. 
VPRAVO: 
km 1,800, 1,858, 1,876</t>
  </si>
  <si>
    <t>3ks=3,00 [A]</t>
  </si>
  <si>
    <t>SO 121</t>
  </si>
  <si>
    <t>Úprava místní komunikace v km 0,066 vlevo - investice obce / investice kraje</t>
  </si>
  <si>
    <t>V místě napojení vozovky na stávájící stav. 
Investice obce</t>
  </si>
  <si>
    <t>Odečteno ze situace: 5,00=5,00 [A]</t>
  </si>
  <si>
    <t>Výkop - podmíněně vhodná zemina 
Investice KSÚS</t>
  </si>
  <si>
    <t>Výkop z tabulky kubatur 
55,12=55,12 [A]</t>
  </si>
  <si>
    <t>Požadavky a výsledné parametry dle ČSN 736133. 
Kompletní provedení včetně případného nákupu a dodávky potřebných materiálů, 
včetně všech souvisejících prací (např. natěžení, dopravy, uložení, hutnění, atp.).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 
Investice KSÚS</t>
  </si>
  <si>
    <t>Dosypávka krajnice z příčných řezu (viz kubaturový list) 
40,1=40,10 [A]</t>
  </si>
  <si>
    <t>Požadavky a výsledné parametry dle ČSN 736133. 
Úprava parapláně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 
Investice KSÚS</t>
  </si>
  <si>
    <t>Z kubaturových listů 
283.24-94,10=189,14 [A]</t>
  </si>
  <si>
    <t>Požadavky a výsledné parametry dle ČSN 736133. 
Úprava parapláně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 
Investice obce</t>
  </si>
  <si>
    <t>Z kubaturových listů 
94,10=94,10 [A]</t>
  </si>
  <si>
    <t>Úprava parapláně 
Investice KSÚS</t>
  </si>
  <si>
    <t>283.24-94,10=189,14 [A]</t>
  </si>
  <si>
    <t>Úprava parapláně 
Investice obce</t>
  </si>
  <si>
    <t>94,10=94,10 [A]</t>
  </si>
  <si>
    <t>a.1</t>
  </si>
  <si>
    <t>ŠDa fr. 0/32 Ga 150mm 
Investice KSÚS</t>
  </si>
  <si>
    <t>Planimetricky odečteno z programu AutoCAD 
(303,07*0,15)-14,67=30,79 [A]</t>
  </si>
  <si>
    <t>a.2</t>
  </si>
  <si>
    <t>ŠDa fr. 0/32 Ga 150mm 
Investice obce</t>
  </si>
  <si>
    <t>97,80*0,15=14,67 [A]</t>
  </si>
  <si>
    <t>b.1</t>
  </si>
  <si>
    <t>ŠDb fr. 0/32 Gc min. 150mm 
Investice KSÚS</t>
  </si>
  <si>
    <t>Planimetricky odečteno z programu AutoCAD 
(324,28*0,15)-15,70=32,94 [A]</t>
  </si>
  <si>
    <t>b.2</t>
  </si>
  <si>
    <t>ŠDb fr. 0/32 Gc min. 150mm 
Investice obce</t>
  </si>
  <si>
    <t>104,65*0,15=15,70 [A]</t>
  </si>
  <si>
    <t>572123</t>
  </si>
  <si>
    <t>INFILTRAČNÍ POSTŘIK Z EMULZE DO 1,0KG/M2</t>
  </si>
  <si>
    <t>Postřik infiltrační z kationaktivní asf. emulze s množstvím zbytkového pojiva 1.00 kg/m2 
Investice KSÚS</t>
  </si>
  <si>
    <t>Planimetricky odečteno z programu AutoCAD 
283.24-94,10=189,14 [A]</t>
  </si>
  <si>
    <t>Postřik infiltrační z kationaktivní asf. emulze s množstvím zbytkového pojiva 1.00 kg/m2 
Investice obce</t>
  </si>
  <si>
    <t>Planimetricky odečteno z programu AutoCAD 
94,10=94,10 [A]</t>
  </si>
  <si>
    <t>Postřik spojovací s množstvím zbytkového pojiva 0.35 kg/m2 
Investice KSÚS</t>
  </si>
  <si>
    <t>Postřik spojovací s množstvím zbytkového pojiva 0.35 kg/m2 
Investice obce</t>
  </si>
  <si>
    <t>574A33</t>
  </si>
  <si>
    <t>ASFALTOVÝ BETON PRO OBRUSNÉ VRSTVY ACO 11 TL. 40MM</t>
  </si>
  <si>
    <t>Odečteno ze situace 
Investice KSÚS</t>
  </si>
  <si>
    <t>Odečteno ze situace 
Investice obce</t>
  </si>
  <si>
    <t>574E46</t>
  </si>
  <si>
    <t>ASFALTOVÝ BETON PRO PODKLADNÍ VRSTVY ACP 16+, 16S TL. 50MM</t>
  </si>
  <si>
    <t>SILNIČNÍ OBRUBNÍK šíř. 150mm 
LOŽE C20/25n - XF3 tl. min. 0.10m 
Investice KSÚS</t>
  </si>
  <si>
    <t>81,64-32,45=49,19 [A]</t>
  </si>
  <si>
    <t>SILNIČNÍ OBRUBNÍK šíř. 150mm 
LOŽE C20/25n - XF3 tl. min. 0.10m 
Investice obce</t>
  </si>
  <si>
    <t>32,45=32,45 [A]</t>
  </si>
  <si>
    <t>931323</t>
  </si>
  <si>
    <t>TĚSNĚNÍ DILATAČ SPAR ASF ZÁLIVKOU MODIFIK PRŮŘ DO 300MM2</t>
  </si>
  <si>
    <t>TYP N2 
Investice KSÚS</t>
  </si>
  <si>
    <t>TYP N2 
Investice obce</t>
  </si>
  <si>
    <t>SO 122</t>
  </si>
  <si>
    <t>Úprava místní komunikace v km 0,938 vlevo - investice obce / investice kraje</t>
  </si>
  <si>
    <t>Odečteno ze situace: 4,50=4,50 [A]</t>
  </si>
  <si>
    <t>Z kubatur. listů 
40,15=40,15 [A]</t>
  </si>
  <si>
    <t>Výkop - podmíněně vhodná zemina 
¨ 
Investice obce</t>
  </si>
  <si>
    <t>Z kubatur. listů 
22,78=22,78 [A]</t>
  </si>
  <si>
    <t>161,42=161,42 [A]</t>
  </si>
  <si>
    <t>35,90=35,90 [A]</t>
  </si>
  <si>
    <t>211,13*0,15=31,67 [A]</t>
  </si>
  <si>
    <t>38,426*0,15=5,76 [A]</t>
  </si>
  <si>
    <t>225,91*0,15=33,89 [A]</t>
  </si>
  <si>
    <t>41,116*0,15=6,17 [A]</t>
  </si>
  <si>
    <t>Planimetricky odečteno z programu AutoCAD 
161,42=161,42 [A]</t>
  </si>
  <si>
    <t>Planimetricky odečteno z programu AutoCAD 
35,90=35,90 [A]</t>
  </si>
  <si>
    <t>.1</t>
  </si>
  <si>
    <t>31,92=31,92 [A]</t>
  </si>
  <si>
    <t>.2</t>
  </si>
  <si>
    <t>15,96=15,96 [A]</t>
  </si>
  <si>
    <t>SO 123</t>
  </si>
  <si>
    <t>Úprava silnice III/3308 v km 1,695 vpravo - investice kraje</t>
  </si>
  <si>
    <t>frézování dražky  min. 12x25 mm u betonového krajníku</t>
  </si>
  <si>
    <t>z pol. 91723: 
83,7=83,70 [A] 
napojení na stávájící stav: 
6=6,00 [B] 
Celkem: A+B=89,70 [C]</t>
  </si>
  <si>
    <t>zemina podminečně vhodná</t>
  </si>
  <si>
    <t>z kub. listů 
95,2=95,20 [A]</t>
  </si>
  <si>
    <t>úprava pláně: 
393,831=393,83 [A]</t>
  </si>
  <si>
    <t>Podélný trativod DN150 mm, SN 8, do lože ze ŠP/podkladní beton tl 0,10 m</t>
  </si>
  <si>
    <t>odečteno ze situace: 
30,3=30,30 [A]</t>
  </si>
  <si>
    <t>SEPARAČNÍ A FILTRAČNÍ GEOTEXTÍLIE, PLOŠNÁ HMOTNOST &gt;= 200g/m2</t>
  </si>
  <si>
    <t>odečteno ze situace: 
2,26*30,3=68,48 [A]</t>
  </si>
  <si>
    <t>úprava podloží v tl. 0,3 m dle pol. 18110: 
393,831=393,83 [A]</t>
  </si>
  <si>
    <t>ŠDa 0/32  tl. 150 mm</t>
  </si>
  <si>
    <t>z kub. lustů 
57.409=57,41 [A] 
v konstrukci ostrůvku: 
1,5=1,50 [B] 
napojení na stáv.voz 
0,621=0,62 [C] 
Celkem: A+B+C=59,53 [D]</t>
  </si>
  <si>
    <t>ŠDb 0/32 tl. min.200 mm</t>
  </si>
  <si>
    <t>z kub. listů 
130,288=130,29 [A]</t>
  </si>
  <si>
    <t>Spojovací postřik asfaltovou emulzí, PS-C, 0,35 kg/m2</t>
  </si>
  <si>
    <t>z pol.574C46: na vrstvu ACL 
353,6=353,60 [A] 
z pol. 574E58: na vrstvu ACP 
350,6=350,60 [B] 
Celkem: A+B=704,20 [C]</t>
  </si>
  <si>
    <t>ACO 11+  tl.50 mm</t>
  </si>
  <si>
    <t>odečteno ze situace 
343,4+13,2=356,60 [A]</t>
  </si>
  <si>
    <t>ACL 16+ tl.50 mm</t>
  </si>
  <si>
    <t>odečteno ze situace 
343,4+10,2=353,60 [A]</t>
  </si>
  <si>
    <t>ACP 22+ tl.60 mm</t>
  </si>
  <si>
    <t>odečteno ze situace 
343,4+7,2=350,60 [A]</t>
  </si>
  <si>
    <t>582611</t>
  </si>
  <si>
    <t>KRYTY Z BETON DLAŽDIC SE ZÁMKEM ŠEDÝCH TL 60MM DO LOŽE Z KAM</t>
  </si>
  <si>
    <t>Zámková dlažba tl. 60 mm do lože z kameniva fr. 0/4, tl . 30 mm</t>
  </si>
  <si>
    <t>odečteno ze situace: 
10=10,00 [A]</t>
  </si>
  <si>
    <t>betonový silniční obrubník 0,15x0,15x1,0 m, do bet. lože C20/25n-XF3 tl. min. 0,10 m</t>
  </si>
  <si>
    <t>odečteno ze situace: 
96+35=131,00 [A]</t>
  </si>
  <si>
    <t>betonový silniční krajník 0,08x0,25x0,50 m, do bet. lože C20/25n-XF3, tl.min 0,10 m</t>
  </si>
  <si>
    <t>odečteno ze sitauce: 
35,4+48,3=83,70 [A]</t>
  </si>
  <si>
    <t>z pol. 91723: 
30,3=30,30 [A] 
napojení na stávájící stav: 
6=6,00 [B] 
Celkem: A+B=36,30 [C]</t>
  </si>
  <si>
    <t>SO 124</t>
  </si>
  <si>
    <t>Úprava obratiště v km 1,260 vlevo - investice obce</t>
  </si>
  <si>
    <t>V místě napojení vozovky na stávájící stav.</t>
  </si>
  <si>
    <t>Odečteno ze situace: 15,60=15,60 [A]</t>
  </si>
  <si>
    <t>Obratiště</t>
  </si>
  <si>
    <t>Odečteno z příčných řezů 
7,01+4.71=11,72 [C]</t>
  </si>
  <si>
    <t>AZ pol. 17180: 
25,14=25,14 [A]</t>
  </si>
  <si>
    <t>Nakupovaný materiál. Požadavky a výsledné parametry dle ČSN 73 6133. 
Kompletní provedení a dodávky potřebných materiálů, 
včetně všech souvisejících prací (např. natěžení, dopravy, uložení, hutnění, atp.). 
Zhotovitel navrhne a ocení pro něj nejvhodnější technologii tak, aby byly splněny 
definované požadavky(parametry). Prokázání vhodnosti bude doloženo splněním 
definovaných požadovaných parametrů.</t>
  </si>
  <si>
    <t>Zemina do AZ 
Dle tabulky kubatur: 
20,10+5,04=25,14 [A]</t>
  </si>
  <si>
    <t>Požadavky a výsledné parametry dle ČSN 736133. 
Kompletní provedení pláně.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t>
  </si>
  <si>
    <t>dle pol. 56313: 680,84=680,84 [A] 
dle pol. 56330A: 728,49=728,49 [B] 
Celkem: A+B=1 409,33 [E]</t>
  </si>
  <si>
    <t>Úprava parapláně</t>
  </si>
  <si>
    <t>Dle tabulky kubatur: 
728,49=728,49 [A]</t>
  </si>
  <si>
    <t>46611</t>
  </si>
  <si>
    <t>DLAŽBY VEGETAČNÍ Z DÍLCŮ BETONOVÝCH</t>
  </si>
  <si>
    <t>Dlažba betonová zatravňovací 200x200x80. 
Lože z kameniva fr. 0/4 tl. 40mm.</t>
  </si>
  <si>
    <t>Odečteno ze situačního výkresu. 
26,68*0,08=2,13 [A]</t>
  </si>
  <si>
    <t>položka zahrnuje: 
- povrchovou úpravu podkladu 
- zřízení spojovací vrstvy 
- dodávku a uložení předepsaných dlažebních prvků do předepsaného tvaru 
- spárování, těsnění, tmelení a vyplnění spar případně s vyklínováním 
- úprava povrchu pro odvedení srážkové vody 
- výplň otvorů drnem nebo ornicí s osetím, případně kamenivem 
- výplň spar předepsaným materiálem 
- nutné zemní práce (svahování, úpravu pláně a pod.) 
- nezahrnuje podklad pod dlažbu, vykazuje se samostatně položkami SD 45</t>
  </si>
  <si>
    <t>56313</t>
  </si>
  <si>
    <t>VOZOVKOVÉ VRSTVY Z MECHANICKY ZPEVNĚNÉHO KAMENIVA TL. DO 150MM</t>
  </si>
  <si>
    <t>MZK tl. 150mm</t>
  </si>
  <si>
    <t>Planimetricky odečteno z programu AutoCAD. 
680,84=680,84 [A] 
12,2*0,65+2,33*0,65=9,44 [B] 
A+B=690,28 [C]</t>
  </si>
  <si>
    <t>ŠDa fr. 0/32; Ga min. 200mm</t>
  </si>
  <si>
    <t>Planimetricky odečteno z programu AutoCAD. 
(728,49+26,68)*0,23=173,69 [A] 
12,2*0,15+2,33*0,15=2,18 [B] 
A+B=175,87 [C]</t>
  </si>
  <si>
    <t>Postřik infiltrační z kationaktivní asf. emulze s množstvím zbytkového pojiva 1,00 kg/m2.</t>
  </si>
  <si>
    <t>Planimetricky odečteno z programu AutoCAD. 
680,84=680,84 [A]</t>
  </si>
  <si>
    <t>Postřik infiltrační z kationaktivní asf. emulze s množstvím zbytkového pojiva 0.35 kg/m2</t>
  </si>
  <si>
    <t>Planimetricky odečteno z programu AutoCAD. 
636,3=636,30 [A]</t>
  </si>
  <si>
    <t>574A34</t>
  </si>
  <si>
    <t>ASFALTOVÝ BETON PRO OBRUSNÉ VRSTVY ACO 11+, 11S TL. 40MM</t>
  </si>
  <si>
    <t>Planimetricky odečteno z programu AutoCAD. 
636,3=636,30 [A] 
12,2*1,65+2,33*1,65=23,97 [B] 
A+B=660,27 [C]</t>
  </si>
  <si>
    <t>574E76</t>
  </si>
  <si>
    <t>ASFALTOVÝ BETON PRO PODKLADNÍ VRSTVY ACP 16+, 16S TL. 80MM</t>
  </si>
  <si>
    <t>Odečteno ze situace.</t>
  </si>
  <si>
    <t>Planimetricky odečteno z programu AutoCAD. 
636,3=636,30 [A] 
12,2*1,15+2,33*1,15=16,71 [B] 
A+B=653,01 [C]</t>
  </si>
  <si>
    <t>4 kusy uličních vpustí: 
4=4,00 [A]</t>
  </si>
  <si>
    <t>Odečteno ze situačního výkresu: 
119,65+14,82=134,47 [A]</t>
  </si>
  <si>
    <t>Obrubník HK bezbariérový (Kasselského typu) 
Skladebné rozměry [m]: 0.29*0.40*1.00 
Betonové lože C20/25n - XF3 tl. min. 0.15m</t>
  </si>
  <si>
    <t>Odečteno ze situačního výkresu: 
15,00=15,00 [A]</t>
  </si>
  <si>
    <t>SO 150</t>
  </si>
  <si>
    <t>Chodník u silnice III/2722 vlevo - investice obce</t>
  </si>
  <si>
    <t>výkop v místě ohumusování</t>
  </si>
  <si>
    <t>odečteno ze situace: 
1652.55*0,15=247,88 [A]</t>
  </si>
  <si>
    <t>Zemina písčitohlinitá nebo hlinito písčitá s možným výskytem menších frakcí štěrku, nakupována, v místě ohumusování</t>
  </si>
  <si>
    <t>odečteno ze situace: 
1219,16*0,15=182,87 [A]</t>
  </si>
  <si>
    <t>dle pol. 582611 3076,11=3 076,11 [A] 
dle pol. 582615 333,83=333,83 [B] 
dle pol. 58261A 146,35=146,35 [C] 
dle pol. 58261B 83,75=83,75 [D]</t>
  </si>
  <si>
    <t>18232</t>
  </si>
  <si>
    <t>ROZPROSTŘENÍ ORNICE V ROVINĚ V TL DO 0,15M</t>
  </si>
  <si>
    <t>Ohumusování svahů tl.0,15m</t>
  </si>
  <si>
    <t>Odečteno ze situace: 
1652,55=1 652,55 [A]</t>
  </si>
  <si>
    <t>položka zahrnuje: 
nutné přemístění ornice z dočasných skládek vzdálených do 50m 
rozprostření ornice v předepsané tloušťce v rovině a ve svahu do 1:5</t>
  </si>
  <si>
    <t>21461B</t>
  </si>
  <si>
    <t>SEPARAČNÍ GEOTEXTILIE DO 200G/M2</t>
  </si>
  <si>
    <t>dle pol. 582611 3076,11=3 076,11 [A] 
dle pol. 582615 333,83=333,83 [B] 
dle pol. 58261A 146,35=146,35 [C] 
dle pol. 58261B 83,75=83,75 [D] 
přesahy: 1092=1 092,00 [E]  
Celkem: A+B+C+D+E=4 732,04 [F] m2</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</si>
  <si>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</si>
  <si>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46131A</t>
  </si>
  <si>
    <t>PATKY Z PROSTÉHO BETONU C20/25</t>
  </si>
  <si>
    <t>betonové základy pro zastávkové přístřešky vel. 0,6x0,6x0,6 m 
4*4*0,216=3,46 [A] 
betonové základy pro zastavkové označníky vel. 0,8*0,4*0,6 m 
4*0,192=0,77 [B] 
Celkem: A+B=4,23 [C]</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</si>
  <si>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</si>
  <si>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ŠD B fr. 0/32</t>
  </si>
  <si>
    <t>odměřeno ze situace: 
199,05 m3 + 3222,46*0,15 + 417,58*0,21 m3 =770,11 [A] m3</t>
  </si>
  <si>
    <t>dlažba v místě chodníků - vzor a barva color mix piano 
lože fr. 0/4 tl. 40 mm</t>
  </si>
  <si>
    <t>změřeno ze situace: 
3076,11=3 076,11 [A] m2</t>
  </si>
  <si>
    <t>582612</t>
  </si>
  <si>
    <t>KRYTY Z BETON DLAŽDIC SE ZÁMKEM ŠEDÝCH TL 80MM DO LOŽE Z KAM</t>
  </si>
  <si>
    <t>dlažba v místě vjezdů k nemovitostem - vzor a barva color mix piano 
lože fr. 0/4 tl. 40 mm</t>
  </si>
  <si>
    <t>změřeno ze situace: 
333,83=333,83 [A] m2</t>
  </si>
  <si>
    <t>58261A</t>
  </si>
  <si>
    <t>KRYTY Z BETON DLAŽDIC SE ZÁMKEM BAREV RELIÉF TL 60MM DO LOŽE Z KAM</t>
  </si>
  <si>
    <t>hmatné prvky v místě chodníků 
lože fr. 0/4 tl. 40 mm</t>
  </si>
  <si>
    <t>změřeno ze situace: 
146,35=146,35 [A] m2</t>
  </si>
  <si>
    <t>58261B</t>
  </si>
  <si>
    <t>KRYTY Z BETON DLAŽDIC SE ZÁMKEM BAREV RELIÉF TL 80MM DO LOŽE Z KAM</t>
  </si>
  <si>
    <t>hmatné prvky v místě sjezdů 
lože fr. 0/4 tl. 40 mm</t>
  </si>
  <si>
    <t>změřeno ze situace: 
83,75=83,75 [A] m2</t>
  </si>
  <si>
    <t>87633</t>
  </si>
  <si>
    <t>CHRÁNIČKY Z TRUB PLASTOVÝCH DN DO 150MM</t>
  </si>
  <si>
    <t>chraničky pro elektrické kabely, v km 0,060 - 0,150 vlevo</t>
  </si>
  <si>
    <t>elektro: 
23=23,00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</si>
  <si>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</si>
  <si>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87644</t>
  </si>
  <si>
    <t>CHRÁNIČKY Z TRUB PLASTOVÝCH DN DO 250MM</t>
  </si>
  <si>
    <t>chraničky pro vodovodní a kanalizační potrubí, v km 0,060 - 0,150 vlevo</t>
  </si>
  <si>
    <t>voda: 
87=87,00 [A] 
kanalizace: 
113=113,00 [B] 
Celkem: A+B=200,00 [C]</t>
  </si>
  <si>
    <t>9111A1</t>
  </si>
  <si>
    <t>ZÁBRADLÍ SILNIČNÍ S VODOR MADLY - DODÁVKA A MONTÁŽ</t>
  </si>
  <si>
    <t>ocelové zábradlí výšky 1,10 m</t>
  </si>
  <si>
    <t>změřeno ze situace: 
101 m=101,00 [A]</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</si>
  <si>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</si>
  <si>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914921</t>
  </si>
  <si>
    <t>SLOUPKY A STOJKY DOPRAVNÍCH ZNAČEK Z OCEL TRUBEK DO PATKY - DODÁVKA A MONTÁŽ</t>
  </si>
  <si>
    <t>Označník autobusové zastávky</t>
  </si>
  <si>
    <t>4=4,00 [A]</t>
  </si>
  <si>
    <t>položka zahrnuje: 
- sloupky a upevňovací zařízení včetně jejich osazení (betonová patka, zemní práce)</t>
  </si>
  <si>
    <t>917212</t>
  </si>
  <si>
    <t>ZÁHONOVÉ OBRUBY Z BETONOVÝCH OBRUBNÍKŮ ŠÍŘ 80MM</t>
  </si>
  <si>
    <t>lože C20/25n - XF3, tl. min 0,10 m</t>
  </si>
  <si>
    <t>změřeno ze situace: 
1596,57=1 596,57 [A] m</t>
  </si>
  <si>
    <t>93756</t>
  </si>
  <si>
    <t>MOBILIÁŘ - KOVOVÉ MŘÍŽE PRO STROMY</t>
  </si>
  <si>
    <t>litinové mříže kolem stromů, 1,5 x1,5 m</t>
  </si>
  <si>
    <t>7=7,00 [A]</t>
  </si>
  <si>
    <t>Položka zahrnuje: 
- montáž, osazení a dodávku kompletního zařízení, předepsaného zadávací dokumentací 
- mimostavništní a vnitrostaveništní dopravu 
- nezbytné zemní práce a základové konstrukce 
- předepsanou povrchovou úpravu (nátěry a pod.) 
Pozn.: materiál uvedený v textu představuje rozhodující podíl ve výrobku</t>
  </si>
  <si>
    <t>93767</t>
  </si>
  <si>
    <t>MOBILIÁŘ - PŘÍSTŘEŠKY PRO ZASTÁVKY VEŘEJNÉ DOPRAVY</t>
  </si>
  <si>
    <t>Výška zastávek: 
podchodová minimální výška 2225mm 
celková minimální výška 2400mm. 
Specifikace:  
Zastávkový přístřešek s rovnou střechou - krytá plocha min. 3 m2 
modulární ocelová konstrukce ze svislých jaklových profilů 50x50mm a 40x40mm a z vodorovných profilů 80x40mm 
strešní profily 40x30mm s vysokou strešní atikou s pultovou střešní konstrukcí se spádem do zadního integrovaného žlabu se 2 odtoky  
strešní krytina polykarbonát tl. 10mm v provedení bronz (všechny přítlačné hliníkové lišty v barvě přístřešku) 
protikorozní ochranná vrstva žárového zinku tl. min. 72 µm, povrchová barevná úprava práškovým lakovaním RAL 7016 
Výplň bočních a zadních stěn: 4ks kalené sklo min. tl.. 6mm s pískovanou grafikou na min. 80% ploše skla, 6 bodové uchycení skla s dilatačným těsněním 
Vybavení:  
Integrovaná lavička 
Uzamykateľná hliníková tabulka/ klaprám na jízdní řád (RAL 7016) 
Označení NÁZEV ZASTÁVKY  
Odpadkový koš (RAL 7016) 
Kotvení:  
4 ks trojuhelníkové ocelové patky výškově nastavitelné v rozmezí 0 až 12cm.  
kotvení do betonových základů o rozměru 500x500x900mm</t>
  </si>
  <si>
    <t>3=3,00 [A] 
Zastávka Semice, křižovatka, vlevo: 
Rozměr zastávky:   
 rozměr přestřešení 2900x1100 mm 
 rozměr konstrukce 2670x500 mm 
 rozměř boční stěny 500 mm 
Zastávka Semice, vlevo: 
Rozměr zastávky:   
 rozměr přestřešení 2900x1820 mm 
 rozměr konstrukce 2670x1365 mm 
 rozměř boční stěny 1365 mm 
Zastávka Semice, rozc. Velenka, vlevo: 
Rozměr zastávky:   
 rozměr přestřešení 2900x1100 mm 
 rozměr konstrukce 2670x970 mm 
 rozměř boční stěny 970 mm</t>
  </si>
  <si>
    <t>SO 151</t>
  </si>
  <si>
    <t>Chodník u silnice III/2722 vpravo - investice obce</t>
  </si>
  <si>
    <t>odečteno ze situace: 
1535,11*0,15=230,27 [A]</t>
  </si>
  <si>
    <t>odečteno ze situace: 
1074,58*0,15=161,19 [A]</t>
  </si>
  <si>
    <t>dle pol. 582611 2272,3=2 272,30 [A] 
dle pol. 582614 385,21=385,21 [B] 
dle pol. 58261A 90,17=90,17 [C] 
dle pol. 58261B 71,93=71,93 [D] 
Celkem: A+B+C+D=2 819,61 [E]</t>
  </si>
  <si>
    <t>Ohumusování v rovině tl.0,15m</t>
  </si>
  <si>
    <t>Odečteno ze situace: 
1535,11=1 535,11 [A]</t>
  </si>
  <si>
    <t>dle pol. 582611 2272,3=2 272,30 [A] 
dle pol. 582614 385,21=385,21 [B] 
dle pol. 58261A 90,17=90,17 [C] 
dle pol. 58261B 71,93=71,93 [D] 
přesahy: 845,88=845,88 [E] 
Celkem: A+B+C+D+E=3 665,49 [F] m2</t>
  </si>
  <si>
    <t>betonové základy pro zastávkové přístřešky vel. 0,6x0,6x0,5 m 
6*3*0,216=3,89 [A] 
betonové základy pro zastavkové označníky vel. 0,8*0,4*0,5 m 
4*0,192=0,77 [B] 
Celkem: A+B=4,66 [C]</t>
  </si>
  <si>
    <t>odměřeno ze situace: 
140,0 m3 + 2362,47*0,15 + 457,14*0,2 1 m3 =590,37 [A] m3</t>
  </si>
  <si>
    <t>změřeno ze situace: 
2272,3=2 272,30 [A] m2</t>
  </si>
  <si>
    <t>změřeno ze situace: 
385,21=385,21 [A] m2</t>
  </si>
  <si>
    <t>změřeno ze situace: 
90,17=90,17 [A] m2</t>
  </si>
  <si>
    <t>změřeno ze situace: 
71,93=71,93 [A] m2</t>
  </si>
  <si>
    <t>změřeno ze situace: 
20,5 =20,50 [A] m</t>
  </si>
  <si>
    <t>91710</t>
  </si>
  <si>
    <t>OBRUBY Z BETONOVÝCH PALISÁD</t>
  </si>
  <si>
    <t>Betonové palisády před vstupem do nemovitosti č.p. 782, v km 0,800 
11x11x60 cm</t>
  </si>
  <si>
    <t>30 ks* 0,00726 m3=0,22 [A]</t>
  </si>
  <si>
    <t>Položka zahrnuje: 
dodání a pokládku betonových palisád o rozměrech předepsaných zadávací dokumentací 
betonové lože i boční betonovou opěrku.</t>
  </si>
  <si>
    <t>změřeno ze situace: 
1510,53=1 510,53 [A] m</t>
  </si>
  <si>
    <t>16=16,00 [A]</t>
  </si>
  <si>
    <t>3 ks =3,00 [A] 
Zastávka Semice, křižovatka, vpravo: 
Rozměr zastávky:   
 rozměr přestřešení 2900x1100 mm 
 rozměr konstrukce 2670x50 0mm 
 rozměř boční stěny 500 mm 
Zastávka Semice, školka, vpravo: 
Rozměr zastávky:   
 rozměr přestřešení 2900x1820 mm 
 rozměr konstrukce 2670x1365 mm 
 rozměř boční stěny 1365 mm 
 rozměř přední stěny 1365 mm 
Zastávka Semice, vpravo: 
Rozměr zastávky:   
 rozměr přestřešení 2900x1100 mm 
 rozměr konstrukce 2670x970 mm 
 rozměř boční stěny 970 mm</t>
  </si>
  <si>
    <t>SO 181</t>
  </si>
  <si>
    <t>DIO - investice kraje</t>
  </si>
  <si>
    <t>914122</t>
  </si>
  <si>
    <t>DOPRAVNÍ ZNAČKY ZÁKLADNÍ VELIKOSTI OCELOVÉ FÓLIE TŘ 1 - MONTÁŽ S PŘEMÍSTĚNÍM</t>
  </si>
  <si>
    <t>instalace provizorních dopravních značek na místa dle projektu</t>
  </si>
  <si>
    <t>IS11b - 11 ks=11,00 [A] 
IS11c - 5 ks=5,00 [B] 
IP10a - 11 ks=11,00 [C] 
E3 - 10 ks=10,00 [D] 
B1 - 12 ks=12,00 [E] 
E13 - 12 ks =12,00 [F] 
Celkem: A+B+C+D+E+F=61,00 [G]</t>
  </si>
  <si>
    <t>položka zahrnuje: 
- dopravu demontované značky z dočasné skládky 
- osazení a montáž značky na místě určeném projektem 
- nutnou opravu poškozených částí 
nezahrnuje dodávku značky</t>
  </si>
  <si>
    <t>914123</t>
  </si>
  <si>
    <t>DOPRAVNÍ ZNAČKY ZÁKLADNÍ VELIKOSTI OCELOVÉ FÓLIE TŘ 1 - DEMONTÁŽ</t>
  </si>
  <si>
    <t>demontáž provizorních dopravních značek po ukončení pr</t>
  </si>
  <si>
    <t>z pol. 914122: 
61=61,00 [A]</t>
  </si>
  <si>
    <t>Položka zahrnuje odstranění, demontáž a odklizení materiálu s odvozem na předepsané místo</t>
  </si>
  <si>
    <t>914129</t>
  </si>
  <si>
    <t>DOPRAV ZNAČKY ZÁKLAD VEL OCEL FÓLIE TŘ 1 - NÁJEMNÉ</t>
  </si>
  <si>
    <t>KSDEN</t>
  </si>
  <si>
    <t>nájemné za provizorní dopravní značení</t>
  </si>
  <si>
    <t>dle pol. 914122: 
61 ks =61,00 [A] 
Celkem za 1 rok pronájmu: 
365 dní *A=22 265,00 [B]</t>
  </si>
  <si>
    <t>položka zahrnuje sazbu za pronájem dopravních značek a zařízení, počet jednotek je určen jako součin počtu značek a počtu dní použití</t>
  </si>
  <si>
    <t>914422</t>
  </si>
  <si>
    <t>DOPRAVNÍ ZNAČKY 100X150CM OCELOVÉ FÓLIE TŘ 1 - MONTÁŽ S PŘEMÍSTĚNÍM</t>
  </si>
  <si>
    <t>IP22 - 6 ks=6,00 [A]</t>
  </si>
  <si>
    <t>914423</t>
  </si>
  <si>
    <t>DOPRAVNÍ ZNAČKY 100X150CM OCELOVÉ FÓLIE TŘ 1 - DEMONTÁŽ</t>
  </si>
  <si>
    <t>demontáž provizorních dopravních značek po ukončení prací</t>
  </si>
  <si>
    <t>z pol. 914422: 
IP22 6 ks =6,00 [A]</t>
  </si>
  <si>
    <t>914429</t>
  </si>
  <si>
    <t>DOPRAV ZNAČ 100X150CM OCEL FÓLIE TŘ 1 - NÁJEMNÉ</t>
  </si>
  <si>
    <t>z pol. 914422: 
6=6,00 [A] 
Celkem za 1 rok pronájmu: 
365*6=2 190,00 [B]</t>
  </si>
  <si>
    <t>914952</t>
  </si>
  <si>
    <t>SLOUPKY A STOJKY DZ Z JÄKL PROF PRO OCEL STOJAN MONT S PŘESUN</t>
  </si>
  <si>
    <t>sloupky pro provizorní dopravní značení, upevnění do podkladních desek</t>
  </si>
  <si>
    <t>IS11b - 11 ks=11,00 [A] 
IS11c - 5 ks=5,00 [B] 
IP10a + E3 - 11 ks=11,00 [C] 
B1 + E13 - 12 ks=12,00 [D] 
IP22 - 6 ks *2=12,00 [E] 
Z2 - 12 ks *2=24,00 [F] 
Celkem: A+B+C+D+E+F=75,00 [G]</t>
  </si>
  <si>
    <t>položka zahrnuje: 
- dopravu demontovaného zařízení z dočasné skládky 
- osazení a montáž zařízení na místě určeném projektem 
- nutnou opravu poškozených částí 
nezahrnuje dodávku sloupku, stojky a upevňovacího zařízení</t>
  </si>
  <si>
    <t>914953</t>
  </si>
  <si>
    <t>SLOUPKY A STOJKY DZ Z JÄKL PROFILŮ PRO OCEL STOJAN DEMONTÁŽ</t>
  </si>
  <si>
    <t>demontáž sloupků po ukončení prací</t>
  </si>
  <si>
    <t>z pol. 914952: 
75=75,00 [A]</t>
  </si>
  <si>
    <t>914959</t>
  </si>
  <si>
    <t>SLOUP A STOJKY DZ Z JÄKL PRO OCEL STOJAN NÁJEMNÉ</t>
  </si>
  <si>
    <t>nájemné sloupků pro provizorní dopravní značení</t>
  </si>
  <si>
    <t>z pol. 914952: 
75*365=27 375,00 [A]</t>
  </si>
  <si>
    <t>položka zahrnuje sazbu za pronájem dopravních značek a zařízení. Počet měrných jednotek se určí jako součin počtu sloupků a počtu dní použití</t>
  </si>
  <si>
    <t>916312</t>
  </si>
  <si>
    <t>DOPRAVNÍ ZÁBRANY Z2 S FÓLIÍ TŘ 1 - MONTÁŽ S PŘESUNEM</t>
  </si>
  <si>
    <t>instalace provizorních dopravních zábran Z2 na místa dle projektu</t>
  </si>
  <si>
    <t>Z2 - 12 ks=12,00 [A]</t>
  </si>
  <si>
    <t>položka zahrnuje: 
- přemístění zařízení z dočasné skládky a jeho osazení a montáž na místě určeném projektem 
- údržbu po celou dobu trvání funkce, náhradu zničených nebo ztracených kusů, nutnou opravu poškozených částí</t>
  </si>
  <si>
    <t>916313</t>
  </si>
  <si>
    <t>DOPRAVNÍ ZÁBRANY Z2 S FÓLIÍ TŘ 1 - DEMONTÁŽ</t>
  </si>
  <si>
    <t>demontáž provizorních dopravních zábran Z2 po ukončení prací</t>
  </si>
  <si>
    <t>z pol. 916312 
12=12,00 [A]</t>
  </si>
  <si>
    <t>Položka zahrnuje odstranění, demontáž a odklizení zařízení s odvozem na předepsané místo</t>
  </si>
  <si>
    <t>916319</t>
  </si>
  <si>
    <t>DOPRAVNÍ ZÁBRANY Z2 - NÁJEMNÉ</t>
  </si>
  <si>
    <t>z pol. 916312: 
12*365=4 380,00 [A]</t>
  </si>
  <si>
    <t>položka zahrnuje sazbu za pronájem zařízení. Počet měrných jednotek se určí jako součin počtu zařízení a počtu dní použití.</t>
  </si>
  <si>
    <t>916712</t>
  </si>
  <si>
    <t>UPEVŇOVACÍ KONSTR - PODKLADNÍ DESKA POD 28KG - MONTÁŽ S PŘESUNEM</t>
  </si>
  <si>
    <t>podkladní desky pro upevnění sloupků provizorního dopravního značení a zábran</t>
  </si>
  <si>
    <t>916713</t>
  </si>
  <si>
    <t>UPEVŇOVACÍ KONSTR - PODKLADNÍ DESKA POD 28KG - DEMONTÁŽ</t>
  </si>
  <si>
    <t>demontáž podkladních desek po ukončení prací</t>
  </si>
  <si>
    <t>916719</t>
  </si>
  <si>
    <t>UPEVŇOVACÍ KONSTR - PODKLAD DESKA POD 28KG - NÁJEMNÉ</t>
  </si>
  <si>
    <t>nájemné za podkladní desky</t>
  </si>
  <si>
    <t>SO 182</t>
  </si>
  <si>
    <t>Oprava komunikací po výstavbě - investice kraje</t>
  </si>
  <si>
    <t>materiál z krajnic na objízdných trasách, 
čerpání na základě skutečného stavu</t>
  </si>
  <si>
    <t>pol. 113328</t>
  </si>
  <si>
    <t>02946</t>
  </si>
  <si>
    <t>OSTAT POŽADAVKY - FOTODOKUMENTACE</t>
  </si>
  <si>
    <t>fotodokumentace komunikací na objízdné trase a komunikací využívaných stavbou před a po realizaci stavby</t>
  </si>
  <si>
    <t>položka zahrnuje:  
- fotodokumentaci zadavatelem požadovaného děje a konstrukcí v požadovaných časových intervalech  
- zadavatelem specifikované výstupy (fotografie v papírovém a digitálním formátu) v požadovaném počtu</t>
  </si>
  <si>
    <t>02950</t>
  </si>
  <si>
    <t>OSTATNÍ POŽADAVKY - POSUDKY, KONTROLY, REVIZNÍ ZPRÁVY</t>
  </si>
  <si>
    <t>technická prohlídka všech komunikací a mostů na objízdné trase před zavedením a po zrušení objízdné trasy, 
technická prohlídka všech komunikací a mostů, které budou využívány zhotovitelem, před započetím a po ukončení prací, 
návrh oprav k obnově komunikací do původního stavu před a upřesnění návrhu oprav po ukončení prací</t>
  </si>
  <si>
    <t>odhad, čerpání dle skutečného stavu a postupu oprav určeného dle rozsahu poškození výstavbou 
PEVNÁ CENA (preliminář): 250 000,-Kč bez DPH</t>
  </si>
  <si>
    <t>113328</t>
  </si>
  <si>
    <t>ODSTRAN PODKL ZPEVNĚNÝCH PLOCH Z KAMENIVA NESTMEL, ODVOZ DO 20KM</t>
  </si>
  <si>
    <t>odstranění kameniva z nezpevněných krajnic na objízdné trase, 
odvoz na trvalou skládku, 
odhad, čerpání na základě skutečného stavu</t>
  </si>
  <si>
    <t>697m2*0,15tl.=104,55 [A]</t>
  </si>
  <si>
    <t>frézování poškozených krytů na objízdné trase v tl. 40 mm, 
povinný odkup materiálu zhotovitelem, 
odhad, čerpání na základě skutečného stavu</t>
  </si>
  <si>
    <t>5227*0,04=209,08 [A]</t>
  </si>
  <si>
    <t>56960</t>
  </si>
  <si>
    <t>ZPEVNĚNÍ KRAJNIC Z RECYKLOVANÉHO MATERIÁLU</t>
  </si>
  <si>
    <t>obnova krajnic na objízdné trase, 
čerpání dle skutečného stavu, 
R-materiál z pol. 11372</t>
  </si>
  <si>
    <t>697*0,15=104,55 [A]</t>
  </si>
  <si>
    <t>pro opravy objízdné trasy, 
konkrétní množství zbytkového pojiva bude určeno na místě, 
odhad, čerpání dle skutečného stavu</t>
  </si>
  <si>
    <t>5227=5 227,00 [A]</t>
  </si>
  <si>
    <t>572214</t>
  </si>
  <si>
    <t>SPOJOVACÍ POSTŘIK Z MODIFIK EMULZE DO 0,5KG/M2</t>
  </si>
  <si>
    <t>574B34</t>
  </si>
  <si>
    <t>ASFALTOVÝ BETON PRO OBRUSNÉ VRSTVY MODIFIK ACO 11+, 11S TL. 40MM</t>
  </si>
  <si>
    <t>pro opravy objízdné trasy, 
odhad, čerpání dle skutečného stavu</t>
  </si>
  <si>
    <t>574F56</t>
  </si>
  <si>
    <t>ASFALTOVÝ BETON PRO PODKLADNÍ VRSTVY MODIFIK ACP 16+, 16S TL. 60MM</t>
  </si>
  <si>
    <t>57792F</t>
  </si>
  <si>
    <t>VÝSPRAVA VÝTLUKŮ SMĚSÍ ACP MODIFIK TL. DO 50MM</t>
  </si>
  <si>
    <t>opravy a vyrovnání výtluků na objízdné trase, 
ACP 16+, 
odhad, čerpání dle skutečného stavu</t>
  </si>
  <si>
    <t>5227*0,33=1 724,91 [A]</t>
  </si>
  <si>
    <t>- odfrézování nebo jiné odstranění poškozených vozovkových vrstev 
- zaříznutí hran 
- vyčištění 
- nátěr 
- dodání a výplň předepsanou zhutněnou balenou asfaltovou směsí 
- asfaltová zálivka</t>
  </si>
  <si>
    <t>58920</t>
  </si>
  <si>
    <t>VÝPLŇ SPAR MODIFIKOVANÝM ASFALTEM</t>
  </si>
  <si>
    <t>napojení oprav na stáv. vozovku na objízdné trase, 
odhad, čerpání dle skutečného stavu</t>
  </si>
  <si>
    <t>200=200,00 [A]</t>
  </si>
  <si>
    <t>položka zahrnuje: 
- dodávku předepsaného materiálu 
- vyčištění a výplň spar tímto materiálem</t>
  </si>
  <si>
    <t>91911A</t>
  </si>
  <si>
    <t>ŘEZÁNÍ ASFALTOVÉHO KRYTU VOZOVEK TL DO 20MM</t>
  </si>
  <si>
    <t>napojení oprav na stáv. vozovku na objízdné trase, spára 12x20 mm 
odhad, čerpání dle skutečného stavu</t>
  </si>
  <si>
    <t>položka zahrnuje řezání vozovkové vrstvy v předepsané tloušťce, včetně spotřeby vody</t>
  </si>
  <si>
    <t>SO 191</t>
  </si>
  <si>
    <t>Svislé a vodorovné dopravní značení - investice kraje</t>
  </si>
  <si>
    <t>směrové sloupky v. 0,8 m</t>
  </si>
  <si>
    <t>bílé 
30+8+14+4=56,00 [A] 
červené 
16=16,00 [B] 
Celkem: A+B=72,00 [C]</t>
  </si>
  <si>
    <t>914113</t>
  </si>
  <si>
    <t>DOPRAVNÍ ZNAČKY ZÁKLADNÍ VELIKOSTI OCELOVÉ NEREFLEXNÍ - DEMONTÁŽ</t>
  </si>
  <si>
    <t>Demontáž stávajících DZ</t>
  </si>
  <si>
    <t>P6 - 1 ks =1,00 [A] 
P4 - 11 ks =11,00 [B] 
IZ4a - 3 ks =3,00 [C] 
IZ4b - 3 ks=3,00 [D] 
IS3a -1 ks=1,00 [E] 
IS1b -1 ks=1,00 [F] 
IS3b -1 ks=1,00 [G] 
IS3c -1 ks=1,00 [H] 
Z3 - 1 ks=1,00 [I] 
P2 - 14 ks =14,00 [J] 
E2b - 6 ks=6,00 [K] 
E2d - 4 ks=4,00 [L] 
IP4b - 2 ks =2,00 [M] 
IJ4a - 8 ks =8,00 [N] 
B28 - 5 ks=5,00 [O] 
B4 - 1 ks=1,00 [P] 
IP10a - 1 ks=1,00 [Q] 
B13 - 5 ks =5,00 [R] 
E13 - 8 ks=8,00 [S] 
B12 - 1 ks=1,00 [T] 
A2a - 2 ks=2,00 [U] 
A12 - 2 ks=2,00 [V] 
B20a - 2 ks=2,00 [W] 
IP6 - 2 ks=2,00 [X] 
IS3c - 2 ks=2,00 [Y] 
IS4c - 2 ks=2,00 [Z] 
E5 - 3 ks=3,00 [AA] 
E7b - 2 ks=2,00 [AB]  
A14 - 2 ks=2,00 [AC] 
Celkem: A+B+C+D+E+F+G+H+I+J+K+L+M+N+O+P+Q+R+S+T+U+V+W+X+Y+Z+AA+AB+AC=97,00 [AD]</t>
  </si>
  <si>
    <t>914121</t>
  </si>
  <si>
    <t>DOPRAVNÍ ZNAČKY ZÁKLADNÍ VELIKOSTI OCELOVÉ FÓLIE TŘ 1 - DODÁVKA A MONTÁŽ</t>
  </si>
  <si>
    <t>P6 - 12 ks =12,00 [A] 
IZ4a - 3 ks =3,00 [B] 
IZ4b - 3 ks =3,00 [C] 
P2 - 15 ks=15,00 [D] 
C4a - 8 ks=8,00 [E] 
IP6 - 12 ks=12,00 [F] 
IJ4a - 9 ks=9,00 [G] 
B28 - 5 ks=5,00 [H] 
E3a - 1 ks=1,00 [I] 
IS3a -1 ks=1,00 [J] 
IS1b -1 ks=1,00 [K] 
IS3b -1 ks=1,00 [L] 
IS3c -1 ks=1,00 [M] 
IP4b - 2 ks=2,00 [N] 
E2b - 6 ks=6,00 [O] 
E2d - 2 ks=2,00 [P] 
E13 - 1 ks=1,00 [Q] 
C2b - 1 ks=1,00 [R] 
B4 - 1 ks=1,00 [S] 
E13 - 7 ks=7,00 [T] 
B24a - 1 ks=1,00 [U] 
B2 - 2 ks=2,00 [V] 
B13 - 5 ks=5,00 [W] 
A2a - 2 ks=2,00 [X] 
A12b - 2 ks=2,00 [Y] 
B20a - 2 ks=2,00 [Z] 
E13 - 2 ks=2,00 [AA] 
IS4b - 2 ks=2,00 [AB] 
IS3c - 2 ks=2,00 [AC] 
B20a - 1 ks=1,00 [AD] 
IP11a - 2 ks=2,00 [AE] 
IP12 - 2 ks=2,00 [AF] 
A14a - 2 ks=2,00 [AG] 
E7b - 4 ks=4,00 [AH] 
IP10a - 1 ks=1,00 [AI] 
B12 - 1 ks=1,00 [AJ] 
Celkem: A+B+C+D+E+F+G+H+I+J+K+L+M+N+O+P+Q+R+S+T+U+V+W+X+Y+Z+AA+AB+AC+AD+AE+AF+AG+AH+AI+AJ=125,00 [AK]</t>
  </si>
  <si>
    <t>položka zahrnuje: 
- dodávku a montáž značek v požadovaném provedení</t>
  </si>
  <si>
    <t>914131</t>
  </si>
  <si>
    <t>DOPRAVNÍ ZNAČKY ZÁKLADNÍ VELIKOSTI OCELOVÉ FÓLIE TŘ 2 - DODÁVKA A MONTÁŽ</t>
  </si>
  <si>
    <t>P6 (na žlutozeleném pozadí) - 2 ks =2,00 [A]</t>
  </si>
  <si>
    <t>P6 - 12 ks =12,00 [A] 
IZ4a - 3 ks =3,00 [B] 
IZ4b - 3 ks =3,00 [C] 
P2 - 15 ks=15,00 [D] 
C4a - 8 ks=8,00 [E] 
IP6 - 12 ks=12,00 [F] 
IJ4a - 9 ks=9,00 [G] 
B28 - 5 ks=5,00 [H] 
P6 (ŽZ) - 4 ks=4,00 [I] 
IS3a + IS1b + IS3b + IS3c - 2 ks=2,00 [J] 
IP4b - 2 ks=2,00 [K] 
C2b - 1 ks=1,00 [L] 
B4 - 1 ks=1,00 [M] 
B2 - 2 ks=2,00 [N] 
B13 - 5 ks=5,00 [O] 
A2a - 2 ks=2,00 [P] 
A12b + B20a + E13 - 2 ks=2,00 [Q] 
IS4b + IS3c - 2 ks=2,00 [R] 
IP11a - 2 ks=2,00 [S] 
IP12 - 2 ks=2,00 [T] 
A14a - 2 ks=2,00 [U] 
IP10a - 1 ks=1,00 [V] 
B12 - 1 ks=1,00 [W] 
Celkem: A+B+C+D+E+F+G+H+I+J+K+L+M+N+O+P+Q+R+S+T+U+V+W=98,00 [X]</t>
  </si>
  <si>
    <t>914923</t>
  </si>
  <si>
    <t>SLOUPKY A STOJKY DZ Z OCEL TRUBEK DO PATKY DEMONTÁŽ</t>
  </si>
  <si>
    <t>demontáž stávajících sloupku DZ</t>
  </si>
  <si>
    <t>P6 - 2 ks =2,00 [A] 
P4 - 11 ks =11,00 [B] 
IZ4a - 3 ks =3,00 [C] 
IZ4b - 3 ks=3,00 [D] 
IS3a + IS1b + IS3b + IS3c -2 ks=2,00 [E] 
Z3 - 1 ks=1,00 [F] 
P2 - 14 ks =14,00 [G] 
IP4b - 2 ks =2,00 [H] 
IJ4a - 8 ks =8,00 [I] 
B28 - 5 ks=5,00 [J] 
B4 - 1 ks=1,00 [K] 
IP10a - 1 ks=1,00 [L] 
B13 - 5 ks =5,00 [M] 
B12 - 1 ks=1,00 [N] 
A2a - 2 ks=2,00 [O] 
A12 - 2 ks=2,00 [P] 
B20a - 2 ks=2,00 [Q] 
IP6 - 2 ks=2,00 [R] 
IS3c - 2 ks=2,00 [S] 
IS4c - 2 ks=2,00 [T] 
A14 - 2 ks=2,00 [U] 
Celkem: A+B+C+D+E+F+G+H+I+J+K+L+M+N+O+P+Q+R+S+T+U=73,00 [V]</t>
  </si>
  <si>
    <t>915111</t>
  </si>
  <si>
    <t>VODOROVNÉ DOPRAVNÍ ZNAČENÍ BARVOU HLADKÉ - DODÁVKA A POKLÁDKA</t>
  </si>
  <si>
    <t>V4 (0,125) - 4297*0,125=537,13 [A] 
V4 (0,5/0,5/0,25) - 168*0,25/2=21,00 [B] 
V4 (0,25) - 78*0,25=19,50 [C] 
V2b (1,5/1,5/0,25) - 379*0,25/2=47,38 [D] 
V2b (3/1,5/0,125) - 112*0,125*2/3=9,33 [E] 
V13 (0,5/1,0) - 48=48,00 [F] 
V7a (0,5/0,5) - 65=65,00 [G] 
V1a (0,125) - 60*0,125=7,50 [H] 
V2a (3/6/0,125) - 591*0,125/3=24,63 [I] 
Vodicí pás (770+42,5)*0,03=24,38 [J] 
Celkem: A+B+C+D+E+F+G+H+I+J=803,85 [K]</t>
  </si>
  <si>
    <t>položka zahrnuje: 
- dodání a pokládku nátěrového materiálu (měří se pouze natíraná plocha) 
- předznačení a reflexní úpravu</t>
  </si>
  <si>
    <t>915221</t>
  </si>
  <si>
    <t>VODOR DOPRAV ZNAČ PLASTEM STRUKTURÁLNÍ NEHLUČNÉ - DOD A POKLÁDKA</t>
  </si>
  <si>
    <t>z pol. 915111: 
802,57=802,57 [A]</t>
  </si>
  <si>
    <t>91551</t>
  </si>
  <si>
    <t>VODOROVNÉ DOPRAVNÍ ZNAČENÍ - PŘEDEM PŘIPRAVENÉ SYMBOLY</t>
  </si>
  <si>
    <t>VDZ na autobusových zastávkách</t>
  </si>
  <si>
    <t>V11a - 10 ks =10,00 [A] 
VDZ symbol značky A12b -  s nápisem "ŠKOLA"- 2 ks=2,00 [B] 
Celkem: A+B=12,00 [C]</t>
  </si>
  <si>
    <t>položka zahrnuje: 
- dodání a pokládku předepsaného symbolu 
- zahrnuje předznačení a reflexní úpravu</t>
  </si>
  <si>
    <t>SO 201</t>
  </si>
  <si>
    <t>Most na silnici III/2722 ev. č. 2722-1 - investice kraje</t>
  </si>
  <si>
    <t>02911</t>
  </si>
  <si>
    <t>OSTATNÍ POŽADAVKY - GEODETICKÉ ZAMĚŘENÍ</t>
  </si>
  <si>
    <t>zaměření skutečného stavu po odbourání</t>
  </si>
  <si>
    <t>celá plocha odbouraného povrchu NK 
1=1,00 [A]</t>
  </si>
  <si>
    <t>02912</t>
  </si>
  <si>
    <t>OSTATNÍ POŽADAVKY - VYTYČOVACÍ BOD MIKROSÍTĚ</t>
  </si>
  <si>
    <t>Zhotovení HVPB bodů s nucenou centrací a výškovými značkami (mikrosíť) pro geodetické práce na stavbě mostu pro krátkodobé i dlouhodobé sledování dle požadavků TKP1, kap. 9, ČSN 73 0420-02 , ČSN 73 0405 a Metodického pokynu pro sledování výškového přetvoření mostů - ŘSD PŘ č. 03/2014. a vč. přikotvení na vytyčovací síť celé stavby.</t>
  </si>
  <si>
    <t>zahrnuje vrt D 300-500mm, ocelovou zárubnici DN 180-300 mm, ochrannou plastovou trubku DN 220-350 mm, plastový uzávěr, čepovou nivelační značku z nerez oceli, kotvu se šroubem z nerez oceli, ochranný tyčový znak s tabulkou, betonovou skruž DN 1500mm výšky 0,5m, beton C30/37-XF4, izolační pěnu, zaměření bodu včetně vyrovnání (velmi přesná nivelace)  
- dle projektu základní vytyčovací sítě, kde je hloubka určena geologem na základě dostupných průzkumů či dat</t>
  </si>
  <si>
    <t>029412</t>
  </si>
  <si>
    <t>OSTATNÍ POŽADAVKY - VYPRACOVÁNÍ MOSTNÍHO LISTU</t>
  </si>
  <si>
    <t>vč. zápisu do systému BMS</t>
  </si>
  <si>
    <t>02953</t>
  </si>
  <si>
    <t>OSTATNÍ POŽADAVKY - HLAVNÍ MOSTNÍ PROHLÍDKA</t>
  </si>
  <si>
    <t>položka zahrnuje : 
- úkony dle ČSN 73 6221 
- provedení hlavní mostní prohlídky oprávněnou fyzickou nebo právnickou osobou 
- vyhotovení záznamu (protokolu), který jednoznačně definuje stav mostu</t>
  </si>
  <si>
    <t>dlaždice budou použity pro zpětné odlaždění, podklad pod dlažbou -odvoz</t>
  </si>
  <si>
    <t>viz výkr.č.03 
vjezd vlevo- odstranění zpevnění v místě výkopu pro drenáž rubu: 
14,0*1,5*0,4=8,40 [A]</t>
  </si>
  <si>
    <t>11412</t>
  </si>
  <si>
    <t>ODSTRAN DLAŽEB VODNÍCH KORYT Z BETONU PROST VČET PODKLADU</t>
  </si>
  <si>
    <t>odstranění betonového zpevnění svahů koryta pod mostem a za mostem podél křídel 
vč. práce ve stísněných podmínkách (nízká výška pod mostem!) 
VČ. ODVOZU A POPLATKU ZA SKLÁDKU 
odvoznou vzdálenost určí zhotovitel</t>
  </si>
  <si>
    <t>viz výkr.č.03 
plocha pod mostem - odměřena digitálně z výkresu Půdorys: 
43,75 m2 * 0,3 m=13,13 [A] 
výtok pravý břeh: 7,0*1,5*0,3=3,15 [B] 
výtok levý břeh: 11,0*(0+3,0)/2*0,3=4,95 [C] 
Celkem: A+B+C=21,23 [D]</t>
  </si>
  <si>
    <t>Odstranění konstrukcí vodních koryt se měří v [m3] vybouraných hmot ve stavu před vybouráním. 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</si>
  <si>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11511</t>
  </si>
  <si>
    <t>ČERPÁNÍ VODY DO 500 L/MIN</t>
  </si>
  <si>
    <t>HOD</t>
  </si>
  <si>
    <t>přečerpání vody z šachty dešťové kanalizace během stavby</t>
  </si>
  <si>
    <t>14*24=336,00 [A]</t>
  </si>
  <si>
    <t>Položka čerpání vody na povrchu zahrnuje i potrubí, pohotovost záložní čerpací soupravy a zřízení čerpací jímky. Součástí položky je také následná demontáž a likvidace těchto zařízení</t>
  </si>
  <si>
    <t>11526</t>
  </si>
  <si>
    <t>PŘEVEDENÍ VODY POTRUBÍM DN 800 NEBO ŽLABY R.O. DO 2,8M</t>
  </si>
  <si>
    <t>provizorní převedení vodoteče korugovanou plastovou troubou DN 800 
vč. provedení a odstranění těsnících hrázek na začátku a konci 
vč. 1x příčný přesun potrubí během stavby (úprava koryta po polovinách) 
vč. práce ve stísněných podmínkách (nízká výška pod mostem!, viz Podélný řez)</t>
  </si>
  <si>
    <t>55,0=55,00 [A]</t>
  </si>
  <si>
    <t>Položka převedení vody na povrchu zahrnuje zřízení, udržování a odstranění příslušného zařízení. Převedení vody se uvádí buď průměrem potrubí (DN) nebo délkou rozvinutého obvodu žlabu (r.o.).</t>
  </si>
  <si>
    <t>12473</t>
  </si>
  <si>
    <t>VYKOPÁVKY PRO KORYTA VODOTEČÍ TŘ. I</t>
  </si>
  <si>
    <t>vč. práce ve stísněných podmínkách (nízká výška pod mostem!, viz Podélný řez) 
VČ. ODVOZU A POPLATKU ZA SKLÁDKU 
odvoznou vzdálenost určí zhotovitel</t>
  </si>
  <si>
    <t>viz výkr.č.03 
vykopávka v korytě pro dlažbu (plocha dle pol.465512): 228,25*0,35=79,89 [A] 
vykopávka v korytě pro zához (plocha dle pol.46251): 48,5*0,4=19,40 [B] 
Celkem: A+B=99,29 [C]</t>
  </si>
  <si>
    <t>Vykopávky ze zemníků pro zpětné zásypy. Kompletní provedení.</t>
  </si>
  <si>
    <t>výměra dle pol. 17411: 45,4=45,40 [A]</t>
  </si>
  <si>
    <t>13173</t>
  </si>
  <si>
    <t>HLOUBENÍ JAM ZAPAŽ I NEPAŽ TŘ. I</t>
  </si>
  <si>
    <t>VČ. ODVOZU na skládku (nepoužitá) nebo meziskládku (zpětné zásypy pol.17411) 
u přebytku zeminy vč. POPLATKU ZA SKLÁDKU</t>
  </si>
  <si>
    <t>výkop v rubu opěr pro položení odvodnění rubu: 
opěra 1:  
19,5*(0,5+1,0)/2*0,6=8,78 [A] 
opěra 2:  
27,0*(0,5+1,0)/2*0,6=12,15 [B] 
v rubu K3: 
10,0*(0,5+1,0)/2*1,0=7,50 [C] 
výkop pro nové křídlo K4: 
v rubu: 4,8 m2 *5,0=24,00 [D] 
v líci: 4,2 m2 * 5,0=21,00 [E] 
Celkem: A+B+C+D+E=73,43 [F]</t>
  </si>
  <si>
    <t>zemina z výkopů - uložení na skládku nebo meziskládku dle použitelnosti</t>
  </si>
  <si>
    <t>výměra dle pol. 13173: 73,4=73,40 [A] 
výměra dle pol. 12473: 99,3=99,30 [B] 
Celkem: A+B=172,70 [C]</t>
  </si>
  <si>
    <t>zpětné zásypy 
Zahrnuje všechny práce (doprava, uložení apod.) a dodávku materiálu vč. výběru vhodného materiálu, předepsaného hutnění atd.</t>
  </si>
  <si>
    <t>zpětný zásyp v rubu K3 (nezpevněná plocha): 
10,0*(0,75+1,0)/2*0,5=4,38 [A] 
zpětný zásyp v rubu K4: 4,0 m2 *5,0=20,00 [B] 
zpětný zásyp v líci K4: 4,2 m2 * 5,0=21,00 [C] 
Celkem: A+B+C=45,38 [D]</t>
  </si>
  <si>
    <t>21331</t>
  </si>
  <si>
    <t>DRENÁŽNÍ VRSTVY Z BETONU MEZEROVITÉHO (DRENÁŽNÍHO)</t>
  </si>
  <si>
    <t>ochrana rubové drenáže dle VL 4   
Zahrnuje dodávku a zásyp se zhutněním vč. dopravy.</t>
  </si>
  <si>
    <t>viz výkr.č.04 
délka drenáže dle pol. 875332: 62,5*0,3*0,3=5,63 [A]</t>
  </si>
  <si>
    <t>Položka zahrnuje: 
- dodávku předepsaného materiálu pro drenážní vrstvu, včetně mimostaveništní a vnitrostaveništní dopravy 
- provedení drenážní vrstvy předepsaných rozměrů a předepsaného tvaru</t>
  </si>
  <si>
    <t>21341</t>
  </si>
  <si>
    <t>DRENÁŽNÍ VRSTVY Z PLASTBETONU (PLASTMALTY)</t>
  </si>
  <si>
    <t>drenážní polymerbeton dle TKP 18 v místě odvodnění izolace, dle VL4-406.13 
Zahrnuje všechny práce a dodávku materiálu vč. drenážního profilu.</t>
  </si>
  <si>
    <t>viz výkr.č.05 
vlevo: 17,0*0,15*0,035=0,09 [A] 
vpravo: 9,0*0,15*0,035=0,05 [B] 
rozšíření v místě trubiček: 4*0,5*0,25*0,035=0,02 [C] 
Celkem: A+B+C=0,16 [D]</t>
  </si>
  <si>
    <t>227831</t>
  </si>
  <si>
    <t>MIKROPILOTY KOMPLET D DO 150MM NA POVRCHU</t>
  </si>
  <si>
    <t>mikropiloty s prům. kořene 0,20 m, odklon od svislé 0 st.  a 45 st. vystřídaně 
trubka 108/16 mm ocel S355, injektovaný kořen délky 3,0 m  
vč. kotevní hlavy 0,25x0,25x0,025 m 
vč. pilotážní plošiny - vrtáno ze stávající komunikace, tj. ochrana stáv. vozovky pomocí panelů či vrstvou ŠP</t>
  </si>
  <si>
    <t>viz výkr.č.08 
odklon od svislé 0 st.: 6 ks * 6,0 m =36,00 [A] 
odklon od svislé 45 st.: 4 ks * 6,0 m =24,00 [B] 
Celkem: A+B=60,00 [C]</t>
  </si>
  <si>
    <t>Položka mikropiloty obsahuje kompletní práce, které jsou nutné pro předepsanou funkci mikropilot, t.j. dodání trubek a injekčních hmot, osazení a zainjektování trubek, včetně pomocných konstrukcí (lešení, montážní plošiny a pod.). Neobsahuje vrty (uvedou se v položce 261 nebo 266).</t>
  </si>
  <si>
    <t>26134</t>
  </si>
  <si>
    <t>VRTY PRO KOTVENÍ, INJEKTÁŽ A MIKROPILOTY NA POVRCHU TŘ. III D DO 200MM</t>
  </si>
  <si>
    <t>vrty pro mikropiloty pažené 
vč. odvozu zeminy z vrtů a poplatku za skládku</t>
  </si>
  <si>
    <t>viz výkr.č.08 
zbývající část vrtů pod stávajícími křídly-odklon od svislé 0 st: 
6 ks *3,5 m =21,00 [A] 
vrty pro šikmé mikropiloty-odklon od svislé 45 st: 
4 ks *6,0 m =24,00 [B] 
Celkem: A+B=45,00 [C]</t>
  </si>
  <si>
    <t>položka zahrnuje: 
přemístění, montáž a demontáž vrtných souprav 
svislou dopravu zeminy z vrtu 
vodorovnou dopravu zeminy bez uložení na skládku 
případně nutné pažení dočasné (včetně odpažení) i trvalé</t>
  </si>
  <si>
    <t>26154</t>
  </si>
  <si>
    <t>VRTY PRO KOTVENÍ, INJEKTÁŽ A MIKROPILOTY NA POVRCHU TŘ. V D DO 200MM</t>
  </si>
  <si>
    <t>vrty mikropilot přes stávající křídlo + průvrty opěrami pro prostupy odvodnění</t>
  </si>
  <si>
    <t>viz výkr.č.08 
vrty pro mikropiloty přes stávající křídlo-odklon od svislé 0 st: 
6 ks *2,5 m =15,00 [A] 
vodorovné vrty přes stávající opěry pro prostupy odvodnění: 
6*1,0=6,00 [B] 
Celkem: A+B=21,00 [C]</t>
  </si>
  <si>
    <t>272324</t>
  </si>
  <si>
    <t>ZÁKLADY ZE ŽELEZOBETONU DO C25/30</t>
  </si>
  <si>
    <t>základ nového křídla K4 
Zahrnuje všechny práce a dodávku materiálu vč. bednění, výplně a těsnění pracovních a dilatačních spar, nátěrů proti zemní vlhkosti, veškeré ochranné nátěry, prostupy</t>
  </si>
  <si>
    <t>viz výkr.č.10 
výměra=dl. x tl. x v.: 
3,8*1,9*0,75=5,42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</si>
  <si>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</si>
  <si>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272365</t>
  </si>
  <si>
    <t>VÝZTUŽ ZÁKLADŮ Z OCELI 10505, B500B</t>
  </si>
  <si>
    <t>T</t>
  </si>
  <si>
    <t>Zahrnuje všechny práce a dodávku materiálu vč. svarů a opatření PKO.</t>
  </si>
  <si>
    <t>viz výkr.č.10 
0,56=0,56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</si>
  <si>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</si>
  <si>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285391</t>
  </si>
  <si>
    <t>DODATEČNÉ KOTVENÍ VLEPENÍM BETONÁŘSKÉ VÝZTUŽE D DO 10MM DO VRTŮ</t>
  </si>
  <si>
    <t>komplet provedení vč. vrtů, výztuže, chemických kotev do betonu, atd.</t>
  </si>
  <si>
    <t>viz výkr.č.05 
spřažení nového přejízdného obrubníku vlevo  
výztuž prům.8 mm dl. 300 mm, hl. vrtání 150 mm 
17,0/0,2+1=86,00 [A] 
spřahující trny spádového betonu na NK v rastru 0,4x0,4 m 
výztuž prům.10 mm dl. 300 mm, hl. vrtání 90 mm 
425=425,00 [B] 
Celkem: A+B=511,00 [C]</t>
  </si>
  <si>
    <t>Položka zahrnuje: 
dodání výztuže předepsaného profilu a předepsané délky (do 600mm) 
provedení vrtu předepsaného profilu a předepsané délky (do 300mm) 
vsunutí výztuže do vyvrtaného profilu a její zalepení předepsaným pojivem 
případně nutné lešení</t>
  </si>
  <si>
    <t>285392</t>
  </si>
  <si>
    <t>DODATEČNÉ KOTVENÍ VLEPENÍM BETONÁŘSKÉ VÝZTUŽE D DO 16MM DO VRTŮ</t>
  </si>
  <si>
    <t>viz výkr.č.05 
spřažení staré NK a nového rozšíření NK vpravo 
výztuž prům.16 mm dl. 600 mm, hl. vrtání 200 mm 
6,0/0,2+1=31,00 [A] 
viz výkr.č.09 
spřahující trny nové římsy křídla K3 
výztuž prům.14 mm dl. 800 mm, ve dvou řadách, hl. vrtání 400 mm 
(7,0/0,25+1)*2=58,00 [B] 
Celkem: A+B=89,00 [C]</t>
  </si>
  <si>
    <t>Svislé konstrukce</t>
  </si>
  <si>
    <t>31717</t>
  </si>
  <si>
    <t>KOVOVÉ KONSTRUKCE PRO KOTVENÍ ŘÍMSY</t>
  </si>
  <si>
    <t>KG</t>
  </si>
  <si>
    <t>Zahrnuje dodávku a osazení kotevního prvku vč. dodatečných vrtů, zálivky atd., způsob provedení dle VL 402.02 (kotva bude prům.12 mm)</t>
  </si>
  <si>
    <t>viz výkr.č.06 
13*2,5 kg/ks =32,50 [A]</t>
  </si>
  <si>
    <t>Položka zahrnuje dodávku (výrobu) kotevního prvku předepsaného tvaru a jeho osazení do předepsané polohy včetně nezbytných prací (vrty, zálivky apod.)</t>
  </si>
  <si>
    <t>317325</t>
  </si>
  <si>
    <t>ŘÍMSY ZE ŽELEZOBETONU DO C30/37</t>
  </si>
  <si>
    <t>Kompletní provedení vč. bednění, povrchové úpravy, zřízení podélných i příčných pracovních a dilatačních spar, výplně, těsnění, tmelení spar a spojů vč. řezání spar atd.</t>
  </si>
  <si>
    <t>viz výkr.č.05,08 
římsa na křídle K2 vlevo 
konzolové vyložení: 15,2*1,05*(0,20+0,25)/2=3,59 [A] 
blok na křídle a v rubu křídla: 11,0*(0,45*0,65+0,90*1,0)=13,12 [B] 
prodloužení římsy za křídlo K2: 4,2*(1,35*1,0)=5,67 [C] 
viz výkr.č.09 
nová římsa na K3 (náhrada odbourané části): 7,0*1,0*0,5=3,50 [D] 
viz výkr.č.05 
přejízdný obrubník vlevo na mostě: 17,0*0,3*0,1=0,51 [E] 
viz výkr.č.06 
obrubník vpravo podél nově rozšířené NK: 8,7*0,25*0,25=0,54 [F] 
viz výkr.č.10 
římsa na K4 vpravo: 3,8*(1,46*0,6+1,55*0,20)=4,51 [G] 
Celkem: A+B+C+D+E+F+G=31,44 [H]</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</si>
  <si>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</si>
  <si>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</si>
  <si>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 B500B</t>
  </si>
  <si>
    <t>viz tabulky na příslušných výkresech křídel a říms 
římsa na K2: 3,70=3,70 [A] 
římsa na K3: 0,50=0,50 [B] 
přejízdný obrubník vlevo na mostě: 0,15=0,15 [C] 
římsa na K4: 0,50=0,50 [D] 
Celkem: A+B+C+D=4,85 [E]</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</si>
  <si>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</si>
  <si>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327221</t>
  </si>
  <si>
    <t>OBKLAD ZDÍ OPĚRNÝCH, ZÁRUBNÍCH, NÁBŘEŽNÍCH KVÁDROVÝ A ŘÁDKOVÝ</t>
  </si>
  <si>
    <t>lokální oprava stávajícího kamenného zdiva</t>
  </si>
  <si>
    <t>4*(0,5*0,5*0,4)=0,40 [A]</t>
  </si>
  <si>
    <t>položka zahrnuje dodávku a osazení dvoustranně lícovaného kamene, jeho případné kotvení se všemi souvisejícími materiály a pracemi, dodávku předepsané malty, spárování.</t>
  </si>
  <si>
    <t>333325</t>
  </si>
  <si>
    <t>MOSTNÍ OPĚRY A KŘÍDLA ZE ŽELEZOVÉHO BETONU DO C30/37</t>
  </si>
  <si>
    <t>nové křídlo K4 
Kompletní provedení vč. bednění, povrchové úpravy, zřízení pracovních a dilatačních spar, výplně, těsnění, tmelení spar a spojů, zřízení případných prostupů vč. nátěrů proti zemní vlhkosti, letopočtu vlysem do betonu atd.</t>
  </si>
  <si>
    <t>viz výkr.č.10 
výměra=dl. x tl. x v.: 
3,8*0,7*1,0=2,66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</si>
  <si>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</si>
  <si>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333365</t>
  </si>
  <si>
    <t>VÝZTUŽ MOSTNÍCH OPĚR A KŘÍDEL Z OCELI 10505, B500B</t>
  </si>
  <si>
    <t>viz výkr.č.10 
0,20=0,20 [A]</t>
  </si>
  <si>
    <t>422326</t>
  </si>
  <si>
    <t>MOSTNÍ NOSNÉ TRÁMOVÉ KONSTRUKCE ZE ŽELEZOBETONU C40/50</t>
  </si>
  <si>
    <t>C 35/45 + přísada pro omezení smrštění nového betonu a tvorbě trhlin 
Kompletní provedení vč. bednění, zřízení pracovních a dilatačních spar, výplně, těsnění a tmelení spar a spojů, zřízení případných prostupů vč. nátěrů proti zemní vlhkosti atd. Vše dle PD.</t>
  </si>
  <si>
    <t>viz výkr.č.06 
rozšíření NK: 8,70*(1,35*0,20+0,25*0,30)=3,00 [A] 
nové úložné prahy opěr v místě rozšíření NK: 
1,90*1,0*0,5=0,95 [B] 
1,35*1,0*0,5=0,68 [C] 
Celkem: A+B+C=4,63 [D]</t>
  </si>
  <si>
    <t>422365</t>
  </si>
  <si>
    <t>VÝZTUŽ MOSTNÍ TRÁMOVÉ KONSTRUKCE Z OCELI 10505, B500B</t>
  </si>
  <si>
    <t>viz výkr.č.06 
viz tab. na výkrese 
0,80=0,80 [A] 
předpoklad pro kř. K1 (zcela zakryto): 
0,20=0,20 [B] 
Celkem: A+B=1,00 [C]</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</si>
  <si>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</si>
  <si>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434125</t>
  </si>
  <si>
    <t>SCHODIŠŤOVÉ STUPNĚ, Z DÍLCŮ ŽELEZOBETON DO C30/37</t>
  </si>
  <si>
    <t>revizní schodiště</t>
  </si>
  <si>
    <t>viz výkr.č.07 
(8+11)*(0,5*0,2*0,75)=1,43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</si>
  <si>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</si>
  <si>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451311</t>
  </si>
  <si>
    <t>PODKL A VÝPLŇ VRSTVY Z PROST BET DO C8/10</t>
  </si>
  <si>
    <t>podkladní beton pod konstrukce dle popisu</t>
  </si>
  <si>
    <t>viz výkr.č.08 
pod blokem v rubu křídla K2: 11,0*(1,05*0,15)=1,73 [A] 
prodloužení římsy za křídlo K2: 4,40*(1,50*0,15)=0,99 [B] 
viz výkr.č.10 
pod základ nového křídla K4: 4,0*2,3*0,15=1,38 [C] 
pod vyložení římsy křídla K4 v rubu: 4,0*0,95*0,15=0,57 [D] 
viz výkr.č.04 
pod drenáž v rubu opěr: 62,5*0,50*0,10=3,13 [E] 
Celkem: A+B+C+D+E=7,80 [F]</t>
  </si>
  <si>
    <t>451314</t>
  </si>
  <si>
    <t>PODKLADNÍ A VÝPLŇOVÉ VRSTVY Z PROSTÉHO BETONU C25/30</t>
  </si>
  <si>
    <t>C 25/30 XF3, spárování XF4, podkladní beton pod dlažbu   
Zahrnuje všechny práce a dodávku materiálu. 
Pod mostem práce vč. příplatku za práci ve stísněných podmínkách</t>
  </si>
  <si>
    <t>pod mostem s přesahem před a za most 
plocha dle pol.465512: (228,25+1,5)*0,15=34,46 [A]</t>
  </si>
  <si>
    <t>451384</t>
  </si>
  <si>
    <t>PODKL VRSTVY ZE ŽELEZOBET DO C25/30 VČET VÝZTUŽE</t>
  </si>
  <si>
    <t>podkladní beton pod schodiště   
Zahrnuje všechny práce a dodávku materiálu vč. konstrukční výztuže.</t>
  </si>
  <si>
    <t>viz výkr.č.07 
výměra=plocha podél. řezu x šířka schodiště: 
schodiště vtok: 1,2 m2*1,0=1,20 [A] 
schodiště výtok: 0,9 m2*1,0=0,90 [B] 
Celkem: A+B=2,10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</si>
  <si>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nátěry zabraňující soudržnost betonu a bednění 
- výplň, těsnění  a tmelení spar a spojů 
- opatření  povrchů  betonu  izolací  proti zemní vlhkosti v částech, kde přijdou do styku se zeminou nebo kamenivem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úpravy výztuže pro osazení doplňkových konstrukcí 
- veškerá opatření pro zajištění soudržnosti výztuže a betonu 
- povrchovou antikorozní úpravu výztuže 
- separaci výztuže</t>
  </si>
  <si>
    <t>457325</t>
  </si>
  <si>
    <t>VYROVNÁVACÍ A SPÁDOVÝ ŽELEZOBETON C30/37</t>
  </si>
  <si>
    <t>výměra=plocha odměřena digitálně z výkr.č.03 x prům.tl.: 
69,0 m2*0,15=10,35 [A]</t>
  </si>
  <si>
    <t>457366</t>
  </si>
  <si>
    <t>VÝZTUŽ VYROVNÁVACÍHO A SPÁDOVÉHO BETONU Z KARI SÍTÍ</t>
  </si>
  <si>
    <t>kari síť 8/150/150</t>
  </si>
  <si>
    <t>výměra=plocha x koef.přesahy x kg/m2: 
77,0*1,4*5,4/1000=0,58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</si>
  <si>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povrchovou antikorozní úpravu výztuže, 
- separaci výztuže</t>
  </si>
  <si>
    <t>45745</t>
  </si>
  <si>
    <t>VYROVNÁVACÍ A SPÁD VRSTVY Z MALTY CEMENT</t>
  </si>
  <si>
    <t>náhrada spádového betonu u pravé římsy, kde je malá tl. vrstvy do 60 mm</t>
  </si>
  <si>
    <t>výměra = plocha odměřena digitálně z výkr.č.03 x tl. 
8,0 m2 *0,06=0,48 [A]</t>
  </si>
  <si>
    <t>položka zahrnuje: 
- dodání cementové malty předepsané kvality a její rozprostření v předepsané tloušťce a v předepsaném tvaru</t>
  </si>
  <si>
    <t>45852</t>
  </si>
  <si>
    <t>VÝPLŇ ZA OPĚRAMI A ZDMI Z KAMENIVA DRCENÉHO</t>
  </si>
  <si>
    <t>ochranný zásyp, nakupovaný materiál  
Zahrnuje všechny práce a dodávku materiálu vč. výběru vhodného materiálu, předepsaného hutnění atd.</t>
  </si>
  <si>
    <t>viz výkr.č.04 
v rubu opěr na celou délku odvodnění rubu: 
58,5*(0,5+1,0)/2*0,5=21,94 [A] 
v rubu nového dříku křídla K4: 
3,8*(0,8*0,85)=2,58 [B] 
Celkem: A+B=24,52 [C]</t>
  </si>
  <si>
    <t>46251</t>
  </si>
  <si>
    <t>ZÁHOZ Z LOMOVÉHO KAMENE</t>
  </si>
  <si>
    <t>rozsah dle výkresu Půdorys</t>
  </si>
  <si>
    <t>výměra=plocha odečtena digitálně z výkresu č.03 vč. koef.přepočtu na šikmou dl. svahů: 
vtok: (10,6+12,6)*1,25=29,00 [A] 
výtok: 18,0*1,25=22,50 [B] 
A+B=51,50 [C] 
přepočet na objem: 
C*0,4=20,60 [D]</t>
  </si>
  <si>
    <t>položka zahrnuje: 
- dodávku a zához lomového kamene předepsané frakce včetně mimostaveništní a vnitrostaveništní dopravy 
není-li v zadávací dokumentaci uvedeno jinak, jedná se o nakupovaný materiál</t>
  </si>
  <si>
    <t>465512</t>
  </si>
  <si>
    <t>DLAŽBY Z LOMOVÉHO KAMENE NA MC</t>
  </si>
  <si>
    <t>tl. 200mm   
vč. práce ve stísněných podmínkách (nízká výška pod mostem!, viz Podélný řez) 
Kompletní provedení dlažby vč. položení do beton. lože, spárování, těsnění, tmelení a vyplnění spar proti CHRL.</t>
  </si>
  <si>
    <t>pod mostem s přesahem před a za most 
plochy odečteny digitálně z výkresu č.03 vč. koef.přepočtu na dl. svahu: 
dno pod mostem: 103,0*1,05=108,15 [A] 
dno vtok: 12,5=12,50 [B] 
svahy vtok: (11,0+8,0)*1,25=23,75 [C] 
dno výtok: 32,6=32,60 [D] 
svahy výtok: (8,0+17,0+16,0)*1,25=51,25 [E] 
A+B+C+D+E=228,25 [F] 
za římsou vpravo (u schodiště): 1,5=1,50 [G] 
přepočet na objem: 
(F+G)*0,2=45,95 [H]</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</si>
  <si>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</si>
  <si>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467314</t>
  </si>
  <si>
    <t>STUPNĚ A PRAHY VODNÍCH KORYT Z PROSTÉHO BETONU C25/30</t>
  </si>
  <si>
    <t>pod mostem ukončení zpevnění koryta   
Kompletní provedení vč. nutných zemních prací.</t>
  </si>
  <si>
    <t>viz výkr.č.03 
vtok: (1,2+2,5)*(0,5*0,6)=1,11 [A] 
výtok: 8,5*(0,5*0,6)=2,55 [B] 
Celkem: A+B=3,66 [C]</t>
  </si>
  <si>
    <t>položka zahrnuje: 
- nutné zemní práce (hloubení rýh apod.)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t>
  </si>
  <si>
    <t>56335</t>
  </si>
  <si>
    <t>VOZOVKOVÉ VRSTVY ZE ŠTĚRKODRTI TL. DO 250MM</t>
  </si>
  <si>
    <t>ŠD fr. 0-32, tl. 250 mm, podkladní vrstva dlážděného vjezdu</t>
  </si>
  <si>
    <t>výměra dle pol. 582615: 14,0*1,5=21,00 [A]</t>
  </si>
  <si>
    <t>mezi obrusnou vrstvou a mezi litým asfaltem PS-CP 0,40kg/m2   
Zahrnuje všechny práce a dodávku materiálu.</t>
  </si>
  <si>
    <t>výměra dle pol. 575F43: 70,5=70,50 [A]</t>
  </si>
  <si>
    <t>572731</t>
  </si>
  <si>
    <t>DVOUVRSTVÝ ASFALTOVÝ NÁTĚR DO 1,5KG/M2</t>
  </si>
  <si>
    <t>uzavírací nátěr š. 500mm - vodonepropustný, podél říms   
Zahrnuje všechny práce a dodávku materiálu vč. ošetření a očištění podkladu, úpravu napojení, ukončení.</t>
  </si>
  <si>
    <t>výměra dle délky říms vč. křídel 
vlevo: 32,0*0,5=16,00 [A] 
vpravo: 14,0*0,5=7,00 [B] 
Celkem: A+B=23,00 [C]</t>
  </si>
  <si>
    <t>- dodání všech předepsaných materiálů pro nátěry v předepsaném množství 
- provedení dle předepsaného technologického předpisu 
- zřízení vrstvy bez rozlišení šířky, pokládání vrstvy po etapách 
- úpravu napojení, ukončení</t>
  </si>
  <si>
    <t>575F43</t>
  </si>
  <si>
    <t>LITÝ ASFALT MA IV (OCHRANA MOSTNÍ IZOLACE) 11 TL. 35MM MODIFIK</t>
  </si>
  <si>
    <t>ochrana izolace mostovky</t>
  </si>
  <si>
    <t>odměřeno digitálně z výkr.č.03: 
70,5=70,50 [A]</t>
  </si>
  <si>
    <t>46</t>
  </si>
  <si>
    <t>576412</t>
  </si>
  <si>
    <t>POSYP KAMENIVEM OBALOVANÝM 3KG/M2</t>
  </si>
  <si>
    <t>u MA 11 IV fr. 4/8 - 2-3kg/m2   
Zahrnuje všechny práce a dodávku materiálu</t>
  </si>
  <si>
    <t>- dodání obalovaného kameniva předepsané kvality a zrnitosti 
- posyp předepsaným množstvím</t>
  </si>
  <si>
    <t>47</t>
  </si>
  <si>
    <t>předláždění vjezdu v místě výkopu pro drenáž rubu</t>
  </si>
  <si>
    <t>výměra dle pol. 11348: 14,0*1,5=21,00 [A]</t>
  </si>
  <si>
    <t>Úpravy povrchů, podlahy, výplně otvorů</t>
  </si>
  <si>
    <t>48</t>
  </si>
  <si>
    <t>62592</t>
  </si>
  <si>
    <t>ÚPRAVA POVRCHU BETONOVÝCH PLOCH A KONSTRUKCÍ - STRIÁŽ</t>
  </si>
  <si>
    <t>výměra dle plochy říms: 
vlevo K2: 15,0*2,0=30,00 [A] 
vlevo K3: 7,0*0,5=3,50 [B] 
vpravo: 13,0*1,25=16,25 [C] 
Celkem: A+B+C=49,75 [D]</t>
  </si>
  <si>
    <t>položka zahrnuje: 
- provedení předepsané úpravy</t>
  </si>
  <si>
    <t>49</t>
  </si>
  <si>
    <t>626112</t>
  </si>
  <si>
    <t>REPROFILACE PODHLEDŮ, SVISLÝCH PLOCH SANAČNÍ MALTOU JEDNOVRST TL 20MM</t>
  </si>
  <si>
    <t>kompletní sanační systém vč. přípravy podkladu, případného mechanického odbourání, ošetření výztuže, penetrační nátěr, adhézní můstek je rovněž součástí sanačního systému 
vč. práce ve stísněných podmínkách (nízká výška pod mostem!, viz Podélný řez)</t>
  </si>
  <si>
    <t>plocha podhledu NK (odměřeno digitálně z výkr.č.03): 96,0=96,00 [A] 
svislé stěny trámů NK x výška trámů: (2*17*4,8)*0,35=57,12 [B] 
plocha líce úložných prahů opěr dle výkr.č.03, 04: 21,0*0,60+28,0*0,60=29,40 [C] 
plocha rubu úložných prahů dle výkr.č.03, 04: 18,0*0,6+29,0*0,6=28,20 [D] 
plocha křídel výtok: 11,0*1,5+7,0*0,5=20,00 [E] 
Celkem: A+B+C+D+E=230,72 [F]</t>
  </si>
  <si>
    <t>položka zahrnuje: 
dodávku veškerého materiálu potřebného pro předepsanou úpravu v předepsané kvalitě 
nutné vyspravení podkladu, případně zatření spar zdiva 
položení vrstvy v předepsané tloušťce 
potřebná lešení a podpěrné konstrukce</t>
  </si>
  <si>
    <t>50</t>
  </si>
  <si>
    <t>626113</t>
  </si>
  <si>
    <t>REPROFILACE PODHLEDŮ, SVISLÝCH PLOCH SANAČNÍ MALTOU JEDNOVRST TL 30MM</t>
  </si>
  <si>
    <t>kompletní sanační systém vč. přípravy podkladu, případného mechanického odbourání, ošetření výztuže, penetrační nátěr, adhézní můstek je rovněž součástí sanačního systému 
vč. práce ve stísněných podmínkách (nízká výška pod mostem!)</t>
  </si>
  <si>
    <t>zvýšená lokální sanace: 5,0=5,00 [A]</t>
  </si>
  <si>
    <t>51</t>
  </si>
  <si>
    <t>62631</t>
  </si>
  <si>
    <t>SPOJOVACÍ MŮSTEK MEZI STARÝM A NOVÝM BETONEM</t>
  </si>
  <si>
    <t>mezi povrch NK a nový spádový beton 
plocha dle pol.457325+45745: 77,0=77,00 [A]</t>
  </si>
  <si>
    <t>Přidružená stavební výroba</t>
  </si>
  <si>
    <t>52</t>
  </si>
  <si>
    <t>711112</t>
  </si>
  <si>
    <t>IZOLACE BĚŽNÝCH KONSTRUKCÍ PROTI ZEMNÍ VLHKOSTI ASFALTOVÝMI PÁSY</t>
  </si>
  <si>
    <t>NAIP vč. penetračního nátěru Alp 0,3 kg/m2 pod izolací 
Zahrnuje všechny práce a dodávku materiálu vč. množství potřebného na přesahy 
(není součástí MJ) vč. očištění, ošetření podkladu, provedení zkoušek atd. Vše dle 
PD (výkr.Podélný řez).</t>
  </si>
  <si>
    <t>viz výkr.č.03, 04 
přetažení izolace do rubu opěr: (19,0+29,0)*1,0=48,00 [B]</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</si>
  <si>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</si>
  <si>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53</t>
  </si>
  <si>
    <t>71141</t>
  </si>
  <si>
    <t>R</t>
  </si>
  <si>
    <t>IZOLACE MOSTOVEK CELOPLOŠ PŘÍMO POJÍŽDĚNÁ</t>
  </si>
  <si>
    <t>epoxidová vrstva s posypem křemičitým pískem vč. přípravy povrchu penetrací</t>
  </si>
  <si>
    <t>viz výkr.č.03 
stávající přímo pojížděná mostovka, plocha odměřena digitálně: 61,5=61,50 [A] 
povrch nové římsy K2 vlevo: 15,2*2,3=34,96 [B] 
povrch nové římsy vpravo na mostě: 8,7*1,30=11,31 [C] 
povrch římsy na K4: 4,3*1,55=6,67 [D] 
Celkem: A+B+C+D=114,44 [E]</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</si>
  <si>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</si>
  <si>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54</t>
  </si>
  <si>
    <t>711442</t>
  </si>
  <si>
    <t>IZOLACE MOSTOVEK CELOPLOŠNÁ ASFALTOVÝMI PÁSY S PEČETÍCÍ VRSTVOU</t>
  </si>
  <si>
    <t>plocha pod vozovkou, 5 mm   
Zahrnuje všechny práce a dodávku materiálu vč. množství potřebného na přesahy (není součástí MJ) vč. ošetření a očištění podkladu, provedení zkoušek atd.</t>
  </si>
  <si>
    <t>plocha odměřena digitálně z výkresu č.03: 73,0 m2=73,00 [A] 
svislé vytažení u levé římsy viz výkr.č.05: 17,0*0,1=1,70 [B] 
svislé vytažení u pravé římsy viz výkr.č.05: 8,7*0,2=1,74 [C] 
Celkem: A+B+C=76,44 [D]</t>
  </si>
  <si>
    <t>55</t>
  </si>
  <si>
    <t>711509</t>
  </si>
  <si>
    <t>OCHRANA IZOLACE NA POVRCHU TEXTILIÍ</t>
  </si>
  <si>
    <t>na rubu opěry a křídel 600g/m2    
Zahrnuje dodání vč. nutných přesahů (není součástí MJ) a zřízení.</t>
  </si>
  <si>
    <t>dle pol. 711112 (přetažení do rubu opěr): (18,5+9,5)*1,0=28,00 [A]</t>
  </si>
  <si>
    <t>položka zahrnuje: 
- dodání  předepsaného ochranného materiálu 
- zřízení ochrany izolace</t>
  </si>
  <si>
    <t>56</t>
  </si>
  <si>
    <t>78381</t>
  </si>
  <si>
    <t>NÁTĚRY BETON KONSTR TYP S1 (OS-A)</t>
  </si>
  <si>
    <t>hydrofobní nátěr speciálně určený pro ochranu kamene</t>
  </si>
  <si>
    <t>kamenný líc opěr: 21,0*1,0+28,0*1,0=49,00 [A] 
kamenný bok opěr vtok: 1,25*1,0+1,35*1,0=2,60 [B] 
kamenná plocha křídel výtok: 7,0*1,0=7,00 [C] 
Celkem: A+B+C=58,60 [D]</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</si>
  <si>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</si>
  <si>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57</t>
  </si>
  <si>
    <t>hydrofobní nátěr betonu</t>
  </si>
  <si>
    <t>křídlo K3: 2,0*7,1=14,20 [A]</t>
  </si>
  <si>
    <t>58</t>
  </si>
  <si>
    <t>78383</t>
  </si>
  <si>
    <t>NÁTĚRY BETON KONSTR TYP S4 (OS-C)</t>
  </si>
  <si>
    <t>ochranný nátěr říms   
Zahrnuje všechny práce a dodávku materiálu.</t>
  </si>
  <si>
    <t>viz výkr.č.05 
obrubník vlevo na K2: 15,2*0,15=2,28 [A] 
přejízdný obrubník vlevo na mostě (svislá +vodor.): 17,0*(0,02+0,30)=5,44 [B] 
lícní svislá + spodní vodorovná hrana římsy vlevo na K2: 15,2*(0,2+0,25)=6,84 [C] 
monol. obrubník vpravo na mostě (svislá +vodor.): 8,7*(0,15+0,25)=3,48 [D] 
obrubník na K4: 4,3*0,15=0,65 [E] 
lícní svislá + spodní vodorovná hrana římsy vpravo: 13,0*(0,2+0,25)=5,85 [F] 
Celkem: A+B+C+D+E+F=24,54 [G]</t>
  </si>
  <si>
    <t>59</t>
  </si>
  <si>
    <t>81446</t>
  </si>
  <si>
    <t>POTRUBÍ Z TRUB BETONOVÝCH DN DO 400MM</t>
  </si>
  <si>
    <t>vyústění kanalizace na vtoku levý břeh 
výměna 2 ks trub - dle zjištění skutečného stavu a funkčnosti kanalizace</t>
  </si>
  <si>
    <t>2,0=2,00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</si>
  <si>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</si>
  <si>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60</t>
  </si>
  <si>
    <t>87533</t>
  </si>
  <si>
    <t>POTRUBÍ DREN Z TRUB PLAST DN DO 150MM</t>
  </si>
  <si>
    <t>Zahrnuje dodání veškerého trubního a pomocného materiálu, úpravu a přípravu podkladu, zřízení kompletní soustavy, úpravy prostupů vč. napojení</t>
  </si>
  <si>
    <t>viz výkr.č.03 
Vyústění silničních vpustí do toku přes opěry 
3*2,0=6,00 [A] 
Vyústění drenáže z rubu do toku přes opěry: 
3*1,0=3,00 [B] 
Celkem: A+B=9,00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</si>
  <si>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</si>
  <si>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61</t>
  </si>
  <si>
    <t>875332</t>
  </si>
  <si>
    <t>POTRUBÍ DREN Z TRUB PLAST DN DO 150MM DĚROVANÝCH</t>
  </si>
  <si>
    <t>rubová drenáž DN 150mm za opěrou   
Zahrnuje dodání veškerého trubního a pomocného materiálu, úpravu a přípravu podkladu, zřízení kompletní soustavy, úpravy prostupů vč. napojení, výustního objektu atd.</t>
  </si>
  <si>
    <t>viz výkr.č.03, 04 
43,0+19,5=62,50 [A]</t>
  </si>
  <si>
    <t>62</t>
  </si>
  <si>
    <t>87634</t>
  </si>
  <si>
    <t>CHRÁNIČKY Z TRUB PLASTOVÝCH DN DO 200MM</t>
  </si>
  <si>
    <t>do vyvrtaných otvorů ve stávajících opěrách</t>
  </si>
  <si>
    <t>6*1,0=6,00 [A]</t>
  </si>
  <si>
    <t>63</t>
  </si>
  <si>
    <t>87727</t>
  </si>
  <si>
    <t>CHRÁNIČKY PŮLENÉ Z TRUB PLAST DN DO 100MM</t>
  </si>
  <si>
    <t>půlená DN100 - pro vložení stávajícího kabelu pod mostem (bude osazeno pod novou dlažbu)</t>
  </si>
  <si>
    <t>viz výkr.č.03, 04: 
53,0=53,00 [A]</t>
  </si>
  <si>
    <t>64</t>
  </si>
  <si>
    <t>9112A3</t>
  </si>
  <si>
    <t>ZÁBRADLÍ MOSTNÍ S VODOR MADLY - DEMONTÁŽ S PŘESUNEM</t>
  </si>
  <si>
    <t>odstranění dvoumadlového zábradlí (ŽB sloupky jsou vykázány v pol. 96716)</t>
  </si>
  <si>
    <t>viz výkr.č.03 
zábradlí z profilů L45 mm a tr.prům.60 mm, celková hmotnost zábradlí cca 0,30 t 
odsranění vč. plechové reklamní plochy připevněné na zábradlí, hmotnost cca 0,1t 
délka zábradlí: 28,0=28,00 [A]</t>
  </si>
  <si>
    <t>položka zahrnuje: 
- demontáž a odstranění zařízení 
- jeho odvoz na předepsané místo</t>
  </si>
  <si>
    <t>65</t>
  </si>
  <si>
    <t>9112B1</t>
  </si>
  <si>
    <t>ZÁBRADLÍ MOSTNÍ SE SVISLOU VÝPLNÍ - DODÁVKA A MONTÁŽ</t>
  </si>
  <si>
    <t>Zahrnuje dodání zábradlí vč. povrchové úpravy (zinkování+nátěry dle TKP 19B), kotvení sloupků t.j. kotevní patní desky, kotvy do betonu, vrty pro kotvy, zálivku, příp. niv. hmoty pod kotevní desky atd. Specifikace viz TZ + výkresy zábradlí (č.06).</t>
  </si>
  <si>
    <t>viz výkr.č.03,06 
zábradlí vlevo: 15,5+3,0+7,0=25,50 [A] 
zábradlí vpravo: 13,0=13,00 [B] 
Celkem: A+B=38,50 [C]</t>
  </si>
  <si>
    <t>položka zahrnuje: 
dodání zábradlí včetně předepsané povrchové úpravy 
kotvení sloupků, t.j. kotevní desky, šrouby z nerez oceli, vrty a zálivku, pokud zadávací dokumentace nestanoví jinak 
případné nivelační hmoty pod kotevní desky</t>
  </si>
  <si>
    <t>66</t>
  </si>
  <si>
    <t>914A21</t>
  </si>
  <si>
    <t>EV ČÍSLO MOSTU OCEL S FÓLIÍ TŘ.1 DODÁVKA A MONTÁŽ</t>
  </si>
  <si>
    <t>Zahrnuje všechny práce a dodávku materiálu vč. případného sloupku.</t>
  </si>
  <si>
    <t>ev.č. mostu:  2=2,00 [A] 
název toku: 2=2,00 [B] 
Celkem: A+B=4,00 [C]</t>
  </si>
  <si>
    <t>67</t>
  </si>
  <si>
    <t>917223</t>
  </si>
  <si>
    <t>SILNIČNÍ A CHODNÍKOVÉ OBRUBY Z BETONOVÝCH OBRUBNÍKŮ ŠÍŘ 100MM</t>
  </si>
  <si>
    <t>Zahrnuje dodání, pokládku vč. betonového lože a boční betonové opěrky.</t>
  </si>
  <si>
    <t>viz výkr.č.03, 07 
podél schodiště vtok: 7,0+4,0=11,00 [A] 
podél schodiště výtok: 2,5+2,5=5,00 [B] 
Celkem: A+B=16,00 [C]</t>
  </si>
  <si>
    <t>68</t>
  </si>
  <si>
    <t>viz výkr.č.03 
ohraničení volných hran zpevnění z lom.kamene 
vtok: 4,0+4,0=8,00 [A] 
výtok: 7,0+2,0=9,00 [B] 
Celkem: A+B=17,00 [C]</t>
  </si>
  <si>
    <t>69</t>
  </si>
  <si>
    <t>919111</t>
  </si>
  <si>
    <t>ŘEZÁNÍ ASFALTOVÉHO KRYTU VOZOVEK TL DO 50MM</t>
  </si>
  <si>
    <t>naříznutá spára nad rubem NK</t>
  </si>
  <si>
    <t>viz výkr.č.03 
2*9,0=18,00 [A]</t>
  </si>
  <si>
    <t>70</t>
  </si>
  <si>
    <t>931326</t>
  </si>
  <si>
    <t>TĚSNĚNÍ DILATAČ SPAR ASF ZÁLIVKOU MODIFIK PRŮŘ DO 800MM2</t>
  </si>
  <si>
    <t>vč. těsnících profilů   
dle VL 4 - viz popis v TZ 
Zahrnuje dodávku a osazení materiálu vč. očištění ploch před úpravou a po úpravě, vč, penetračního nátěru</t>
  </si>
  <si>
    <t>viz výkr.č.03 
těsnění spáry mezi římsou a vozovkou 
vlevo: 32,0=32,00 [A] 
vpravo: 13,0=13,00 [B] 
těsnění vodorovné spáry mezi monolit.obrubníkem a římsou 
vlevo: 17,0=17,00 [C] 
vpravo: 8,7=8,70 [D] 
Celkem: A+B+C+D=70,70 [E]</t>
  </si>
  <si>
    <t>71</t>
  </si>
  <si>
    <t>931327</t>
  </si>
  <si>
    <t>TĚSNĚNÍ DILATAČ SPAR ASF ZÁLIVKOU MODIFIK PRŮŘ DO 1000MM2</t>
  </si>
  <si>
    <t>Zahrnuje dodávku a osazení materiálu vč. očištění ploch před úpravou a po úpravě, vč, penetračního nátěru</t>
  </si>
  <si>
    <t>viz výkr.č.03 
těsnění zaříznuté spáry ve vozovce nad rubem NK 
2*9,0=18,00 [A] 
těsnění spáry mezi lícem opěr a zpevněním koryta 
40,0+40,0=80,00 [B] 
stávající dilatační spára v pojižděné mostovce: 
4,0=4,00 [C] 
Celkem: A+B+C=102,00 [D]</t>
  </si>
  <si>
    <t>72</t>
  </si>
  <si>
    <t>936501</t>
  </si>
  <si>
    <t>DROBNÉ DOPLŇK KONSTR KOVOVÉ NEREZ</t>
  </si>
  <si>
    <t>přítlačná lišta P5x40 - ukončení izolace pod římsou dle VL 4, list 401.24 
komplet provedení vč. upevnění vruty M10 dle detailu, vč. těsnění</t>
  </si>
  <si>
    <t>svislé vytažení izolace u levé římsy viz výkr.č.05: 17,0*(0,04*0,005)*7850=26,69 [A] 
svislé vytažení izolace u pravé římsy viz výkr.č.05: 8,7*(0,04*0,005)*7850=13,66 [B] 
Celkem: A+B=40,35 [C]</t>
  </si>
  <si>
    <t>položka zahrnuje: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výplň, těsnění a tmelení spar a spojů 
- čištění konstrukce a odstranění všech vrubů (vrypy, otlačeniny a pod.)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předepsanou protikorozní ochranu a nátěry konstrukcí 
- osazení měřících zařízení a úpravy pro ně 
- ochranná opatření před účinky bludných proudů</t>
  </si>
  <si>
    <t>73</t>
  </si>
  <si>
    <t>936541</t>
  </si>
  <si>
    <t>MOSTNÍ ODVODŇOVACÍ TRUBKA (POVRCHŮ IZOLACE) Z NEREZ OCELI</t>
  </si>
  <si>
    <t>2+2=4,00 [A]</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</si>
  <si>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</si>
  <si>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74</t>
  </si>
  <si>
    <t>938544</t>
  </si>
  <si>
    <t>OČIŠTĚNÍ BETON KONSTR OTRYSKÁNÍM TLAK VODOU PŘES 1000 BARŮ</t>
  </si>
  <si>
    <t>očištění odbouraných a sanovaných bet. ploch + otryskání kamene 
vč. odvozu otryskaného materiálu a poplatku za skládku 
vč. práce ve stísněných podmínkách (nízká výška pod mostem!, viz Podélný řez)</t>
  </si>
  <si>
    <t>sanace plocha dle pol.626112: 230,7=230,70 [A] 
povrch NK po odbourání: 77,0=77,00 [B] 
přímo pojížděná stávající mostovka: 61,0=61,00 [C] 
otryskání kamene: 
kamenný líc opěr: 21,0*1,0+28,0*1,0=49,00 [D] 
kamenný bok opěr vtok: 1,25*1,0+1,35*1,0=2,60 [E] 
kamenná plocha křídel výtok: 7,0*1,0=7,00 [F] 
Celkem: A+B+C+D+E+F=427,30 [G]</t>
  </si>
  <si>
    <t>položka zahrnuje očištění předepsaným způsobem včetně odklizení vzniklého odpadu</t>
  </si>
  <si>
    <t>75</t>
  </si>
  <si>
    <t>96716</t>
  </si>
  <si>
    <t>VYBOURÁNÍ ČÁSTÍ KONSTRUKCÍ ŽELEZOBET</t>
  </si>
  <si>
    <t>odbourání konzolové části NK hydrodemolicí (zachování stávající výztuže) 
VČ. ODVOZU A POPLATKU ZA SKLÁDKU 
odvoznou vzdálenost určí zhotovitel</t>
  </si>
  <si>
    <t>viz výkr.č.05 
monolitická ŽB římsa vpravo: 13,0*1,25*0,12=1,95 [A]</t>
  </si>
  <si>
    <t>položka zahrnuje: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</si>
  <si>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76</t>
  </si>
  <si>
    <t>VČ. ODVOZU A POPLATKU ZA SKLÁDKU 
odvoznou vzdálenost určí zhotovitel</t>
  </si>
  <si>
    <t>viz výkr.č.05,08-10 
úložný práh opěr vpravo v místě rozšíření NK:  
opěra 1: 1,90*1,0*0,5=0,95 [A] 
opěra 2: 1,35*1,0*0,5=0,68 [B] 
odbourání částí zídky vlevo (K2): 11,0*0,4*0,4=1,76 [C] 
odstranění ŽB sloupků zábradlí: 9 ks * (0,3*0,35*1,25)=1,18 [D] 
odbourání stávajícího křídla K4: 3,8*0,7*2,75=7,32 [E] 
odbourání horní části dříku křídla K3: 6,5*1,0*0,5=3,25 [F] 
Celkem: A+B+C+D+E+F=15,14 [G]</t>
  </si>
  <si>
    <t>SO 301</t>
  </si>
  <si>
    <t>Dešťová kanalizace III2722 - investice kraje</t>
  </si>
  <si>
    <t>305,963+2162,369-729,292=1 739,04 [A]</t>
  </si>
  <si>
    <t>115321</t>
  </si>
  <si>
    <t>ČERPÁNÍ VODY Z PODZEMÍ DO 1000L/MIN VÝŠKY DO 20M</t>
  </si>
  <si>
    <t>čerpání drenážních vod</t>
  </si>
  <si>
    <t>stoky 
1205/20*24=1 446,00 [A] 
přípojky 
234,8/25*24=225,41 [B] 
celkem 
A+B=1 671,41 [C]</t>
  </si>
  <si>
    <t>Položka čerpání vody v podzemí zahrnuje náklady na provoz čerpadla včetně nákladu na záložní čerpadlo, zřízení čerpací jímky v šachtě, svislé potrubí v šachtě, potrubí na povrchu zaústěné do usazovacích (čistících) jímek před vypouštěním vod mimo staveniště, zřízení těchto jímek. Součástí položky je také následná demontáž a likvidace těchto zařízení.</t>
  </si>
  <si>
    <t>rozšíření jámy pro šachty - 45 ks  
jáma pro šachty Š1.1, Š5.6 a Š5.7</t>
  </si>
  <si>
    <t>rozšíření jámy pro šachty 
45*(2,5*(2,5-1,3)*(2,5-0,51))=268,65 [A] 
jámy pro šachty 
3*(2,5*2,5*(2,5-0,51))=37,31 [B] 
celkem 
A+B=305,96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</si>
  <si>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</si>
  <si>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13283</t>
  </si>
  <si>
    <t>HLOUBENÍ RÝH ŠÍŘ DO 2M PAŽ I NEPAŽ TŘ. II</t>
  </si>
  <si>
    <t>stoka D2 
230,6*1,3*(2,3-0,51)=536,61 [A] 
stoka D3 
75,9*1,3*(1,6-0,51)=107,55 [B] 
stoka D4 
115,8*1,3*(2,1-0,51)=239,36 [C] 
stoka D5 
116,1*1,3*(1,6-0,51)=164,51 [D] 
stoka D6 
28,8*1,3*(1,3-0,51)=29,58 [E] 
stoka D7 
121,0*1,3*(1,6-0,51)=171,46 [F] 
stoka D8.1 
205,5*1,3*(1,4-0,51)=237,76 [G] 
stoka D8.2 
273,7*1,3*(1,6-0,51)=387,83 [H] 
boční přítoky 
(4,4+8+5,8)*1,3*(1,6-0,51)=25,79 [I] 
stoka D9 
19,4*1,3*(1,1-0,51)=14,88 [J] 
přípojky 
234,8*0,8*(1,5-0,51)=185,96 [K] 
výkopově rušené potrubí 
(4+15+14,8)*1,3*(1,9-0,51)=61,08 [L] 
celkem 
A+B+C+D+E+F+G+H+I+J+K+L=2 162,37 [M]</t>
  </si>
  <si>
    <t>17160</t>
  </si>
  <si>
    <t>ULOŽENÍ SYPANINY DO NÁSYPŮ Z HORNIN KAMENITÝCH SE ZHUTNĚNÍM</t>
  </si>
  <si>
    <t>těžký kamenný zához do 200 kg výtokového objektu</t>
  </si>
  <si>
    <t>2,5*2,5*0,5=3,13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</si>
  <si>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</si>
  <si>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zásyp výkopkem</t>
  </si>
  <si>
    <t>stoka D2 
230,6*1,3*(2,3-0,51-0,2-0,15-0,3-0,3)=251,82 [A] 
stoka D3 
75,9*1,3*(1,6-0,51-0,2-0,15-0,3-0,3)=13,81 [B] 
stoka D4 
115,8*1,3*(2,1-0,51-0,2-0,15-0,3-0,3)=96,35 [C] 
stoka D5 
116,1*1,3*(1,6-0,51-0,2-0,15-0,3-0,3)=21,13 [D] 
stoka D6 
28,8*1,3*(1,3-0,51-0,2-0,15-0,3-0,3)=-5,99 [E] 
stoka D7 
121,0*1,3*(1,6-0,51-0,2-0,15-0,3-0,3)=22,02 [F] 
stoka D8.1 
205,5*1,3*(1,4-0,51-0,2-0,15-0,3-0,3)=-16,03 [G] 
stoka D8.2 
273,7*1,3*(1,6-0,51-0,2-0,15-0,3-0,3)=49,81 [H] 
boční přítoky 
(4,4+8+5,8)*1,3*(1,6-0,51-0,2-0,15-0,3-0,3)=3,31 [I] 
stoka D9 
19,4*1,3*(1,1-0,51-0,2-0,15-0,3-0,3)=-9,08 [J] 
přípojky 
234,8*0,8*(1,5-0,51-0,2-0,15-0,2-0,3)=26,30 [K] 
výkopově rušené potrubí 
(4+15+14,8)*1,3*(1,9-0,51)=61,08 [L] 
rozšíření jámy pro šachty 
45*(2,5*(2,5-1,3)*(2,5-0,51))-85,5=183,15 [M] 
jámy pro šachty 
3*(2,5*2,5*(2,5-0,51))-5,7=31,61 [N] 
celkem 
A+B+C+D+E+F+G+H+I+J+K+L+M+N=729,29 [O]</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</si>
  <si>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</si>
  <si>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451573</t>
  </si>
  <si>
    <t>VÝPLŇ VRSTVY Z KAMENIVA TĚŽENÉHO, INDEX ZHUTNĚNÍ ID DO 0,9</t>
  </si>
  <si>
    <t>drenáž ve dně výkopu, frakce 8/16</t>
  </si>
  <si>
    <t>stoka D2 
230,6*1,3*(0,2)=59,96 [A] 
stoka D3 
75,9*1,3*(0,2)=19,73 [B] 
stoka D4 
115,8*1,3*(0,2)=30,11 [C] 
stoka D5 
116,1*1,3*(0,2)=30,19 [D] 
stoka D6 
28,8*1,3*(0,2)=7,49 [E] 
stoka D7 
121,0*1,3*(0,2)=31,46 [F] 
stoka D8.1 
205,5*1,3*(0,2)=53,43 [G] 
stoka D8.2 
273,7*1,3*(0,2)=71,16 [H] 
boční přítoky 
(4,4+8+5,8)*1,3*(0,2)=4,73 [I] 
stoka D9 
19,4*1,3*(0,2)=5,04 [J] 
přípojky 
234,8*0,8*(0,2)=37,57 [K] 
celkem 
A+B+C+D+E+F+G+H+I+J+K=350,87 [M]</t>
  </si>
  <si>
    <t>položka zahrnuje dodávku předepsaného kameniva, mimostaveništní a vnitrostaveništní dopravu a jeho uložení  
není-li v zadávací dokumentaci uvedeno jinak, jedná se o nakupovaný materiál</t>
  </si>
  <si>
    <t>17511</t>
  </si>
  <si>
    <t>OBSYP POTRUBÍ A OBJEKTŮ SE ZHUTNĚNÍM</t>
  </si>
  <si>
    <t>podsyp a obsyp potrubí do výšky 300 mm nad potrubí - lomová drť 4/8  
index zhutnění ID do 0,9</t>
  </si>
  <si>
    <t>stoka D2 
230,6*1,3*(0,15+0,3+0,3)=224,84 [A] 
stoka D3 
75,9*1,3*(0,15+0,3+0,3)=74,00 [B] 
stoka D4 
115,8*1,3*(0,15+0,3+0,3)=112,91 [C] 
stoka D5 
116,1*1,3*(0,15+0,3+0,3)=113,20 [D] 
stoka D6 
28,8*1,3*(0,15+0,3+0,3)=28,08 [E] 
stoka D7 
121,0*1,3*(0,15+0,3+0,3)=117,98 [F] 
stoka D8.1 
205,5*1,3*(0,15+0,3+0,3)=200,36 [G] 
stoka D8.2 
273,7*1,3*(0,15+0,3+0,3)=266,86 [H] 
boční přítoky 
(4,4+8+5,8)*1,3*(0,15+0,3+0,3)=17,75 [I] 
stoka D9 
19,4*1,3*(0,15+0,3+0,3)=18,92 [J] 
přípojky 
234,8*0,8*(0,15+0,2+0,3)=122,10 [K] 
celkem 
A+B+C+D+E+F+G+H+I+J+K=1 297,00 [M]</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</si>
  <si>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</si>
  <si>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opěvnění na výtokovém objektu</t>
  </si>
  <si>
    <t>2,5*2,5=6,25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</si>
  <si>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</si>
  <si>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86645</t>
  </si>
  <si>
    <t>CHRÁNIČKY Z TRUB OCELOVÝCH DN DO 300MM</t>
  </si>
  <si>
    <t>uložení stávající podtlakové kanalizace a vodovodu do chráničky v místech křížení</t>
  </si>
  <si>
    <t>25*(1+1,3+1,3)=90,00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</si>
  <si>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 opláštění dle dokumentace a nutné opravy opláštění při jeho poškození</t>
  </si>
  <si>
    <t>87434</t>
  </si>
  <si>
    <t>POTRUBÍ Z TRUB PLASTOVÝCH ODPADNÍCH DN DO 200MM</t>
  </si>
  <si>
    <t>včetně výstražné folie  
5% prořez</t>
  </si>
  <si>
    <t>přípojky D1 
14=14,00 [A] 
stoka D2 
36=36,00 [B] 
stoka D3 
12,3=12,30 [C] 
stoka D4 
30,9=30,90 [D] 
stoka D5 
26,4=26,40 [E] 
stoka D6 
12,2=12,20 [F] 
stoka D7 
20,3=20,30 [G] 
stoka D8.1 
17,2=17,20 [H] 
stoka D8.2 
47,2=47,20 [I] 
stoka D9 
9,1=9,10 [J] 
UV do vodoteče 
9,2=9,20 [K] 
celkem 
(A+B+C+D+E+F+G+H+I+J+K)*1,05=246,54 [L]</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</si>
  <si>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</si>
  <si>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87445</t>
  </si>
  <si>
    <t>POTRUBÍ Z TRUB PLASTOVÝCH ODPADNÍCH DN DO 300MM</t>
  </si>
  <si>
    <t>stoka D2 
230,6=230,60 [A] 
stoka D3 
75,9=75,90 [B] 
stoka D4 
115,8=115,80 [C] 
stoka D5 
116,1=116,10 [D] 
stoka D6 
28,8=28,80 [E] 
stoka D7 
121,0=121,00 [F] 
stoka D8.1 
205,5=205,50 [G] 
stoka D8.2 
273,7=273,70 [H] 
boční přítoky 
(4,4+8+5,8)=18,20 [I] 
stoka D9 
19,4=19,40 [J] 
celkem 
(A+B+C+D+E+F+G+H+I+J)*1,05=1 265,25 [K]</t>
  </si>
  <si>
    <t>875272</t>
  </si>
  <si>
    <t>POTRUBÍ DREN Z TRUB PLAST (I FLEXIBIL) DN DO 100MM DĚROVANÝCH</t>
  </si>
  <si>
    <t>drenáž ve dně výkopu</t>
  </si>
  <si>
    <t>stoky+přípojky 
1205+234,8=1 439,80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</si>
  <si>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</si>
  <si>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87834</t>
  </si>
  <si>
    <t>NASUNUTÍ PLAST TRUB DN DO 200MM DO CHRÁNIČKY</t>
  </si>
  <si>
    <t>položka zahrnuje:  
pojízdná sedla (objímky)  
případně předepsané utěsnění konců chráničky  
nezahrnuje dodávku potrubí</t>
  </si>
  <si>
    <t>894145</t>
  </si>
  <si>
    <t>ŠACHTY KANALIZAČNÍ Z BETON DÍLCŮ NA POTRUBÍ DN DO 300MM</t>
  </si>
  <si>
    <t>42x kanalizační šachta</t>
  </si>
  <si>
    <t>D1 
1=1,00 [A] 
stoka D2 
7=7,00 [B] 
stoka D3 
3-1=2,00 [C] 
stoka D4 
4=4,00 [D] 
stoka D5 
7-3=4,00 [E] 
stoka D6 
1=1,00 [F] 
stoka D7 
4=4,00 [G] 
stoka D8 
20-3=17,00 [H] 
stoka D9 
2=2,00 [I] 
celkem 
A+B+C+D+E+F+G+H+I=42,00 [J]</t>
  </si>
  <si>
    <t>položka zahrnuje:  
- poklopy s rámem, mříže s rámem, stupadla, žebříky, stropy z bet. dílců a pod.  
- předepsané betonové skruže, prefabrikované nebo monolitické betonové dno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</si>
  <si>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894146</t>
  </si>
  <si>
    <t>ŠACHTY KANALIZAČNÍ Z BETON DÍLCŮ NA POTRUBÍ DN DO 400MM</t>
  </si>
  <si>
    <t>Š3.1  
Š5.1  
Š5.6  
Š5.7  
Š8.18  
Š8.20</t>
  </si>
  <si>
    <t>6=6,00 [A]</t>
  </si>
  <si>
    <t>89712_R1</t>
  </si>
  <si>
    <t>ZPĚTNÁ KLAPKA</t>
  </si>
  <si>
    <t>Koncová zpětná klapka na výtokovém objektu</t>
  </si>
  <si>
    <t>89921</t>
  </si>
  <si>
    <t>VÝŠKOVÁ ÚPRAVA POKLOPŮ</t>
  </si>
  <si>
    <t>výšková úprava poklopu, mříže u Š3.1</t>
  </si>
  <si>
    <t>89945</t>
  </si>
  <si>
    <t>VÝŘEZ, VÝSEK, ÚTES NA POTRUBÍ DN DO 300MM</t>
  </si>
  <si>
    <t>napojení na stávající potrubí  
Š1.1  
Š2.1  
Š8.19  
Š9.1</t>
  </si>
  <si>
    <t>- zahrnují zejména náklady na osekání trub na útesy, na vysekání otvorů pro zaústění, na obetonování útesu. U výřezu a výseku náklady na ohlášení uzavírání vody, uzavření a otevření šoupat, vypuštění a napuštění vody, odvzdušnění potrubí a pod.</t>
  </si>
  <si>
    <t>89946</t>
  </si>
  <si>
    <t>VÝŘEZ, VÝSEK, ÚTES NA POTRUBÍ DN DO 400MM</t>
  </si>
  <si>
    <t>napojení na stávající potrubí  
Š3.1  
Š5.1  
Š5.6  
Š5.7  
Š8.18  
Š8.20</t>
  </si>
  <si>
    <t>89947</t>
  </si>
  <si>
    <t>VÝŘEZ, VÝSEK, ÚTES NA POTRUBÍ DN DO 600MM</t>
  </si>
  <si>
    <t>napojení za pomocí vybourání otvoru do betonovéh profilu 450*550 mm - napojení stoky D.8  
včetně utěsnění</t>
  </si>
  <si>
    <t>899641</t>
  </si>
  <si>
    <t>TLAKOVÉ ZKOUŠKY POTRUBÍ DN DO 200MM</t>
  </si>
  <si>
    <t>přípojky 
234,8=234,80 [B]</t>
  </si>
  <si>
    <t>- přísun, montáž, demontáž, odsun zkoušecího čerpadla, napuštění tlakovou vodou, dodání vody pro tlakovou zkoušku, montáž a demontáž dílců pro zabezpečení konce zkoušeného úseku potrubí, montáž a demontáž koncových tvarovek, montáž zaslepovací příruby, zaslepení odboček pro armatury a pro odbočující řady.</t>
  </si>
  <si>
    <t>899651</t>
  </si>
  <si>
    <t>TLAKOVÉ ZKOUŠKY POTRUBÍ DN DO 300MM</t>
  </si>
  <si>
    <t>stoky 
1205=1 205,00 [A]</t>
  </si>
  <si>
    <t>89980</t>
  </si>
  <si>
    <t>TELEVIZNÍ PROHLÍDKA POTRUBÍ</t>
  </si>
  <si>
    <t>nové do DN 200 
234,8=234,80 [A] 
nové do DN 300 
1205=1 205,00 [B] 
stávající DN 300 
580+140+60=780,00 [C] 
stávající DN 400 
90+50=140,00 [D] 
stávající DN 600 
120=120,00 [E] 
celkem 
A+B+C+D+E=2 479,80 [F]</t>
  </si>
  <si>
    <t>položka zahrnuje prohlídku potrubí televizní kamerou, záznam prohlídky na nosičích DVD a vyhotovení závěrečného písemného protokolu</t>
  </si>
  <si>
    <t>969234</t>
  </si>
  <si>
    <t>VYBOURÁNÍ POTRUBÍ DN DO 200MM KANALIZAČ</t>
  </si>
  <si>
    <t>výkopově odstraněné potrubí</t>
  </si>
  <si>
    <t>přípojka UV 
4=4,00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</si>
  <si>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</si>
  <si>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potrubí v rámci bočního přítku II 
15=15,00 [A]</t>
  </si>
  <si>
    <t>969245_R2</t>
  </si>
  <si>
    <t>VYPLNĚNÍ POTRUBÍ DN DO 300MM KANALIZAČ</t>
  </si>
  <si>
    <t>DN 300 vyplněna cementopopílkovou suspenzí</t>
  </si>
  <si>
    <t>(320+37)*(3,14*0,3^2/4)=25,22 [A]</t>
  </si>
  <si>
    <t>969246</t>
  </si>
  <si>
    <t>VYBOURÁNÍ POTRUBÍ DN DO 400MM KANALIZAČ</t>
  </si>
  <si>
    <t>potrubí v rámci bočního přítku I 
9=9,00 [A] 
potrubí v rámci bočního přítku III 
5,8=5,80 [B] 
celkem 
A+B=14,80 [C]</t>
  </si>
  <si>
    <t>969246_R3</t>
  </si>
  <si>
    <t>VYPLNĚNÍ POTRUBÍ DN DO 400MM KANALIZAČ</t>
  </si>
  <si>
    <t>DN 400 vyplněna cementopopílkovou suspenzí</t>
  </si>
  <si>
    <t>(35)*(3,14*0,4^2/4)=4,40 [A]</t>
  </si>
  <si>
    <t>969246_R4</t>
  </si>
  <si>
    <t>SNÍŽENÍ STAVAJÍCÍ ŠACHTY</t>
  </si>
  <si>
    <t>KS</t>
  </si>
  <si>
    <t>Stávající šachta ubourána o 0,5 m a zastropena zákrytovou deskou  
s plným poklopem. Včetně zemních prací</t>
  </si>
  <si>
    <t>SO 302</t>
  </si>
  <si>
    <t>Splaškové kanalizace - investice obce</t>
  </si>
  <si>
    <t>425,9-191,587=234,31 [A]</t>
  </si>
  <si>
    <t>přípojka 
18,6/20*24=22,32 [A] 
prodloužení přípojky 
371,6/20*24=445,92 [B] 
CELKEM 
A+B=468,24 [C]</t>
  </si>
  <si>
    <t>přípojka 
18,6*0,8*(1,8)=26,78 [A] 
prodloužení přípojky 
371,6*0,8*(1,8-0,51)=383,49 [B] 
rozšíření pro ČŠ 
2,5*2,5*(2,5)=15,63 [C] 
CELKEM 
A+B+C=425,90 [D]</t>
  </si>
  <si>
    <t>přípojka 
18,6*0,8*(1,8-0,2-0,15-0,05-0,3)=16,37 [A] 
prodloužení přípojky 
371,6*0,8*(1,8-0,51-0,2-0,15-0,1-0,3)=160,53 [B] 
rozšíření pro ČŠ 
2,5*2,5*(2,5-0,15)=14,69 [C] 
CELKEM 
A+B+C=191,59 [D]</t>
  </si>
  <si>
    <t>přípojka 
18,6*0,8*(0,2)=2,98 [A] 
prodloužení přípojky 
371,6*0,8*(0,2)=59,46 [B] 
CELKEM 
A+B=62,44 [C]</t>
  </si>
  <si>
    <t>podsyp a obsyp potrubí do výšky 300 mm nad potrubí - lomová drť 4/8  
podsyp VŠ 8/16  
index zhutnění ID do 0,9</t>
  </si>
  <si>
    <t>přípojka 
18,6*0,8*(0,15+0,05+0,3)=7,44 [A] 
prodloužení přípojky 
371,6*0,8*(0,15+0,1+0,3)=163,50 [B] 
rozšíření pro ČŠ 
2,5*2,5*(0,15)=0,94 [C] 
CELKEM 
A+B+C=171,88 [D]</t>
  </si>
  <si>
    <t>87315</t>
  </si>
  <si>
    <t>POTRUBÍ Z TRUB PLASTOVÝCH TLAKOVÝCH SVAŘOVANÝCH DN DO 50MM</t>
  </si>
  <si>
    <t>podtlakové potrubí PVC DN50  
včetně singnalizačního vodiče a výstražné folie   
5% prořez</t>
  </si>
  <si>
    <t>přípojka 
18,6*1,05=19,53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</si>
  <si>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tlakové zkoušky ani proplach a dezinfekci</t>
  </si>
  <si>
    <t>87327</t>
  </si>
  <si>
    <t>POTRUBÍ Z TRUB PLASTOVÝCH TLAKOVÝCH SVAŘOVANÝCH DN DO 100MM</t>
  </si>
  <si>
    <t>podtlakové potrubí PVC DN100  
včetně singnalizačního vodiče a výstražné folie   
5% prořez</t>
  </si>
  <si>
    <t>prodloužení přípojky 
371,6*1,05=390,18 [B]</t>
  </si>
  <si>
    <t>přípojka 
18,6=18,60 [A] 
prodloužení přípojky 
371,6=371,60 [B] 
CELKEM 
A+B=390,20 [C]</t>
  </si>
  <si>
    <t>893111_R1</t>
  </si>
  <si>
    <t>Domovní přepouštěcí šachta</t>
  </si>
  <si>
    <t>Sběrná šachta je navržena typová – typ G50 - pojezdová</t>
  </si>
  <si>
    <t>položka zahrnuje:  
- poklopy s rámem, mříže s rámem, stupadla, žebříky, stropy z bet. dílců a pod.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  
- předepsané podkladní konstrukce</t>
  </si>
  <si>
    <t>893111_R2</t>
  </si>
  <si>
    <t>šachty</t>
  </si>
  <si>
    <t>7x inspekční šachta  
1x koncová inspekční šachta</t>
  </si>
  <si>
    <t>7+1=8,00 [A]</t>
  </si>
  <si>
    <t>89943</t>
  </si>
  <si>
    <t>VÝŘEZ, VÝSEK, ÚTES NA POTRUBÍ DN DO 150MM</t>
  </si>
  <si>
    <t>napojení na stávající potrubí PVC 110</t>
  </si>
  <si>
    <t>899611</t>
  </si>
  <si>
    <t>TLAKOVÉ ZKOUŠKY POTRUBÍ DN DO 80MM</t>
  </si>
  <si>
    <t>přípojka 
18,6=18,60 [A]</t>
  </si>
  <si>
    <t>899621</t>
  </si>
  <si>
    <t>TLAKOVÉ ZKOUŠKY POTRUBÍ DN DO 100MM</t>
  </si>
  <si>
    <t>prodloužení přípojky 
371,6=371,60 [B]</t>
  </si>
  <si>
    <t>SO 311.1</t>
  </si>
  <si>
    <t>Přeložka splaškové kanalizace v km 1,340 - investice kraje</t>
  </si>
  <si>
    <t>93,44-73,84=19,60 [A]</t>
  </si>
  <si>
    <t>přeložka kanalizace 
34,5/25*24=33,12 [A] 
rušená kanalizace 
33,9/25*24=32,54 [B] 
celkem 
A+B=65,66 [C]</t>
  </si>
  <si>
    <t>přeložka kanalizace 
(34,5-10)*1*1,6=39,20 [A] 
rušená kanalizace 
33,9*1*1,6=54,24 [B] 
celkem 
A+B=93,44 [C]</t>
  </si>
  <si>
    <t>přeložka kanalizace 
(34,5-10)*1*(1,6-0,2-0,15-0,15-0,3)=19,60 [A] 
rušená kanalizace 
33,9*1*1,6=54,24 [B] 
celkem 
A+B=73,84 [C]</t>
  </si>
  <si>
    <t>přeložka kanalizace 
(34,5-10)*1*0,2=4,90 [A]</t>
  </si>
  <si>
    <t>přeložka kanalizace 
(34,5-10)*1*(0,15+0,15+0,3)=14,70 [A]</t>
  </si>
  <si>
    <t>701002</t>
  </si>
  <si>
    <t>ZNAČKOVACÍ TYČ</t>
  </si>
  <si>
    <t>hnědo-bílá trasírka do betonového základu</t>
  </si>
  <si>
    <t>2=2,00 [A]</t>
  </si>
  <si>
    <t>1. Položka obsahuje:  
 – odvoz jakýmkoliv dopravním prostředkem a složení  
 – případné překládky na trase  
2. Položka neobsahuje:  
 – naložení vybouraného materiálu na dopravní prostředek (je zahrnuto ve zdrojové položce)  
 – poplatky za likvidaci odpadů, nacení se položkami ze ssd 0  
3. Způsob měření:  
Výměra je součtem součinů metrů krychlových vytěženého v rostlém (původním) stavu nebo vybouraného materiálu a jednotlivých vzdáleností v kilometrech.</t>
  </si>
  <si>
    <t>87334</t>
  </si>
  <si>
    <t>POTRUBÍ Z TRUB PLASTOVÝCH TLAKOVÝCH SVAŘOVANÝCH DN DO 200MM</t>
  </si>
  <si>
    <t>přeložka kanalizace 
(34,5-10)*1,05=25,73 [A]</t>
  </si>
  <si>
    <t>873343</t>
  </si>
  <si>
    <t>POTRUBÍ Z TRUB PLAST TLAK SVAŘ DN DO 200MM BEZVÝKOPOVOU TECHNOLOGIÍ</t>
  </si>
  <si>
    <t>horizontální vrtání pod vodotečí</t>
  </si>
  <si>
    <t>přeložka kanalizace 
10=10,00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</si>
  <si>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event. nutnou úpravu vstupní a výstupní šachty včetně nezbytných zemních prací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zahrnují i práce spojené s nutnými obtoky, převáděním a čerpáním vody  
nezahrnuje tlakové zkoušky ani proplach a dezinfekci</t>
  </si>
  <si>
    <t>přeložka kanalizace 
(34,5-10)=24,50 [A]</t>
  </si>
  <si>
    <t>89944</t>
  </si>
  <si>
    <t>VÝŘEZ, VÝSEK, ÚTES NA POTRUBÍ DN DO 200MM</t>
  </si>
  <si>
    <t>napojení na stávající potrubí PVC 160</t>
  </si>
  <si>
    <t>přeložka kanalizace 
(34,5)=34,50 [A]</t>
  </si>
  <si>
    <t>odstranění stávajícího potrubí, včetně odvozu ná skládku a skládkovné</t>
  </si>
  <si>
    <t>rušená kanalizace 
33,9=33,90 [B]</t>
  </si>
  <si>
    <t>SO 311.2</t>
  </si>
  <si>
    <t>Přeložka závlahy v km 0,420 - investice kraje</t>
  </si>
  <si>
    <t>223,04-162,371=60,67 [A]</t>
  </si>
  <si>
    <t>d250 
20,1/25*24=19,30 [A] 
d180 
51,3/25*24=49,25 [B] 
CELKEM 
A+B=68,55 [C]</t>
  </si>
  <si>
    <t>d250 
20,1*1*(1,6)=32,16 [A] 
d180 
51,3*1*(1,6)=82,08 [B] 
rušené potrubí 
68*1*(1,6)=108,80 [C] 
CELKEM 
A+B+C=223,04 [D]</t>
  </si>
  <si>
    <t>d250 
20,1*1*(1,6-0,2-0,15-0,25-0,3)=14,07 [A] 
d180 
51,3*1*(1,6-0,2-0,15-0,18-0,3)=39,50 [B] 
rušené potrubí 
68*1*1,6=108,80 [C] 
CELKEM 
A+B+C=162,37 [D]</t>
  </si>
  <si>
    <t>d250 
20,1*1*(0,2)=4,02 [A] 
d180 
51,3*1*(0,2)=10,26 [B] 
CELKEM 
A+B=14,28 [C]</t>
  </si>
  <si>
    <t>podsyp a obsyp potrubí do výšky 300 mm nad potrubí - písek 0/4  
index zhutnění ID do 0,9</t>
  </si>
  <si>
    <t>d250 
20,1*1*(0,15+0,25+0,3)=14,07 [A] 
d180 
51,3*1*(0,15+0,18+0,3)=32,32 [B] 
CELKEM 
A+B=46,39 [C]</t>
  </si>
  <si>
    <t>86746</t>
  </si>
  <si>
    <t>CHRÁNIČKY Z TRUB OCELOVÝCH PODÉLNĚ PŮLENÝCH DN DO 400MM</t>
  </si>
  <si>
    <t>OC chránička DN 350</t>
  </si>
  <si>
    <t>15=15,00 [A]</t>
  </si>
  <si>
    <t>položky pro zhotovení potrubí platí bez ohledu na sklon.  
zahrnuje:  
- výrobní dokumentaci (včetně technologického předpisu)  
- dodání veškerého trubního a pomocného materiálu  (trouby včetně podélného rozpůlení,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 opláštění dle dokumentace a nutné opravy opláštění při jeho poškození</t>
  </si>
  <si>
    <t>včetně singnalizačního vodiče a výstražné folie   
5% prořez</t>
  </si>
  <si>
    <t>d180 
51,3*1,05=53,87 [A]</t>
  </si>
  <si>
    <t>87345</t>
  </si>
  <si>
    <t>POTRUBÍ Z TRUB PLASTOVÝCH TLAKOVÝCH SVAŘOVANÝCH DN DO 300MM</t>
  </si>
  <si>
    <t>d250 
20,1*1,05=21,11 [A]</t>
  </si>
  <si>
    <t>d250 
20,1=20,10 [A] 
d180 
51,3=51,30 [B] 
CELKEM 
A+B=71,40 [C]</t>
  </si>
  <si>
    <t>87834_R1</t>
  </si>
  <si>
    <t>NASUNUTÍ PLAST TRUB DN DO 300MM DO CHRÁNIČKY</t>
  </si>
  <si>
    <t>891133</t>
  </si>
  <si>
    <t>ŠOUPÁTKA DN DO 150MM</t>
  </si>
  <si>
    <t>viz výkres kladečského schématu</t>
  </si>
  <si>
    <t>- Položka zahrnuje kompletní montáž dle technologického předpisu, dodávku armatury, veškerou mimostaveništní a vnitrostaveništní dopravu.</t>
  </si>
  <si>
    <t>891933</t>
  </si>
  <si>
    <t>ZEMNÍ SOUPRAVY DN DO 150MM S POKLOPEM</t>
  </si>
  <si>
    <t>viz výkres kladečského schématu  
včetně podkladových desek</t>
  </si>
  <si>
    <t>2x napojení na stávající potrubí</t>
  </si>
  <si>
    <t>1x napojení na stávající potrubí</t>
  </si>
  <si>
    <t>d180 
51,3=51,30 [A]</t>
  </si>
  <si>
    <t>d250 
20,1=20,10 [A]</t>
  </si>
  <si>
    <t>89974</t>
  </si>
  <si>
    <t>PROPLACH A DEZINFEKCE VODOVODNÍHO POTRUBÍ DN DO 200MM</t>
  </si>
  <si>
    <t>- napuštění a vypuštění vody, dodání vody a dezinfekčního prostředku, bakteriologický rozbor vody.</t>
  </si>
  <si>
    <t>89975</t>
  </si>
  <si>
    <t>PROPLACH A DEZINFEKCE VODOVODNÍHO POTRUBÍ DN DO 300MM</t>
  </si>
  <si>
    <t>969145</t>
  </si>
  <si>
    <t>VYBOURÁNÍ POTRUBÍ DN DO 300MM VODOVODNÍCH</t>
  </si>
  <si>
    <t>68=68,00 [A]</t>
  </si>
  <si>
    <t>SO 311.3</t>
  </si>
  <si>
    <t>Ochrany závlahy v km 0,120 vpravo - investice kraje</t>
  </si>
  <si>
    <t>128-56=72,00 [A]</t>
  </si>
  <si>
    <t>80/25*24=76,80 [A]</t>
  </si>
  <si>
    <t>80*1*1,6=128,00 [A]</t>
  </si>
  <si>
    <t>80*1*(1,6-0,2-0,15-0,25-0,3)=56,00 [A]</t>
  </si>
  <si>
    <t>80*1*(0,2)=16,00 [A]</t>
  </si>
  <si>
    <t>80*1*(0,15+0,25+0,3)=56,00 [A]</t>
  </si>
  <si>
    <t>86744</t>
  </si>
  <si>
    <t>CHRÁNIČKY Z TRUB OCELOVÝCH PODÉLNĚ PŮLENÝCH DN DO 250MM</t>
  </si>
  <si>
    <t>80=80,00 [A]</t>
  </si>
  <si>
    <t>včetně singnalizačního vodiče a výstražné folie   
5% prožez</t>
  </si>
  <si>
    <t>80*1,05=84,00 [A]</t>
  </si>
  <si>
    <t>NASUNUTÍ PLAST TRUB DN DO 250MM DO CHRÁNIČKY</t>
  </si>
  <si>
    <t>87834_R2</t>
  </si>
  <si>
    <t>VÝTOKOVÁ ARMATURA</t>
  </si>
  <si>
    <t>položka obsahuje posun výtokové armatury a její ochrana betonovou skruží</t>
  </si>
  <si>
    <t>včetně podkladových desek</t>
  </si>
  <si>
    <t>SO 430</t>
  </si>
  <si>
    <t>Veřejné osvětlení - investice obce</t>
  </si>
  <si>
    <t>131731</t>
  </si>
  <si>
    <t>A</t>
  </si>
  <si>
    <t>HLOUBENÍ JAM ZAPAŽ I NEPAŽ TŘ. I, ODVOZ DO 1KM</t>
  </si>
  <si>
    <t>u přechodů pro chodce a u vjezdových bran 
uznatelné náklady</t>
  </si>
  <si>
    <t>0,8*0,8*1,65*18=19,01 [A]</t>
  </si>
  <si>
    <t>B</t>
  </si>
  <si>
    <t>neuznatelné náklady</t>
  </si>
  <si>
    <t>0,8*0,8*1,65*31=32,74 [A]</t>
  </si>
  <si>
    <t>uznatelné náklady</t>
  </si>
  <si>
    <t>0,8*0,35*355+1,1*0,35*67=125,20 [A]</t>
  </si>
  <si>
    <t>0,8*0,35*1605+1,1*0,35*193=523,71 [A]</t>
  </si>
  <si>
    <t>0,2*0,35*355+0,3*0,35*67+0,8*0,8*1,65*18=50,89 [A]</t>
  </si>
  <si>
    <t>0,2*0,35*1605+0,3*0,35*193+0,8*0,8*1,65*31=165,35 [A]</t>
  </si>
  <si>
    <t>0,6*0,35*355+0,8*0,35*67=93,31 [A]</t>
  </si>
  <si>
    <t>0,6*0,35*1605+0,8*0,35*193=391,09 [A]</t>
  </si>
  <si>
    <t>17581</t>
  </si>
  <si>
    <t>OBSYP POTRUBÍ A OBJEKTŮ Z NAKUPOVANÝCH MATERIÁLŮ</t>
  </si>
  <si>
    <t>pískové lože 
uznatelné náklady</t>
  </si>
  <si>
    <t>0,2*0,35*355=24,85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</si>
  <si>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</si>
  <si>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pískové lože 
neuznatelné náklady</t>
  </si>
  <si>
    <t>0,2*0,35*1605=112,35 [A]</t>
  </si>
  <si>
    <t>272314</t>
  </si>
  <si>
    <t>ZÁKLADY Z PROSTÉHO BETONU DO C25/30</t>
  </si>
  <si>
    <t>0,8*0,8*1,5*17=16,32 [A]</t>
  </si>
  <si>
    <t>0,8*0,8*1,5*29=27,84 [A]</t>
  </si>
  <si>
    <t>272315</t>
  </si>
  <si>
    <t>ZÁKLADY Z PROSTÉHO BETONU DO C30/37</t>
  </si>
  <si>
    <t>0,4*0,4*0,2*17=0,54 [A]</t>
  </si>
  <si>
    <t>0,4*0,4*0,2*29=0,93 [A]</t>
  </si>
  <si>
    <t>702211</t>
  </si>
  <si>
    <t>KABELOVÁ CHRÁNIČKA ZEMNÍ DN DO 100 MM</t>
  </si>
  <si>
    <t>DN63 
uznatelné náklady</t>
  </si>
  <si>
    <t>1. Položka obsahuje: 
 – proražení otvoru zdivem o průřezu od 0,01 do 0,025m2 
 – úpravu a začištění omítky po montáži vedení 
 – pomocné mechanismy 
2. Položka neobsahuje: 
 – protipožární ucpávku 
3. Způsob měření: 
Udává se počet kusů kompletní konstrukce nebo práce.</t>
  </si>
  <si>
    <t>702212</t>
  </si>
  <si>
    <t>KABELOVÁ CHRÁNIČKA ZEMNÍ DN PŘES 100 DO 200 MM</t>
  </si>
  <si>
    <t>DN110 
uznatelné náklady</t>
  </si>
  <si>
    <t>DN110 
neuznatelné náklady</t>
  </si>
  <si>
    <t>702213</t>
  </si>
  <si>
    <t>KABELOVÁ CHRÁNIČKA ZEMNÍ DN PŘES 200 MM</t>
  </si>
  <si>
    <t>DN300 do pouzdrového základu 
uznatelné náklady</t>
  </si>
  <si>
    <t>1. Položka obsahuje: 
 – obnovu a výměnu poškozených poklopů 
 – urovnání žlabu v kabelové rýze 
 – pomocné mechanismy 
2. Položka neobsahuje: 
 X 
3. Způsob měření: 
Měří se metr délkový.</t>
  </si>
  <si>
    <t>DN300 do pouzdrového základu 
neuznatelné náklady</t>
  </si>
  <si>
    <t>702312</t>
  </si>
  <si>
    <t>ZAKRYTÍ KABELŮ VÝSTRAŽNOU FÓLIÍ ŠÍŘKY PŘES 20 DO 40 CM</t>
  </si>
  <si>
    <t>1. Položka obsahuje: 
 – kompletní montáž, návrh, rozměření, upevnění, začištění, sváření, vrtání, řezání, spojování a pod.  
 – veškerý spojovací a montážní materiál vč. upevňovacího materiálu 
 – sestavení a upevnění konstrukce na stanovišti 
 – pomocné mechanismy 
2. Položka neobsahuje: 
 X 
3. Způsob měření: 
Udává se počet sad, které se skládají z předepsaných dílů, jež tvoří požadovaný celek, za každý započatý měsíc pronájmu.</t>
  </si>
  <si>
    <t>741911</t>
  </si>
  <si>
    <t>UZEMŇOVACÍ VODIČ V ZEMI FEZN DO 120 MM2</t>
  </si>
  <si>
    <t>1. Položka obsahuje: 
 – přípravu podkladu pro osazení 
 – měření, dělení, spojování, tvarování 
 – ochranný nátěr spojů a při průchodu vodiče nad terén apod. dle příslušných norem 
2. Položka neobsahuje: 
 – zemní práce 
 – ochranu vodiče - chráničky apod. 
3. Způsob měření: 
Měří se metr délkový.</t>
  </si>
  <si>
    <t>741C05</t>
  </si>
  <si>
    <t>SPOJOVÁNÍ UZEMŇOVACÍCH VODIČŮ</t>
  </si>
  <si>
    <t>1. Položka obsahuje: 
 – tvarování, přípravu spojů 
 – svařování 
 – ochranný nátěr spoje dle příslušných norem 
2. Položka neobsahuje: 
 X 
3. Způsob měření: 
Udává se počet kusů kompletní konstrukce nebo práce.</t>
  </si>
  <si>
    <t>741C07</t>
  </si>
  <si>
    <t>VYVEDENÍ UZEMŇOVACÍCH VODIČŮ NA POVRCH/KONSTRUKCI</t>
  </si>
  <si>
    <t>1. Položka obsahuje: 
 – vodivé připojení vodiče na konstrukci 
 – dělení, tvarování, spojování 
 – ochranný i barevný nátěr spoje dle příslušných norem 
2. Položka neobsahuje: 
 X 
3. Způsob měření: 
Udává se počet kusů kompletní konstrukce nebo práce.</t>
  </si>
  <si>
    <t>742G11</t>
  </si>
  <si>
    <t>KABEL NN DVOU- A TŘÍŽÍLOVÝ CU S PLASTOVOU IZOLACÍ DO 2,5 MM2</t>
  </si>
  <si>
    <t>CYKY-J 3x1,5 
uznatelné náklady</t>
  </si>
  <si>
    <t>1. Položka obsahuje: 
 – manipulace a uložení kabelu (do země, chráničky, kanálu, na rošty, na TV a pod.) 
2. Položka neobsahuje: 
 – příchytky, spojky, koncovky, chráničky apod. 
3. Způsob měření: 
Měří se metr délkový.</t>
  </si>
  <si>
    <t>CYKY-J 3x1,5 
neuznatelné náklady</t>
  </si>
  <si>
    <t>C</t>
  </si>
  <si>
    <t>CYKY-J 3x2,5 
neuznatelné náklady</t>
  </si>
  <si>
    <t>742H12</t>
  </si>
  <si>
    <t>KABEL NN ČTYŘ- A PĚTIŽÍLOVÝ CU S PLASTOVOU IZOLACÍ OD 4 DO 16 MM2</t>
  </si>
  <si>
    <t>CYKY-J 4x16 
uznatelné náklady</t>
  </si>
  <si>
    <t>CYKY-J 4x16 
neuznatelné náklady</t>
  </si>
  <si>
    <t>742L11</t>
  </si>
  <si>
    <t>UKONČENÍ DVOU AŽ PĚTIŽÍLOVÉHO KABELU V ROZVADĚČI NEBO NA PŘÍSTROJI DO 2,5 MM2</t>
  </si>
  <si>
    <t>1. Položka obsahuje: 
 – všechny práce spojené s úpravou kabelů pro montáž včetně veškerého příslušentsví 
2. Položka neobsahuje: 
 X 
3. Způsob měření: 
Udává se počet kusů kompletní konstrukce nebo práce.</t>
  </si>
  <si>
    <t>742L12</t>
  </si>
  <si>
    <t>UKONČENÍ DVOU AŽ PĚTIŽÍLOVÉHO KABELU V ROZVADĚČI NEBO NA PŘÍSTROJI OD 4 DO 16 MM2</t>
  </si>
  <si>
    <t>742L22</t>
  </si>
  <si>
    <t>UKONČENÍ DVOU AŽ PĚTIŽÍLOVÉHO KABELU KABELOVOU SPOJKOU OD 4 DO 16 MM2</t>
  </si>
  <si>
    <t>zaslepení rezervy v ostrůvku vjezdové brány 
uznatelné náklady</t>
  </si>
  <si>
    <t>742P13</t>
  </si>
  <si>
    <t>ZATAŽENÍ KABELU DO CHRÁNIČKY - KABEL DO 4 KG/M</t>
  </si>
  <si>
    <t>1. Položka obsahuje: 
 – montáž kabelu o váze do 4 kg/m do chráničky/ kolektoru 
2. Položka neobsahuje: 
 X 
3. Způsob měření: 
Měří se metr délkový.</t>
  </si>
  <si>
    <t>742P15</t>
  </si>
  <si>
    <t>OZNAČOVACÍ ŠTÍTEK NA KABEL</t>
  </si>
  <si>
    <t>1. Položka obsahuje: 
 – veškeré příslušentsví 
2. Položka neobsahuje: 
 X 
3. Způsob měření: 
Udává se počet kusů kompletní konstrukce nebo práce.</t>
  </si>
  <si>
    <t>743121</t>
  </si>
  <si>
    <t>OSVĚTLOVACÍ STOŽÁR  PEVNÝ ŽÁROVĚ ZINKOVANÝ DÉLKY DO 6 M</t>
  </si>
  <si>
    <t>u přechodů pro chodce 
uznatelné náklady</t>
  </si>
  <si>
    <t>1. Položka obsahuje: 
 – základovou konstrukci a veškeré příslušenství 
 – připojovací svorkovnici ve třídě izolace II ( pro 2x svítidlo ) a kabelové vedení ke svítidlům 
 – uzavírací nátěr, technický popis viz. projektová dokumentace 
2. Položka neobsahuje: 
 – zemní práce,  betonový základ, svítidlo, výložník 
3. Způsob měření: 
Udává se počet kusů kompletní konstrukce nebo práce.</t>
  </si>
  <si>
    <t>743122</t>
  </si>
  <si>
    <t>OSVĚTLOVACÍ STOŽÁR  PEVNÝ ŽÁROVĚ ZINKOVANÝ DÉLKY PŘES 6,5 DO 12 M</t>
  </si>
  <si>
    <t>8 m u vjezdových bran 
uznatelné náklady</t>
  </si>
  <si>
    <t>8 m 
neuznatelné náklady</t>
  </si>
  <si>
    <t>pouze montáž 
neuznatelné náklady</t>
  </si>
  <si>
    <t>743151</t>
  </si>
  <si>
    <t>OSVĚTLOVACÍ STOŽÁR  - STOŽÁROVÁ ROZVODNICE S 1-2 JISTÍCÍMI PRVKY</t>
  </si>
  <si>
    <t>pro přechody pro chodce a u vjezdových bran 
uznatelné náklady</t>
  </si>
  <si>
    <t>1. Položka obsahuje: 
 – veškeré příslušenství, technický popis viz. projektová dokumentace 
2. Položka neobsahuje: 
 X 
3. Způsob měření: 
Udává se počet kusů kompletní konstrukce nebo práce.</t>
  </si>
  <si>
    <t>743312</t>
  </si>
  <si>
    <t>VÝLOŽNÍK PRO MONTÁŽ SVÍTIDLA NA STOŽÁR JEDNORAMENNÝ DÉLKA VYLOŽENÍ PŘES 1 DO 2 M</t>
  </si>
  <si>
    <t>2 m, u vjezdových bran 
uznatelné náklady</t>
  </si>
  <si>
    <t>1. Položka obsahuje: 
 – veškeré příslušenství a uzavírací nátěr, technický popis viz. projektová dokumentace 
2. Položka neobsahuje: 
 X 
3. Způsob měření: 
Udává se počet kusů kompletní konstrukce nebo práce.</t>
  </si>
  <si>
    <t>2 m 
neuznatelné náklady</t>
  </si>
  <si>
    <t>743323</t>
  </si>
  <si>
    <t>VÝLOŽNÍK PRO MONTÁŽ SVÍTIDLA NA STOŽÁR DVOURAMENNÝ DÉLKA VYLOŽENÍ PŘES 2 M</t>
  </si>
  <si>
    <t>u přechodů pro chodce, délka 2,5 m 
uznatelné náklady</t>
  </si>
  <si>
    <t>743554</t>
  </si>
  <si>
    <t>SVÍTIDLO VENKOVNÍ VŠEOBECNÉ LED, MIN. IP 44, PŘES 45 W</t>
  </si>
  <si>
    <t>Lamberga KIRA 18M C57-1050-L1 
u vjezdových bran 
uznatelné náklady</t>
  </si>
  <si>
    <t>1. Položka obsahuje: 
 – zdroj a veškeré příslušenství 
 – technický popis viz. projektová dokumentace 
2. Položka neobsahuje: 
 X 
3. Způsob měření: 
Udává se počet kusů kompletní konstrukce nebo práce.</t>
  </si>
  <si>
    <t>Lamberga KIRA 18M C57-1050-L1 
neuznatelné náklady</t>
  </si>
  <si>
    <t>Lamberga KIRA 24M C40-1050-L7P 
uznatelné náklady</t>
  </si>
  <si>
    <t>D</t>
  </si>
  <si>
    <t>Lamberga KIRA 24M C30-1050-L7P</t>
  </si>
  <si>
    <t>743D12</t>
  </si>
  <si>
    <t>SKŘÍŇ PŘÍPOJKOVÁ POJISTKOVÁ KOMPAKTNÍ PILÍŘOVÁ DO 63 A, DO 50 MM2, SE 3-4 SADAMI JISTÍCÍCH PRVKŮ</t>
  </si>
  <si>
    <t>1. Položka obsahuje: 
 – instalaci do terénu vč. prefabrikovaného základu a zapojení 
 – technický popis viz. projektová dokumentace 
2. Položka neobsahuje: 
 – zemní práce 
3. Způsob měření: 
Udává se počet kusů kompletní konstrukce nebo práce.</t>
  </si>
  <si>
    <t>743Z11</t>
  </si>
  <si>
    <t>DEMONTÁŽ OSVĚTLOVACÍHO STOŽÁRU ULIČNÍHO VÝŠKY DO 15 M</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</si>
  <si>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Udává se počet kusů kompletní konstrukce nebo práce.</t>
  </si>
  <si>
    <t>750000</t>
  </si>
  <si>
    <t>SIGNALIZACE NA PŘECHODU</t>
  </si>
  <si>
    <t>uznatelné náklady 
Na dosvětlení nástupní plochy přechodu bude použito svítidlo XTS s PIR modulem</t>
  </si>
  <si>
    <t>899522</t>
  </si>
  <si>
    <t>OBETONOVÁNÍ POTRUBÍ Z PROSTÉHO BETONU DO C12/15</t>
  </si>
  <si>
    <t>0,35*0,1*67=2,35 [A]</t>
  </si>
  <si>
    <t>0,35*0,1*193=6,76 [A]</t>
  </si>
  <si>
    <t>899524</t>
  </si>
  <si>
    <t>OBETONOVÁNÍ POTRUBÍ Z PROSTÉHO BETONU DO C25/30</t>
  </si>
  <si>
    <t>0,35*0,2*67=4,69 [A]</t>
  </si>
  <si>
    <t>0,35*0,2*193=13,51 [A]</t>
  </si>
  <si>
    <t>SO 801</t>
  </si>
  <si>
    <t>Vegetační úpravy Středočeský kraj - investice kraje</t>
  </si>
  <si>
    <t>18242</t>
  </si>
  <si>
    <t>ZALOŽENÍ TRÁVNÍKU HYDROOSEVEM NA ORNICI</t>
  </si>
  <si>
    <t>6974 =6 974,00 [A]</t>
  </si>
  <si>
    <t>Zahrnuje dodání předepsané travní směsi, hydroosev na ornici, zalévání, první pokosení, to vše bez ohledu na sklon terénu</t>
  </si>
  <si>
    <t>18247</t>
  </si>
  <si>
    <t>OŠETŘOVÁNÍ TRÁVNÍKU</t>
  </si>
  <si>
    <t>4x</t>
  </si>
  <si>
    <t>4* 6984 =27 936,00 [A]</t>
  </si>
  <si>
    <t>Zahrnuje pokosení se shrabáním, naložení shrabků na dopravní prostředek, s odvozem a se složením, to vše bez ohledu na sklon terénu 
zahrnuje nutné zalití a hnojení</t>
  </si>
  <si>
    <t>18331</t>
  </si>
  <si>
    <t>SADOVNICKÉ OBDĚLÁNÍ PŮDY</t>
  </si>
  <si>
    <t>27*1,0*1,0 =27,00 [A]</t>
  </si>
  <si>
    <t>položka zahrnuje strojové obdělání nejsvrchnější vrstvy půdy původního horizontu nebo nově rozprostřené vrchní vrstvy půdy, dále zahrnuje urovnání pozemku, zejména základní výškové úpravy terénu tak, aby povrch podkladu byl bez prohlubní a výstupků</t>
  </si>
  <si>
    <t>18351</t>
  </si>
  <si>
    <t>CHEMICKÉ ODPLEVELENÍ</t>
  </si>
  <si>
    <t>1,5x</t>
  </si>
  <si>
    <t>1,5 * 6974 =10 461,00 [A]</t>
  </si>
  <si>
    <t>položka zahrnuje celoplošný postřik a chemickou likvidace nežádoucích rostlin nebo jejích částí a zabránění jejich dalšímu růstu na urovnaném volném terénu</t>
  </si>
  <si>
    <t>18461</t>
  </si>
  <si>
    <t>MULČOVÁNÍ</t>
  </si>
  <si>
    <t>položka zahrnuje dodání a rozprostření mulčovací kůry nebo štěpky v předepsané tloušťce nebo mulčovací textilie bez ohledu na sklon terénu, stabilizaci mulče proti erozi, přísady proti vznícení mulče, naložení a odvoz odpadu</t>
  </si>
  <si>
    <t>18472</t>
  </si>
  <si>
    <t>OŠETŘENÍ DŘEVIN SOLITERNÍCH</t>
  </si>
  <si>
    <t>3x</t>
  </si>
  <si>
    <t>3*27 =81,00 [A]</t>
  </si>
  <si>
    <t>odplevelení s nakypřením, vypletí, řezem, hnojením, odstranění poškozených částí dřevin s případným složením odpadu na hromady, naložením na dopravní prostředek, odvozem a složením</t>
  </si>
  <si>
    <t>184B14</t>
  </si>
  <si>
    <t>VYSAZOVÁNÍ STROMŮ LISTNATÝCH S BALEM OBVOD KMENE DO 14CM, PODCHOZÍ VÝŠ MIN 2,2M</t>
  </si>
  <si>
    <t>listnaté stromy, 3x přesazované sazenice, výška kmene 220 cm, obvod kmene 12 - 14 cm, s balem, 10 kg kompostu, 5 tablet anorganického hnojiva, 200 g půdního kondicionéru, 3 kůly s příčkami, chránička</t>
  </si>
  <si>
    <t>27 =27,00 [A]</t>
  </si>
  <si>
    <t>Položka vysazování stromů dodávku projektem předepsaných  stromů,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t>
  </si>
  <si>
    <t>18600</t>
  </si>
  <si>
    <t>ZALÉVÁNÍ VODOU</t>
  </si>
  <si>
    <t>10x</t>
  </si>
  <si>
    <t>10*27*80/1000=21,60 [A]</t>
  </si>
  <si>
    <t>SO 802</t>
  </si>
  <si>
    <t>Vegetační úpravy obec Semice - investice obce</t>
  </si>
  <si>
    <t>18241</t>
  </si>
  <si>
    <t>ZALOŽENÍ TRÁVNÍKU RUČNÍM VÝSEVEM</t>
  </si>
  <si>
    <t>3161 =3 161,00 [A]</t>
  </si>
  <si>
    <t>Zahrnuje dodání předepsané travní směsi, její výsev na ornici, zalévání, první pokosení, to vše bez ohledu na sklon terénu</t>
  </si>
  <si>
    <t>4* 3161 =12 644,00 [A]</t>
  </si>
  <si>
    <t>obdělání půdy pro nové výsadby 
obdělání půdy u stávajících stromů před instalací ochranné mříže a štěrkového mulčování</t>
  </si>
  <si>
    <t>2*1,5*1,5 + 43*1,0*1,0 + 135*0,5*0,5 =81,25 [A]    
14*1,5*1,5 =31,50 [B] 
Celkem: A+B=112,75 [C]</t>
  </si>
  <si>
    <t>1,5 * 3161 =4 741,50 [A]</t>
  </si>
  <si>
    <t>mulčování kůrou</t>
  </si>
  <si>
    <t>43*1,0*1,0 + 135*0,5*0,5 =76,75 [A]</t>
  </si>
  <si>
    <t>mulčování štěrkem pod ochranné mříže, kombinace s geotextilií</t>
  </si>
  <si>
    <t>nově vysazené stromy 2*1,5*1,5 =4,50 [A] 
stávající stromy 13*1,5*1,5 + 6*1,4*0,9 =36,81 [B] 
Celkem: A+B=41,31 [C]</t>
  </si>
  <si>
    <t>18471</t>
  </si>
  <si>
    <t>OŠETŘENÍ DŘEVIN VE SKUPINÁCH</t>
  </si>
  <si>
    <t>3*135*1,0*0,5 =202,50 [A]</t>
  </si>
  <si>
    <t>položka zahrnuje odplevelení s nakypřením, vypletí, ošetření řezem, hnojením, odstranění poškozených částí dřevin s případným složením odpadu na hromady, naložením na dopravní prostředek, odvozem a složením</t>
  </si>
  <si>
    <t>3*45 =135,00 [A]</t>
  </si>
  <si>
    <t>18482</t>
  </si>
  <si>
    <t>INSTALACE PROTIKOŘENOVÉ BARIÉRY</t>
  </si>
  <si>
    <t>protikořenová folie (bariéra) zapuštěná do hloubky min. 0,6 m kolem kořenového balu stromů, v zástavbě obce 
vč. montáže, výkopových prací a pod.</t>
  </si>
  <si>
    <t>37 ks * 2,6*0,6 =57,72 [A]</t>
  </si>
  <si>
    <t>184A1</t>
  </si>
  <si>
    <t>VYSAZOVÁNÍ KEŘŮ LISTNATÝCH S BALEM VČETNĚ VÝKOPU JAMKY</t>
  </si>
  <si>
    <t>sazenice v kontejnerech, výška 40 - 60 cm, popínavé keře výška 30-40 cm, 1 kg kompostu, 1 tableta anorganického hnojiva</t>
  </si>
  <si>
    <t>135 =135,00 [A]</t>
  </si>
  <si>
    <t>Položka vysazování keřů zahrnuje dodávku projektem předepsaných  keřů,  hloubení jamek (min. rozměry pro keře 30/30/30cm) s event. výměnou půdy, s hnojením anorganickým hnojivem a přídavkem organického hnojiva dle PD, zálivku,  a pod. 
položka zahrnuje veškerý materiál, výrobky a polotovary, včetně mimostaveništní a vnitrostaveništní dopravy (rovněž přesuny), včetně naložení a složení, případně s uložením</t>
  </si>
  <si>
    <t>listnaté stromy, 3x přesazované sazenice, výška kmene 220 cm, obvod kmene 12 - 14 cm, s balem, 10 kg kompostu, 5 tablet anorganického hnojiva, 200 g půdního kondicionéru, 3 kůly s příčkami, jutový obal kmene</t>
  </si>
  <si>
    <t>45 =45,00 [A]</t>
  </si>
  <si>
    <t>10 x</t>
  </si>
  <si>
    <t>10*(80*45+5*135)/1000=42,75 [A]</t>
  </si>
</sst>
</file>

<file path=xl/styles.xml><?xml version="1.0" encoding="utf-8"?>
<styleSheet xmlns="http://schemas.openxmlformats.org/spreadsheetml/2006/main">
  <numFmts count="1">
    <numFmt numFmtId="177" formatCode="#,##0.00"/>
  </numFmts>
  <fonts count="6">
    <font>
      <sz val="10"/>
      <name val="Arial"/>
      <family val="0"/>
    </font>
    <font>
      <b/>
      <sz val="16"/>
      <color rgb="FF000000"/>
      <name val="Arial"/>
      <family val="0"/>
    </font>
    <font>
      <b/>
      <sz val="11"/>
      <name val="Arial"/>
      <family val="0"/>
    </font>
    <font>
      <sz val="10"/>
      <color rgb="FFFFFFFF"/>
      <name val="Arial"/>
      <family val="0"/>
    </font>
    <font>
      <b/>
      <sz val="10"/>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right style="thin"/>
      <top/>
      <bottom/>
    </border>
    <border>
      <left/>
      <right/>
      <top/>
      <bottom style="thin"/>
    </border>
    <border>
      <left style="thin"/>
      <right/>
      <top/>
      <bottom/>
    </border>
    <border>
      <left/>
      <right/>
      <top style="thin"/>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8">
    <xf numFmtId="0" fontId="0" fillId="0" borderId="0" xfId="0"/>
    <xf numFmtId="0" fontId="0" fillId="2" borderId="0" xfId="0" applyFill="1"/>
    <xf numFmtId="0" fontId="1" fillId="2" borderId="0" xfId="0" applyFont="1" applyFill="1" applyAlignment="1">
      <alignment horizontal="center" vertical="center"/>
    </xf>
    <xf numFmtId="0" fontId="0" fillId="2" borderId="1"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2" fillId="2" borderId="0" xfId="0" applyFont="1" applyFill="1"/>
    <xf numFmtId="0" fontId="2" fillId="2" borderId="0" xfId="0" applyFont="1" applyFill="1" applyAlignment="1">
      <alignment horizontal="right"/>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2" fillId="2" borderId="3" xfId="0" applyFont="1" applyFill="1" applyBorder="1"/>
    <xf numFmtId="0" fontId="2" fillId="2" borderId="3" xfId="0" applyFont="1" applyFill="1" applyBorder="1" applyAlignment="1">
      <alignment horizontal="right"/>
    </xf>
    <xf numFmtId="0" fontId="2" fillId="2" borderId="3" xfId="0" applyFont="1" applyFill="1" applyBorder="1" applyAlignment="1">
      <alignment horizontal="left"/>
    </xf>
    <xf numFmtId="0" fontId="0" fillId="2" borderId="6" xfId="0" applyFill="1" applyBorder="1"/>
    <xf numFmtId="0" fontId="4" fillId="2" borderId="5" xfId="0" applyFont="1" applyFill="1" applyBorder="1" applyAlignment="1">
      <alignment horizontal="right"/>
    </xf>
    <xf numFmtId="177" fontId="4" fillId="2" borderId="5" xfId="0" applyNumberFormat="1" applyFont="1" applyFill="1" applyBorder="1" applyAlignment="1">
      <alignment horizontal="center"/>
    </xf>
    <xf numFmtId="0" fontId="4" fillId="2" borderId="5" xfId="0" applyFont="1" applyFill="1" applyBorder="1" applyAlignment="1">
      <alignment wrapText="1"/>
    </xf>
    <xf numFmtId="0" fontId="0" fillId="0" borderId="1" xfId="0" applyBorder="1"/>
    <xf numFmtId="0" fontId="4" fillId="2" borderId="6" xfId="0" applyFont="1" applyFill="1" applyBorder="1" applyAlignment="1">
      <alignment horizontal="right"/>
    </xf>
    <xf numFmtId="0" fontId="4" fillId="2" borderId="6" xfId="0" applyFont="1" applyFill="1" applyBorder="1" applyAlignment="1">
      <alignment wrapText="1"/>
    </xf>
    <xf numFmtId="177" fontId="4"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5" fillId="0" borderId="1" xfId="0" applyFont="1" applyBorder="1" applyAlignment="1">
      <alignment horizontal="left" vertical="center" wrapText="1"/>
    </xf>
    <xf numFmtId="0" fontId="4" fillId="2" borderId="0" xfId="0" applyFont="1" applyFill="1" applyAlignment="1">
      <alignment horizontal="right"/>
    </xf>
    <xf numFmtId="177" fontId="4" fillId="2" borderId="0" xfId="0" applyNumberFormat="1" applyFont="1" applyFill="1" applyAlignment="1">
      <alignment horizontal="center"/>
    </xf>
    <xf numFmtId="0" fontId="4" fillId="2" borderId="3" xfId="0" applyFont="1" applyFill="1" applyBorder="1" applyAlignment="1">
      <alignment horizontal="right"/>
    </xf>
    <xf numFmtId="177" fontId="4" fillId="2" borderId="3" xfId="0" applyNumberFormat="1" applyFont="1" applyFill="1" applyBorder="1" applyAlignment="1">
      <alignment horizontal="center"/>
    </xf>
    <xf numFmtId="177" fontId="0" fillId="2" borderId="1" xfId="0" applyNumberFormat="1" applyFill="1" applyBorder="1" applyAlignment="1">
      <alignment horizontal="center"/>
    </xf>
    <xf numFmtId="0" fontId="4" fillId="2" borderId="0" xfId="0" applyFont="1" applyFill="1" applyAlignment="1">
      <alignment wrapText="1"/>
    </xf>
    <xf numFmtId="0" fontId="4" fillId="2" borderId="3"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R81"/>
  <sheetViews>
    <sheetView tabSelected="1"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0+O8+O73</f>
      </c>
      <c r="P2" t="s">
        <v>13</v>
      </c>
    </row>
    <row r="3" spans="1:16" ht="15" customHeight="1">
      <c r="A3" t="s">
        <v>1</v>
      </c>
      <c r="B3" s="8" t="s">
        <v>4</v>
      </c>
      <c r="C3" s="9" t="s">
        <v>5</v>
      </c>
      <c r="D3" s="1"/>
      <c r="E3" s="10" t="s">
        <v>6</v>
      </c>
      <c r="F3" s="1"/>
      <c r="G3" s="4"/>
      <c r="H3" s="3" t="s">
        <v>14</v>
      </c>
      <c r="I3" s="35">
        <f>0+I8+I73</f>
      </c>
      <c r="O3" t="s">
        <v>9</v>
      </c>
      <c r="P3" t="s">
        <v>12</v>
      </c>
    </row>
    <row r="4" spans="1:16" ht="15" customHeight="1">
      <c r="A4" t="s">
        <v>7</v>
      </c>
      <c r="B4" s="12" t="s">
        <v>8</v>
      </c>
      <c r="C4" s="13" t="s">
        <v>14</v>
      </c>
      <c r="D4" s="5"/>
      <c r="E4" s="14" t="s">
        <v>15</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0+I9+I13+I17+I21+I25+I29+I33+I37+I41+I45+I49+I53+I57+I61+I65+I69</f>
      </c>
      <c r="R8">
        <f>0+O9+O13+O17+O21+O25+O29+O33+O37+O41+O45+O49+O53+O57+O61+O65+O69</f>
      </c>
    </row>
    <row r="9" spans="1:16" ht="12.75">
      <c r="A9" s="19" t="s">
        <v>35</v>
      </c>
      <c r="B9" s="23" t="s">
        <v>19</v>
      </c>
      <c r="C9" s="23" t="s">
        <v>36</v>
      </c>
      <c r="D9" s="19" t="s">
        <v>37</v>
      </c>
      <c r="E9" s="24" t="s">
        <v>38</v>
      </c>
      <c r="F9" s="25" t="s">
        <v>39</v>
      </c>
      <c r="G9" s="26">
        <v>18343.82</v>
      </c>
      <c r="H9" s="26">
        <v>0</v>
      </c>
      <c r="I9" s="26">
        <f>ROUND(ROUND(H9,2)*ROUND(G9,2),2)</f>
      </c>
      <c r="O9">
        <f>(I9*21)/100</f>
      </c>
      <c r="P9" t="s">
        <v>12</v>
      </c>
    </row>
    <row r="10" spans="1:5" ht="12.75">
      <c r="A10" s="27" t="s">
        <v>40</v>
      </c>
      <c r="E10" s="28" t="s">
        <v>41</v>
      </c>
    </row>
    <row r="11" spans="1:5" ht="255">
      <c r="A11" s="29" t="s">
        <v>42</v>
      </c>
      <c r="E11" s="30" t="s">
        <v>43</v>
      </c>
    </row>
    <row r="12" spans="1:5" ht="25.5">
      <c r="A12" t="s">
        <v>44</v>
      </c>
      <c r="E12" s="28" t="s">
        <v>45</v>
      </c>
    </row>
    <row r="13" spans="1:16" ht="12.75">
      <c r="A13" s="19" t="s">
        <v>35</v>
      </c>
      <c r="B13" s="23" t="s">
        <v>12</v>
      </c>
      <c r="C13" s="23" t="s">
        <v>46</v>
      </c>
      <c r="D13" s="19" t="s">
        <v>37</v>
      </c>
      <c r="E13" s="24" t="s">
        <v>47</v>
      </c>
      <c r="F13" s="25" t="s">
        <v>39</v>
      </c>
      <c r="G13" s="26">
        <v>6185</v>
      </c>
      <c r="H13" s="26">
        <v>0</v>
      </c>
      <c r="I13" s="26">
        <f>ROUND(ROUND(H13,2)*ROUND(G13,2),2)</f>
      </c>
      <c r="O13">
        <f>(I13*21)/100</f>
      </c>
      <c r="P13" t="s">
        <v>12</v>
      </c>
    </row>
    <row r="14" spans="1:5" ht="12.75">
      <c r="A14" s="27" t="s">
        <v>40</v>
      </c>
      <c r="E14" s="28" t="s">
        <v>48</v>
      </c>
    </row>
    <row r="15" spans="1:5" ht="25.5">
      <c r="A15" s="29" t="s">
        <v>42</v>
      </c>
      <c r="E15" s="30" t="s">
        <v>49</v>
      </c>
    </row>
    <row r="16" spans="1:5" ht="25.5">
      <c r="A16" t="s">
        <v>44</v>
      </c>
      <c r="E16" s="28" t="s">
        <v>50</v>
      </c>
    </row>
    <row r="17" spans="1:16" ht="12.75">
      <c r="A17" s="19" t="s">
        <v>35</v>
      </c>
      <c r="B17" s="23" t="s">
        <v>13</v>
      </c>
      <c r="C17" s="23" t="s">
        <v>51</v>
      </c>
      <c r="D17" s="19" t="s">
        <v>37</v>
      </c>
      <c r="E17" s="24" t="s">
        <v>52</v>
      </c>
      <c r="F17" s="25" t="s">
        <v>53</v>
      </c>
      <c r="G17" s="26">
        <v>1</v>
      </c>
      <c r="H17" s="26">
        <v>0</v>
      </c>
      <c r="I17" s="26">
        <f>ROUND(ROUND(H17,2)*ROUND(G17,2),2)</f>
      </c>
      <c r="O17">
        <f>(I17*21)/100</f>
      </c>
      <c r="P17" t="s">
        <v>12</v>
      </c>
    </row>
    <row r="18" spans="1:5" ht="12.75">
      <c r="A18" s="27" t="s">
        <v>40</v>
      </c>
      <c r="E18" s="28" t="s">
        <v>54</v>
      </c>
    </row>
    <row r="19" spans="1:5" ht="12.75">
      <c r="A19" s="29" t="s">
        <v>42</v>
      </c>
      <c r="E19" s="30" t="s">
        <v>37</v>
      </c>
    </row>
    <row r="20" spans="1:5" ht="12.75">
      <c r="A20" t="s">
        <v>44</v>
      </c>
      <c r="E20" s="28" t="s">
        <v>55</v>
      </c>
    </row>
    <row r="21" spans="1:16" ht="12.75">
      <c r="A21" s="19" t="s">
        <v>35</v>
      </c>
      <c r="B21" s="23" t="s">
        <v>23</v>
      </c>
      <c r="C21" s="23" t="s">
        <v>56</v>
      </c>
      <c r="D21" s="19" t="s">
        <v>37</v>
      </c>
      <c r="E21" s="24" t="s">
        <v>57</v>
      </c>
      <c r="F21" s="25" t="s">
        <v>53</v>
      </c>
      <c r="G21" s="26">
        <v>1</v>
      </c>
      <c r="H21" s="26">
        <v>0</v>
      </c>
      <c r="I21" s="26">
        <f>ROUND(ROUND(H21,2)*ROUND(G21,2),2)</f>
      </c>
      <c r="O21">
        <f>(I21*21)/100</f>
      </c>
      <c r="P21" t="s">
        <v>12</v>
      </c>
    </row>
    <row r="22" spans="1:5" ht="165.75">
      <c r="A22" s="27" t="s">
        <v>40</v>
      </c>
      <c r="E22" s="28" t="s">
        <v>58</v>
      </c>
    </row>
    <row r="23" spans="1:5" ht="12.75">
      <c r="A23" s="29" t="s">
        <v>42</v>
      </c>
      <c r="E23" s="30" t="s">
        <v>37</v>
      </c>
    </row>
    <row r="24" spans="1:5" ht="12.75">
      <c r="A24" t="s">
        <v>44</v>
      </c>
      <c r="E24" s="28" t="s">
        <v>59</v>
      </c>
    </row>
    <row r="25" spans="1:16" ht="12.75">
      <c r="A25" s="19" t="s">
        <v>35</v>
      </c>
      <c r="B25" s="23" t="s">
        <v>25</v>
      </c>
      <c r="C25" s="23" t="s">
        <v>60</v>
      </c>
      <c r="D25" s="19" t="s">
        <v>37</v>
      </c>
      <c r="E25" s="24" t="s">
        <v>61</v>
      </c>
      <c r="F25" s="25" t="s">
        <v>53</v>
      </c>
      <c r="G25" s="26">
        <v>1</v>
      </c>
      <c r="H25" s="26">
        <v>0</v>
      </c>
      <c r="I25" s="26">
        <f>ROUND(ROUND(H25,2)*ROUND(G25,2),2)</f>
      </c>
      <c r="O25">
        <f>(I25*21)/100</f>
      </c>
      <c r="P25" t="s">
        <v>12</v>
      </c>
    </row>
    <row r="26" spans="1:5" ht="25.5">
      <c r="A26" s="27" t="s">
        <v>40</v>
      </c>
      <c r="E26" s="28" t="s">
        <v>62</v>
      </c>
    </row>
    <row r="27" spans="1:5" ht="12.75">
      <c r="A27" s="29" t="s">
        <v>42</v>
      </c>
      <c r="E27" s="30" t="s">
        <v>37</v>
      </c>
    </row>
    <row r="28" spans="1:5" ht="12.75">
      <c r="A28" t="s">
        <v>44</v>
      </c>
      <c r="E28" s="28" t="s">
        <v>63</v>
      </c>
    </row>
    <row r="29" spans="1:16" ht="12.75">
      <c r="A29" s="19" t="s">
        <v>35</v>
      </c>
      <c r="B29" s="23" t="s">
        <v>27</v>
      </c>
      <c r="C29" s="23" t="s">
        <v>64</v>
      </c>
      <c r="D29" s="19" t="s">
        <v>65</v>
      </c>
      <c r="E29" s="24" t="s">
        <v>66</v>
      </c>
      <c r="F29" s="25" t="s">
        <v>53</v>
      </c>
      <c r="G29" s="26">
        <v>1</v>
      </c>
      <c r="H29" s="26">
        <v>0</v>
      </c>
      <c r="I29" s="26">
        <f>ROUND(ROUND(H29,2)*ROUND(G29,2),2)</f>
      </c>
      <c r="O29">
        <f>(I29*21)/100</f>
      </c>
      <c r="P29" t="s">
        <v>12</v>
      </c>
    </row>
    <row r="30" spans="1:5" ht="51">
      <c r="A30" s="27" t="s">
        <v>40</v>
      </c>
      <c r="E30" s="28" t="s">
        <v>67</v>
      </c>
    </row>
    <row r="31" spans="1:5" ht="12.75">
      <c r="A31" s="29" t="s">
        <v>42</v>
      </c>
      <c r="E31" s="30" t="s">
        <v>37</v>
      </c>
    </row>
    <row r="32" spans="1:5" ht="38.25">
      <c r="A32" t="s">
        <v>44</v>
      </c>
      <c r="E32" s="28" t="s">
        <v>68</v>
      </c>
    </row>
    <row r="33" spans="1:16" ht="12.75">
      <c r="A33" s="19" t="s">
        <v>35</v>
      </c>
      <c r="B33" s="23" t="s">
        <v>69</v>
      </c>
      <c r="C33" s="23" t="s">
        <v>64</v>
      </c>
      <c r="D33" s="19" t="s">
        <v>70</v>
      </c>
      <c r="E33" s="24" t="s">
        <v>66</v>
      </c>
      <c r="F33" s="25" t="s">
        <v>53</v>
      </c>
      <c r="G33" s="26">
        <v>1</v>
      </c>
      <c r="H33" s="26">
        <v>0</v>
      </c>
      <c r="I33" s="26">
        <f>ROUND(ROUND(H33,2)*ROUND(G33,2),2)</f>
      </c>
      <c r="O33">
        <f>(I33*21)/100</f>
      </c>
      <c r="P33" t="s">
        <v>12</v>
      </c>
    </row>
    <row r="34" spans="1:5" ht="25.5">
      <c r="A34" s="27" t="s">
        <v>40</v>
      </c>
      <c r="E34" s="28" t="s">
        <v>71</v>
      </c>
    </row>
    <row r="35" spans="1:5" ht="12.75">
      <c r="A35" s="29" t="s">
        <v>42</v>
      </c>
      <c r="E35" s="30" t="s">
        <v>37</v>
      </c>
    </row>
    <row r="36" spans="1:5" ht="38.25">
      <c r="A36" t="s">
        <v>44</v>
      </c>
      <c r="E36" s="28" t="s">
        <v>72</v>
      </c>
    </row>
    <row r="37" spans="1:16" ht="12.75">
      <c r="A37" s="19" t="s">
        <v>35</v>
      </c>
      <c r="B37" s="23" t="s">
        <v>73</v>
      </c>
      <c r="C37" s="23" t="s">
        <v>74</v>
      </c>
      <c r="D37" s="19" t="s">
        <v>37</v>
      </c>
      <c r="E37" s="24" t="s">
        <v>75</v>
      </c>
      <c r="F37" s="25" t="s">
        <v>76</v>
      </c>
      <c r="G37" s="26">
        <v>1</v>
      </c>
      <c r="H37" s="26">
        <v>0</v>
      </c>
      <c r="I37" s="26">
        <f>ROUND(ROUND(H37,2)*ROUND(G37,2),2)</f>
      </c>
      <c r="O37">
        <f>(I37*21)/100</f>
      </c>
      <c r="P37" t="s">
        <v>12</v>
      </c>
    </row>
    <row r="38" spans="1:5" ht="38.25">
      <c r="A38" s="27" t="s">
        <v>40</v>
      </c>
      <c r="E38" s="28" t="s">
        <v>77</v>
      </c>
    </row>
    <row r="39" spans="1:5" ht="12.75">
      <c r="A39" s="29" t="s">
        <v>42</v>
      </c>
      <c r="E39" s="30" t="s">
        <v>37</v>
      </c>
    </row>
    <row r="40" spans="1:5" ht="12.75">
      <c r="A40" t="s">
        <v>44</v>
      </c>
      <c r="E40" s="28" t="s">
        <v>63</v>
      </c>
    </row>
    <row r="41" spans="1:16" ht="12.75">
      <c r="A41" s="19" t="s">
        <v>35</v>
      </c>
      <c r="B41" s="23" t="s">
        <v>30</v>
      </c>
      <c r="C41" s="23" t="s">
        <v>78</v>
      </c>
      <c r="D41" s="19" t="s">
        <v>37</v>
      </c>
      <c r="E41" s="24" t="s">
        <v>79</v>
      </c>
      <c r="F41" s="25" t="s">
        <v>53</v>
      </c>
      <c r="G41" s="26">
        <v>1</v>
      </c>
      <c r="H41" s="26">
        <v>0</v>
      </c>
      <c r="I41" s="26">
        <f>ROUND(ROUND(H41,2)*ROUND(G41,2),2)</f>
      </c>
      <c r="O41">
        <f>(I41*21)/100</f>
      </c>
      <c r="P41" t="s">
        <v>12</v>
      </c>
    </row>
    <row r="42" spans="1:5" ht="12.75">
      <c r="A42" s="27" t="s">
        <v>40</v>
      </c>
      <c r="E42" s="28" t="s">
        <v>80</v>
      </c>
    </row>
    <row r="43" spans="1:5" ht="12.75">
      <c r="A43" s="29" t="s">
        <v>42</v>
      </c>
      <c r="E43" s="30" t="s">
        <v>37</v>
      </c>
    </row>
    <row r="44" spans="1:5" ht="12.75">
      <c r="A44" t="s">
        <v>44</v>
      </c>
      <c r="E44" s="28" t="s">
        <v>63</v>
      </c>
    </row>
    <row r="45" spans="1:16" ht="12.75">
      <c r="A45" s="19" t="s">
        <v>35</v>
      </c>
      <c r="B45" s="23" t="s">
        <v>32</v>
      </c>
      <c r="C45" s="23" t="s">
        <v>81</v>
      </c>
      <c r="D45" s="19" t="s">
        <v>37</v>
      </c>
      <c r="E45" s="24" t="s">
        <v>82</v>
      </c>
      <c r="F45" s="25" t="s">
        <v>53</v>
      </c>
      <c r="G45" s="26">
        <v>1</v>
      </c>
      <c r="H45" s="26">
        <v>0</v>
      </c>
      <c r="I45" s="26">
        <f>ROUND(ROUND(H45,2)*ROUND(G45,2),2)</f>
      </c>
      <c r="O45">
        <f>(I45*21)/100</f>
      </c>
      <c r="P45" t="s">
        <v>12</v>
      </c>
    </row>
    <row r="46" spans="1:5" ht="51">
      <c r="A46" s="27" t="s">
        <v>40</v>
      </c>
      <c r="E46" s="28" t="s">
        <v>83</v>
      </c>
    </row>
    <row r="47" spans="1:5" ht="12.75">
      <c r="A47" s="29" t="s">
        <v>42</v>
      </c>
      <c r="E47" s="30" t="s">
        <v>37</v>
      </c>
    </row>
    <row r="48" spans="1:5" ht="12.75">
      <c r="A48" t="s">
        <v>44</v>
      </c>
      <c r="E48" s="28" t="s">
        <v>63</v>
      </c>
    </row>
    <row r="49" spans="1:16" ht="12.75">
      <c r="A49" s="19" t="s">
        <v>35</v>
      </c>
      <c r="B49" s="23" t="s">
        <v>84</v>
      </c>
      <c r="C49" s="23" t="s">
        <v>85</v>
      </c>
      <c r="D49" s="19" t="s">
        <v>37</v>
      </c>
      <c r="E49" s="24" t="s">
        <v>86</v>
      </c>
      <c r="F49" s="25" t="s">
        <v>53</v>
      </c>
      <c r="G49" s="26">
        <v>1</v>
      </c>
      <c r="H49" s="26">
        <v>0</v>
      </c>
      <c r="I49" s="26">
        <f>ROUND(ROUND(H49,2)*ROUND(G49,2),2)</f>
      </c>
      <c r="O49">
        <f>(I49*21)/100</f>
      </c>
      <c r="P49" t="s">
        <v>12</v>
      </c>
    </row>
    <row r="50" spans="1:5" ht="114.75">
      <c r="A50" s="27" t="s">
        <v>40</v>
      </c>
      <c r="E50" s="28" t="s">
        <v>87</v>
      </c>
    </row>
    <row r="51" spans="1:5" ht="12.75">
      <c r="A51" s="29" t="s">
        <v>42</v>
      </c>
      <c r="E51" s="30" t="s">
        <v>37</v>
      </c>
    </row>
    <row r="52" spans="1:5" ht="12.75">
      <c r="A52" t="s">
        <v>44</v>
      </c>
      <c r="E52" s="28" t="s">
        <v>63</v>
      </c>
    </row>
    <row r="53" spans="1:16" ht="12.75">
      <c r="A53" s="19" t="s">
        <v>35</v>
      </c>
      <c r="B53" s="23" t="s">
        <v>88</v>
      </c>
      <c r="C53" s="23" t="s">
        <v>89</v>
      </c>
      <c r="D53" s="19" t="s">
        <v>37</v>
      </c>
      <c r="E53" s="24" t="s">
        <v>90</v>
      </c>
      <c r="F53" s="25" t="s">
        <v>53</v>
      </c>
      <c r="G53" s="26">
        <v>1</v>
      </c>
      <c r="H53" s="26">
        <v>0</v>
      </c>
      <c r="I53" s="26">
        <f>ROUND(ROUND(H53,2)*ROUND(G53,2),2)</f>
      </c>
      <c r="O53">
        <f>(I53*21)/100</f>
      </c>
      <c r="P53" t="s">
        <v>12</v>
      </c>
    </row>
    <row r="54" spans="1:5" ht="12.75">
      <c r="A54" s="27" t="s">
        <v>40</v>
      </c>
      <c r="E54" s="28" t="s">
        <v>91</v>
      </c>
    </row>
    <row r="55" spans="1:5" ht="12.75">
      <c r="A55" s="29" t="s">
        <v>42</v>
      </c>
      <c r="E55" s="30" t="s">
        <v>37</v>
      </c>
    </row>
    <row r="56" spans="1:5" ht="12.75">
      <c r="A56" t="s">
        <v>44</v>
      </c>
      <c r="E56" s="28" t="s">
        <v>63</v>
      </c>
    </row>
    <row r="57" spans="1:16" ht="12.75">
      <c r="A57" s="19" t="s">
        <v>35</v>
      </c>
      <c r="B57" s="23" t="s">
        <v>92</v>
      </c>
      <c r="C57" s="23" t="s">
        <v>93</v>
      </c>
      <c r="D57" s="19" t="s">
        <v>37</v>
      </c>
      <c r="E57" s="24" t="s">
        <v>94</v>
      </c>
      <c r="F57" s="25" t="s">
        <v>53</v>
      </c>
      <c r="G57" s="26">
        <v>1</v>
      </c>
      <c r="H57" s="26">
        <v>0</v>
      </c>
      <c r="I57" s="26">
        <f>ROUND(ROUND(H57,2)*ROUND(G57,2),2)</f>
      </c>
      <c r="O57">
        <f>(I57*21)/100</f>
      </c>
      <c r="P57" t="s">
        <v>12</v>
      </c>
    </row>
    <row r="58" spans="1:5" ht="63.75">
      <c r="A58" s="27" t="s">
        <v>40</v>
      </c>
      <c r="E58" s="28" t="s">
        <v>95</v>
      </c>
    </row>
    <row r="59" spans="1:5" ht="12.75">
      <c r="A59" s="29" t="s">
        <v>42</v>
      </c>
      <c r="E59" s="30" t="s">
        <v>37</v>
      </c>
    </row>
    <row r="60" spans="1:5" ht="12.75">
      <c r="A60" t="s">
        <v>44</v>
      </c>
      <c r="E60" s="28" t="s">
        <v>96</v>
      </c>
    </row>
    <row r="61" spans="1:16" ht="12.75">
      <c r="A61" s="19" t="s">
        <v>35</v>
      </c>
      <c r="B61" s="23" t="s">
        <v>97</v>
      </c>
      <c r="C61" s="23" t="s">
        <v>98</v>
      </c>
      <c r="D61" s="19" t="s">
        <v>37</v>
      </c>
      <c r="E61" s="24" t="s">
        <v>99</v>
      </c>
      <c r="F61" s="25" t="s">
        <v>53</v>
      </c>
      <c r="G61" s="26">
        <v>1</v>
      </c>
      <c r="H61" s="26">
        <v>0</v>
      </c>
      <c r="I61" s="26">
        <f>ROUND(ROUND(H61,2)*ROUND(G61,2),2)</f>
      </c>
      <c r="O61">
        <f>(I61*21)/100</f>
      </c>
      <c r="P61" t="s">
        <v>12</v>
      </c>
    </row>
    <row r="62" spans="1:5" ht="12.75">
      <c r="A62" s="27" t="s">
        <v>40</v>
      </c>
      <c r="E62" s="28" t="s">
        <v>37</v>
      </c>
    </row>
    <row r="63" spans="1:5" ht="12.75">
      <c r="A63" s="29" t="s">
        <v>42</v>
      </c>
      <c r="E63" s="30" t="s">
        <v>37</v>
      </c>
    </row>
    <row r="64" spans="1:5" ht="89.25">
      <c r="A64" t="s">
        <v>44</v>
      </c>
      <c r="E64" s="28" t="s">
        <v>100</v>
      </c>
    </row>
    <row r="65" spans="1:16" ht="12.75">
      <c r="A65" s="19" t="s">
        <v>35</v>
      </c>
      <c r="B65" s="23" t="s">
        <v>101</v>
      </c>
      <c r="C65" s="23" t="s">
        <v>102</v>
      </c>
      <c r="D65" s="19" t="s">
        <v>37</v>
      </c>
      <c r="E65" s="24" t="s">
        <v>103</v>
      </c>
      <c r="F65" s="25" t="s">
        <v>53</v>
      </c>
      <c r="G65" s="26">
        <v>1</v>
      </c>
      <c r="H65" s="26">
        <v>0</v>
      </c>
      <c r="I65" s="26">
        <f>ROUND(ROUND(H65,2)*ROUND(G65,2),2)</f>
      </c>
      <c r="O65">
        <f>(I65*21)/100</f>
      </c>
      <c r="P65" t="s">
        <v>12</v>
      </c>
    </row>
    <row r="66" spans="1:5" ht="25.5">
      <c r="A66" s="27" t="s">
        <v>40</v>
      </c>
      <c r="E66" s="28" t="s">
        <v>104</v>
      </c>
    </row>
    <row r="67" spans="1:5" ht="12.75">
      <c r="A67" s="29" t="s">
        <v>42</v>
      </c>
      <c r="E67" s="30" t="s">
        <v>37</v>
      </c>
    </row>
    <row r="68" spans="1:5" ht="25.5">
      <c r="A68" t="s">
        <v>44</v>
      </c>
      <c r="E68" s="28" t="s">
        <v>105</v>
      </c>
    </row>
    <row r="69" spans="1:16" ht="12.75">
      <c r="A69" s="19" t="s">
        <v>35</v>
      </c>
      <c r="B69" s="23" t="s">
        <v>106</v>
      </c>
      <c r="C69" s="23" t="s">
        <v>107</v>
      </c>
      <c r="D69" s="19" t="s">
        <v>37</v>
      </c>
      <c r="E69" s="24" t="s">
        <v>108</v>
      </c>
      <c r="F69" s="25" t="s">
        <v>53</v>
      </c>
      <c r="G69" s="26">
        <v>1</v>
      </c>
      <c r="H69" s="26">
        <v>0</v>
      </c>
      <c r="I69" s="26">
        <f>ROUND(ROUND(H69,2)*ROUND(G69,2),2)</f>
      </c>
      <c r="O69">
        <f>(I69*21)/100</f>
      </c>
      <c r="P69" t="s">
        <v>12</v>
      </c>
    </row>
    <row r="70" spans="1:5" ht="51">
      <c r="A70" s="27" t="s">
        <v>40</v>
      </c>
      <c r="E70" s="28" t="s">
        <v>109</v>
      </c>
    </row>
    <row r="71" spans="1:5" ht="12.75">
      <c r="A71" s="29" t="s">
        <v>42</v>
      </c>
      <c r="E71" s="30" t="s">
        <v>37</v>
      </c>
    </row>
    <row r="72" spans="1:5" ht="12.75">
      <c r="A72" t="s">
        <v>44</v>
      </c>
      <c r="E72" s="28" t="s">
        <v>110</v>
      </c>
    </row>
    <row r="73" spans="1:18" ht="12.75" customHeight="1">
      <c r="A73" s="5" t="s">
        <v>33</v>
      </c>
      <c r="B73" s="5"/>
      <c r="C73" s="33" t="s">
        <v>19</v>
      </c>
      <c r="D73" s="5"/>
      <c r="E73" s="21" t="s">
        <v>111</v>
      </c>
      <c r="F73" s="5"/>
      <c r="G73" s="5"/>
      <c r="H73" s="5"/>
      <c r="I73" s="34">
        <f>0+Q73</f>
      </c>
      <c r="O73">
        <f>0+R73</f>
      </c>
      <c r="Q73">
        <f>0+I74+I78</f>
      </c>
      <c r="R73">
        <f>0+O74+O78</f>
      </c>
    </row>
    <row r="74" spans="1:16" ht="12.75">
      <c r="A74" s="19" t="s">
        <v>35</v>
      </c>
      <c r="B74" s="23" t="s">
        <v>112</v>
      </c>
      <c r="C74" s="23" t="s">
        <v>113</v>
      </c>
      <c r="D74" s="19" t="s">
        <v>37</v>
      </c>
      <c r="E74" s="24" t="s">
        <v>114</v>
      </c>
      <c r="F74" s="25" t="s">
        <v>39</v>
      </c>
      <c r="G74" s="26">
        <v>9991</v>
      </c>
      <c r="H74" s="26">
        <v>0</v>
      </c>
      <c r="I74" s="26">
        <f>ROUND(ROUND(H74,2)*ROUND(G74,2),2)</f>
      </c>
      <c r="O74">
        <f>(I74*21)/100</f>
      </c>
      <c r="P74" t="s">
        <v>12</v>
      </c>
    </row>
    <row r="75" spans="1:5" ht="12.75">
      <c r="A75" s="27" t="s">
        <v>40</v>
      </c>
      <c r="E75" s="28" t="s">
        <v>115</v>
      </c>
    </row>
    <row r="76" spans="1:5" ht="102">
      <c r="A76" s="29" t="s">
        <v>42</v>
      </c>
      <c r="E76" s="30" t="s">
        <v>116</v>
      </c>
    </row>
    <row r="77" spans="1:5" ht="306">
      <c r="A77" t="s">
        <v>44</v>
      </c>
      <c r="E77" s="28" t="s">
        <v>117</v>
      </c>
    </row>
    <row r="78" spans="1:16" ht="12.75">
      <c r="A78" s="19" t="s">
        <v>35</v>
      </c>
      <c r="B78" s="23" t="s">
        <v>118</v>
      </c>
      <c r="C78" s="23" t="s">
        <v>119</v>
      </c>
      <c r="D78" s="19" t="s">
        <v>37</v>
      </c>
      <c r="E78" s="24" t="s">
        <v>120</v>
      </c>
      <c r="F78" s="25" t="s">
        <v>39</v>
      </c>
      <c r="G78" s="26">
        <v>17492</v>
      </c>
      <c r="H78" s="26">
        <v>0</v>
      </c>
      <c r="I78" s="26">
        <f>ROUND(ROUND(H78,2)*ROUND(G78,2),2)</f>
      </c>
      <c r="O78">
        <f>(I78*21)/100</f>
      </c>
      <c r="P78" t="s">
        <v>12</v>
      </c>
    </row>
    <row r="79" spans="1:5" ht="12.75">
      <c r="A79" s="27" t="s">
        <v>40</v>
      </c>
      <c r="E79" s="28" t="s">
        <v>121</v>
      </c>
    </row>
    <row r="80" spans="1:5" ht="102">
      <c r="A80" s="29" t="s">
        <v>42</v>
      </c>
      <c r="E80" s="30" t="s">
        <v>122</v>
      </c>
    </row>
    <row r="81" spans="1:5" ht="191.25">
      <c r="A81" t="s">
        <v>44</v>
      </c>
      <c r="E81" s="28" t="s">
        <v>123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6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703</v>
      </c>
      <c r="I3" s="35">
        <f>0+I8</f>
      </c>
      <c r="O3" t="s">
        <v>9</v>
      </c>
      <c r="P3" t="s">
        <v>12</v>
      </c>
    </row>
    <row r="4" spans="1:16" ht="15" customHeight="1">
      <c r="A4" t="s">
        <v>7</v>
      </c>
      <c r="B4" s="12" t="s">
        <v>8</v>
      </c>
      <c r="C4" s="13" t="s">
        <v>703</v>
      </c>
      <c r="D4" s="5"/>
      <c r="E4" s="14" t="s">
        <v>704</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30</v>
      </c>
      <c r="D8" s="15"/>
      <c r="E8" s="21" t="s">
        <v>236</v>
      </c>
      <c r="F8" s="15"/>
      <c r="G8" s="15"/>
      <c r="H8" s="15"/>
      <c r="I8" s="22">
        <f>0+Q8</f>
      </c>
      <c r="O8">
        <f>0+R8</f>
      </c>
      <c r="Q8">
        <f>0+I9+I13+I17+I21+I25+I29+I33+I37+I41+I45+I49+I53+I57+I61+I65</f>
      </c>
      <c r="R8">
        <f>0+O9+O13+O17+O21+O25+O29+O33+O37+O41+O45+O49+O53+O57+O61+O65</f>
      </c>
    </row>
    <row r="9" spans="1:16" ht="25.5">
      <c r="A9" s="19" t="s">
        <v>35</v>
      </c>
      <c r="B9" s="23" t="s">
        <v>19</v>
      </c>
      <c r="C9" s="23" t="s">
        <v>705</v>
      </c>
      <c r="D9" s="19" t="s">
        <v>37</v>
      </c>
      <c r="E9" s="24" t="s">
        <v>706</v>
      </c>
      <c r="F9" s="25" t="s">
        <v>142</v>
      </c>
      <c r="G9" s="26">
        <v>61</v>
      </c>
      <c r="H9" s="26">
        <v>0</v>
      </c>
      <c r="I9" s="26">
        <f>ROUND(ROUND(H9,2)*ROUND(G9,2),2)</f>
      </c>
      <c r="O9">
        <f>(I9*21)/100</f>
      </c>
      <c r="P9" t="s">
        <v>12</v>
      </c>
    </row>
    <row r="10" spans="1:5" ht="12.75">
      <c r="A10" s="27" t="s">
        <v>40</v>
      </c>
      <c r="E10" s="28" t="s">
        <v>707</v>
      </c>
    </row>
    <row r="11" spans="1:5" ht="89.25">
      <c r="A11" s="29" t="s">
        <v>42</v>
      </c>
      <c r="E11" s="30" t="s">
        <v>708</v>
      </c>
    </row>
    <row r="12" spans="1:5" ht="63.75">
      <c r="A12" t="s">
        <v>44</v>
      </c>
      <c r="E12" s="28" t="s">
        <v>709</v>
      </c>
    </row>
    <row r="13" spans="1:16" ht="12.75">
      <c r="A13" s="19" t="s">
        <v>35</v>
      </c>
      <c r="B13" s="23" t="s">
        <v>12</v>
      </c>
      <c r="C13" s="23" t="s">
        <v>710</v>
      </c>
      <c r="D13" s="19" t="s">
        <v>37</v>
      </c>
      <c r="E13" s="24" t="s">
        <v>711</v>
      </c>
      <c r="F13" s="25" t="s">
        <v>142</v>
      </c>
      <c r="G13" s="26">
        <v>61</v>
      </c>
      <c r="H13" s="26">
        <v>0</v>
      </c>
      <c r="I13" s="26">
        <f>ROUND(ROUND(H13,2)*ROUND(G13,2),2)</f>
      </c>
      <c r="O13">
        <f>(I13*21)/100</f>
      </c>
      <c r="P13" t="s">
        <v>12</v>
      </c>
    </row>
    <row r="14" spans="1:5" ht="12.75">
      <c r="A14" s="27" t="s">
        <v>40</v>
      </c>
      <c r="E14" s="28" t="s">
        <v>712</v>
      </c>
    </row>
    <row r="15" spans="1:5" ht="25.5">
      <c r="A15" s="29" t="s">
        <v>42</v>
      </c>
      <c r="E15" s="30" t="s">
        <v>713</v>
      </c>
    </row>
    <row r="16" spans="1:5" ht="25.5">
      <c r="A16" t="s">
        <v>44</v>
      </c>
      <c r="E16" s="28" t="s">
        <v>714</v>
      </c>
    </row>
    <row r="17" spans="1:16" ht="12.75">
      <c r="A17" s="19" t="s">
        <v>35</v>
      </c>
      <c r="B17" s="23" t="s">
        <v>13</v>
      </c>
      <c r="C17" s="23" t="s">
        <v>715</v>
      </c>
      <c r="D17" s="19" t="s">
        <v>37</v>
      </c>
      <c r="E17" s="24" t="s">
        <v>716</v>
      </c>
      <c r="F17" s="25" t="s">
        <v>717</v>
      </c>
      <c r="G17" s="26">
        <v>22265</v>
      </c>
      <c r="H17" s="26">
        <v>0</v>
      </c>
      <c r="I17" s="26">
        <f>ROUND(ROUND(H17,2)*ROUND(G17,2),2)</f>
      </c>
      <c r="O17">
        <f>(I17*21)/100</f>
      </c>
      <c r="P17" t="s">
        <v>12</v>
      </c>
    </row>
    <row r="18" spans="1:5" ht="12.75">
      <c r="A18" s="27" t="s">
        <v>40</v>
      </c>
      <c r="E18" s="28" t="s">
        <v>718</v>
      </c>
    </row>
    <row r="19" spans="1:5" ht="63.75">
      <c r="A19" s="29" t="s">
        <v>42</v>
      </c>
      <c r="E19" s="30" t="s">
        <v>719</v>
      </c>
    </row>
    <row r="20" spans="1:5" ht="25.5">
      <c r="A20" t="s">
        <v>44</v>
      </c>
      <c r="E20" s="28" t="s">
        <v>720</v>
      </c>
    </row>
    <row r="21" spans="1:16" ht="25.5">
      <c r="A21" s="19" t="s">
        <v>35</v>
      </c>
      <c r="B21" s="23" t="s">
        <v>23</v>
      </c>
      <c r="C21" s="23" t="s">
        <v>721</v>
      </c>
      <c r="D21" s="19" t="s">
        <v>37</v>
      </c>
      <c r="E21" s="24" t="s">
        <v>722</v>
      </c>
      <c r="F21" s="25" t="s">
        <v>142</v>
      </c>
      <c r="G21" s="26">
        <v>6</v>
      </c>
      <c r="H21" s="26">
        <v>0</v>
      </c>
      <c r="I21" s="26">
        <f>ROUND(ROUND(H21,2)*ROUND(G21,2),2)</f>
      </c>
      <c r="O21">
        <f>(I21*21)/100</f>
      </c>
      <c r="P21" t="s">
        <v>12</v>
      </c>
    </row>
    <row r="22" spans="1:5" ht="12.75">
      <c r="A22" s="27" t="s">
        <v>40</v>
      </c>
      <c r="E22" s="28" t="s">
        <v>707</v>
      </c>
    </row>
    <row r="23" spans="1:5" ht="12.75">
      <c r="A23" s="29" t="s">
        <v>42</v>
      </c>
      <c r="E23" s="30" t="s">
        <v>723</v>
      </c>
    </row>
    <row r="24" spans="1:5" ht="63.75">
      <c r="A24" t="s">
        <v>44</v>
      </c>
      <c r="E24" s="28" t="s">
        <v>709</v>
      </c>
    </row>
    <row r="25" spans="1:16" ht="12.75">
      <c r="A25" s="19" t="s">
        <v>35</v>
      </c>
      <c r="B25" s="23" t="s">
        <v>25</v>
      </c>
      <c r="C25" s="23" t="s">
        <v>724</v>
      </c>
      <c r="D25" s="19" t="s">
        <v>37</v>
      </c>
      <c r="E25" s="24" t="s">
        <v>725</v>
      </c>
      <c r="F25" s="25" t="s">
        <v>142</v>
      </c>
      <c r="G25" s="26">
        <v>6</v>
      </c>
      <c r="H25" s="26">
        <v>0</v>
      </c>
      <c r="I25" s="26">
        <f>ROUND(ROUND(H25,2)*ROUND(G25,2),2)</f>
      </c>
      <c r="O25">
        <f>(I25*21)/100</f>
      </c>
      <c r="P25" t="s">
        <v>12</v>
      </c>
    </row>
    <row r="26" spans="1:5" ht="12.75">
      <c r="A26" s="27" t="s">
        <v>40</v>
      </c>
      <c r="E26" s="28" t="s">
        <v>726</v>
      </c>
    </row>
    <row r="27" spans="1:5" ht="25.5">
      <c r="A27" s="29" t="s">
        <v>42</v>
      </c>
      <c r="E27" s="30" t="s">
        <v>727</v>
      </c>
    </row>
    <row r="28" spans="1:5" ht="25.5">
      <c r="A28" t="s">
        <v>44</v>
      </c>
      <c r="E28" s="28" t="s">
        <v>714</v>
      </c>
    </row>
    <row r="29" spans="1:16" ht="12.75">
      <c r="A29" s="19" t="s">
        <v>35</v>
      </c>
      <c r="B29" s="23" t="s">
        <v>27</v>
      </c>
      <c r="C29" s="23" t="s">
        <v>728</v>
      </c>
      <c r="D29" s="19" t="s">
        <v>37</v>
      </c>
      <c r="E29" s="24" t="s">
        <v>729</v>
      </c>
      <c r="F29" s="25" t="s">
        <v>717</v>
      </c>
      <c r="G29" s="26">
        <v>2190</v>
      </c>
      <c r="H29" s="26">
        <v>0</v>
      </c>
      <c r="I29" s="26">
        <f>ROUND(ROUND(H29,2)*ROUND(G29,2),2)</f>
      </c>
      <c r="O29">
        <f>(I29*21)/100</f>
      </c>
      <c r="P29" t="s">
        <v>12</v>
      </c>
    </row>
    <row r="30" spans="1:5" ht="12.75">
      <c r="A30" s="27" t="s">
        <v>40</v>
      </c>
      <c r="E30" s="28" t="s">
        <v>718</v>
      </c>
    </row>
    <row r="31" spans="1:5" ht="51">
      <c r="A31" s="29" t="s">
        <v>42</v>
      </c>
      <c r="E31" s="30" t="s">
        <v>730</v>
      </c>
    </row>
    <row r="32" spans="1:5" ht="25.5">
      <c r="A32" t="s">
        <v>44</v>
      </c>
      <c r="E32" s="28" t="s">
        <v>720</v>
      </c>
    </row>
    <row r="33" spans="1:16" ht="12.75">
      <c r="A33" s="19" t="s">
        <v>35</v>
      </c>
      <c r="B33" s="23" t="s">
        <v>69</v>
      </c>
      <c r="C33" s="23" t="s">
        <v>731</v>
      </c>
      <c r="D33" s="19" t="s">
        <v>37</v>
      </c>
      <c r="E33" s="24" t="s">
        <v>732</v>
      </c>
      <c r="F33" s="25" t="s">
        <v>142</v>
      </c>
      <c r="G33" s="26">
        <v>75</v>
      </c>
      <c r="H33" s="26">
        <v>0</v>
      </c>
      <c r="I33" s="26">
        <f>ROUND(ROUND(H33,2)*ROUND(G33,2),2)</f>
      </c>
      <c r="O33">
        <f>(I33*21)/100</f>
      </c>
      <c r="P33" t="s">
        <v>12</v>
      </c>
    </row>
    <row r="34" spans="1:5" ht="12.75">
      <c r="A34" s="27" t="s">
        <v>40</v>
      </c>
      <c r="E34" s="28" t="s">
        <v>733</v>
      </c>
    </row>
    <row r="35" spans="1:5" ht="89.25">
      <c r="A35" s="29" t="s">
        <v>42</v>
      </c>
      <c r="E35" s="30" t="s">
        <v>734</v>
      </c>
    </row>
    <row r="36" spans="1:5" ht="63.75">
      <c r="A36" t="s">
        <v>44</v>
      </c>
      <c r="E36" s="28" t="s">
        <v>735</v>
      </c>
    </row>
    <row r="37" spans="1:16" ht="12.75">
      <c r="A37" s="19" t="s">
        <v>35</v>
      </c>
      <c r="B37" s="23" t="s">
        <v>73</v>
      </c>
      <c r="C37" s="23" t="s">
        <v>736</v>
      </c>
      <c r="D37" s="19" t="s">
        <v>37</v>
      </c>
      <c r="E37" s="24" t="s">
        <v>737</v>
      </c>
      <c r="F37" s="25" t="s">
        <v>142</v>
      </c>
      <c r="G37" s="26">
        <v>75</v>
      </c>
      <c r="H37" s="26">
        <v>0</v>
      </c>
      <c r="I37" s="26">
        <f>ROUND(ROUND(H37,2)*ROUND(G37,2),2)</f>
      </c>
      <c r="O37">
        <f>(I37*21)/100</f>
      </c>
      <c r="P37" t="s">
        <v>12</v>
      </c>
    </row>
    <row r="38" spans="1:5" ht="12.75">
      <c r="A38" s="27" t="s">
        <v>40</v>
      </c>
      <c r="E38" s="28" t="s">
        <v>738</v>
      </c>
    </row>
    <row r="39" spans="1:5" ht="25.5">
      <c r="A39" s="29" t="s">
        <v>42</v>
      </c>
      <c r="E39" s="30" t="s">
        <v>739</v>
      </c>
    </row>
    <row r="40" spans="1:5" ht="25.5">
      <c r="A40" t="s">
        <v>44</v>
      </c>
      <c r="E40" s="28" t="s">
        <v>714</v>
      </c>
    </row>
    <row r="41" spans="1:16" ht="12.75">
      <c r="A41" s="19" t="s">
        <v>35</v>
      </c>
      <c r="B41" s="23" t="s">
        <v>30</v>
      </c>
      <c r="C41" s="23" t="s">
        <v>740</v>
      </c>
      <c r="D41" s="19" t="s">
        <v>37</v>
      </c>
      <c r="E41" s="24" t="s">
        <v>741</v>
      </c>
      <c r="F41" s="25" t="s">
        <v>717</v>
      </c>
      <c r="G41" s="26">
        <v>27375</v>
      </c>
      <c r="H41" s="26">
        <v>0</v>
      </c>
      <c r="I41" s="26">
        <f>ROUND(ROUND(H41,2)*ROUND(G41,2),2)</f>
      </c>
      <c r="O41">
        <f>(I41*21)/100</f>
      </c>
      <c r="P41" t="s">
        <v>12</v>
      </c>
    </row>
    <row r="42" spans="1:5" ht="12.75">
      <c r="A42" s="27" t="s">
        <v>40</v>
      </c>
      <c r="E42" s="28" t="s">
        <v>742</v>
      </c>
    </row>
    <row r="43" spans="1:5" ht="25.5">
      <c r="A43" s="29" t="s">
        <v>42</v>
      </c>
      <c r="E43" s="30" t="s">
        <v>743</v>
      </c>
    </row>
    <row r="44" spans="1:5" ht="25.5">
      <c r="A44" t="s">
        <v>44</v>
      </c>
      <c r="E44" s="28" t="s">
        <v>744</v>
      </c>
    </row>
    <row r="45" spans="1:16" ht="12.75">
      <c r="A45" s="19" t="s">
        <v>35</v>
      </c>
      <c r="B45" s="23" t="s">
        <v>32</v>
      </c>
      <c r="C45" s="23" t="s">
        <v>745</v>
      </c>
      <c r="D45" s="19" t="s">
        <v>37</v>
      </c>
      <c r="E45" s="24" t="s">
        <v>746</v>
      </c>
      <c r="F45" s="25" t="s">
        <v>142</v>
      </c>
      <c r="G45" s="26">
        <v>12</v>
      </c>
      <c r="H45" s="26">
        <v>0</v>
      </c>
      <c r="I45" s="26">
        <f>ROUND(ROUND(H45,2)*ROUND(G45,2),2)</f>
      </c>
      <c r="O45">
        <f>(I45*21)/100</f>
      </c>
      <c r="P45" t="s">
        <v>12</v>
      </c>
    </row>
    <row r="46" spans="1:5" ht="12.75">
      <c r="A46" s="27" t="s">
        <v>40</v>
      </c>
      <c r="E46" s="28" t="s">
        <v>747</v>
      </c>
    </row>
    <row r="47" spans="1:5" ht="12.75">
      <c r="A47" s="29" t="s">
        <v>42</v>
      </c>
      <c r="E47" s="30" t="s">
        <v>748</v>
      </c>
    </row>
    <row r="48" spans="1:5" ht="63.75">
      <c r="A48" t="s">
        <v>44</v>
      </c>
      <c r="E48" s="28" t="s">
        <v>749</v>
      </c>
    </row>
    <row r="49" spans="1:16" ht="12.75">
      <c r="A49" s="19" t="s">
        <v>35</v>
      </c>
      <c r="B49" s="23" t="s">
        <v>84</v>
      </c>
      <c r="C49" s="23" t="s">
        <v>750</v>
      </c>
      <c r="D49" s="19" t="s">
        <v>37</v>
      </c>
      <c r="E49" s="24" t="s">
        <v>751</v>
      </c>
      <c r="F49" s="25" t="s">
        <v>142</v>
      </c>
      <c r="G49" s="26">
        <v>12</v>
      </c>
      <c r="H49" s="26">
        <v>0</v>
      </c>
      <c r="I49" s="26">
        <f>ROUND(ROUND(H49,2)*ROUND(G49,2),2)</f>
      </c>
      <c r="O49">
        <f>(I49*21)/100</f>
      </c>
      <c r="P49" t="s">
        <v>12</v>
      </c>
    </row>
    <row r="50" spans="1:5" ht="12.75">
      <c r="A50" s="27" t="s">
        <v>40</v>
      </c>
      <c r="E50" s="28" t="s">
        <v>752</v>
      </c>
    </row>
    <row r="51" spans="1:5" ht="25.5">
      <c r="A51" s="29" t="s">
        <v>42</v>
      </c>
      <c r="E51" s="30" t="s">
        <v>753</v>
      </c>
    </row>
    <row r="52" spans="1:5" ht="25.5">
      <c r="A52" t="s">
        <v>44</v>
      </c>
      <c r="E52" s="28" t="s">
        <v>754</v>
      </c>
    </row>
    <row r="53" spans="1:16" ht="12.75">
      <c r="A53" s="19" t="s">
        <v>35</v>
      </c>
      <c r="B53" s="23" t="s">
        <v>88</v>
      </c>
      <c r="C53" s="23" t="s">
        <v>755</v>
      </c>
      <c r="D53" s="19" t="s">
        <v>37</v>
      </c>
      <c r="E53" s="24" t="s">
        <v>756</v>
      </c>
      <c r="F53" s="25" t="s">
        <v>717</v>
      </c>
      <c r="G53" s="26">
        <v>4380</v>
      </c>
      <c r="H53" s="26">
        <v>0</v>
      </c>
      <c r="I53" s="26">
        <f>ROUND(ROUND(H53,2)*ROUND(G53,2),2)</f>
      </c>
      <c r="O53">
        <f>(I53*21)/100</f>
      </c>
      <c r="P53" t="s">
        <v>12</v>
      </c>
    </row>
    <row r="54" spans="1:5" ht="12.75">
      <c r="A54" s="27" t="s">
        <v>40</v>
      </c>
      <c r="E54" s="28" t="s">
        <v>718</v>
      </c>
    </row>
    <row r="55" spans="1:5" ht="25.5">
      <c r="A55" s="29" t="s">
        <v>42</v>
      </c>
      <c r="E55" s="30" t="s">
        <v>757</v>
      </c>
    </row>
    <row r="56" spans="1:5" ht="25.5">
      <c r="A56" t="s">
        <v>44</v>
      </c>
      <c r="E56" s="28" t="s">
        <v>758</v>
      </c>
    </row>
    <row r="57" spans="1:16" ht="25.5">
      <c r="A57" s="19" t="s">
        <v>35</v>
      </c>
      <c r="B57" s="23" t="s">
        <v>92</v>
      </c>
      <c r="C57" s="23" t="s">
        <v>759</v>
      </c>
      <c r="D57" s="19" t="s">
        <v>37</v>
      </c>
      <c r="E57" s="24" t="s">
        <v>760</v>
      </c>
      <c r="F57" s="25" t="s">
        <v>142</v>
      </c>
      <c r="G57" s="26">
        <v>75</v>
      </c>
      <c r="H57" s="26">
        <v>0</v>
      </c>
      <c r="I57" s="26">
        <f>ROUND(ROUND(H57,2)*ROUND(G57,2),2)</f>
      </c>
      <c r="O57">
        <f>(I57*21)/100</f>
      </c>
      <c r="P57" t="s">
        <v>12</v>
      </c>
    </row>
    <row r="58" spans="1:5" ht="12.75">
      <c r="A58" s="27" t="s">
        <v>40</v>
      </c>
      <c r="E58" s="28" t="s">
        <v>761</v>
      </c>
    </row>
    <row r="59" spans="1:5" ht="25.5">
      <c r="A59" s="29" t="s">
        <v>42</v>
      </c>
      <c r="E59" s="30" t="s">
        <v>739</v>
      </c>
    </row>
    <row r="60" spans="1:5" ht="63.75">
      <c r="A60" t="s">
        <v>44</v>
      </c>
      <c r="E60" s="28" t="s">
        <v>749</v>
      </c>
    </row>
    <row r="61" spans="1:16" ht="12.75">
      <c r="A61" s="19" t="s">
        <v>35</v>
      </c>
      <c r="B61" s="23" t="s">
        <v>97</v>
      </c>
      <c r="C61" s="23" t="s">
        <v>762</v>
      </c>
      <c r="D61" s="19" t="s">
        <v>37</v>
      </c>
      <c r="E61" s="24" t="s">
        <v>763</v>
      </c>
      <c r="F61" s="25" t="s">
        <v>142</v>
      </c>
      <c r="G61" s="26">
        <v>75</v>
      </c>
      <c r="H61" s="26">
        <v>0</v>
      </c>
      <c r="I61" s="26">
        <f>ROUND(ROUND(H61,2)*ROUND(G61,2),2)</f>
      </c>
      <c r="O61">
        <f>(I61*21)/100</f>
      </c>
      <c r="P61" t="s">
        <v>12</v>
      </c>
    </row>
    <row r="62" spans="1:5" ht="12.75">
      <c r="A62" s="27" t="s">
        <v>40</v>
      </c>
      <c r="E62" s="28" t="s">
        <v>764</v>
      </c>
    </row>
    <row r="63" spans="1:5" ht="25.5">
      <c r="A63" s="29" t="s">
        <v>42</v>
      </c>
      <c r="E63" s="30" t="s">
        <v>739</v>
      </c>
    </row>
    <row r="64" spans="1:5" ht="25.5">
      <c r="A64" t="s">
        <v>44</v>
      </c>
      <c r="E64" s="28" t="s">
        <v>754</v>
      </c>
    </row>
    <row r="65" spans="1:16" ht="12.75">
      <c r="A65" s="19" t="s">
        <v>35</v>
      </c>
      <c r="B65" s="23" t="s">
        <v>101</v>
      </c>
      <c r="C65" s="23" t="s">
        <v>765</v>
      </c>
      <c r="D65" s="19" t="s">
        <v>37</v>
      </c>
      <c r="E65" s="24" t="s">
        <v>766</v>
      </c>
      <c r="F65" s="25" t="s">
        <v>717</v>
      </c>
      <c r="G65" s="26">
        <v>27375</v>
      </c>
      <c r="H65" s="26">
        <v>0</v>
      </c>
      <c r="I65" s="26">
        <f>ROUND(ROUND(H65,2)*ROUND(G65,2),2)</f>
      </c>
      <c r="O65">
        <f>(I65*21)/100</f>
      </c>
      <c r="P65" t="s">
        <v>12</v>
      </c>
    </row>
    <row r="66" spans="1:5" ht="12.75">
      <c r="A66" s="27" t="s">
        <v>40</v>
      </c>
      <c r="E66" s="28" t="s">
        <v>767</v>
      </c>
    </row>
    <row r="67" spans="1:5" ht="25.5">
      <c r="A67" s="29" t="s">
        <v>42</v>
      </c>
      <c r="E67" s="30" t="s">
        <v>743</v>
      </c>
    </row>
    <row r="68" spans="1:5" ht="25.5">
      <c r="A68" t="s">
        <v>44</v>
      </c>
      <c r="E68" s="28" t="s">
        <v>758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6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0+O8+O25+O34+O63</f>
      </c>
      <c r="P2" t="s">
        <v>13</v>
      </c>
    </row>
    <row r="3" spans="1:16" ht="15" customHeight="1">
      <c r="A3" t="s">
        <v>1</v>
      </c>
      <c r="B3" s="8" t="s">
        <v>4</v>
      </c>
      <c r="C3" s="9" t="s">
        <v>5</v>
      </c>
      <c r="D3" s="1"/>
      <c r="E3" s="10" t="s">
        <v>6</v>
      </c>
      <c r="F3" s="1"/>
      <c r="G3" s="4"/>
      <c r="H3" s="3" t="s">
        <v>768</v>
      </c>
      <c r="I3" s="35">
        <f>0+I8+I25+I34+I63</f>
      </c>
      <c r="O3" t="s">
        <v>9</v>
      </c>
      <c r="P3" t="s">
        <v>12</v>
      </c>
    </row>
    <row r="4" spans="1:16" ht="15" customHeight="1">
      <c r="A4" t="s">
        <v>7</v>
      </c>
      <c r="B4" s="12" t="s">
        <v>8</v>
      </c>
      <c r="C4" s="13" t="s">
        <v>768</v>
      </c>
      <c r="D4" s="5"/>
      <c r="E4" s="14" t="s">
        <v>769</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0+I9+I13+I17+I21</f>
      </c>
      <c r="R8">
        <f>0+O9+O13+O17+O21</f>
      </c>
    </row>
    <row r="9" spans="1:16" ht="12.75">
      <c r="A9" s="19" t="s">
        <v>35</v>
      </c>
      <c r="B9" s="23" t="s">
        <v>19</v>
      </c>
      <c r="C9" s="23" t="s">
        <v>36</v>
      </c>
      <c r="D9" s="19" t="s">
        <v>37</v>
      </c>
      <c r="E9" s="24" t="s">
        <v>38</v>
      </c>
      <c r="F9" s="25" t="s">
        <v>39</v>
      </c>
      <c r="G9" s="26">
        <v>104.55</v>
      </c>
      <c r="H9" s="26">
        <v>0</v>
      </c>
      <c r="I9" s="26">
        <f>ROUND(ROUND(H9,2)*ROUND(G9,2),2)</f>
      </c>
      <c r="O9">
        <f>(I9*21)/100</f>
      </c>
      <c r="P9" t="s">
        <v>12</v>
      </c>
    </row>
    <row r="10" spans="1:5" ht="25.5">
      <c r="A10" s="27" t="s">
        <v>40</v>
      </c>
      <c r="E10" s="28" t="s">
        <v>770</v>
      </c>
    </row>
    <row r="11" spans="1:5" ht="12.75">
      <c r="A11" s="29" t="s">
        <v>42</v>
      </c>
      <c r="E11" s="30" t="s">
        <v>771</v>
      </c>
    </row>
    <row r="12" spans="1:5" ht="25.5">
      <c r="A12" t="s">
        <v>44</v>
      </c>
      <c r="E12" s="28" t="s">
        <v>45</v>
      </c>
    </row>
    <row r="13" spans="1:16" ht="12.75">
      <c r="A13" s="19" t="s">
        <v>35</v>
      </c>
      <c r="B13" s="23" t="s">
        <v>12</v>
      </c>
      <c r="C13" s="23" t="s">
        <v>772</v>
      </c>
      <c r="D13" s="19" t="s">
        <v>37</v>
      </c>
      <c r="E13" s="24" t="s">
        <v>773</v>
      </c>
      <c r="F13" s="25" t="s">
        <v>53</v>
      </c>
      <c r="G13" s="26">
        <v>1</v>
      </c>
      <c r="H13" s="26">
        <v>0</v>
      </c>
      <c r="I13" s="26">
        <f>ROUND(ROUND(H13,2)*ROUND(G13,2),2)</f>
      </c>
      <c r="O13">
        <f>(I13*21)/100</f>
      </c>
      <c r="P13" t="s">
        <v>12</v>
      </c>
    </row>
    <row r="14" spans="1:5" ht="25.5">
      <c r="A14" s="27" t="s">
        <v>40</v>
      </c>
      <c r="E14" s="28" t="s">
        <v>774</v>
      </c>
    </row>
    <row r="15" spans="1:5" ht="12.75">
      <c r="A15" s="29" t="s">
        <v>42</v>
      </c>
      <c r="E15" s="30" t="s">
        <v>37</v>
      </c>
    </row>
    <row r="16" spans="1:5" ht="63.75">
      <c r="A16" t="s">
        <v>44</v>
      </c>
      <c r="E16" s="28" t="s">
        <v>775</v>
      </c>
    </row>
    <row r="17" spans="1:16" ht="12.75">
      <c r="A17" s="19" t="s">
        <v>35</v>
      </c>
      <c r="B17" s="23" t="s">
        <v>13</v>
      </c>
      <c r="C17" s="23" t="s">
        <v>776</v>
      </c>
      <c r="D17" s="19" t="s">
        <v>37</v>
      </c>
      <c r="E17" s="24" t="s">
        <v>777</v>
      </c>
      <c r="F17" s="25" t="s">
        <v>53</v>
      </c>
      <c r="G17" s="26">
        <v>1</v>
      </c>
      <c r="H17" s="26">
        <v>0</v>
      </c>
      <c r="I17" s="26">
        <f>ROUND(ROUND(H17,2)*ROUND(G17,2),2)</f>
      </c>
      <c r="O17">
        <f>(I17*21)/100</f>
      </c>
      <c r="P17" t="s">
        <v>12</v>
      </c>
    </row>
    <row r="18" spans="1:5" ht="76.5">
      <c r="A18" s="27" t="s">
        <v>40</v>
      </c>
      <c r="E18" s="28" t="s">
        <v>778</v>
      </c>
    </row>
    <row r="19" spans="1:5" ht="12.75">
      <c r="A19" s="29" t="s">
        <v>42</v>
      </c>
      <c r="E19" s="30" t="s">
        <v>37</v>
      </c>
    </row>
    <row r="20" spans="1:5" ht="12.75">
      <c r="A20" t="s">
        <v>44</v>
      </c>
      <c r="E20" s="28" t="s">
        <v>63</v>
      </c>
    </row>
    <row r="21" spans="1:16" ht="12.75">
      <c r="A21" s="19" t="s">
        <v>35</v>
      </c>
      <c r="B21" s="23" t="s">
        <v>23</v>
      </c>
      <c r="C21" s="23" t="s">
        <v>107</v>
      </c>
      <c r="D21" s="19" t="s">
        <v>37</v>
      </c>
      <c r="E21" s="24" t="s">
        <v>108</v>
      </c>
      <c r="F21" s="25" t="s">
        <v>53</v>
      </c>
      <c r="G21" s="26">
        <v>1</v>
      </c>
      <c r="H21" s="26">
        <v>0</v>
      </c>
      <c r="I21" s="26">
        <f>ROUND(ROUND(H21,2)*ROUND(G21,2),2)</f>
      </c>
      <c r="O21">
        <f>(I21*21)/100</f>
      </c>
      <c r="P21" t="s">
        <v>12</v>
      </c>
    </row>
    <row r="22" spans="1:5" ht="38.25">
      <c r="A22" s="27" t="s">
        <v>40</v>
      </c>
      <c r="E22" s="28" t="s">
        <v>779</v>
      </c>
    </row>
    <row r="23" spans="1:5" ht="12.75">
      <c r="A23" s="29" t="s">
        <v>42</v>
      </c>
      <c r="E23" s="30" t="s">
        <v>37</v>
      </c>
    </row>
    <row r="24" spans="1:5" ht="12.75">
      <c r="A24" t="s">
        <v>44</v>
      </c>
      <c r="E24" s="28" t="s">
        <v>110</v>
      </c>
    </row>
    <row r="25" spans="1:18" ht="12.75" customHeight="1">
      <c r="A25" s="5" t="s">
        <v>33</v>
      </c>
      <c r="B25" s="5"/>
      <c r="C25" s="33" t="s">
        <v>19</v>
      </c>
      <c r="D25" s="5"/>
      <c r="E25" s="21" t="s">
        <v>111</v>
      </c>
      <c r="F25" s="5"/>
      <c r="G25" s="5"/>
      <c r="H25" s="5"/>
      <c r="I25" s="34">
        <f>0+Q25</f>
      </c>
      <c r="O25">
        <f>0+R25</f>
      </c>
      <c r="Q25">
        <f>0+I26+I30</f>
      </c>
      <c r="R25">
        <f>0+O26+O30</f>
      </c>
    </row>
    <row r="26" spans="1:16" ht="25.5">
      <c r="A26" s="19" t="s">
        <v>35</v>
      </c>
      <c r="B26" s="23" t="s">
        <v>25</v>
      </c>
      <c r="C26" s="23" t="s">
        <v>780</v>
      </c>
      <c r="D26" s="19" t="s">
        <v>37</v>
      </c>
      <c r="E26" s="24" t="s">
        <v>781</v>
      </c>
      <c r="F26" s="25" t="s">
        <v>39</v>
      </c>
      <c r="G26" s="26">
        <v>104.55</v>
      </c>
      <c r="H26" s="26">
        <v>0</v>
      </c>
      <c r="I26" s="26">
        <f>ROUND(ROUND(H26,2)*ROUND(G26,2),2)</f>
      </c>
      <c r="O26">
        <f>(I26*21)/100</f>
      </c>
      <c r="P26" t="s">
        <v>12</v>
      </c>
    </row>
    <row r="27" spans="1:5" ht="38.25">
      <c r="A27" s="27" t="s">
        <v>40</v>
      </c>
      <c r="E27" s="28" t="s">
        <v>782</v>
      </c>
    </row>
    <row r="28" spans="1:5" ht="12.75">
      <c r="A28" s="29" t="s">
        <v>42</v>
      </c>
      <c r="E28" s="30" t="s">
        <v>783</v>
      </c>
    </row>
    <row r="29" spans="1:5" ht="63.75">
      <c r="A29" t="s">
        <v>44</v>
      </c>
      <c r="E29" s="28" t="s">
        <v>167</v>
      </c>
    </row>
    <row r="30" spans="1:16" ht="12.75">
      <c r="A30" s="19" t="s">
        <v>35</v>
      </c>
      <c r="B30" s="23" t="s">
        <v>27</v>
      </c>
      <c r="C30" s="23" t="s">
        <v>199</v>
      </c>
      <c r="D30" s="19" t="s">
        <v>37</v>
      </c>
      <c r="E30" s="24" t="s">
        <v>200</v>
      </c>
      <c r="F30" s="25" t="s">
        <v>39</v>
      </c>
      <c r="G30" s="26">
        <v>209.08</v>
      </c>
      <c r="H30" s="26">
        <v>0</v>
      </c>
      <c r="I30" s="26">
        <f>ROUND(ROUND(H30,2)*ROUND(G30,2),2)</f>
      </c>
      <c r="O30">
        <f>(I30*21)/100</f>
      </c>
      <c r="P30" t="s">
        <v>12</v>
      </c>
    </row>
    <row r="31" spans="1:5" ht="38.25">
      <c r="A31" s="27" t="s">
        <v>40</v>
      </c>
      <c r="E31" s="28" t="s">
        <v>784</v>
      </c>
    </row>
    <row r="32" spans="1:5" ht="12.75">
      <c r="A32" s="29" t="s">
        <v>42</v>
      </c>
      <c r="E32" s="30" t="s">
        <v>785</v>
      </c>
    </row>
    <row r="33" spans="1:5" ht="63.75">
      <c r="A33" t="s">
        <v>44</v>
      </c>
      <c r="E33" s="28" t="s">
        <v>167</v>
      </c>
    </row>
    <row r="34" spans="1:18" ht="12.75" customHeight="1">
      <c r="A34" s="5" t="s">
        <v>33</v>
      </c>
      <c r="B34" s="5"/>
      <c r="C34" s="33" t="s">
        <v>25</v>
      </c>
      <c r="D34" s="5"/>
      <c r="E34" s="21" t="s">
        <v>346</v>
      </c>
      <c r="F34" s="5"/>
      <c r="G34" s="5"/>
      <c r="H34" s="5"/>
      <c r="I34" s="34">
        <f>0+Q34</f>
      </c>
      <c r="O34">
        <f>0+R34</f>
      </c>
      <c r="Q34">
        <f>0+I35+I39+I43+I47+I51+I55+I59</f>
      </c>
      <c r="R34">
        <f>0+O35+O39+O43+O47+O51+O55+O59</f>
      </c>
    </row>
    <row r="35" spans="1:16" ht="12.75">
      <c r="A35" s="19" t="s">
        <v>35</v>
      </c>
      <c r="B35" s="23" t="s">
        <v>69</v>
      </c>
      <c r="C35" s="23" t="s">
        <v>786</v>
      </c>
      <c r="D35" s="19" t="s">
        <v>37</v>
      </c>
      <c r="E35" s="24" t="s">
        <v>787</v>
      </c>
      <c r="F35" s="25" t="s">
        <v>39</v>
      </c>
      <c r="G35" s="26">
        <v>104.55</v>
      </c>
      <c r="H35" s="26">
        <v>0</v>
      </c>
      <c r="I35" s="26">
        <f>ROUND(ROUND(H35,2)*ROUND(G35,2),2)</f>
      </c>
      <c r="O35">
        <f>(I35*21)/100</f>
      </c>
      <c r="P35" t="s">
        <v>12</v>
      </c>
    </row>
    <row r="36" spans="1:5" ht="38.25">
      <c r="A36" s="27" t="s">
        <v>40</v>
      </c>
      <c r="E36" s="28" t="s">
        <v>788</v>
      </c>
    </row>
    <row r="37" spans="1:5" ht="12.75">
      <c r="A37" s="29" t="s">
        <v>42</v>
      </c>
      <c r="E37" s="30" t="s">
        <v>789</v>
      </c>
    </row>
    <row r="38" spans="1:5" ht="102">
      <c r="A38" t="s">
        <v>44</v>
      </c>
      <c r="E38" s="28" t="s">
        <v>363</v>
      </c>
    </row>
    <row r="39" spans="1:16" ht="12.75">
      <c r="A39" s="19" t="s">
        <v>35</v>
      </c>
      <c r="B39" s="23" t="s">
        <v>73</v>
      </c>
      <c r="C39" s="23" t="s">
        <v>500</v>
      </c>
      <c r="D39" s="19" t="s">
        <v>37</v>
      </c>
      <c r="E39" s="24" t="s">
        <v>501</v>
      </c>
      <c r="F39" s="25" t="s">
        <v>128</v>
      </c>
      <c r="G39" s="26">
        <v>5227</v>
      </c>
      <c r="H39" s="26">
        <v>0</v>
      </c>
      <c r="I39" s="26">
        <f>ROUND(ROUND(H39,2)*ROUND(G39,2),2)</f>
      </c>
      <c r="O39">
        <f>(I39*21)/100</f>
      </c>
      <c r="P39" t="s">
        <v>12</v>
      </c>
    </row>
    <row r="40" spans="1:5" ht="38.25">
      <c r="A40" s="27" t="s">
        <v>40</v>
      </c>
      <c r="E40" s="28" t="s">
        <v>790</v>
      </c>
    </row>
    <row r="41" spans="1:5" ht="12.75">
      <c r="A41" s="29" t="s">
        <v>42</v>
      </c>
      <c r="E41" s="30" t="s">
        <v>791</v>
      </c>
    </row>
    <row r="42" spans="1:5" ht="51">
      <c r="A42" t="s">
        <v>44</v>
      </c>
      <c r="E42" s="28" t="s">
        <v>368</v>
      </c>
    </row>
    <row r="43" spans="1:16" ht="12.75">
      <c r="A43" s="19" t="s">
        <v>35</v>
      </c>
      <c r="B43" s="23" t="s">
        <v>30</v>
      </c>
      <c r="C43" s="23" t="s">
        <v>792</v>
      </c>
      <c r="D43" s="19" t="s">
        <v>37</v>
      </c>
      <c r="E43" s="24" t="s">
        <v>793</v>
      </c>
      <c r="F43" s="25" t="s">
        <v>128</v>
      </c>
      <c r="G43" s="26">
        <v>5227</v>
      </c>
      <c r="H43" s="26">
        <v>0</v>
      </c>
      <c r="I43" s="26">
        <f>ROUND(ROUND(H43,2)*ROUND(G43,2),2)</f>
      </c>
      <c r="O43">
        <f>(I43*21)/100</f>
      </c>
      <c r="P43" t="s">
        <v>12</v>
      </c>
    </row>
    <row r="44" spans="1:5" ht="38.25">
      <c r="A44" s="27" t="s">
        <v>40</v>
      </c>
      <c r="E44" s="28" t="s">
        <v>790</v>
      </c>
    </row>
    <row r="45" spans="1:5" ht="12.75">
      <c r="A45" s="29" t="s">
        <v>42</v>
      </c>
      <c r="E45" s="30" t="s">
        <v>791</v>
      </c>
    </row>
    <row r="46" spans="1:5" ht="51">
      <c r="A46" t="s">
        <v>44</v>
      </c>
      <c r="E46" s="28" t="s">
        <v>368</v>
      </c>
    </row>
    <row r="47" spans="1:16" ht="12.75">
      <c r="A47" s="19" t="s">
        <v>35</v>
      </c>
      <c r="B47" s="23" t="s">
        <v>32</v>
      </c>
      <c r="C47" s="23" t="s">
        <v>794</v>
      </c>
      <c r="D47" s="19" t="s">
        <v>37</v>
      </c>
      <c r="E47" s="24" t="s">
        <v>795</v>
      </c>
      <c r="F47" s="25" t="s">
        <v>128</v>
      </c>
      <c r="G47" s="26">
        <v>5227</v>
      </c>
      <c r="H47" s="26">
        <v>0</v>
      </c>
      <c r="I47" s="26">
        <f>ROUND(ROUND(H47,2)*ROUND(G47,2),2)</f>
      </c>
      <c r="O47">
        <f>(I47*21)/100</f>
      </c>
      <c r="P47" t="s">
        <v>12</v>
      </c>
    </row>
    <row r="48" spans="1:5" ht="25.5">
      <c r="A48" s="27" t="s">
        <v>40</v>
      </c>
      <c r="E48" s="28" t="s">
        <v>796</v>
      </c>
    </row>
    <row r="49" spans="1:5" ht="12.75">
      <c r="A49" s="29" t="s">
        <v>42</v>
      </c>
      <c r="E49" s="30" t="s">
        <v>791</v>
      </c>
    </row>
    <row r="50" spans="1:5" ht="140.25">
      <c r="A50" t="s">
        <v>44</v>
      </c>
      <c r="E50" s="28" t="s">
        <v>373</v>
      </c>
    </row>
    <row r="51" spans="1:16" ht="25.5">
      <c r="A51" s="19" t="s">
        <v>35</v>
      </c>
      <c r="B51" s="23" t="s">
        <v>84</v>
      </c>
      <c r="C51" s="23" t="s">
        <v>797</v>
      </c>
      <c r="D51" s="19" t="s">
        <v>37</v>
      </c>
      <c r="E51" s="24" t="s">
        <v>798</v>
      </c>
      <c r="F51" s="25" t="s">
        <v>128</v>
      </c>
      <c r="G51" s="26">
        <v>5227</v>
      </c>
      <c r="H51" s="26">
        <v>0</v>
      </c>
      <c r="I51" s="26">
        <f>ROUND(ROUND(H51,2)*ROUND(G51,2),2)</f>
      </c>
      <c r="O51">
        <f>(I51*21)/100</f>
      </c>
      <c r="P51" t="s">
        <v>12</v>
      </c>
    </row>
    <row r="52" spans="1:5" ht="25.5">
      <c r="A52" s="27" t="s">
        <v>40</v>
      </c>
      <c r="E52" s="28" t="s">
        <v>796</v>
      </c>
    </row>
    <row r="53" spans="1:5" ht="12.75">
      <c r="A53" s="29" t="s">
        <v>42</v>
      </c>
      <c r="E53" s="30" t="s">
        <v>791</v>
      </c>
    </row>
    <row r="54" spans="1:5" ht="140.25">
      <c r="A54" t="s">
        <v>44</v>
      </c>
      <c r="E54" s="28" t="s">
        <v>373</v>
      </c>
    </row>
    <row r="55" spans="1:16" ht="12.75">
      <c r="A55" s="19" t="s">
        <v>35</v>
      </c>
      <c r="B55" s="23" t="s">
        <v>88</v>
      </c>
      <c r="C55" s="23" t="s">
        <v>799</v>
      </c>
      <c r="D55" s="19" t="s">
        <v>37</v>
      </c>
      <c r="E55" s="24" t="s">
        <v>800</v>
      </c>
      <c r="F55" s="25" t="s">
        <v>128</v>
      </c>
      <c r="G55" s="26">
        <v>1724.91</v>
      </c>
      <c r="H55" s="26">
        <v>0</v>
      </c>
      <c r="I55" s="26">
        <f>ROUND(ROUND(H55,2)*ROUND(G55,2),2)</f>
      </c>
      <c r="O55">
        <f>(I55*21)/100</f>
      </c>
      <c r="P55" t="s">
        <v>12</v>
      </c>
    </row>
    <row r="56" spans="1:5" ht="38.25">
      <c r="A56" s="27" t="s">
        <v>40</v>
      </c>
      <c r="E56" s="28" t="s">
        <v>801</v>
      </c>
    </row>
    <row r="57" spans="1:5" ht="12.75">
      <c r="A57" s="29" t="s">
        <v>42</v>
      </c>
      <c r="E57" s="30" t="s">
        <v>802</v>
      </c>
    </row>
    <row r="58" spans="1:5" ht="76.5">
      <c r="A58" t="s">
        <v>44</v>
      </c>
      <c r="E58" s="28" t="s">
        <v>803</v>
      </c>
    </row>
    <row r="59" spans="1:16" ht="12.75">
      <c r="A59" s="19" t="s">
        <v>35</v>
      </c>
      <c r="B59" s="23" t="s">
        <v>92</v>
      </c>
      <c r="C59" s="23" t="s">
        <v>804</v>
      </c>
      <c r="D59" s="19" t="s">
        <v>37</v>
      </c>
      <c r="E59" s="24" t="s">
        <v>805</v>
      </c>
      <c r="F59" s="25" t="s">
        <v>192</v>
      </c>
      <c r="G59" s="26">
        <v>200</v>
      </c>
      <c r="H59" s="26">
        <v>0</v>
      </c>
      <c r="I59" s="26">
        <f>ROUND(ROUND(H59,2)*ROUND(G59,2),2)</f>
      </c>
      <c r="O59">
        <f>(I59*21)/100</f>
      </c>
      <c r="P59" t="s">
        <v>12</v>
      </c>
    </row>
    <row r="60" spans="1:5" ht="25.5">
      <c r="A60" s="27" t="s">
        <v>40</v>
      </c>
      <c r="E60" s="28" t="s">
        <v>806</v>
      </c>
    </row>
    <row r="61" spans="1:5" ht="12.75">
      <c r="A61" s="29" t="s">
        <v>42</v>
      </c>
      <c r="E61" s="30" t="s">
        <v>807</v>
      </c>
    </row>
    <row r="62" spans="1:5" ht="38.25">
      <c r="A62" t="s">
        <v>44</v>
      </c>
      <c r="E62" s="28" t="s">
        <v>808</v>
      </c>
    </row>
    <row r="63" spans="1:18" ht="12.75" customHeight="1">
      <c r="A63" s="5" t="s">
        <v>33</v>
      </c>
      <c r="B63" s="5"/>
      <c r="C63" s="33" t="s">
        <v>30</v>
      </c>
      <c r="D63" s="5"/>
      <c r="E63" s="21" t="s">
        <v>236</v>
      </c>
      <c r="F63" s="5"/>
      <c r="G63" s="5"/>
      <c r="H63" s="5"/>
      <c r="I63" s="34">
        <f>0+Q63</f>
      </c>
      <c r="O63">
        <f>0+R63</f>
      </c>
      <c r="Q63">
        <f>0+I64</f>
      </c>
      <c r="R63">
        <f>0+O64</f>
      </c>
    </row>
    <row r="64" spans="1:16" ht="12.75">
      <c r="A64" s="19" t="s">
        <v>35</v>
      </c>
      <c r="B64" s="23" t="s">
        <v>97</v>
      </c>
      <c r="C64" s="23" t="s">
        <v>809</v>
      </c>
      <c r="D64" s="19" t="s">
        <v>19</v>
      </c>
      <c r="E64" s="24" t="s">
        <v>810</v>
      </c>
      <c r="F64" s="25" t="s">
        <v>192</v>
      </c>
      <c r="G64" s="26">
        <v>200</v>
      </c>
      <c r="H64" s="26">
        <v>0</v>
      </c>
      <c r="I64" s="26">
        <f>ROUND(ROUND(H64,2)*ROUND(G64,2),2)</f>
      </c>
      <c r="O64">
        <f>(I64*21)/100</f>
      </c>
      <c r="P64" t="s">
        <v>12</v>
      </c>
    </row>
    <row r="65" spans="1:5" ht="25.5">
      <c r="A65" s="27" t="s">
        <v>40</v>
      </c>
      <c r="E65" s="28" t="s">
        <v>811</v>
      </c>
    </row>
    <row r="66" spans="1:5" ht="12.75">
      <c r="A66" s="29" t="s">
        <v>42</v>
      </c>
      <c r="E66" s="30" t="s">
        <v>37</v>
      </c>
    </row>
    <row r="67" spans="1:5" ht="25.5">
      <c r="A67" t="s">
        <v>44</v>
      </c>
      <c r="E67" s="28" t="s">
        <v>812</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4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813</v>
      </c>
      <c r="I3" s="35">
        <f>0+I8</f>
      </c>
      <c r="O3" t="s">
        <v>9</v>
      </c>
      <c r="P3" t="s">
        <v>12</v>
      </c>
    </row>
    <row r="4" spans="1:16" ht="15" customHeight="1">
      <c r="A4" t="s">
        <v>7</v>
      </c>
      <c r="B4" s="12" t="s">
        <v>8</v>
      </c>
      <c r="C4" s="13" t="s">
        <v>813</v>
      </c>
      <c r="D4" s="5"/>
      <c r="E4" s="14" t="s">
        <v>814</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30</v>
      </c>
      <c r="D8" s="15"/>
      <c r="E8" s="21" t="s">
        <v>236</v>
      </c>
      <c r="F8" s="15"/>
      <c r="G8" s="15"/>
      <c r="H8" s="15"/>
      <c r="I8" s="22">
        <f>0+Q8</f>
      </c>
      <c r="O8">
        <f>0+R8</f>
      </c>
      <c r="Q8">
        <f>0+I9+I13+I17+I21+I25+I29+I33+I37+I41</f>
      </c>
      <c r="R8">
        <f>0+O9+O13+O17+O21+O25+O29+O33+O37+O41</f>
      </c>
    </row>
    <row r="9" spans="1:16" ht="12.75">
      <c r="A9" s="19" t="s">
        <v>35</v>
      </c>
      <c r="B9" s="23" t="s">
        <v>19</v>
      </c>
      <c r="C9" s="23" t="s">
        <v>430</v>
      </c>
      <c r="D9" s="19" t="s">
        <v>37</v>
      </c>
      <c r="E9" s="24" t="s">
        <v>431</v>
      </c>
      <c r="F9" s="25" t="s">
        <v>142</v>
      </c>
      <c r="G9" s="26">
        <v>72</v>
      </c>
      <c r="H9" s="26">
        <v>0</v>
      </c>
      <c r="I9" s="26">
        <f>ROUND(ROUND(H9,2)*ROUND(G9,2),2)</f>
      </c>
      <c r="O9">
        <f>(I9*21)/100</f>
      </c>
      <c r="P9" t="s">
        <v>12</v>
      </c>
    </row>
    <row r="10" spans="1:5" ht="12.75">
      <c r="A10" s="27" t="s">
        <v>40</v>
      </c>
      <c r="E10" s="28" t="s">
        <v>815</v>
      </c>
    </row>
    <row r="11" spans="1:5" ht="63.75">
      <c r="A11" s="29" t="s">
        <v>42</v>
      </c>
      <c r="E11" s="30" t="s">
        <v>816</v>
      </c>
    </row>
    <row r="12" spans="1:5" ht="51">
      <c r="A12" t="s">
        <v>44</v>
      </c>
      <c r="E12" s="28" t="s">
        <v>434</v>
      </c>
    </row>
    <row r="13" spans="1:16" ht="25.5">
      <c r="A13" s="19" t="s">
        <v>35</v>
      </c>
      <c r="B13" s="23" t="s">
        <v>12</v>
      </c>
      <c r="C13" s="23" t="s">
        <v>817</v>
      </c>
      <c r="D13" s="19" t="s">
        <v>37</v>
      </c>
      <c r="E13" s="24" t="s">
        <v>818</v>
      </c>
      <c r="F13" s="25" t="s">
        <v>142</v>
      </c>
      <c r="G13" s="26">
        <v>97</v>
      </c>
      <c r="H13" s="26">
        <v>0</v>
      </c>
      <c r="I13" s="26">
        <f>ROUND(ROUND(H13,2)*ROUND(G13,2),2)</f>
      </c>
      <c r="O13">
        <f>(I13*21)/100</f>
      </c>
      <c r="P13" t="s">
        <v>12</v>
      </c>
    </row>
    <row r="14" spans="1:5" ht="12.75">
      <c r="A14" s="27" t="s">
        <v>40</v>
      </c>
      <c r="E14" s="28" t="s">
        <v>819</v>
      </c>
    </row>
    <row r="15" spans="1:5" ht="408">
      <c r="A15" s="29" t="s">
        <v>42</v>
      </c>
      <c r="E15" s="30" t="s">
        <v>820</v>
      </c>
    </row>
    <row r="16" spans="1:5" ht="25.5">
      <c r="A16" t="s">
        <v>44</v>
      </c>
      <c r="E16" s="28" t="s">
        <v>714</v>
      </c>
    </row>
    <row r="17" spans="1:16" ht="25.5">
      <c r="A17" s="19" t="s">
        <v>35</v>
      </c>
      <c r="B17" s="23" t="s">
        <v>13</v>
      </c>
      <c r="C17" s="23" t="s">
        <v>821</v>
      </c>
      <c r="D17" s="19" t="s">
        <v>37</v>
      </c>
      <c r="E17" s="24" t="s">
        <v>822</v>
      </c>
      <c r="F17" s="25" t="s">
        <v>142</v>
      </c>
      <c r="G17" s="26">
        <v>125</v>
      </c>
      <c r="H17" s="26">
        <v>0</v>
      </c>
      <c r="I17" s="26">
        <f>ROUND(ROUND(H17,2)*ROUND(G17,2),2)</f>
      </c>
      <c r="O17">
        <f>(I17*21)/100</f>
      </c>
      <c r="P17" t="s">
        <v>12</v>
      </c>
    </row>
    <row r="18" spans="1:5" ht="12.75">
      <c r="A18" s="27" t="s">
        <v>40</v>
      </c>
      <c r="E18" s="28" t="s">
        <v>37</v>
      </c>
    </row>
    <row r="19" spans="1:5" ht="409.5">
      <c r="A19" s="29" t="s">
        <v>42</v>
      </c>
      <c r="E19" s="30" t="s">
        <v>823</v>
      </c>
    </row>
    <row r="20" spans="1:5" ht="25.5">
      <c r="A20" t="s">
        <v>44</v>
      </c>
      <c r="E20" s="28" t="s">
        <v>824</v>
      </c>
    </row>
    <row r="21" spans="1:16" ht="25.5">
      <c r="A21" s="19" t="s">
        <v>35</v>
      </c>
      <c r="B21" s="23" t="s">
        <v>23</v>
      </c>
      <c r="C21" s="23" t="s">
        <v>825</v>
      </c>
      <c r="D21" s="19" t="s">
        <v>37</v>
      </c>
      <c r="E21" s="24" t="s">
        <v>826</v>
      </c>
      <c r="F21" s="25" t="s">
        <v>142</v>
      </c>
      <c r="G21" s="26">
        <v>2</v>
      </c>
      <c r="H21" s="26">
        <v>0</v>
      </c>
      <c r="I21" s="26">
        <f>ROUND(ROUND(H21,2)*ROUND(G21,2),2)</f>
      </c>
      <c r="O21">
        <f>(I21*21)/100</f>
      </c>
      <c r="P21" t="s">
        <v>12</v>
      </c>
    </row>
    <row r="22" spans="1:5" ht="12.75">
      <c r="A22" s="27" t="s">
        <v>40</v>
      </c>
      <c r="E22" s="28" t="s">
        <v>37</v>
      </c>
    </row>
    <row r="23" spans="1:5" ht="12.75">
      <c r="A23" s="29" t="s">
        <v>42</v>
      </c>
      <c r="E23" s="30" t="s">
        <v>827</v>
      </c>
    </row>
    <row r="24" spans="1:5" ht="25.5">
      <c r="A24" t="s">
        <v>44</v>
      </c>
      <c r="E24" s="28" t="s">
        <v>824</v>
      </c>
    </row>
    <row r="25" spans="1:16" ht="25.5">
      <c r="A25" s="19" t="s">
        <v>35</v>
      </c>
      <c r="B25" s="23" t="s">
        <v>25</v>
      </c>
      <c r="C25" s="23" t="s">
        <v>662</v>
      </c>
      <c r="D25" s="19" t="s">
        <v>37</v>
      </c>
      <c r="E25" s="24" t="s">
        <v>663</v>
      </c>
      <c r="F25" s="25" t="s">
        <v>142</v>
      </c>
      <c r="G25" s="26">
        <v>98</v>
      </c>
      <c r="H25" s="26">
        <v>0</v>
      </c>
      <c r="I25" s="26">
        <f>ROUND(ROUND(H25,2)*ROUND(G25,2),2)</f>
      </c>
      <c r="O25">
        <f>(I25*21)/100</f>
      </c>
      <c r="P25" t="s">
        <v>12</v>
      </c>
    </row>
    <row r="26" spans="1:5" ht="12.75">
      <c r="A26" s="27" t="s">
        <v>40</v>
      </c>
      <c r="E26" s="28" t="s">
        <v>37</v>
      </c>
    </row>
    <row r="27" spans="1:5" ht="318.75">
      <c r="A27" s="29" t="s">
        <v>42</v>
      </c>
      <c r="E27" s="30" t="s">
        <v>828</v>
      </c>
    </row>
    <row r="28" spans="1:5" ht="25.5">
      <c r="A28" t="s">
        <v>44</v>
      </c>
      <c r="E28" s="28" t="s">
        <v>666</v>
      </c>
    </row>
    <row r="29" spans="1:16" ht="12.75">
      <c r="A29" s="19" t="s">
        <v>35</v>
      </c>
      <c r="B29" s="23" t="s">
        <v>27</v>
      </c>
      <c r="C29" s="23" t="s">
        <v>829</v>
      </c>
      <c r="D29" s="19" t="s">
        <v>37</v>
      </c>
      <c r="E29" s="24" t="s">
        <v>830</v>
      </c>
      <c r="F29" s="25" t="s">
        <v>142</v>
      </c>
      <c r="G29" s="26">
        <v>73</v>
      </c>
      <c r="H29" s="26">
        <v>0</v>
      </c>
      <c r="I29" s="26">
        <f>ROUND(ROUND(H29,2)*ROUND(G29,2),2)</f>
      </c>
      <c r="O29">
        <f>(I29*21)/100</f>
      </c>
      <c r="P29" t="s">
        <v>12</v>
      </c>
    </row>
    <row r="30" spans="1:5" ht="12.75">
      <c r="A30" s="27" t="s">
        <v>40</v>
      </c>
      <c r="E30" s="28" t="s">
        <v>831</v>
      </c>
    </row>
    <row r="31" spans="1:5" ht="280.5">
      <c r="A31" s="29" t="s">
        <v>42</v>
      </c>
      <c r="E31" s="30" t="s">
        <v>832</v>
      </c>
    </row>
    <row r="32" spans="1:5" ht="25.5">
      <c r="A32" t="s">
        <v>44</v>
      </c>
      <c r="E32" s="28" t="s">
        <v>714</v>
      </c>
    </row>
    <row r="33" spans="1:16" ht="25.5">
      <c r="A33" s="19" t="s">
        <v>35</v>
      </c>
      <c r="B33" s="23" t="s">
        <v>69</v>
      </c>
      <c r="C33" s="23" t="s">
        <v>833</v>
      </c>
      <c r="D33" s="19" t="s">
        <v>37</v>
      </c>
      <c r="E33" s="24" t="s">
        <v>834</v>
      </c>
      <c r="F33" s="25" t="s">
        <v>128</v>
      </c>
      <c r="G33" s="26">
        <v>803.85</v>
      </c>
      <c r="H33" s="26">
        <v>0</v>
      </c>
      <c r="I33" s="26">
        <f>ROUND(ROUND(H33,2)*ROUND(G33,2),2)</f>
      </c>
      <c r="O33">
        <f>(I33*21)/100</f>
      </c>
      <c r="P33" t="s">
        <v>12</v>
      </c>
    </row>
    <row r="34" spans="1:5" ht="12.75">
      <c r="A34" s="27" t="s">
        <v>40</v>
      </c>
      <c r="E34" s="28" t="s">
        <v>37</v>
      </c>
    </row>
    <row r="35" spans="1:5" ht="140.25">
      <c r="A35" s="29" t="s">
        <v>42</v>
      </c>
      <c r="E35" s="30" t="s">
        <v>835</v>
      </c>
    </row>
    <row r="36" spans="1:5" ht="38.25">
      <c r="A36" t="s">
        <v>44</v>
      </c>
      <c r="E36" s="28" t="s">
        <v>836</v>
      </c>
    </row>
    <row r="37" spans="1:16" ht="25.5">
      <c r="A37" s="19" t="s">
        <v>35</v>
      </c>
      <c r="B37" s="23" t="s">
        <v>73</v>
      </c>
      <c r="C37" s="23" t="s">
        <v>837</v>
      </c>
      <c r="D37" s="19" t="s">
        <v>37</v>
      </c>
      <c r="E37" s="24" t="s">
        <v>838</v>
      </c>
      <c r="F37" s="25" t="s">
        <v>128</v>
      </c>
      <c r="G37" s="26">
        <v>802.57</v>
      </c>
      <c r="H37" s="26">
        <v>0</v>
      </c>
      <c r="I37" s="26">
        <f>ROUND(ROUND(H37,2)*ROUND(G37,2),2)</f>
      </c>
      <c r="O37">
        <f>(I37*21)/100</f>
      </c>
      <c r="P37" t="s">
        <v>12</v>
      </c>
    </row>
    <row r="38" spans="1:5" ht="12.75">
      <c r="A38" s="27" t="s">
        <v>40</v>
      </c>
      <c r="E38" s="28" t="s">
        <v>37</v>
      </c>
    </row>
    <row r="39" spans="1:5" ht="25.5">
      <c r="A39" s="29" t="s">
        <v>42</v>
      </c>
      <c r="E39" s="30" t="s">
        <v>839</v>
      </c>
    </row>
    <row r="40" spans="1:5" ht="38.25">
      <c r="A40" t="s">
        <v>44</v>
      </c>
      <c r="E40" s="28" t="s">
        <v>836</v>
      </c>
    </row>
    <row r="41" spans="1:16" ht="12.75">
      <c r="A41" s="19" t="s">
        <v>35</v>
      </c>
      <c r="B41" s="23" t="s">
        <v>30</v>
      </c>
      <c r="C41" s="23" t="s">
        <v>840</v>
      </c>
      <c r="D41" s="19" t="s">
        <v>37</v>
      </c>
      <c r="E41" s="24" t="s">
        <v>841</v>
      </c>
      <c r="F41" s="25" t="s">
        <v>142</v>
      </c>
      <c r="G41" s="26">
        <v>12</v>
      </c>
      <c r="H41" s="26">
        <v>0</v>
      </c>
      <c r="I41" s="26">
        <f>ROUND(ROUND(H41,2)*ROUND(G41,2),2)</f>
      </c>
      <c r="O41">
        <f>(I41*21)/100</f>
      </c>
      <c r="P41" t="s">
        <v>12</v>
      </c>
    </row>
    <row r="42" spans="1:5" ht="12.75">
      <c r="A42" s="27" t="s">
        <v>40</v>
      </c>
      <c r="E42" s="28" t="s">
        <v>842</v>
      </c>
    </row>
    <row r="43" spans="1:5" ht="51">
      <c r="A43" s="29" t="s">
        <v>42</v>
      </c>
      <c r="E43" s="30" t="s">
        <v>843</v>
      </c>
    </row>
    <row r="44" spans="1:5" ht="38.25">
      <c r="A44" t="s">
        <v>44</v>
      </c>
      <c r="E44" s="28" t="s">
        <v>844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32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0+O8+O25+O62+O99+O124+O177+O202+O219+O248+O269</f>
      </c>
      <c r="P2" t="s">
        <v>13</v>
      </c>
    </row>
    <row r="3" spans="1:16" ht="15" customHeight="1">
      <c r="A3" t="s">
        <v>1</v>
      </c>
      <c r="B3" s="8" t="s">
        <v>4</v>
      </c>
      <c r="C3" s="9" t="s">
        <v>5</v>
      </c>
      <c r="D3" s="1"/>
      <c r="E3" s="10" t="s">
        <v>6</v>
      </c>
      <c r="F3" s="1"/>
      <c r="G3" s="4"/>
      <c r="H3" s="3" t="s">
        <v>845</v>
      </c>
      <c r="I3" s="35">
        <f>0+I8+I25+I62+I99+I124+I177+I202+I219+I248+I269</f>
      </c>
      <c r="O3" t="s">
        <v>9</v>
      </c>
      <c r="P3" t="s">
        <v>12</v>
      </c>
    </row>
    <row r="4" spans="1:16" ht="15" customHeight="1">
      <c r="A4" t="s">
        <v>7</v>
      </c>
      <c r="B4" s="12" t="s">
        <v>8</v>
      </c>
      <c r="C4" s="13" t="s">
        <v>845</v>
      </c>
      <c r="D4" s="5"/>
      <c r="E4" s="14" t="s">
        <v>846</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0+I9+I13+I17+I21</f>
      </c>
      <c r="R8">
        <f>0+O9+O13+O17+O21</f>
      </c>
    </row>
    <row r="9" spans="1:16" ht="12.75">
      <c r="A9" s="19" t="s">
        <v>35</v>
      </c>
      <c r="B9" s="23" t="s">
        <v>19</v>
      </c>
      <c r="C9" s="23" t="s">
        <v>847</v>
      </c>
      <c r="D9" s="19" t="s">
        <v>37</v>
      </c>
      <c r="E9" s="24" t="s">
        <v>848</v>
      </c>
      <c r="F9" s="25" t="s">
        <v>53</v>
      </c>
      <c r="G9" s="26">
        <v>1</v>
      </c>
      <c r="H9" s="26">
        <v>0</v>
      </c>
      <c r="I9" s="26">
        <f>ROUND(ROUND(H9,2)*ROUND(G9,2),2)</f>
      </c>
      <c r="O9">
        <f>(I9*21)/100</f>
      </c>
      <c r="P9" t="s">
        <v>12</v>
      </c>
    </row>
    <row r="10" spans="1:5" ht="12.75">
      <c r="A10" s="27" t="s">
        <v>40</v>
      </c>
      <c r="E10" s="28" t="s">
        <v>849</v>
      </c>
    </row>
    <row r="11" spans="1:5" ht="25.5">
      <c r="A11" s="29" t="s">
        <v>42</v>
      </c>
      <c r="E11" s="30" t="s">
        <v>850</v>
      </c>
    </row>
    <row r="12" spans="1:5" ht="12.75">
      <c r="A12" t="s">
        <v>44</v>
      </c>
      <c r="E12" s="28" t="s">
        <v>63</v>
      </c>
    </row>
    <row r="13" spans="1:16" ht="12.75">
      <c r="A13" s="19" t="s">
        <v>35</v>
      </c>
      <c r="B13" s="23" t="s">
        <v>12</v>
      </c>
      <c r="C13" s="23" t="s">
        <v>851</v>
      </c>
      <c r="D13" s="19" t="s">
        <v>37</v>
      </c>
      <c r="E13" s="24" t="s">
        <v>852</v>
      </c>
      <c r="F13" s="25" t="s">
        <v>142</v>
      </c>
      <c r="G13" s="26">
        <v>2</v>
      </c>
      <c r="H13" s="26">
        <v>0</v>
      </c>
      <c r="I13" s="26">
        <f>ROUND(ROUND(H13,2)*ROUND(G13,2),2)</f>
      </c>
      <c r="O13">
        <f>(I13*21)/100</f>
      </c>
      <c r="P13" t="s">
        <v>12</v>
      </c>
    </row>
    <row r="14" spans="1:5" ht="63.75">
      <c r="A14" s="27" t="s">
        <v>40</v>
      </c>
      <c r="E14" s="28" t="s">
        <v>853</v>
      </c>
    </row>
    <row r="15" spans="1:5" ht="12.75">
      <c r="A15" s="29" t="s">
        <v>42</v>
      </c>
      <c r="E15" s="30" t="s">
        <v>37</v>
      </c>
    </row>
    <row r="16" spans="1:5" ht="89.25">
      <c r="A16" t="s">
        <v>44</v>
      </c>
      <c r="E16" s="28" t="s">
        <v>854</v>
      </c>
    </row>
    <row r="17" spans="1:16" ht="12.75">
      <c r="A17" s="19" t="s">
        <v>35</v>
      </c>
      <c r="B17" s="23" t="s">
        <v>13</v>
      </c>
      <c r="C17" s="23" t="s">
        <v>855</v>
      </c>
      <c r="D17" s="19" t="s">
        <v>37</v>
      </c>
      <c r="E17" s="24" t="s">
        <v>856</v>
      </c>
      <c r="F17" s="25" t="s">
        <v>142</v>
      </c>
      <c r="G17" s="26">
        <v>1</v>
      </c>
      <c r="H17" s="26">
        <v>0</v>
      </c>
      <c r="I17" s="26">
        <f>ROUND(ROUND(H17,2)*ROUND(G17,2),2)</f>
      </c>
      <c r="O17">
        <f>(I17*21)/100</f>
      </c>
      <c r="P17" t="s">
        <v>12</v>
      </c>
    </row>
    <row r="18" spans="1:5" ht="12.75">
      <c r="A18" s="27" t="s">
        <v>40</v>
      </c>
      <c r="E18" s="28" t="s">
        <v>857</v>
      </c>
    </row>
    <row r="19" spans="1:5" ht="12.75">
      <c r="A19" s="29" t="s">
        <v>42</v>
      </c>
      <c r="E19" s="30" t="s">
        <v>420</v>
      </c>
    </row>
    <row r="20" spans="1:5" ht="12.75">
      <c r="A20" t="s">
        <v>44</v>
      </c>
      <c r="E20" s="28" t="s">
        <v>63</v>
      </c>
    </row>
    <row r="21" spans="1:16" ht="12.75">
      <c r="A21" s="19" t="s">
        <v>35</v>
      </c>
      <c r="B21" s="23" t="s">
        <v>23</v>
      </c>
      <c r="C21" s="23" t="s">
        <v>858</v>
      </c>
      <c r="D21" s="19" t="s">
        <v>37</v>
      </c>
      <c r="E21" s="24" t="s">
        <v>859</v>
      </c>
      <c r="F21" s="25" t="s">
        <v>142</v>
      </c>
      <c r="G21" s="26">
        <v>1</v>
      </c>
      <c r="H21" s="26">
        <v>0</v>
      </c>
      <c r="I21" s="26">
        <f>ROUND(ROUND(H21,2)*ROUND(G21,2),2)</f>
      </c>
      <c r="O21">
        <f>(I21*21)/100</f>
      </c>
      <c r="P21" t="s">
        <v>12</v>
      </c>
    </row>
    <row r="22" spans="1:5" ht="12.75">
      <c r="A22" s="27" t="s">
        <v>40</v>
      </c>
      <c r="E22" s="28" t="s">
        <v>37</v>
      </c>
    </row>
    <row r="23" spans="1:5" ht="12.75">
      <c r="A23" s="29" t="s">
        <v>42</v>
      </c>
      <c r="E23" s="30" t="s">
        <v>420</v>
      </c>
    </row>
    <row r="24" spans="1:5" ht="51">
      <c r="A24" t="s">
        <v>44</v>
      </c>
      <c r="E24" s="28" t="s">
        <v>860</v>
      </c>
    </row>
    <row r="25" spans="1:18" ht="12.75" customHeight="1">
      <c r="A25" s="5" t="s">
        <v>33</v>
      </c>
      <c r="B25" s="5"/>
      <c r="C25" s="33" t="s">
        <v>19</v>
      </c>
      <c r="D25" s="5"/>
      <c r="E25" s="21" t="s">
        <v>111</v>
      </c>
      <c r="F25" s="5"/>
      <c r="G25" s="5"/>
      <c r="H25" s="5"/>
      <c r="I25" s="34">
        <f>0+Q25</f>
      </c>
      <c r="O25">
        <f>0+R25</f>
      </c>
      <c r="Q25">
        <f>0+I26+I30+I34+I38+I42+I46+I50+I54+I58</f>
      </c>
      <c r="R25">
        <f>0+O26+O30+O34+O38+O42+O46+O50+O54+O58</f>
      </c>
    </row>
    <row r="26" spans="1:16" ht="12.75">
      <c r="A26" s="19" t="s">
        <v>35</v>
      </c>
      <c r="B26" s="23" t="s">
        <v>25</v>
      </c>
      <c r="C26" s="23" t="s">
        <v>186</v>
      </c>
      <c r="D26" s="19" t="s">
        <v>37</v>
      </c>
      <c r="E26" s="24" t="s">
        <v>187</v>
      </c>
      <c r="F26" s="25" t="s">
        <v>39</v>
      </c>
      <c r="G26" s="26">
        <v>8.4</v>
      </c>
      <c r="H26" s="26">
        <v>0</v>
      </c>
      <c r="I26" s="26">
        <f>ROUND(ROUND(H26,2)*ROUND(G26,2),2)</f>
      </c>
      <c r="O26">
        <f>(I26*21)/100</f>
      </c>
      <c r="P26" t="s">
        <v>12</v>
      </c>
    </row>
    <row r="27" spans="1:5" ht="12.75">
      <c r="A27" s="27" t="s">
        <v>40</v>
      </c>
      <c r="E27" s="28" t="s">
        <v>861</v>
      </c>
    </row>
    <row r="28" spans="1:5" ht="38.25">
      <c r="A28" s="29" t="s">
        <v>42</v>
      </c>
      <c r="E28" s="30" t="s">
        <v>862</v>
      </c>
    </row>
    <row r="29" spans="1:5" ht="63.75">
      <c r="A29" t="s">
        <v>44</v>
      </c>
      <c r="E29" s="28" t="s">
        <v>167</v>
      </c>
    </row>
    <row r="30" spans="1:16" ht="12.75">
      <c r="A30" s="19" t="s">
        <v>35</v>
      </c>
      <c r="B30" s="23" t="s">
        <v>27</v>
      </c>
      <c r="C30" s="23" t="s">
        <v>863</v>
      </c>
      <c r="D30" s="19" t="s">
        <v>37</v>
      </c>
      <c r="E30" s="24" t="s">
        <v>864</v>
      </c>
      <c r="F30" s="25" t="s">
        <v>39</v>
      </c>
      <c r="G30" s="26">
        <v>21.23</v>
      </c>
      <c r="H30" s="26">
        <v>0</v>
      </c>
      <c r="I30" s="26">
        <f>ROUND(ROUND(H30,2)*ROUND(G30,2),2)</f>
      </c>
      <c r="O30">
        <f>(I30*21)/100</f>
      </c>
      <c r="P30" t="s">
        <v>12</v>
      </c>
    </row>
    <row r="31" spans="1:5" ht="51">
      <c r="A31" s="27" t="s">
        <v>40</v>
      </c>
      <c r="E31" s="28" t="s">
        <v>865</v>
      </c>
    </row>
    <row r="32" spans="1:5" ht="102">
      <c r="A32" s="29" t="s">
        <v>42</v>
      </c>
      <c r="E32" s="30" t="s">
        <v>866</v>
      </c>
    </row>
    <row r="33" spans="1:5" ht="76.5">
      <c r="A33" t="s">
        <v>44</v>
      </c>
      <c r="E33" s="28" t="s">
        <v>867</v>
      </c>
    </row>
    <row r="34" spans="1:16" ht="12.75">
      <c r="A34" s="19" t="s">
        <v>35</v>
      </c>
      <c r="B34" s="23" t="s">
        <v>69</v>
      </c>
      <c r="C34" s="23" t="s">
        <v>868</v>
      </c>
      <c r="D34" s="19" t="s">
        <v>37</v>
      </c>
      <c r="E34" s="24" t="s">
        <v>869</v>
      </c>
      <c r="F34" s="25" t="s">
        <v>870</v>
      </c>
      <c r="G34" s="26">
        <v>336</v>
      </c>
      <c r="H34" s="26">
        <v>0</v>
      </c>
      <c r="I34" s="26">
        <f>ROUND(ROUND(H34,2)*ROUND(G34,2),2)</f>
      </c>
      <c r="O34">
        <f>(I34*21)/100</f>
      </c>
      <c r="P34" t="s">
        <v>12</v>
      </c>
    </row>
    <row r="35" spans="1:5" ht="12.75">
      <c r="A35" s="27" t="s">
        <v>40</v>
      </c>
      <c r="E35" s="28" t="s">
        <v>871</v>
      </c>
    </row>
    <row r="36" spans="1:5" ht="12.75">
      <c r="A36" s="29" t="s">
        <v>42</v>
      </c>
      <c r="E36" s="30" t="s">
        <v>872</v>
      </c>
    </row>
    <row r="37" spans="1:5" ht="38.25">
      <c r="A37" t="s">
        <v>44</v>
      </c>
      <c r="E37" s="28" t="s">
        <v>873</v>
      </c>
    </row>
    <row r="38" spans="1:16" ht="12.75">
      <c r="A38" s="19" t="s">
        <v>35</v>
      </c>
      <c r="B38" s="23" t="s">
        <v>73</v>
      </c>
      <c r="C38" s="23" t="s">
        <v>874</v>
      </c>
      <c r="D38" s="19" t="s">
        <v>37</v>
      </c>
      <c r="E38" s="24" t="s">
        <v>875</v>
      </c>
      <c r="F38" s="25" t="s">
        <v>192</v>
      </c>
      <c r="G38" s="26">
        <v>55</v>
      </c>
      <c r="H38" s="26">
        <v>0</v>
      </c>
      <c r="I38" s="26">
        <f>ROUND(ROUND(H38,2)*ROUND(G38,2),2)</f>
      </c>
      <c r="O38">
        <f>(I38*21)/100</f>
      </c>
      <c r="P38" t="s">
        <v>12</v>
      </c>
    </row>
    <row r="39" spans="1:5" ht="51">
      <c r="A39" s="27" t="s">
        <v>40</v>
      </c>
      <c r="E39" s="28" t="s">
        <v>876</v>
      </c>
    </row>
    <row r="40" spans="1:5" ht="12.75">
      <c r="A40" s="29" t="s">
        <v>42</v>
      </c>
      <c r="E40" s="30" t="s">
        <v>877</v>
      </c>
    </row>
    <row r="41" spans="1:5" ht="38.25">
      <c r="A41" t="s">
        <v>44</v>
      </c>
      <c r="E41" s="28" t="s">
        <v>878</v>
      </c>
    </row>
    <row r="42" spans="1:16" ht="12.75">
      <c r="A42" s="19" t="s">
        <v>35</v>
      </c>
      <c r="B42" s="23" t="s">
        <v>30</v>
      </c>
      <c r="C42" s="23" t="s">
        <v>879</v>
      </c>
      <c r="D42" s="19" t="s">
        <v>37</v>
      </c>
      <c r="E42" s="24" t="s">
        <v>880</v>
      </c>
      <c r="F42" s="25" t="s">
        <v>39</v>
      </c>
      <c r="G42" s="26">
        <v>99.29</v>
      </c>
      <c r="H42" s="26">
        <v>0</v>
      </c>
      <c r="I42" s="26">
        <f>ROUND(ROUND(H42,2)*ROUND(G42,2),2)</f>
      </c>
      <c r="O42">
        <f>(I42*21)/100</f>
      </c>
      <c r="P42" t="s">
        <v>12</v>
      </c>
    </row>
    <row r="43" spans="1:5" ht="38.25">
      <c r="A43" s="27" t="s">
        <v>40</v>
      </c>
      <c r="E43" s="28" t="s">
        <v>881</v>
      </c>
    </row>
    <row r="44" spans="1:5" ht="63.75">
      <c r="A44" s="29" t="s">
        <v>42</v>
      </c>
      <c r="E44" s="30" t="s">
        <v>882</v>
      </c>
    </row>
    <row r="45" spans="1:5" ht="369.75">
      <c r="A45" t="s">
        <v>44</v>
      </c>
      <c r="E45" s="28" t="s">
        <v>216</v>
      </c>
    </row>
    <row r="46" spans="1:16" ht="12.75">
      <c r="A46" s="19" t="s">
        <v>35</v>
      </c>
      <c r="B46" s="23" t="s">
        <v>32</v>
      </c>
      <c r="C46" s="23" t="s">
        <v>113</v>
      </c>
      <c r="D46" s="19" t="s">
        <v>37</v>
      </c>
      <c r="E46" s="24" t="s">
        <v>114</v>
      </c>
      <c r="F46" s="25" t="s">
        <v>39</v>
      </c>
      <c r="G46" s="26">
        <v>45.4</v>
      </c>
      <c r="H46" s="26">
        <v>0</v>
      </c>
      <c r="I46" s="26">
        <f>ROUND(ROUND(H46,2)*ROUND(G46,2),2)</f>
      </c>
      <c r="O46">
        <f>(I46*21)/100</f>
      </c>
      <c r="P46" t="s">
        <v>12</v>
      </c>
    </row>
    <row r="47" spans="1:5" ht="12.75">
      <c r="A47" s="27" t="s">
        <v>40</v>
      </c>
      <c r="E47" s="28" t="s">
        <v>883</v>
      </c>
    </row>
    <row r="48" spans="1:5" ht="12.75">
      <c r="A48" s="29" t="s">
        <v>42</v>
      </c>
      <c r="E48" s="30" t="s">
        <v>884</v>
      </c>
    </row>
    <row r="49" spans="1:5" ht="306">
      <c r="A49" t="s">
        <v>44</v>
      </c>
      <c r="E49" s="28" t="s">
        <v>117</v>
      </c>
    </row>
    <row r="50" spans="1:16" ht="12.75">
      <c r="A50" s="19" t="s">
        <v>35</v>
      </c>
      <c r="B50" s="23" t="s">
        <v>84</v>
      </c>
      <c r="C50" s="23" t="s">
        <v>885</v>
      </c>
      <c r="D50" s="19" t="s">
        <v>37</v>
      </c>
      <c r="E50" s="24" t="s">
        <v>886</v>
      </c>
      <c r="F50" s="25" t="s">
        <v>39</v>
      </c>
      <c r="G50" s="26">
        <v>73.43</v>
      </c>
      <c r="H50" s="26">
        <v>0</v>
      </c>
      <c r="I50" s="26">
        <f>ROUND(ROUND(H50,2)*ROUND(G50,2),2)</f>
      </c>
      <c r="O50">
        <f>(I50*21)/100</f>
      </c>
      <c r="P50" t="s">
        <v>12</v>
      </c>
    </row>
    <row r="51" spans="1:5" ht="25.5">
      <c r="A51" s="27" t="s">
        <v>40</v>
      </c>
      <c r="E51" s="28" t="s">
        <v>887</v>
      </c>
    </row>
    <row r="52" spans="1:5" ht="165.75">
      <c r="A52" s="29" t="s">
        <v>42</v>
      </c>
      <c r="E52" s="30" t="s">
        <v>888</v>
      </c>
    </row>
    <row r="53" spans="1:5" ht="318.75">
      <c r="A53" t="s">
        <v>44</v>
      </c>
      <c r="E53" s="28" t="s">
        <v>281</v>
      </c>
    </row>
    <row r="54" spans="1:16" ht="12.75">
      <c r="A54" s="19" t="s">
        <v>35</v>
      </c>
      <c r="B54" s="23" t="s">
        <v>88</v>
      </c>
      <c r="C54" s="23" t="s">
        <v>119</v>
      </c>
      <c r="D54" s="19" t="s">
        <v>37</v>
      </c>
      <c r="E54" s="24" t="s">
        <v>120</v>
      </c>
      <c r="F54" s="25" t="s">
        <v>39</v>
      </c>
      <c r="G54" s="26">
        <v>172.7</v>
      </c>
      <c r="H54" s="26">
        <v>0</v>
      </c>
      <c r="I54" s="26">
        <f>ROUND(ROUND(H54,2)*ROUND(G54,2),2)</f>
      </c>
      <c r="O54">
        <f>(I54*21)/100</f>
      </c>
      <c r="P54" t="s">
        <v>12</v>
      </c>
    </row>
    <row r="55" spans="1:5" ht="12.75">
      <c r="A55" s="27" t="s">
        <v>40</v>
      </c>
      <c r="E55" s="28" t="s">
        <v>889</v>
      </c>
    </row>
    <row r="56" spans="1:5" ht="51">
      <c r="A56" s="29" t="s">
        <v>42</v>
      </c>
      <c r="E56" s="30" t="s">
        <v>890</v>
      </c>
    </row>
    <row r="57" spans="1:5" ht="191.25">
      <c r="A57" t="s">
        <v>44</v>
      </c>
      <c r="E57" s="28" t="s">
        <v>123</v>
      </c>
    </row>
    <row r="58" spans="1:16" ht="12.75">
      <c r="A58" s="19" t="s">
        <v>35</v>
      </c>
      <c r="B58" s="23" t="s">
        <v>92</v>
      </c>
      <c r="C58" s="23" t="s">
        <v>305</v>
      </c>
      <c r="D58" s="19" t="s">
        <v>37</v>
      </c>
      <c r="E58" s="24" t="s">
        <v>306</v>
      </c>
      <c r="F58" s="25" t="s">
        <v>39</v>
      </c>
      <c r="G58" s="26">
        <v>45.38</v>
      </c>
      <c r="H58" s="26">
        <v>0</v>
      </c>
      <c r="I58" s="26">
        <f>ROUND(ROUND(H58,2)*ROUND(G58,2),2)</f>
      </c>
      <c r="O58">
        <f>(I58*21)/100</f>
      </c>
      <c r="P58" t="s">
        <v>12</v>
      </c>
    </row>
    <row r="59" spans="1:5" ht="38.25">
      <c r="A59" s="27" t="s">
        <v>40</v>
      </c>
      <c r="E59" s="28" t="s">
        <v>891</v>
      </c>
    </row>
    <row r="60" spans="1:5" ht="89.25">
      <c r="A60" s="29" t="s">
        <v>42</v>
      </c>
      <c r="E60" s="30" t="s">
        <v>892</v>
      </c>
    </row>
    <row r="61" spans="1:5" ht="229.5">
      <c r="A61" t="s">
        <v>44</v>
      </c>
      <c r="E61" s="28" t="s">
        <v>309</v>
      </c>
    </row>
    <row r="62" spans="1:18" ht="12.75" customHeight="1">
      <c r="A62" s="5" t="s">
        <v>33</v>
      </c>
      <c r="B62" s="5"/>
      <c r="C62" s="33" t="s">
        <v>12</v>
      </c>
      <c r="D62" s="5"/>
      <c r="E62" s="21" t="s">
        <v>320</v>
      </c>
      <c r="F62" s="5"/>
      <c r="G62" s="5"/>
      <c r="H62" s="5"/>
      <c r="I62" s="34">
        <f>0+Q62</f>
      </c>
      <c r="O62">
        <f>0+R62</f>
      </c>
      <c r="Q62">
        <f>0+I63+I67+I71+I75+I79+I83+I87+I91+I95</f>
      </c>
      <c r="R62">
        <f>0+O63+O67+O71+O75+O79+O83+O87+O91+O95</f>
      </c>
    </row>
    <row r="63" spans="1:16" ht="12.75">
      <c r="A63" s="19" t="s">
        <v>35</v>
      </c>
      <c r="B63" s="23" t="s">
        <v>97</v>
      </c>
      <c r="C63" s="23" t="s">
        <v>893</v>
      </c>
      <c r="D63" s="19" t="s">
        <v>37</v>
      </c>
      <c r="E63" s="24" t="s">
        <v>894</v>
      </c>
      <c r="F63" s="25" t="s">
        <v>39</v>
      </c>
      <c r="G63" s="26">
        <v>5.63</v>
      </c>
      <c r="H63" s="26">
        <v>0</v>
      </c>
      <c r="I63" s="26">
        <f>ROUND(ROUND(H63,2)*ROUND(G63,2),2)</f>
      </c>
      <c r="O63">
        <f>(I63*21)/100</f>
      </c>
      <c r="P63" t="s">
        <v>12</v>
      </c>
    </row>
    <row r="64" spans="1:5" ht="25.5">
      <c r="A64" s="27" t="s">
        <v>40</v>
      </c>
      <c r="E64" s="28" t="s">
        <v>895</v>
      </c>
    </row>
    <row r="65" spans="1:5" ht="25.5">
      <c r="A65" s="29" t="s">
        <v>42</v>
      </c>
      <c r="E65" s="30" t="s">
        <v>896</v>
      </c>
    </row>
    <row r="66" spans="1:5" ht="51">
      <c r="A66" t="s">
        <v>44</v>
      </c>
      <c r="E66" s="28" t="s">
        <v>897</v>
      </c>
    </row>
    <row r="67" spans="1:16" ht="12.75">
      <c r="A67" s="19" t="s">
        <v>35</v>
      </c>
      <c r="B67" s="23" t="s">
        <v>101</v>
      </c>
      <c r="C67" s="23" t="s">
        <v>898</v>
      </c>
      <c r="D67" s="19" t="s">
        <v>37</v>
      </c>
      <c r="E67" s="24" t="s">
        <v>899</v>
      </c>
      <c r="F67" s="25" t="s">
        <v>39</v>
      </c>
      <c r="G67" s="26">
        <v>0.16</v>
      </c>
      <c r="H67" s="26">
        <v>0</v>
      </c>
      <c r="I67" s="26">
        <f>ROUND(ROUND(H67,2)*ROUND(G67,2),2)</f>
      </c>
      <c r="O67">
        <f>(I67*21)/100</f>
      </c>
      <c r="P67" t="s">
        <v>12</v>
      </c>
    </row>
    <row r="68" spans="1:5" ht="25.5">
      <c r="A68" s="27" t="s">
        <v>40</v>
      </c>
      <c r="E68" s="28" t="s">
        <v>900</v>
      </c>
    </row>
    <row r="69" spans="1:5" ht="76.5">
      <c r="A69" s="29" t="s">
        <v>42</v>
      </c>
      <c r="E69" s="30" t="s">
        <v>901</v>
      </c>
    </row>
    <row r="70" spans="1:5" ht="51">
      <c r="A70" t="s">
        <v>44</v>
      </c>
      <c r="E70" s="28" t="s">
        <v>897</v>
      </c>
    </row>
    <row r="71" spans="1:16" ht="12.75">
      <c r="A71" s="19" t="s">
        <v>35</v>
      </c>
      <c r="B71" s="23" t="s">
        <v>106</v>
      </c>
      <c r="C71" s="23" t="s">
        <v>902</v>
      </c>
      <c r="D71" s="19" t="s">
        <v>37</v>
      </c>
      <c r="E71" s="24" t="s">
        <v>903</v>
      </c>
      <c r="F71" s="25" t="s">
        <v>192</v>
      </c>
      <c r="G71" s="26">
        <v>60</v>
      </c>
      <c r="H71" s="26">
        <v>0</v>
      </c>
      <c r="I71" s="26">
        <f>ROUND(ROUND(H71,2)*ROUND(G71,2),2)</f>
      </c>
      <c r="O71">
        <f>(I71*21)/100</f>
      </c>
      <c r="P71" t="s">
        <v>12</v>
      </c>
    </row>
    <row r="72" spans="1:5" ht="63.75">
      <c r="A72" s="27" t="s">
        <v>40</v>
      </c>
      <c r="E72" s="28" t="s">
        <v>904</v>
      </c>
    </row>
    <row r="73" spans="1:5" ht="63.75">
      <c r="A73" s="29" t="s">
        <v>42</v>
      </c>
      <c r="E73" s="30" t="s">
        <v>905</v>
      </c>
    </row>
    <row r="74" spans="1:5" ht="51">
      <c r="A74" t="s">
        <v>44</v>
      </c>
      <c r="E74" s="28" t="s">
        <v>906</v>
      </c>
    </row>
    <row r="75" spans="1:16" ht="25.5">
      <c r="A75" s="19" t="s">
        <v>35</v>
      </c>
      <c r="B75" s="23" t="s">
        <v>112</v>
      </c>
      <c r="C75" s="23" t="s">
        <v>907</v>
      </c>
      <c r="D75" s="19" t="s">
        <v>37</v>
      </c>
      <c r="E75" s="24" t="s">
        <v>908</v>
      </c>
      <c r="F75" s="25" t="s">
        <v>192</v>
      </c>
      <c r="G75" s="26">
        <v>45</v>
      </c>
      <c r="H75" s="26">
        <v>0</v>
      </c>
      <c r="I75" s="26">
        <f>ROUND(ROUND(H75,2)*ROUND(G75,2),2)</f>
      </c>
      <c r="O75">
        <f>(I75*21)/100</f>
      </c>
      <c r="P75" t="s">
        <v>12</v>
      </c>
    </row>
    <row r="76" spans="1:5" ht="25.5">
      <c r="A76" s="27" t="s">
        <v>40</v>
      </c>
      <c r="E76" s="28" t="s">
        <v>909</v>
      </c>
    </row>
    <row r="77" spans="1:5" ht="89.25">
      <c r="A77" s="29" t="s">
        <v>42</v>
      </c>
      <c r="E77" s="30" t="s">
        <v>910</v>
      </c>
    </row>
    <row r="78" spans="1:5" ht="63.75">
      <c r="A78" t="s">
        <v>44</v>
      </c>
      <c r="E78" s="28" t="s">
        <v>911</v>
      </c>
    </row>
    <row r="79" spans="1:16" ht="25.5">
      <c r="A79" s="19" t="s">
        <v>35</v>
      </c>
      <c r="B79" s="23" t="s">
        <v>118</v>
      </c>
      <c r="C79" s="23" t="s">
        <v>912</v>
      </c>
      <c r="D79" s="19" t="s">
        <v>37</v>
      </c>
      <c r="E79" s="24" t="s">
        <v>913</v>
      </c>
      <c r="F79" s="25" t="s">
        <v>192</v>
      </c>
      <c r="G79" s="26">
        <v>21</v>
      </c>
      <c r="H79" s="26">
        <v>0</v>
      </c>
      <c r="I79" s="26">
        <f>ROUND(ROUND(H79,2)*ROUND(G79,2),2)</f>
      </c>
      <c r="O79">
        <f>(I79*21)/100</f>
      </c>
      <c r="P79" t="s">
        <v>12</v>
      </c>
    </row>
    <row r="80" spans="1:5" ht="12.75">
      <c r="A80" s="27" t="s">
        <v>40</v>
      </c>
      <c r="E80" s="28" t="s">
        <v>914</v>
      </c>
    </row>
    <row r="81" spans="1:5" ht="102">
      <c r="A81" s="29" t="s">
        <v>42</v>
      </c>
      <c r="E81" s="30" t="s">
        <v>915</v>
      </c>
    </row>
    <row r="82" spans="1:5" ht="63.75">
      <c r="A82" t="s">
        <v>44</v>
      </c>
      <c r="E82" s="28" t="s">
        <v>911</v>
      </c>
    </row>
    <row r="83" spans="1:16" ht="12.75">
      <c r="A83" s="19" t="s">
        <v>35</v>
      </c>
      <c r="B83" s="23" t="s">
        <v>173</v>
      </c>
      <c r="C83" s="23" t="s">
        <v>916</v>
      </c>
      <c r="D83" s="19" t="s">
        <v>37</v>
      </c>
      <c r="E83" s="24" t="s">
        <v>917</v>
      </c>
      <c r="F83" s="25" t="s">
        <v>39</v>
      </c>
      <c r="G83" s="26">
        <v>5.42</v>
      </c>
      <c r="H83" s="26">
        <v>0</v>
      </c>
      <c r="I83" s="26">
        <f>ROUND(ROUND(H83,2)*ROUND(G83,2),2)</f>
      </c>
      <c r="O83">
        <f>(I83*21)/100</f>
      </c>
      <c r="P83" t="s">
        <v>12</v>
      </c>
    </row>
    <row r="84" spans="1:5" ht="38.25">
      <c r="A84" s="27" t="s">
        <v>40</v>
      </c>
      <c r="E84" s="28" t="s">
        <v>918</v>
      </c>
    </row>
    <row r="85" spans="1:5" ht="38.25">
      <c r="A85" s="29" t="s">
        <v>42</v>
      </c>
      <c r="E85" s="30" t="s">
        <v>919</v>
      </c>
    </row>
    <row r="86" spans="1:5" ht="369.75">
      <c r="A86" t="s">
        <v>44</v>
      </c>
      <c r="E86" s="28" t="s">
        <v>920</v>
      </c>
    </row>
    <row r="87" spans="1:16" ht="12.75">
      <c r="A87" s="19" t="s">
        <v>35</v>
      </c>
      <c r="B87" s="23" t="s">
        <v>177</v>
      </c>
      <c r="C87" s="23" t="s">
        <v>921</v>
      </c>
      <c r="D87" s="19" t="s">
        <v>37</v>
      </c>
      <c r="E87" s="24" t="s">
        <v>922</v>
      </c>
      <c r="F87" s="25" t="s">
        <v>923</v>
      </c>
      <c r="G87" s="26">
        <v>0.56</v>
      </c>
      <c r="H87" s="26">
        <v>0</v>
      </c>
      <c r="I87" s="26">
        <f>ROUND(ROUND(H87,2)*ROUND(G87,2),2)</f>
      </c>
      <c r="O87">
        <f>(I87*21)/100</f>
      </c>
      <c r="P87" t="s">
        <v>12</v>
      </c>
    </row>
    <row r="88" spans="1:5" ht="12.75">
      <c r="A88" s="27" t="s">
        <v>40</v>
      </c>
      <c r="E88" s="28" t="s">
        <v>924</v>
      </c>
    </row>
    <row r="89" spans="1:5" ht="25.5">
      <c r="A89" s="29" t="s">
        <v>42</v>
      </c>
      <c r="E89" s="30" t="s">
        <v>925</v>
      </c>
    </row>
    <row r="90" spans="1:5" ht="267.75">
      <c r="A90" t="s">
        <v>44</v>
      </c>
      <c r="E90" s="28" t="s">
        <v>926</v>
      </c>
    </row>
    <row r="91" spans="1:16" ht="25.5">
      <c r="A91" s="19" t="s">
        <v>35</v>
      </c>
      <c r="B91" s="23" t="s">
        <v>179</v>
      </c>
      <c r="C91" s="23" t="s">
        <v>927</v>
      </c>
      <c r="D91" s="19" t="s">
        <v>37</v>
      </c>
      <c r="E91" s="24" t="s">
        <v>928</v>
      </c>
      <c r="F91" s="25" t="s">
        <v>142</v>
      </c>
      <c r="G91" s="26">
        <v>511</v>
      </c>
      <c r="H91" s="26">
        <v>0</v>
      </c>
      <c r="I91" s="26">
        <f>ROUND(ROUND(H91,2)*ROUND(G91,2),2)</f>
      </c>
      <c r="O91">
        <f>(I91*21)/100</f>
      </c>
      <c r="P91" t="s">
        <v>12</v>
      </c>
    </row>
    <row r="92" spans="1:5" ht="12.75">
      <c r="A92" s="27" t="s">
        <v>40</v>
      </c>
      <c r="E92" s="28" t="s">
        <v>929</v>
      </c>
    </row>
    <row r="93" spans="1:5" ht="127.5">
      <c r="A93" s="29" t="s">
        <v>42</v>
      </c>
      <c r="E93" s="30" t="s">
        <v>930</v>
      </c>
    </row>
    <row r="94" spans="1:5" ht="63.75">
      <c r="A94" t="s">
        <v>44</v>
      </c>
      <c r="E94" s="28" t="s">
        <v>931</v>
      </c>
    </row>
    <row r="95" spans="1:16" ht="25.5">
      <c r="A95" s="19" t="s">
        <v>35</v>
      </c>
      <c r="B95" s="23" t="s">
        <v>183</v>
      </c>
      <c r="C95" s="23" t="s">
        <v>932</v>
      </c>
      <c r="D95" s="19" t="s">
        <v>37</v>
      </c>
      <c r="E95" s="24" t="s">
        <v>933</v>
      </c>
      <c r="F95" s="25" t="s">
        <v>142</v>
      </c>
      <c r="G95" s="26">
        <v>89</v>
      </c>
      <c r="H95" s="26">
        <v>0</v>
      </c>
      <c r="I95" s="26">
        <f>ROUND(ROUND(H95,2)*ROUND(G95,2),2)</f>
      </c>
      <c r="O95">
        <f>(I95*21)/100</f>
      </c>
      <c r="P95" t="s">
        <v>12</v>
      </c>
    </row>
    <row r="96" spans="1:5" ht="12.75">
      <c r="A96" s="27" t="s">
        <v>40</v>
      </c>
      <c r="E96" s="28" t="s">
        <v>929</v>
      </c>
    </row>
    <row r="97" spans="1:5" ht="140.25">
      <c r="A97" s="29" t="s">
        <v>42</v>
      </c>
      <c r="E97" s="30" t="s">
        <v>934</v>
      </c>
    </row>
    <row r="98" spans="1:5" ht="63.75">
      <c r="A98" t="s">
        <v>44</v>
      </c>
      <c r="E98" s="28" t="s">
        <v>931</v>
      </c>
    </row>
    <row r="99" spans="1:18" ht="12.75" customHeight="1">
      <c r="A99" s="5" t="s">
        <v>33</v>
      </c>
      <c r="B99" s="5"/>
      <c r="C99" s="33" t="s">
        <v>13</v>
      </c>
      <c r="D99" s="5"/>
      <c r="E99" s="21" t="s">
        <v>935</v>
      </c>
      <c r="F99" s="5"/>
      <c r="G99" s="5"/>
      <c r="H99" s="5"/>
      <c r="I99" s="34">
        <f>0+Q99</f>
      </c>
      <c r="O99">
        <f>0+R99</f>
      </c>
      <c r="Q99">
        <f>0+I100+I104+I108+I112+I116+I120</f>
      </c>
      <c r="R99">
        <f>0+O100+O104+O108+O112+O116+O120</f>
      </c>
    </row>
    <row r="100" spans="1:16" ht="12.75">
      <c r="A100" s="19" t="s">
        <v>35</v>
      </c>
      <c r="B100" s="23" t="s">
        <v>185</v>
      </c>
      <c r="C100" s="23" t="s">
        <v>936</v>
      </c>
      <c r="D100" s="19" t="s">
        <v>37</v>
      </c>
      <c r="E100" s="24" t="s">
        <v>937</v>
      </c>
      <c r="F100" s="25" t="s">
        <v>938</v>
      </c>
      <c r="G100" s="26">
        <v>32.5</v>
      </c>
      <c r="H100" s="26">
        <v>0</v>
      </c>
      <c r="I100" s="26">
        <f>ROUND(ROUND(H100,2)*ROUND(G100,2),2)</f>
      </c>
      <c r="O100">
        <f>(I100*21)/100</f>
      </c>
      <c r="P100" t="s">
        <v>12</v>
      </c>
    </row>
    <row r="101" spans="1:5" ht="25.5">
      <c r="A101" s="27" t="s">
        <v>40</v>
      </c>
      <c r="E101" s="28" t="s">
        <v>939</v>
      </c>
    </row>
    <row r="102" spans="1:5" ht="25.5">
      <c r="A102" s="29" t="s">
        <v>42</v>
      </c>
      <c r="E102" s="30" t="s">
        <v>940</v>
      </c>
    </row>
    <row r="103" spans="1:5" ht="25.5">
      <c r="A103" t="s">
        <v>44</v>
      </c>
      <c r="E103" s="28" t="s">
        <v>941</v>
      </c>
    </row>
    <row r="104" spans="1:16" ht="12.75">
      <c r="A104" s="19" t="s">
        <v>35</v>
      </c>
      <c r="B104" s="23" t="s">
        <v>189</v>
      </c>
      <c r="C104" s="23" t="s">
        <v>942</v>
      </c>
      <c r="D104" s="19" t="s">
        <v>37</v>
      </c>
      <c r="E104" s="24" t="s">
        <v>943</v>
      </c>
      <c r="F104" s="25" t="s">
        <v>39</v>
      </c>
      <c r="G104" s="26">
        <v>31.44</v>
      </c>
      <c r="H104" s="26">
        <v>0</v>
      </c>
      <c r="I104" s="26">
        <f>ROUND(ROUND(H104,2)*ROUND(G104,2),2)</f>
      </c>
      <c r="O104">
        <f>(I104*21)/100</f>
      </c>
      <c r="P104" t="s">
        <v>12</v>
      </c>
    </row>
    <row r="105" spans="1:5" ht="38.25">
      <c r="A105" s="27" t="s">
        <v>40</v>
      </c>
      <c r="E105" s="28" t="s">
        <v>944</v>
      </c>
    </row>
    <row r="106" spans="1:5" ht="229.5">
      <c r="A106" s="29" t="s">
        <v>42</v>
      </c>
      <c r="E106" s="30" t="s">
        <v>945</v>
      </c>
    </row>
    <row r="107" spans="1:5" ht="382.5">
      <c r="A107" t="s">
        <v>44</v>
      </c>
      <c r="E107" s="28" t="s">
        <v>946</v>
      </c>
    </row>
    <row r="108" spans="1:16" ht="12.75">
      <c r="A108" s="19" t="s">
        <v>35</v>
      </c>
      <c r="B108" s="23" t="s">
        <v>195</v>
      </c>
      <c r="C108" s="23" t="s">
        <v>947</v>
      </c>
      <c r="D108" s="19" t="s">
        <v>37</v>
      </c>
      <c r="E108" s="24" t="s">
        <v>948</v>
      </c>
      <c r="F108" s="25" t="s">
        <v>923</v>
      </c>
      <c r="G108" s="26">
        <v>4.85</v>
      </c>
      <c r="H108" s="26">
        <v>0</v>
      </c>
      <c r="I108" s="26">
        <f>ROUND(ROUND(H108,2)*ROUND(G108,2),2)</f>
      </c>
      <c r="O108">
        <f>(I108*21)/100</f>
      </c>
      <c r="P108" t="s">
        <v>12</v>
      </c>
    </row>
    <row r="109" spans="1:5" ht="12.75">
      <c r="A109" s="27" t="s">
        <v>40</v>
      </c>
      <c r="E109" s="28" t="s">
        <v>924</v>
      </c>
    </row>
    <row r="110" spans="1:5" ht="89.25">
      <c r="A110" s="29" t="s">
        <v>42</v>
      </c>
      <c r="E110" s="30" t="s">
        <v>949</v>
      </c>
    </row>
    <row r="111" spans="1:5" ht="242.25">
      <c r="A111" t="s">
        <v>44</v>
      </c>
      <c r="E111" s="28" t="s">
        <v>950</v>
      </c>
    </row>
    <row r="112" spans="1:16" ht="12.75">
      <c r="A112" s="19" t="s">
        <v>35</v>
      </c>
      <c r="B112" s="23" t="s">
        <v>198</v>
      </c>
      <c r="C112" s="23" t="s">
        <v>951</v>
      </c>
      <c r="D112" s="19" t="s">
        <v>37</v>
      </c>
      <c r="E112" s="24" t="s">
        <v>952</v>
      </c>
      <c r="F112" s="25" t="s">
        <v>39</v>
      </c>
      <c r="G112" s="26">
        <v>0.4</v>
      </c>
      <c r="H112" s="26">
        <v>0</v>
      </c>
      <c r="I112" s="26">
        <f>ROUND(ROUND(H112,2)*ROUND(G112,2),2)</f>
      </c>
      <c r="O112">
        <f>(I112*21)/100</f>
      </c>
      <c r="P112" t="s">
        <v>12</v>
      </c>
    </row>
    <row r="113" spans="1:5" ht="12.75">
      <c r="A113" s="27" t="s">
        <v>40</v>
      </c>
      <c r="E113" s="28" t="s">
        <v>953</v>
      </c>
    </row>
    <row r="114" spans="1:5" ht="12.75">
      <c r="A114" s="29" t="s">
        <v>42</v>
      </c>
      <c r="E114" s="30" t="s">
        <v>954</v>
      </c>
    </row>
    <row r="115" spans="1:5" ht="38.25">
      <c r="A115" t="s">
        <v>44</v>
      </c>
      <c r="E115" s="28" t="s">
        <v>955</v>
      </c>
    </row>
    <row r="116" spans="1:16" ht="12.75">
      <c r="A116" s="19" t="s">
        <v>35</v>
      </c>
      <c r="B116" s="23" t="s">
        <v>202</v>
      </c>
      <c r="C116" s="23" t="s">
        <v>956</v>
      </c>
      <c r="D116" s="19" t="s">
        <v>37</v>
      </c>
      <c r="E116" s="24" t="s">
        <v>957</v>
      </c>
      <c r="F116" s="25" t="s">
        <v>39</v>
      </c>
      <c r="G116" s="26">
        <v>2.66</v>
      </c>
      <c r="H116" s="26">
        <v>0</v>
      </c>
      <c r="I116" s="26">
        <f>ROUND(ROUND(H116,2)*ROUND(G116,2),2)</f>
      </c>
      <c r="O116">
        <f>(I116*21)/100</f>
      </c>
      <c r="P116" t="s">
        <v>12</v>
      </c>
    </row>
    <row r="117" spans="1:5" ht="51">
      <c r="A117" s="27" t="s">
        <v>40</v>
      </c>
      <c r="E117" s="28" t="s">
        <v>958</v>
      </c>
    </row>
    <row r="118" spans="1:5" ht="38.25">
      <c r="A118" s="29" t="s">
        <v>42</v>
      </c>
      <c r="E118" s="30" t="s">
        <v>959</v>
      </c>
    </row>
    <row r="119" spans="1:5" ht="369.75">
      <c r="A119" t="s">
        <v>44</v>
      </c>
      <c r="E119" s="28" t="s">
        <v>960</v>
      </c>
    </row>
    <row r="120" spans="1:16" ht="12.75">
      <c r="A120" s="19" t="s">
        <v>35</v>
      </c>
      <c r="B120" s="23" t="s">
        <v>204</v>
      </c>
      <c r="C120" s="23" t="s">
        <v>961</v>
      </c>
      <c r="D120" s="19" t="s">
        <v>37</v>
      </c>
      <c r="E120" s="24" t="s">
        <v>962</v>
      </c>
      <c r="F120" s="25" t="s">
        <v>923</v>
      </c>
      <c r="G120" s="26">
        <v>0.2</v>
      </c>
      <c r="H120" s="26">
        <v>0</v>
      </c>
      <c r="I120" s="26">
        <f>ROUND(ROUND(H120,2)*ROUND(G120,2),2)</f>
      </c>
      <c r="O120">
        <f>(I120*21)/100</f>
      </c>
      <c r="P120" t="s">
        <v>12</v>
      </c>
    </row>
    <row r="121" spans="1:5" ht="12.75">
      <c r="A121" s="27" t="s">
        <v>40</v>
      </c>
      <c r="E121" s="28" t="s">
        <v>924</v>
      </c>
    </row>
    <row r="122" spans="1:5" ht="25.5">
      <c r="A122" s="29" t="s">
        <v>42</v>
      </c>
      <c r="E122" s="30" t="s">
        <v>963</v>
      </c>
    </row>
    <row r="123" spans="1:5" ht="267.75">
      <c r="A123" t="s">
        <v>44</v>
      </c>
      <c r="E123" s="28" t="s">
        <v>926</v>
      </c>
    </row>
    <row r="124" spans="1:18" ht="12.75" customHeight="1">
      <c r="A124" s="5" t="s">
        <v>33</v>
      </c>
      <c r="B124" s="5"/>
      <c r="C124" s="33" t="s">
        <v>23</v>
      </c>
      <c r="D124" s="5"/>
      <c r="E124" s="21" t="s">
        <v>345</v>
      </c>
      <c r="F124" s="5"/>
      <c r="G124" s="5"/>
      <c r="H124" s="5"/>
      <c r="I124" s="34">
        <f>0+Q124</f>
      </c>
      <c r="O124">
        <f>0+R124</f>
      </c>
      <c r="Q124">
        <f>0+I125+I129+I133+I137+I141+I145+I149+I153+I157+I161+I165+I169+I173</f>
      </c>
      <c r="R124">
        <f>0+O125+O129+O133+O137+O141+O145+O149+O153+O157+O161+O165+O169+O173</f>
      </c>
    </row>
    <row r="125" spans="1:16" ht="12.75">
      <c r="A125" s="19" t="s">
        <v>35</v>
      </c>
      <c r="B125" s="23" t="s">
        <v>209</v>
      </c>
      <c r="C125" s="23" t="s">
        <v>964</v>
      </c>
      <c r="D125" s="19" t="s">
        <v>37</v>
      </c>
      <c r="E125" s="24" t="s">
        <v>965</v>
      </c>
      <c r="F125" s="25" t="s">
        <v>39</v>
      </c>
      <c r="G125" s="26">
        <v>4.63</v>
      </c>
      <c r="H125" s="26">
        <v>0</v>
      </c>
      <c r="I125" s="26">
        <f>ROUND(ROUND(H125,2)*ROUND(G125,2),2)</f>
      </c>
      <c r="O125">
        <f>(I125*21)/100</f>
      </c>
      <c r="P125" t="s">
        <v>12</v>
      </c>
    </row>
    <row r="126" spans="1:5" ht="51">
      <c r="A126" s="27" t="s">
        <v>40</v>
      </c>
      <c r="E126" s="28" t="s">
        <v>966</v>
      </c>
    </row>
    <row r="127" spans="1:5" ht="89.25">
      <c r="A127" s="29" t="s">
        <v>42</v>
      </c>
      <c r="E127" s="30" t="s">
        <v>967</v>
      </c>
    </row>
    <row r="128" spans="1:5" ht="369.75">
      <c r="A128" t="s">
        <v>44</v>
      </c>
      <c r="E128" s="28" t="s">
        <v>960</v>
      </c>
    </row>
    <row r="129" spans="1:16" ht="12.75">
      <c r="A129" s="19" t="s">
        <v>35</v>
      </c>
      <c r="B129" s="23" t="s">
        <v>212</v>
      </c>
      <c r="C129" s="23" t="s">
        <v>968</v>
      </c>
      <c r="D129" s="19" t="s">
        <v>37</v>
      </c>
      <c r="E129" s="24" t="s">
        <v>969</v>
      </c>
      <c r="F129" s="25" t="s">
        <v>923</v>
      </c>
      <c r="G129" s="26">
        <v>1</v>
      </c>
      <c r="H129" s="26">
        <v>0</v>
      </c>
      <c r="I129" s="26">
        <f>ROUND(ROUND(H129,2)*ROUND(G129,2),2)</f>
      </c>
      <c r="O129">
        <f>(I129*21)/100</f>
      </c>
      <c r="P129" t="s">
        <v>12</v>
      </c>
    </row>
    <row r="130" spans="1:5" ht="12.75">
      <c r="A130" s="27" t="s">
        <v>40</v>
      </c>
      <c r="E130" s="28" t="s">
        <v>924</v>
      </c>
    </row>
    <row r="131" spans="1:5" ht="102">
      <c r="A131" s="29" t="s">
        <v>42</v>
      </c>
      <c r="E131" s="30" t="s">
        <v>970</v>
      </c>
    </row>
    <row r="132" spans="1:5" ht="267.75">
      <c r="A132" t="s">
        <v>44</v>
      </c>
      <c r="E132" s="28" t="s">
        <v>971</v>
      </c>
    </row>
    <row r="133" spans="1:16" ht="12.75">
      <c r="A133" s="19" t="s">
        <v>35</v>
      </c>
      <c r="B133" s="23" t="s">
        <v>217</v>
      </c>
      <c r="C133" s="23" t="s">
        <v>972</v>
      </c>
      <c r="D133" s="19" t="s">
        <v>37</v>
      </c>
      <c r="E133" s="24" t="s">
        <v>973</v>
      </c>
      <c r="F133" s="25" t="s">
        <v>39</v>
      </c>
      <c r="G133" s="26">
        <v>1.43</v>
      </c>
      <c r="H133" s="26">
        <v>0</v>
      </c>
      <c r="I133" s="26">
        <f>ROUND(ROUND(H133,2)*ROUND(G133,2),2)</f>
      </c>
      <c r="O133">
        <f>(I133*21)/100</f>
      </c>
      <c r="P133" t="s">
        <v>12</v>
      </c>
    </row>
    <row r="134" spans="1:5" ht="12.75">
      <c r="A134" s="27" t="s">
        <v>40</v>
      </c>
      <c r="E134" s="28" t="s">
        <v>974</v>
      </c>
    </row>
    <row r="135" spans="1:5" ht="25.5">
      <c r="A135" s="29" t="s">
        <v>42</v>
      </c>
      <c r="E135" s="30" t="s">
        <v>975</v>
      </c>
    </row>
    <row r="136" spans="1:5" ht="229.5">
      <c r="A136" t="s">
        <v>44</v>
      </c>
      <c r="E136" s="28" t="s">
        <v>976</v>
      </c>
    </row>
    <row r="137" spans="1:16" ht="12.75">
      <c r="A137" s="19" t="s">
        <v>35</v>
      </c>
      <c r="B137" s="23" t="s">
        <v>219</v>
      </c>
      <c r="C137" s="23" t="s">
        <v>977</v>
      </c>
      <c r="D137" s="19" t="s">
        <v>37</v>
      </c>
      <c r="E137" s="24" t="s">
        <v>978</v>
      </c>
      <c r="F137" s="25" t="s">
        <v>39</v>
      </c>
      <c r="G137" s="26">
        <v>7.8</v>
      </c>
      <c r="H137" s="26">
        <v>0</v>
      </c>
      <c r="I137" s="26">
        <f>ROUND(ROUND(H137,2)*ROUND(G137,2),2)</f>
      </c>
      <c r="O137">
        <f>(I137*21)/100</f>
      </c>
      <c r="P137" t="s">
        <v>12</v>
      </c>
    </row>
    <row r="138" spans="1:5" ht="12.75">
      <c r="A138" s="27" t="s">
        <v>40</v>
      </c>
      <c r="E138" s="28" t="s">
        <v>979</v>
      </c>
    </row>
    <row r="139" spans="1:5" ht="153">
      <c r="A139" s="29" t="s">
        <v>42</v>
      </c>
      <c r="E139" s="30" t="s">
        <v>980</v>
      </c>
    </row>
    <row r="140" spans="1:5" ht="369.75">
      <c r="A140" t="s">
        <v>44</v>
      </c>
      <c r="E140" s="28" t="s">
        <v>960</v>
      </c>
    </row>
    <row r="141" spans="1:16" ht="12.75">
      <c r="A141" s="19" t="s">
        <v>35</v>
      </c>
      <c r="B141" s="23" t="s">
        <v>222</v>
      </c>
      <c r="C141" s="23" t="s">
        <v>981</v>
      </c>
      <c r="D141" s="19" t="s">
        <v>37</v>
      </c>
      <c r="E141" s="24" t="s">
        <v>982</v>
      </c>
      <c r="F141" s="25" t="s">
        <v>39</v>
      </c>
      <c r="G141" s="26">
        <v>34.46</v>
      </c>
      <c r="H141" s="26">
        <v>0</v>
      </c>
      <c r="I141" s="26">
        <f>ROUND(ROUND(H141,2)*ROUND(G141,2),2)</f>
      </c>
      <c r="O141">
        <f>(I141*21)/100</f>
      </c>
      <c r="P141" t="s">
        <v>12</v>
      </c>
    </row>
    <row r="142" spans="1:5" ht="38.25">
      <c r="A142" s="27" t="s">
        <v>40</v>
      </c>
      <c r="E142" s="28" t="s">
        <v>983</v>
      </c>
    </row>
    <row r="143" spans="1:5" ht="25.5">
      <c r="A143" s="29" t="s">
        <v>42</v>
      </c>
      <c r="E143" s="30" t="s">
        <v>984</v>
      </c>
    </row>
    <row r="144" spans="1:5" ht="369.75">
      <c r="A144" t="s">
        <v>44</v>
      </c>
      <c r="E144" s="28" t="s">
        <v>960</v>
      </c>
    </row>
    <row r="145" spans="1:16" ht="12.75">
      <c r="A145" s="19" t="s">
        <v>35</v>
      </c>
      <c r="B145" s="23" t="s">
        <v>228</v>
      </c>
      <c r="C145" s="23" t="s">
        <v>985</v>
      </c>
      <c r="D145" s="19" t="s">
        <v>37</v>
      </c>
      <c r="E145" s="24" t="s">
        <v>986</v>
      </c>
      <c r="F145" s="25" t="s">
        <v>39</v>
      </c>
      <c r="G145" s="26">
        <v>2.1</v>
      </c>
      <c r="H145" s="26">
        <v>0</v>
      </c>
      <c r="I145" s="26">
        <f>ROUND(ROUND(H145,2)*ROUND(G145,2),2)</f>
      </c>
      <c r="O145">
        <f>(I145*21)/100</f>
      </c>
      <c r="P145" t="s">
        <v>12</v>
      </c>
    </row>
    <row r="146" spans="1:5" ht="25.5">
      <c r="A146" s="27" t="s">
        <v>40</v>
      </c>
      <c r="E146" s="28" t="s">
        <v>987</v>
      </c>
    </row>
    <row r="147" spans="1:5" ht="76.5">
      <c r="A147" s="29" t="s">
        <v>42</v>
      </c>
      <c r="E147" s="30" t="s">
        <v>988</v>
      </c>
    </row>
    <row r="148" spans="1:5" ht="369.75">
      <c r="A148" t="s">
        <v>44</v>
      </c>
      <c r="E148" s="28" t="s">
        <v>989</v>
      </c>
    </row>
    <row r="149" spans="1:16" ht="12.75">
      <c r="A149" s="19" t="s">
        <v>35</v>
      </c>
      <c r="B149" s="23" t="s">
        <v>231</v>
      </c>
      <c r="C149" s="23" t="s">
        <v>990</v>
      </c>
      <c r="D149" s="19" t="s">
        <v>37</v>
      </c>
      <c r="E149" s="24" t="s">
        <v>991</v>
      </c>
      <c r="F149" s="25" t="s">
        <v>39</v>
      </c>
      <c r="G149" s="26">
        <v>10.35</v>
      </c>
      <c r="H149" s="26">
        <v>0</v>
      </c>
      <c r="I149" s="26">
        <f>ROUND(ROUND(H149,2)*ROUND(G149,2),2)</f>
      </c>
      <c r="O149">
        <f>(I149*21)/100</f>
      </c>
      <c r="P149" t="s">
        <v>12</v>
      </c>
    </row>
    <row r="150" spans="1:5" ht="12.75">
      <c r="A150" s="27" t="s">
        <v>40</v>
      </c>
      <c r="E150" s="28" t="s">
        <v>37</v>
      </c>
    </row>
    <row r="151" spans="1:5" ht="25.5">
      <c r="A151" s="29" t="s">
        <v>42</v>
      </c>
      <c r="E151" s="30" t="s">
        <v>992</v>
      </c>
    </row>
    <row r="152" spans="1:5" ht="369.75">
      <c r="A152" t="s">
        <v>44</v>
      </c>
      <c r="E152" s="28" t="s">
        <v>960</v>
      </c>
    </row>
    <row r="153" spans="1:16" ht="12.75">
      <c r="A153" s="19" t="s">
        <v>35</v>
      </c>
      <c r="B153" s="23" t="s">
        <v>235</v>
      </c>
      <c r="C153" s="23" t="s">
        <v>993</v>
      </c>
      <c r="D153" s="19" t="s">
        <v>37</v>
      </c>
      <c r="E153" s="24" t="s">
        <v>994</v>
      </c>
      <c r="F153" s="25" t="s">
        <v>923</v>
      </c>
      <c r="G153" s="26">
        <v>0.58</v>
      </c>
      <c r="H153" s="26">
        <v>0</v>
      </c>
      <c r="I153" s="26">
        <f>ROUND(ROUND(H153,2)*ROUND(G153,2),2)</f>
      </c>
      <c r="O153">
        <f>(I153*21)/100</f>
      </c>
      <c r="P153" t="s">
        <v>12</v>
      </c>
    </row>
    <row r="154" spans="1:5" ht="12.75">
      <c r="A154" s="27" t="s">
        <v>40</v>
      </c>
      <c r="E154" s="28" t="s">
        <v>995</v>
      </c>
    </row>
    <row r="155" spans="1:5" ht="25.5">
      <c r="A155" s="29" t="s">
        <v>42</v>
      </c>
      <c r="E155" s="30" t="s">
        <v>996</v>
      </c>
    </row>
    <row r="156" spans="1:5" ht="178.5">
      <c r="A156" t="s">
        <v>44</v>
      </c>
      <c r="E156" s="28" t="s">
        <v>997</v>
      </c>
    </row>
    <row r="157" spans="1:16" ht="12.75">
      <c r="A157" s="19" t="s">
        <v>35</v>
      </c>
      <c r="B157" s="23" t="s">
        <v>237</v>
      </c>
      <c r="C157" s="23" t="s">
        <v>998</v>
      </c>
      <c r="D157" s="19" t="s">
        <v>37</v>
      </c>
      <c r="E157" s="24" t="s">
        <v>999</v>
      </c>
      <c r="F157" s="25" t="s">
        <v>39</v>
      </c>
      <c r="G157" s="26">
        <v>0.48</v>
      </c>
      <c r="H157" s="26">
        <v>0</v>
      </c>
      <c r="I157" s="26">
        <f>ROUND(ROUND(H157,2)*ROUND(G157,2),2)</f>
      </c>
      <c r="O157">
        <f>(I157*21)/100</f>
      </c>
      <c r="P157" t="s">
        <v>12</v>
      </c>
    </row>
    <row r="158" spans="1:5" ht="12.75">
      <c r="A158" s="27" t="s">
        <v>40</v>
      </c>
      <c r="E158" s="28" t="s">
        <v>1000</v>
      </c>
    </row>
    <row r="159" spans="1:5" ht="25.5">
      <c r="A159" s="29" t="s">
        <v>42</v>
      </c>
      <c r="E159" s="30" t="s">
        <v>1001</v>
      </c>
    </row>
    <row r="160" spans="1:5" ht="38.25">
      <c r="A160" t="s">
        <v>44</v>
      </c>
      <c r="E160" s="28" t="s">
        <v>1002</v>
      </c>
    </row>
    <row r="161" spans="1:16" ht="12.75">
      <c r="A161" s="19" t="s">
        <v>35</v>
      </c>
      <c r="B161" s="23" t="s">
        <v>243</v>
      </c>
      <c r="C161" s="23" t="s">
        <v>1003</v>
      </c>
      <c r="D161" s="19" t="s">
        <v>37</v>
      </c>
      <c r="E161" s="24" t="s">
        <v>1004</v>
      </c>
      <c r="F161" s="25" t="s">
        <v>39</v>
      </c>
      <c r="G161" s="26">
        <v>24.52</v>
      </c>
      <c r="H161" s="26">
        <v>0</v>
      </c>
      <c r="I161" s="26">
        <f>ROUND(ROUND(H161,2)*ROUND(G161,2),2)</f>
      </c>
      <c r="O161">
        <f>(I161*21)/100</f>
      </c>
      <c r="P161" t="s">
        <v>12</v>
      </c>
    </row>
    <row r="162" spans="1:5" ht="38.25">
      <c r="A162" s="27" t="s">
        <v>40</v>
      </c>
      <c r="E162" s="28" t="s">
        <v>1005</v>
      </c>
    </row>
    <row r="163" spans="1:5" ht="102">
      <c r="A163" s="29" t="s">
        <v>42</v>
      </c>
      <c r="E163" s="30" t="s">
        <v>1006</v>
      </c>
    </row>
    <row r="164" spans="1:5" ht="38.25">
      <c r="A164" t="s">
        <v>44</v>
      </c>
      <c r="E164" s="28" t="s">
        <v>340</v>
      </c>
    </row>
    <row r="165" spans="1:16" ht="12.75">
      <c r="A165" s="19" t="s">
        <v>35</v>
      </c>
      <c r="B165" s="23" t="s">
        <v>249</v>
      </c>
      <c r="C165" s="23" t="s">
        <v>1007</v>
      </c>
      <c r="D165" s="19" t="s">
        <v>37</v>
      </c>
      <c r="E165" s="24" t="s">
        <v>1008</v>
      </c>
      <c r="F165" s="25" t="s">
        <v>39</v>
      </c>
      <c r="G165" s="26">
        <v>20.6</v>
      </c>
      <c r="H165" s="26">
        <v>0</v>
      </c>
      <c r="I165" s="26">
        <f>ROUND(ROUND(H165,2)*ROUND(G165,2),2)</f>
      </c>
      <c r="O165">
        <f>(I165*21)/100</f>
      </c>
      <c r="P165" t="s">
        <v>12</v>
      </c>
    </row>
    <row r="166" spans="1:5" ht="12.75">
      <c r="A166" s="27" t="s">
        <v>40</v>
      </c>
      <c r="E166" s="28" t="s">
        <v>1009</v>
      </c>
    </row>
    <row r="167" spans="1:5" ht="102">
      <c r="A167" s="29" t="s">
        <v>42</v>
      </c>
      <c r="E167" s="30" t="s">
        <v>1010</v>
      </c>
    </row>
    <row r="168" spans="1:5" ht="51">
      <c r="A168" t="s">
        <v>44</v>
      </c>
      <c r="E168" s="28" t="s">
        <v>1011</v>
      </c>
    </row>
    <row r="169" spans="1:16" ht="12.75">
      <c r="A169" s="19" t="s">
        <v>35</v>
      </c>
      <c r="B169" s="23" t="s">
        <v>255</v>
      </c>
      <c r="C169" s="23" t="s">
        <v>1012</v>
      </c>
      <c r="D169" s="19" t="s">
        <v>37</v>
      </c>
      <c r="E169" s="24" t="s">
        <v>1013</v>
      </c>
      <c r="F169" s="25" t="s">
        <v>39</v>
      </c>
      <c r="G169" s="26">
        <v>45.95</v>
      </c>
      <c r="H169" s="26">
        <v>0</v>
      </c>
      <c r="I169" s="26">
        <f>ROUND(ROUND(H169,2)*ROUND(G169,2),2)</f>
      </c>
      <c r="O169">
        <f>(I169*21)/100</f>
      </c>
      <c r="P169" t="s">
        <v>12</v>
      </c>
    </row>
    <row r="170" spans="1:5" ht="51">
      <c r="A170" s="27" t="s">
        <v>40</v>
      </c>
      <c r="E170" s="28" t="s">
        <v>1014</v>
      </c>
    </row>
    <row r="171" spans="1:5" ht="165.75">
      <c r="A171" s="29" t="s">
        <v>42</v>
      </c>
      <c r="E171" s="30" t="s">
        <v>1015</v>
      </c>
    </row>
    <row r="172" spans="1:5" ht="102">
      <c r="A172" t="s">
        <v>44</v>
      </c>
      <c r="E172" s="28" t="s">
        <v>1016</v>
      </c>
    </row>
    <row r="173" spans="1:16" ht="12.75">
      <c r="A173" s="19" t="s">
        <v>35</v>
      </c>
      <c r="B173" s="23" t="s">
        <v>447</v>
      </c>
      <c r="C173" s="23" t="s">
        <v>1017</v>
      </c>
      <c r="D173" s="19" t="s">
        <v>37</v>
      </c>
      <c r="E173" s="24" t="s">
        <v>1018</v>
      </c>
      <c r="F173" s="25" t="s">
        <v>39</v>
      </c>
      <c r="G173" s="26">
        <v>3.66</v>
      </c>
      <c r="H173" s="26">
        <v>0</v>
      </c>
      <c r="I173" s="26">
        <f>ROUND(ROUND(H173,2)*ROUND(G173,2),2)</f>
      </c>
      <c r="O173">
        <f>(I173*21)/100</f>
      </c>
      <c r="P173" t="s">
        <v>12</v>
      </c>
    </row>
    <row r="174" spans="1:5" ht="25.5">
      <c r="A174" s="27" t="s">
        <v>40</v>
      </c>
      <c r="E174" s="28" t="s">
        <v>1019</v>
      </c>
    </row>
    <row r="175" spans="1:5" ht="63.75">
      <c r="A175" s="29" t="s">
        <v>42</v>
      </c>
      <c r="E175" s="30" t="s">
        <v>1020</v>
      </c>
    </row>
    <row r="176" spans="1:5" ht="357">
      <c r="A176" t="s">
        <v>44</v>
      </c>
      <c r="E176" s="28" t="s">
        <v>1021</v>
      </c>
    </row>
    <row r="177" spans="1:18" ht="12.75" customHeight="1">
      <c r="A177" s="5" t="s">
        <v>33</v>
      </c>
      <c r="B177" s="5"/>
      <c r="C177" s="33" t="s">
        <v>25</v>
      </c>
      <c r="D177" s="5"/>
      <c r="E177" s="21" t="s">
        <v>346</v>
      </c>
      <c r="F177" s="5"/>
      <c r="G177" s="5"/>
      <c r="H177" s="5"/>
      <c r="I177" s="34">
        <f>0+Q177</f>
      </c>
      <c r="O177">
        <f>0+R177</f>
      </c>
      <c r="Q177">
        <f>0+I178+I182+I186+I190+I194+I198</f>
      </c>
      <c r="R177">
        <f>0+O178+O182+O186+O190+O194+O198</f>
      </c>
    </row>
    <row r="178" spans="1:16" ht="12.75">
      <c r="A178" s="19" t="s">
        <v>35</v>
      </c>
      <c r="B178" s="23" t="s">
        <v>452</v>
      </c>
      <c r="C178" s="23" t="s">
        <v>1022</v>
      </c>
      <c r="D178" s="19" t="s">
        <v>37</v>
      </c>
      <c r="E178" s="24" t="s">
        <v>1023</v>
      </c>
      <c r="F178" s="25" t="s">
        <v>128</v>
      </c>
      <c r="G178" s="26">
        <v>21</v>
      </c>
      <c r="H178" s="26">
        <v>0</v>
      </c>
      <c r="I178" s="26">
        <f>ROUND(ROUND(H178,2)*ROUND(G178,2),2)</f>
      </c>
      <c r="O178">
        <f>(I178*21)/100</f>
      </c>
      <c r="P178" t="s">
        <v>12</v>
      </c>
    </row>
    <row r="179" spans="1:5" ht="12.75">
      <c r="A179" s="27" t="s">
        <v>40</v>
      </c>
      <c r="E179" s="28" t="s">
        <v>1024</v>
      </c>
    </row>
    <row r="180" spans="1:5" ht="12.75">
      <c r="A180" s="29" t="s">
        <v>42</v>
      </c>
      <c r="E180" s="30" t="s">
        <v>1025</v>
      </c>
    </row>
    <row r="181" spans="1:5" ht="51">
      <c r="A181" t="s">
        <v>44</v>
      </c>
      <c r="E181" s="28" t="s">
        <v>351</v>
      </c>
    </row>
    <row r="182" spans="1:16" ht="12.75">
      <c r="A182" s="19" t="s">
        <v>35</v>
      </c>
      <c r="B182" s="23" t="s">
        <v>458</v>
      </c>
      <c r="C182" s="23" t="s">
        <v>792</v>
      </c>
      <c r="D182" s="19" t="s">
        <v>37</v>
      </c>
      <c r="E182" s="24" t="s">
        <v>793</v>
      </c>
      <c r="F182" s="25" t="s">
        <v>128</v>
      </c>
      <c r="G182" s="26">
        <v>70.5</v>
      </c>
      <c r="H182" s="26">
        <v>0</v>
      </c>
      <c r="I182" s="26">
        <f>ROUND(ROUND(H182,2)*ROUND(G182,2),2)</f>
      </c>
      <c r="O182">
        <f>(I182*21)/100</f>
      </c>
      <c r="P182" t="s">
        <v>12</v>
      </c>
    </row>
    <row r="183" spans="1:5" ht="25.5">
      <c r="A183" s="27" t="s">
        <v>40</v>
      </c>
      <c r="E183" s="28" t="s">
        <v>1026</v>
      </c>
    </row>
    <row r="184" spans="1:5" ht="12.75">
      <c r="A184" s="29" t="s">
        <v>42</v>
      </c>
      <c r="E184" s="30" t="s">
        <v>1027</v>
      </c>
    </row>
    <row r="185" spans="1:5" ht="51">
      <c r="A185" t="s">
        <v>44</v>
      </c>
      <c r="E185" s="28" t="s">
        <v>368</v>
      </c>
    </row>
    <row r="186" spans="1:16" ht="12.75">
      <c r="A186" s="19" t="s">
        <v>35</v>
      </c>
      <c r="B186" s="23" t="s">
        <v>464</v>
      </c>
      <c r="C186" s="23" t="s">
        <v>1028</v>
      </c>
      <c r="D186" s="19" t="s">
        <v>37</v>
      </c>
      <c r="E186" s="24" t="s">
        <v>1029</v>
      </c>
      <c r="F186" s="25" t="s">
        <v>128</v>
      </c>
      <c r="G186" s="26">
        <v>23</v>
      </c>
      <c r="H186" s="26">
        <v>0</v>
      </c>
      <c r="I186" s="26">
        <f>ROUND(ROUND(H186,2)*ROUND(G186,2),2)</f>
      </c>
      <c r="O186">
        <f>(I186*21)/100</f>
      </c>
      <c r="P186" t="s">
        <v>12</v>
      </c>
    </row>
    <row r="187" spans="1:5" ht="38.25">
      <c r="A187" s="27" t="s">
        <v>40</v>
      </c>
      <c r="E187" s="28" t="s">
        <v>1030</v>
      </c>
    </row>
    <row r="188" spans="1:5" ht="63.75">
      <c r="A188" s="29" t="s">
        <v>42</v>
      </c>
      <c r="E188" s="30" t="s">
        <v>1031</v>
      </c>
    </row>
    <row r="189" spans="1:5" ht="51">
      <c r="A189" t="s">
        <v>44</v>
      </c>
      <c r="E189" s="28" t="s">
        <v>1032</v>
      </c>
    </row>
    <row r="190" spans="1:16" ht="12.75">
      <c r="A190" s="19" t="s">
        <v>35</v>
      </c>
      <c r="B190" s="23" t="s">
        <v>469</v>
      </c>
      <c r="C190" s="23" t="s">
        <v>1033</v>
      </c>
      <c r="D190" s="19" t="s">
        <v>37</v>
      </c>
      <c r="E190" s="24" t="s">
        <v>1034</v>
      </c>
      <c r="F190" s="25" t="s">
        <v>128</v>
      </c>
      <c r="G190" s="26">
        <v>70.5</v>
      </c>
      <c r="H190" s="26">
        <v>0</v>
      </c>
      <c r="I190" s="26">
        <f>ROUND(ROUND(H190,2)*ROUND(G190,2),2)</f>
      </c>
      <c r="O190">
        <f>(I190*21)/100</f>
      </c>
      <c r="P190" t="s">
        <v>12</v>
      </c>
    </row>
    <row r="191" spans="1:5" ht="12.75">
      <c r="A191" s="27" t="s">
        <v>40</v>
      </c>
      <c r="E191" s="28" t="s">
        <v>1035</v>
      </c>
    </row>
    <row r="192" spans="1:5" ht="25.5">
      <c r="A192" s="29" t="s">
        <v>42</v>
      </c>
      <c r="E192" s="30" t="s">
        <v>1036</v>
      </c>
    </row>
    <row r="193" spans="1:5" ht="140.25">
      <c r="A193" t="s">
        <v>44</v>
      </c>
      <c r="E193" s="28" t="s">
        <v>373</v>
      </c>
    </row>
    <row r="194" spans="1:16" ht="12.75">
      <c r="A194" s="19" t="s">
        <v>35</v>
      </c>
      <c r="B194" s="23" t="s">
        <v>1037</v>
      </c>
      <c r="C194" s="23" t="s">
        <v>1038</v>
      </c>
      <c r="D194" s="19" t="s">
        <v>37</v>
      </c>
      <c r="E194" s="24" t="s">
        <v>1039</v>
      </c>
      <c r="F194" s="25" t="s">
        <v>128</v>
      </c>
      <c r="G194" s="26">
        <v>70.5</v>
      </c>
      <c r="H194" s="26">
        <v>0</v>
      </c>
      <c r="I194" s="26">
        <f>ROUND(ROUND(H194,2)*ROUND(G194,2),2)</f>
      </c>
      <c r="O194">
        <f>(I194*21)/100</f>
      </c>
      <c r="P194" t="s">
        <v>12</v>
      </c>
    </row>
    <row r="195" spans="1:5" ht="25.5">
      <c r="A195" s="27" t="s">
        <v>40</v>
      </c>
      <c r="E195" s="28" t="s">
        <v>1040</v>
      </c>
    </row>
    <row r="196" spans="1:5" ht="12.75">
      <c r="A196" s="29" t="s">
        <v>42</v>
      </c>
      <c r="E196" s="30" t="s">
        <v>1027</v>
      </c>
    </row>
    <row r="197" spans="1:5" ht="25.5">
      <c r="A197" t="s">
        <v>44</v>
      </c>
      <c r="E197" s="28" t="s">
        <v>1041</v>
      </c>
    </row>
    <row r="198" spans="1:16" ht="12.75">
      <c r="A198" s="19" t="s">
        <v>35</v>
      </c>
      <c r="B198" s="23" t="s">
        <v>1042</v>
      </c>
      <c r="C198" s="23" t="s">
        <v>636</v>
      </c>
      <c r="D198" s="19" t="s">
        <v>37</v>
      </c>
      <c r="E198" s="24" t="s">
        <v>637</v>
      </c>
      <c r="F198" s="25" t="s">
        <v>128</v>
      </c>
      <c r="G198" s="26">
        <v>21</v>
      </c>
      <c r="H198" s="26">
        <v>0</v>
      </c>
      <c r="I198" s="26">
        <f>ROUND(ROUND(H198,2)*ROUND(G198,2),2)</f>
      </c>
      <c r="O198">
        <f>(I198*21)/100</f>
      </c>
      <c r="P198" t="s">
        <v>12</v>
      </c>
    </row>
    <row r="199" spans="1:5" ht="12.75">
      <c r="A199" s="27" t="s">
        <v>40</v>
      </c>
      <c r="E199" s="28" t="s">
        <v>1043</v>
      </c>
    </row>
    <row r="200" spans="1:5" ht="12.75">
      <c r="A200" s="29" t="s">
        <v>42</v>
      </c>
      <c r="E200" s="30" t="s">
        <v>1044</v>
      </c>
    </row>
    <row r="201" spans="1:5" ht="153">
      <c r="A201" t="s">
        <v>44</v>
      </c>
      <c r="E201" s="28" t="s">
        <v>384</v>
      </c>
    </row>
    <row r="202" spans="1:18" ht="12.75" customHeight="1">
      <c r="A202" s="5" t="s">
        <v>33</v>
      </c>
      <c r="B202" s="5"/>
      <c r="C202" s="33" t="s">
        <v>27</v>
      </c>
      <c r="D202" s="5"/>
      <c r="E202" s="21" t="s">
        <v>1045</v>
      </c>
      <c r="F202" s="5"/>
      <c r="G202" s="5"/>
      <c r="H202" s="5"/>
      <c r="I202" s="34">
        <f>0+Q202</f>
      </c>
      <c r="O202">
        <f>0+R202</f>
      </c>
      <c r="Q202">
        <f>0+I203+I207+I211+I215</f>
      </c>
      <c r="R202">
        <f>0+O203+O207+O211+O215</f>
      </c>
    </row>
    <row r="203" spans="1:16" ht="12.75">
      <c r="A203" s="19" t="s">
        <v>35</v>
      </c>
      <c r="B203" s="23" t="s">
        <v>1046</v>
      </c>
      <c r="C203" s="23" t="s">
        <v>1047</v>
      </c>
      <c r="D203" s="19" t="s">
        <v>37</v>
      </c>
      <c r="E203" s="24" t="s">
        <v>1048</v>
      </c>
      <c r="F203" s="25" t="s">
        <v>128</v>
      </c>
      <c r="G203" s="26">
        <v>49.75</v>
      </c>
      <c r="H203" s="26">
        <v>0</v>
      </c>
      <c r="I203" s="26">
        <f>ROUND(ROUND(H203,2)*ROUND(G203,2),2)</f>
      </c>
      <c r="O203">
        <f>(I203*21)/100</f>
      </c>
      <c r="P203" t="s">
        <v>12</v>
      </c>
    </row>
    <row r="204" spans="1:5" ht="12.75">
      <c r="A204" s="27" t="s">
        <v>40</v>
      </c>
      <c r="E204" s="28" t="s">
        <v>37</v>
      </c>
    </row>
    <row r="205" spans="1:5" ht="76.5">
      <c r="A205" s="29" t="s">
        <v>42</v>
      </c>
      <c r="E205" s="30" t="s">
        <v>1049</v>
      </c>
    </row>
    <row r="206" spans="1:5" ht="25.5">
      <c r="A206" t="s">
        <v>44</v>
      </c>
      <c r="E206" s="28" t="s">
        <v>1050</v>
      </c>
    </row>
    <row r="207" spans="1:16" ht="25.5">
      <c r="A207" s="19" t="s">
        <v>35</v>
      </c>
      <c r="B207" s="23" t="s">
        <v>1051</v>
      </c>
      <c r="C207" s="23" t="s">
        <v>1052</v>
      </c>
      <c r="D207" s="19" t="s">
        <v>37</v>
      </c>
      <c r="E207" s="24" t="s">
        <v>1053</v>
      </c>
      <c r="F207" s="25" t="s">
        <v>128</v>
      </c>
      <c r="G207" s="26">
        <v>230.72</v>
      </c>
      <c r="H207" s="26">
        <v>0</v>
      </c>
      <c r="I207" s="26">
        <f>ROUND(ROUND(H207,2)*ROUND(G207,2),2)</f>
      </c>
      <c r="O207">
        <f>(I207*21)/100</f>
      </c>
      <c r="P207" t="s">
        <v>12</v>
      </c>
    </row>
    <row r="208" spans="1:5" ht="51">
      <c r="A208" s="27" t="s">
        <v>40</v>
      </c>
      <c r="E208" s="28" t="s">
        <v>1054</v>
      </c>
    </row>
    <row r="209" spans="1:5" ht="89.25">
      <c r="A209" s="29" t="s">
        <v>42</v>
      </c>
      <c r="E209" s="30" t="s">
        <v>1055</v>
      </c>
    </row>
    <row r="210" spans="1:5" ht="76.5">
      <c r="A210" t="s">
        <v>44</v>
      </c>
      <c r="E210" s="28" t="s">
        <v>1056</v>
      </c>
    </row>
    <row r="211" spans="1:16" ht="25.5">
      <c r="A211" s="19" t="s">
        <v>35</v>
      </c>
      <c r="B211" s="23" t="s">
        <v>1057</v>
      </c>
      <c r="C211" s="23" t="s">
        <v>1058</v>
      </c>
      <c r="D211" s="19" t="s">
        <v>37</v>
      </c>
      <c r="E211" s="24" t="s">
        <v>1059</v>
      </c>
      <c r="F211" s="25" t="s">
        <v>128</v>
      </c>
      <c r="G211" s="26">
        <v>5</v>
      </c>
      <c r="H211" s="26">
        <v>0</v>
      </c>
      <c r="I211" s="26">
        <f>ROUND(ROUND(H211,2)*ROUND(G211,2),2)</f>
      </c>
      <c r="O211">
        <f>(I211*21)/100</f>
      </c>
      <c r="P211" t="s">
        <v>12</v>
      </c>
    </row>
    <row r="212" spans="1:5" ht="51">
      <c r="A212" s="27" t="s">
        <v>40</v>
      </c>
      <c r="E212" s="28" t="s">
        <v>1060</v>
      </c>
    </row>
    <row r="213" spans="1:5" ht="12.75">
      <c r="A213" s="29" t="s">
        <v>42</v>
      </c>
      <c r="E213" s="30" t="s">
        <v>1061</v>
      </c>
    </row>
    <row r="214" spans="1:5" ht="76.5">
      <c r="A214" t="s">
        <v>44</v>
      </c>
      <c r="E214" s="28" t="s">
        <v>1056</v>
      </c>
    </row>
    <row r="215" spans="1:16" ht="12.75">
      <c r="A215" s="19" t="s">
        <v>35</v>
      </c>
      <c r="B215" s="23" t="s">
        <v>1062</v>
      </c>
      <c r="C215" s="23" t="s">
        <v>1063</v>
      </c>
      <c r="D215" s="19" t="s">
        <v>37</v>
      </c>
      <c r="E215" s="24" t="s">
        <v>1064</v>
      </c>
      <c r="F215" s="25" t="s">
        <v>128</v>
      </c>
      <c r="G215" s="26">
        <v>77</v>
      </c>
      <c r="H215" s="26">
        <v>0</v>
      </c>
      <c r="I215" s="26">
        <f>ROUND(ROUND(H215,2)*ROUND(G215,2),2)</f>
      </c>
      <c r="O215">
        <f>(I215*21)/100</f>
      </c>
      <c r="P215" t="s">
        <v>12</v>
      </c>
    </row>
    <row r="216" spans="1:5" ht="12.75">
      <c r="A216" s="27" t="s">
        <v>40</v>
      </c>
      <c r="E216" s="28" t="s">
        <v>37</v>
      </c>
    </row>
    <row r="217" spans="1:5" ht="25.5">
      <c r="A217" s="29" t="s">
        <v>42</v>
      </c>
      <c r="E217" s="30" t="s">
        <v>1065</v>
      </c>
    </row>
    <row r="218" spans="1:5" ht="76.5">
      <c r="A218" t="s">
        <v>44</v>
      </c>
      <c r="E218" s="28" t="s">
        <v>1056</v>
      </c>
    </row>
    <row r="219" spans="1:18" ht="12.75" customHeight="1">
      <c r="A219" s="5" t="s">
        <v>33</v>
      </c>
      <c r="B219" s="5"/>
      <c r="C219" s="33" t="s">
        <v>69</v>
      </c>
      <c r="D219" s="5"/>
      <c r="E219" s="21" t="s">
        <v>1066</v>
      </c>
      <c r="F219" s="5"/>
      <c r="G219" s="5"/>
      <c r="H219" s="5"/>
      <c r="I219" s="34">
        <f>0+Q219</f>
      </c>
      <c r="O219">
        <f>0+R219</f>
      </c>
      <c r="Q219">
        <f>0+I220+I224+I228+I232+I236+I240+I244</f>
      </c>
      <c r="R219">
        <f>0+O220+O224+O228+O232+O236+O240+O244</f>
      </c>
    </row>
    <row r="220" spans="1:16" ht="25.5">
      <c r="A220" s="19" t="s">
        <v>35</v>
      </c>
      <c r="B220" s="23" t="s">
        <v>1067</v>
      </c>
      <c r="C220" s="23" t="s">
        <v>1068</v>
      </c>
      <c r="D220" s="19" t="s">
        <v>37</v>
      </c>
      <c r="E220" s="24" t="s">
        <v>1069</v>
      </c>
      <c r="F220" s="25" t="s">
        <v>128</v>
      </c>
      <c r="G220" s="26">
        <v>48</v>
      </c>
      <c r="H220" s="26">
        <v>0</v>
      </c>
      <c r="I220" s="26">
        <f>ROUND(ROUND(H220,2)*ROUND(G220,2),2)</f>
      </c>
      <c r="O220">
        <f>(I220*21)/100</f>
      </c>
      <c r="P220" t="s">
        <v>12</v>
      </c>
    </row>
    <row r="221" spans="1:5" ht="51">
      <c r="A221" s="27" t="s">
        <v>40</v>
      </c>
      <c r="E221" s="28" t="s">
        <v>1070</v>
      </c>
    </row>
    <row r="222" spans="1:5" ht="25.5">
      <c r="A222" s="29" t="s">
        <v>42</v>
      </c>
      <c r="E222" s="30" t="s">
        <v>1071</v>
      </c>
    </row>
    <row r="223" spans="1:5" ht="191.25">
      <c r="A223" t="s">
        <v>44</v>
      </c>
      <c r="E223" s="28" t="s">
        <v>1072</v>
      </c>
    </row>
    <row r="224" spans="1:16" ht="12.75">
      <c r="A224" s="19" t="s">
        <v>35</v>
      </c>
      <c r="B224" s="23" t="s">
        <v>1073</v>
      </c>
      <c r="C224" s="23" t="s">
        <v>1074</v>
      </c>
      <c r="D224" s="19" t="s">
        <v>1075</v>
      </c>
      <c r="E224" s="24" t="s">
        <v>1076</v>
      </c>
      <c r="F224" s="25" t="s">
        <v>128</v>
      </c>
      <c r="G224" s="26">
        <v>114.44</v>
      </c>
      <c r="H224" s="26">
        <v>0</v>
      </c>
      <c r="I224" s="26">
        <f>ROUND(ROUND(H224,2)*ROUND(G224,2),2)</f>
      </c>
      <c r="O224">
        <f>(I224*21)/100</f>
      </c>
      <c r="P224" t="s">
        <v>12</v>
      </c>
    </row>
    <row r="225" spans="1:5" ht="12.75">
      <c r="A225" s="27" t="s">
        <v>40</v>
      </c>
      <c r="E225" s="28" t="s">
        <v>1077</v>
      </c>
    </row>
    <row r="226" spans="1:5" ht="89.25">
      <c r="A226" s="29" t="s">
        <v>42</v>
      </c>
      <c r="E226" s="30" t="s">
        <v>1078</v>
      </c>
    </row>
    <row r="227" spans="1:5" ht="204">
      <c r="A227" t="s">
        <v>44</v>
      </c>
      <c r="E227" s="28" t="s">
        <v>1079</v>
      </c>
    </row>
    <row r="228" spans="1:16" ht="25.5">
      <c r="A228" s="19" t="s">
        <v>35</v>
      </c>
      <c r="B228" s="23" t="s">
        <v>1080</v>
      </c>
      <c r="C228" s="23" t="s">
        <v>1081</v>
      </c>
      <c r="D228" s="19" t="s">
        <v>37</v>
      </c>
      <c r="E228" s="24" t="s">
        <v>1082</v>
      </c>
      <c r="F228" s="25" t="s">
        <v>128</v>
      </c>
      <c r="G228" s="26">
        <v>76.44</v>
      </c>
      <c r="H228" s="26">
        <v>0</v>
      </c>
      <c r="I228" s="26">
        <f>ROUND(ROUND(H228,2)*ROUND(G228,2),2)</f>
      </c>
      <c r="O228">
        <f>(I228*21)/100</f>
      </c>
      <c r="P228" t="s">
        <v>12</v>
      </c>
    </row>
    <row r="229" spans="1:5" ht="38.25">
      <c r="A229" s="27" t="s">
        <v>40</v>
      </c>
      <c r="E229" s="28" t="s">
        <v>1083</v>
      </c>
    </row>
    <row r="230" spans="1:5" ht="63.75">
      <c r="A230" s="29" t="s">
        <v>42</v>
      </c>
      <c r="E230" s="30" t="s">
        <v>1084</v>
      </c>
    </row>
    <row r="231" spans="1:5" ht="204">
      <c r="A231" t="s">
        <v>44</v>
      </c>
      <c r="E231" s="28" t="s">
        <v>1079</v>
      </c>
    </row>
    <row r="232" spans="1:16" ht="12.75">
      <c r="A232" s="19" t="s">
        <v>35</v>
      </c>
      <c r="B232" s="23" t="s">
        <v>1085</v>
      </c>
      <c r="C232" s="23" t="s">
        <v>1086</v>
      </c>
      <c r="D232" s="19" t="s">
        <v>37</v>
      </c>
      <c r="E232" s="24" t="s">
        <v>1087</v>
      </c>
      <c r="F232" s="25" t="s">
        <v>128</v>
      </c>
      <c r="G232" s="26">
        <v>28</v>
      </c>
      <c r="H232" s="26">
        <v>0</v>
      </c>
      <c r="I232" s="26">
        <f>ROUND(ROUND(H232,2)*ROUND(G232,2),2)</f>
      </c>
      <c r="O232">
        <f>(I232*21)/100</f>
      </c>
      <c r="P232" t="s">
        <v>12</v>
      </c>
    </row>
    <row r="233" spans="1:5" ht="25.5">
      <c r="A233" s="27" t="s">
        <v>40</v>
      </c>
      <c r="E233" s="28" t="s">
        <v>1088</v>
      </c>
    </row>
    <row r="234" spans="1:5" ht="12.75">
      <c r="A234" s="29" t="s">
        <v>42</v>
      </c>
      <c r="E234" s="30" t="s">
        <v>1089</v>
      </c>
    </row>
    <row r="235" spans="1:5" ht="38.25">
      <c r="A235" t="s">
        <v>44</v>
      </c>
      <c r="E235" s="28" t="s">
        <v>1090</v>
      </c>
    </row>
    <row r="236" spans="1:16" ht="12.75">
      <c r="A236" s="19" t="s">
        <v>35</v>
      </c>
      <c r="B236" s="23" t="s">
        <v>1091</v>
      </c>
      <c r="C236" s="23" t="s">
        <v>1092</v>
      </c>
      <c r="D236" s="19" t="s">
        <v>65</v>
      </c>
      <c r="E236" s="24" t="s">
        <v>1093</v>
      </c>
      <c r="F236" s="25" t="s">
        <v>128</v>
      </c>
      <c r="G236" s="26">
        <v>58.6</v>
      </c>
      <c r="H236" s="26">
        <v>0</v>
      </c>
      <c r="I236" s="26">
        <f>ROUND(ROUND(H236,2)*ROUND(G236,2),2)</f>
      </c>
      <c r="O236">
        <f>(I236*21)/100</f>
      </c>
      <c r="P236" t="s">
        <v>12</v>
      </c>
    </row>
    <row r="237" spans="1:5" ht="12.75">
      <c r="A237" s="27" t="s">
        <v>40</v>
      </c>
      <c r="E237" s="28" t="s">
        <v>1094</v>
      </c>
    </row>
    <row r="238" spans="1:5" ht="63.75">
      <c r="A238" s="29" t="s">
        <v>42</v>
      </c>
      <c r="E238" s="30" t="s">
        <v>1095</v>
      </c>
    </row>
    <row r="239" spans="1:5" ht="51">
      <c r="A239" t="s">
        <v>44</v>
      </c>
      <c r="E239" s="28" t="s">
        <v>1096</v>
      </c>
    </row>
    <row r="240" spans="1:16" ht="12.75">
      <c r="A240" s="19" t="s">
        <v>35</v>
      </c>
      <c r="B240" s="23" t="s">
        <v>1097</v>
      </c>
      <c r="C240" s="23" t="s">
        <v>1092</v>
      </c>
      <c r="D240" s="19" t="s">
        <v>70</v>
      </c>
      <c r="E240" s="24" t="s">
        <v>1093</v>
      </c>
      <c r="F240" s="25" t="s">
        <v>128</v>
      </c>
      <c r="G240" s="26">
        <v>14.2</v>
      </c>
      <c r="H240" s="26">
        <v>0</v>
      </c>
      <c r="I240" s="26">
        <f>ROUND(ROUND(H240,2)*ROUND(G240,2),2)</f>
      </c>
      <c r="O240">
        <f>(I240*21)/100</f>
      </c>
      <c r="P240" t="s">
        <v>12</v>
      </c>
    </row>
    <row r="241" spans="1:5" ht="12.75">
      <c r="A241" s="27" t="s">
        <v>40</v>
      </c>
      <c r="E241" s="28" t="s">
        <v>1098</v>
      </c>
    </row>
    <row r="242" spans="1:5" ht="12.75">
      <c r="A242" s="29" t="s">
        <v>42</v>
      </c>
      <c r="E242" s="30" t="s">
        <v>1099</v>
      </c>
    </row>
    <row r="243" spans="1:5" ht="51">
      <c r="A243" t="s">
        <v>44</v>
      </c>
      <c r="E243" s="28" t="s">
        <v>1096</v>
      </c>
    </row>
    <row r="244" spans="1:16" ht="12.75">
      <c r="A244" s="19" t="s">
        <v>35</v>
      </c>
      <c r="B244" s="23" t="s">
        <v>1100</v>
      </c>
      <c r="C244" s="23" t="s">
        <v>1101</v>
      </c>
      <c r="D244" s="19" t="s">
        <v>37</v>
      </c>
      <c r="E244" s="24" t="s">
        <v>1102</v>
      </c>
      <c r="F244" s="25" t="s">
        <v>128</v>
      </c>
      <c r="G244" s="26">
        <v>24.54</v>
      </c>
      <c r="H244" s="26">
        <v>0</v>
      </c>
      <c r="I244" s="26">
        <f>ROUND(ROUND(H244,2)*ROUND(G244,2),2)</f>
      </c>
      <c r="O244">
        <f>(I244*21)/100</f>
      </c>
      <c r="P244" t="s">
        <v>12</v>
      </c>
    </row>
    <row r="245" spans="1:5" ht="25.5">
      <c r="A245" s="27" t="s">
        <v>40</v>
      </c>
      <c r="E245" s="28" t="s">
        <v>1103</v>
      </c>
    </row>
    <row r="246" spans="1:5" ht="114.75">
      <c r="A246" s="29" t="s">
        <v>42</v>
      </c>
      <c r="E246" s="30" t="s">
        <v>1104</v>
      </c>
    </row>
    <row r="247" spans="1:5" ht="51">
      <c r="A247" t="s">
        <v>44</v>
      </c>
      <c r="E247" s="28" t="s">
        <v>1096</v>
      </c>
    </row>
    <row r="248" spans="1:18" ht="12.75" customHeight="1">
      <c r="A248" s="5" t="s">
        <v>33</v>
      </c>
      <c r="B248" s="5"/>
      <c r="C248" s="33" t="s">
        <v>73</v>
      </c>
      <c r="D248" s="5"/>
      <c r="E248" s="21" t="s">
        <v>394</v>
      </c>
      <c r="F248" s="5"/>
      <c r="G248" s="5"/>
      <c r="H248" s="5"/>
      <c r="I248" s="34">
        <f>0+Q248</f>
      </c>
      <c r="O248">
        <f>0+R248</f>
      </c>
      <c r="Q248">
        <f>0+I249+I253+I257+I261+I265</f>
      </c>
      <c r="R248">
        <f>0+O249+O253+O257+O261+O265</f>
      </c>
    </row>
    <row r="249" spans="1:16" ht="12.75">
      <c r="A249" s="19" t="s">
        <v>35</v>
      </c>
      <c r="B249" s="23" t="s">
        <v>1105</v>
      </c>
      <c r="C249" s="23" t="s">
        <v>1106</v>
      </c>
      <c r="D249" s="19" t="s">
        <v>37</v>
      </c>
      <c r="E249" s="24" t="s">
        <v>1107</v>
      </c>
      <c r="F249" s="25" t="s">
        <v>192</v>
      </c>
      <c r="G249" s="26">
        <v>2</v>
      </c>
      <c r="H249" s="26">
        <v>0</v>
      </c>
      <c r="I249" s="26">
        <f>ROUND(ROUND(H249,2)*ROUND(G249,2),2)</f>
      </c>
      <c r="O249">
        <f>(I249*21)/100</f>
      </c>
      <c r="P249" t="s">
        <v>12</v>
      </c>
    </row>
    <row r="250" spans="1:5" ht="25.5">
      <c r="A250" s="27" t="s">
        <v>40</v>
      </c>
      <c r="E250" s="28" t="s">
        <v>1108</v>
      </c>
    </row>
    <row r="251" spans="1:5" ht="12.75">
      <c r="A251" s="29" t="s">
        <v>42</v>
      </c>
      <c r="E251" s="30" t="s">
        <v>1109</v>
      </c>
    </row>
    <row r="252" spans="1:5" ht="255">
      <c r="A252" t="s">
        <v>44</v>
      </c>
      <c r="E252" s="28" t="s">
        <v>1110</v>
      </c>
    </row>
    <row r="253" spans="1:16" ht="12.75">
      <c r="A253" s="19" t="s">
        <v>35</v>
      </c>
      <c r="B253" s="23" t="s">
        <v>1111</v>
      </c>
      <c r="C253" s="23" t="s">
        <v>1112</v>
      </c>
      <c r="D253" s="19" t="s">
        <v>37</v>
      </c>
      <c r="E253" s="24" t="s">
        <v>1113</v>
      </c>
      <c r="F253" s="25" t="s">
        <v>192</v>
      </c>
      <c r="G253" s="26">
        <v>9</v>
      </c>
      <c r="H253" s="26">
        <v>0</v>
      </c>
      <c r="I253" s="26">
        <f>ROUND(ROUND(H253,2)*ROUND(G253,2),2)</f>
      </c>
      <c r="O253">
        <f>(I253*21)/100</f>
      </c>
      <c r="P253" t="s">
        <v>12</v>
      </c>
    </row>
    <row r="254" spans="1:5" ht="25.5">
      <c r="A254" s="27" t="s">
        <v>40</v>
      </c>
      <c r="E254" s="28" t="s">
        <v>1114</v>
      </c>
    </row>
    <row r="255" spans="1:5" ht="89.25">
      <c r="A255" s="29" t="s">
        <v>42</v>
      </c>
      <c r="E255" s="30" t="s">
        <v>1115</v>
      </c>
    </row>
    <row r="256" spans="1:5" ht="242.25">
      <c r="A256" t="s">
        <v>44</v>
      </c>
      <c r="E256" s="28" t="s">
        <v>1116</v>
      </c>
    </row>
    <row r="257" spans="1:16" ht="12.75">
      <c r="A257" s="19" t="s">
        <v>35</v>
      </c>
      <c r="B257" s="23" t="s">
        <v>1117</v>
      </c>
      <c r="C257" s="23" t="s">
        <v>1118</v>
      </c>
      <c r="D257" s="19" t="s">
        <v>37</v>
      </c>
      <c r="E257" s="24" t="s">
        <v>1119</v>
      </c>
      <c r="F257" s="25" t="s">
        <v>192</v>
      </c>
      <c r="G257" s="26">
        <v>62.5</v>
      </c>
      <c r="H257" s="26">
        <v>0</v>
      </c>
      <c r="I257" s="26">
        <f>ROUND(ROUND(H257,2)*ROUND(G257,2),2)</f>
      </c>
      <c r="O257">
        <f>(I257*21)/100</f>
      </c>
      <c r="P257" t="s">
        <v>12</v>
      </c>
    </row>
    <row r="258" spans="1:5" ht="51">
      <c r="A258" s="27" t="s">
        <v>40</v>
      </c>
      <c r="E258" s="28" t="s">
        <v>1120</v>
      </c>
    </row>
    <row r="259" spans="1:5" ht="25.5">
      <c r="A259" s="29" t="s">
        <v>42</v>
      </c>
      <c r="E259" s="30" t="s">
        <v>1121</v>
      </c>
    </row>
    <row r="260" spans="1:5" ht="242.25">
      <c r="A260" t="s">
        <v>44</v>
      </c>
      <c r="E260" s="28" t="s">
        <v>1116</v>
      </c>
    </row>
    <row r="261" spans="1:16" ht="12.75">
      <c r="A261" s="19" t="s">
        <v>35</v>
      </c>
      <c r="B261" s="23" t="s">
        <v>1122</v>
      </c>
      <c r="C261" s="23" t="s">
        <v>1123</v>
      </c>
      <c r="D261" s="19" t="s">
        <v>37</v>
      </c>
      <c r="E261" s="24" t="s">
        <v>1124</v>
      </c>
      <c r="F261" s="25" t="s">
        <v>192</v>
      </c>
      <c r="G261" s="26">
        <v>6</v>
      </c>
      <c r="H261" s="26">
        <v>0</v>
      </c>
      <c r="I261" s="26">
        <f>ROUND(ROUND(H261,2)*ROUND(G261,2),2)</f>
      </c>
      <c r="O261">
        <f>(I261*21)/100</f>
      </c>
      <c r="P261" t="s">
        <v>12</v>
      </c>
    </row>
    <row r="262" spans="1:5" ht="12.75">
      <c r="A262" s="27" t="s">
        <v>40</v>
      </c>
      <c r="E262" s="28" t="s">
        <v>1125</v>
      </c>
    </row>
    <row r="263" spans="1:5" ht="12.75">
      <c r="A263" s="29" t="s">
        <v>42</v>
      </c>
      <c r="E263" s="30" t="s">
        <v>1126</v>
      </c>
    </row>
    <row r="264" spans="1:5" ht="242.25">
      <c r="A264" t="s">
        <v>44</v>
      </c>
      <c r="E264" s="28" t="s">
        <v>652</v>
      </c>
    </row>
    <row r="265" spans="1:16" ht="12.75">
      <c r="A265" s="19" t="s">
        <v>35</v>
      </c>
      <c r="B265" s="23" t="s">
        <v>1127</v>
      </c>
      <c r="C265" s="23" t="s">
        <v>1128</v>
      </c>
      <c r="D265" s="19" t="s">
        <v>37</v>
      </c>
      <c r="E265" s="24" t="s">
        <v>1129</v>
      </c>
      <c r="F265" s="25" t="s">
        <v>192</v>
      </c>
      <c r="G265" s="26">
        <v>53</v>
      </c>
      <c r="H265" s="26">
        <v>0</v>
      </c>
      <c r="I265" s="26">
        <f>ROUND(ROUND(H265,2)*ROUND(G265,2),2)</f>
      </c>
      <c r="O265">
        <f>(I265*21)/100</f>
      </c>
      <c r="P265" t="s">
        <v>12</v>
      </c>
    </row>
    <row r="266" spans="1:5" ht="25.5">
      <c r="A266" s="27" t="s">
        <v>40</v>
      </c>
      <c r="E266" s="28" t="s">
        <v>1130</v>
      </c>
    </row>
    <row r="267" spans="1:5" ht="25.5">
      <c r="A267" s="29" t="s">
        <v>42</v>
      </c>
      <c r="E267" s="30" t="s">
        <v>1131</v>
      </c>
    </row>
    <row r="268" spans="1:5" ht="242.25">
      <c r="A268" t="s">
        <v>44</v>
      </c>
      <c r="E268" s="28" t="s">
        <v>399</v>
      </c>
    </row>
    <row r="269" spans="1:18" ht="12.75" customHeight="1">
      <c r="A269" s="5" t="s">
        <v>33</v>
      </c>
      <c r="B269" s="5"/>
      <c r="C269" s="33" t="s">
        <v>30</v>
      </c>
      <c r="D269" s="5"/>
      <c r="E269" s="21" t="s">
        <v>236</v>
      </c>
      <c r="F269" s="5"/>
      <c r="G269" s="5"/>
      <c r="H269" s="5"/>
      <c r="I269" s="34">
        <f>0+Q269</f>
      </c>
      <c r="O269">
        <f>0+R269</f>
      </c>
      <c r="Q269">
        <f>0+I270+I274+I278+I282+I286+I290+I294+I298+I302+I306+I310+I314+I318</f>
      </c>
      <c r="R269">
        <f>0+O270+O274+O278+O282+O286+O290+O294+O298+O302+O306+O310+O314+O318</f>
      </c>
    </row>
    <row r="270" spans="1:16" ht="12.75">
      <c r="A270" s="19" t="s">
        <v>35</v>
      </c>
      <c r="B270" s="23" t="s">
        <v>1132</v>
      </c>
      <c r="C270" s="23" t="s">
        <v>1133</v>
      </c>
      <c r="D270" s="19" t="s">
        <v>37</v>
      </c>
      <c r="E270" s="24" t="s">
        <v>1134</v>
      </c>
      <c r="F270" s="25" t="s">
        <v>192</v>
      </c>
      <c r="G270" s="26">
        <v>28</v>
      </c>
      <c r="H270" s="26">
        <v>0</v>
      </c>
      <c r="I270" s="26">
        <f>ROUND(ROUND(H270,2)*ROUND(G270,2),2)</f>
      </c>
      <c r="O270">
        <f>(I270*21)/100</f>
      </c>
      <c r="P270" t="s">
        <v>12</v>
      </c>
    </row>
    <row r="271" spans="1:5" ht="12.75">
      <c r="A271" s="27" t="s">
        <v>40</v>
      </c>
      <c r="E271" s="28" t="s">
        <v>1135</v>
      </c>
    </row>
    <row r="272" spans="1:5" ht="63.75">
      <c r="A272" s="29" t="s">
        <v>42</v>
      </c>
      <c r="E272" s="30" t="s">
        <v>1136</v>
      </c>
    </row>
    <row r="273" spans="1:5" ht="38.25">
      <c r="A273" t="s">
        <v>44</v>
      </c>
      <c r="E273" s="28" t="s">
        <v>1137</v>
      </c>
    </row>
    <row r="274" spans="1:16" ht="12.75">
      <c r="A274" s="19" t="s">
        <v>35</v>
      </c>
      <c r="B274" s="23" t="s">
        <v>1138</v>
      </c>
      <c r="C274" s="23" t="s">
        <v>1139</v>
      </c>
      <c r="D274" s="19" t="s">
        <v>37</v>
      </c>
      <c r="E274" s="24" t="s">
        <v>1140</v>
      </c>
      <c r="F274" s="25" t="s">
        <v>192</v>
      </c>
      <c r="G274" s="26">
        <v>38.5</v>
      </c>
      <c r="H274" s="26">
        <v>0</v>
      </c>
      <c r="I274" s="26">
        <f>ROUND(ROUND(H274,2)*ROUND(G274,2),2)</f>
      </c>
      <c r="O274">
        <f>(I274*21)/100</f>
      </c>
      <c r="P274" t="s">
        <v>12</v>
      </c>
    </row>
    <row r="275" spans="1:5" ht="38.25">
      <c r="A275" s="27" t="s">
        <v>40</v>
      </c>
      <c r="E275" s="28" t="s">
        <v>1141</v>
      </c>
    </row>
    <row r="276" spans="1:5" ht="63.75">
      <c r="A276" s="29" t="s">
        <v>42</v>
      </c>
      <c r="E276" s="30" t="s">
        <v>1142</v>
      </c>
    </row>
    <row r="277" spans="1:5" ht="63.75">
      <c r="A277" t="s">
        <v>44</v>
      </c>
      <c r="E277" s="28" t="s">
        <v>1143</v>
      </c>
    </row>
    <row r="278" spans="1:16" ht="12.75">
      <c r="A278" s="19" t="s">
        <v>35</v>
      </c>
      <c r="B278" s="23" t="s">
        <v>1144</v>
      </c>
      <c r="C278" s="23" t="s">
        <v>1145</v>
      </c>
      <c r="D278" s="19" t="s">
        <v>37</v>
      </c>
      <c r="E278" s="24" t="s">
        <v>1146</v>
      </c>
      <c r="F278" s="25" t="s">
        <v>142</v>
      </c>
      <c r="G278" s="26">
        <v>4</v>
      </c>
      <c r="H278" s="26">
        <v>0</v>
      </c>
      <c r="I278" s="26">
        <f>ROUND(ROUND(H278,2)*ROUND(G278,2),2)</f>
      </c>
      <c r="O278">
        <f>(I278*21)/100</f>
      </c>
      <c r="P278" t="s">
        <v>12</v>
      </c>
    </row>
    <row r="279" spans="1:5" ht="12.75">
      <c r="A279" s="27" t="s">
        <v>40</v>
      </c>
      <c r="E279" s="28" t="s">
        <v>1147</v>
      </c>
    </row>
    <row r="280" spans="1:5" ht="51">
      <c r="A280" s="29" t="s">
        <v>42</v>
      </c>
      <c r="E280" s="30" t="s">
        <v>1148</v>
      </c>
    </row>
    <row r="281" spans="1:5" ht="25.5">
      <c r="A281" t="s">
        <v>44</v>
      </c>
      <c r="E281" s="28" t="s">
        <v>824</v>
      </c>
    </row>
    <row r="282" spans="1:16" ht="12.75">
      <c r="A282" s="19" t="s">
        <v>35</v>
      </c>
      <c r="B282" s="23" t="s">
        <v>1149</v>
      </c>
      <c r="C282" s="23" t="s">
        <v>1150</v>
      </c>
      <c r="D282" s="19" t="s">
        <v>37</v>
      </c>
      <c r="E282" s="24" t="s">
        <v>1151</v>
      </c>
      <c r="F282" s="25" t="s">
        <v>192</v>
      </c>
      <c r="G282" s="26">
        <v>16</v>
      </c>
      <c r="H282" s="26">
        <v>0</v>
      </c>
      <c r="I282" s="26">
        <f>ROUND(ROUND(H282,2)*ROUND(G282,2),2)</f>
      </c>
      <c r="O282">
        <f>(I282*21)/100</f>
      </c>
      <c r="P282" t="s">
        <v>12</v>
      </c>
    </row>
    <row r="283" spans="1:5" ht="12.75">
      <c r="A283" s="27" t="s">
        <v>40</v>
      </c>
      <c r="E283" s="28" t="s">
        <v>1152</v>
      </c>
    </row>
    <row r="284" spans="1:5" ht="63.75">
      <c r="A284" s="29" t="s">
        <v>42</v>
      </c>
      <c r="E284" s="30" t="s">
        <v>1153</v>
      </c>
    </row>
    <row r="285" spans="1:5" ht="51">
      <c r="A285" t="s">
        <v>44</v>
      </c>
      <c r="E285" s="28" t="s">
        <v>439</v>
      </c>
    </row>
    <row r="286" spans="1:16" ht="12.75">
      <c r="A286" s="19" t="s">
        <v>35</v>
      </c>
      <c r="B286" s="23" t="s">
        <v>1154</v>
      </c>
      <c r="C286" s="23" t="s">
        <v>435</v>
      </c>
      <c r="D286" s="19" t="s">
        <v>37</v>
      </c>
      <c r="E286" s="24" t="s">
        <v>436</v>
      </c>
      <c r="F286" s="25" t="s">
        <v>192</v>
      </c>
      <c r="G286" s="26">
        <v>17</v>
      </c>
      <c r="H286" s="26">
        <v>0</v>
      </c>
      <c r="I286" s="26">
        <f>ROUND(ROUND(H286,2)*ROUND(G286,2),2)</f>
      </c>
      <c r="O286">
        <f>(I286*21)/100</f>
      </c>
      <c r="P286" t="s">
        <v>12</v>
      </c>
    </row>
    <row r="287" spans="1:5" ht="12.75">
      <c r="A287" s="27" t="s">
        <v>40</v>
      </c>
      <c r="E287" s="28" t="s">
        <v>1152</v>
      </c>
    </row>
    <row r="288" spans="1:5" ht="76.5">
      <c r="A288" s="29" t="s">
        <v>42</v>
      </c>
      <c r="E288" s="30" t="s">
        <v>1155</v>
      </c>
    </row>
    <row r="289" spans="1:5" ht="51">
      <c r="A289" t="s">
        <v>44</v>
      </c>
      <c r="E289" s="28" t="s">
        <v>439</v>
      </c>
    </row>
    <row r="290" spans="1:16" ht="12.75">
      <c r="A290" s="19" t="s">
        <v>35</v>
      </c>
      <c r="B290" s="23" t="s">
        <v>1156</v>
      </c>
      <c r="C290" s="23" t="s">
        <v>1157</v>
      </c>
      <c r="D290" s="19" t="s">
        <v>37</v>
      </c>
      <c r="E290" s="24" t="s">
        <v>1158</v>
      </c>
      <c r="F290" s="25" t="s">
        <v>192</v>
      </c>
      <c r="G290" s="26">
        <v>18</v>
      </c>
      <c r="H290" s="26">
        <v>0</v>
      </c>
      <c r="I290" s="26">
        <f>ROUND(ROUND(H290,2)*ROUND(G290,2),2)</f>
      </c>
      <c r="O290">
        <f>(I290*21)/100</f>
      </c>
      <c r="P290" t="s">
        <v>12</v>
      </c>
    </row>
    <row r="291" spans="1:5" ht="12.75">
      <c r="A291" s="27" t="s">
        <v>40</v>
      </c>
      <c r="E291" s="28" t="s">
        <v>1159</v>
      </c>
    </row>
    <row r="292" spans="1:5" ht="25.5">
      <c r="A292" s="29" t="s">
        <v>42</v>
      </c>
      <c r="E292" s="30" t="s">
        <v>1160</v>
      </c>
    </row>
    <row r="293" spans="1:5" ht="25.5">
      <c r="A293" t="s">
        <v>44</v>
      </c>
      <c r="E293" s="28" t="s">
        <v>812</v>
      </c>
    </row>
    <row r="294" spans="1:16" ht="12.75">
      <c r="A294" s="19" t="s">
        <v>35</v>
      </c>
      <c r="B294" s="23" t="s">
        <v>1161</v>
      </c>
      <c r="C294" s="23" t="s">
        <v>1162</v>
      </c>
      <c r="D294" s="19" t="s">
        <v>37</v>
      </c>
      <c r="E294" s="24" t="s">
        <v>1163</v>
      </c>
      <c r="F294" s="25" t="s">
        <v>192</v>
      </c>
      <c r="G294" s="26">
        <v>70.7</v>
      </c>
      <c r="H294" s="26">
        <v>0</v>
      </c>
      <c r="I294" s="26">
        <f>ROUND(ROUND(H294,2)*ROUND(G294,2),2)</f>
      </c>
      <c r="O294">
        <f>(I294*21)/100</f>
      </c>
      <c r="P294" t="s">
        <v>12</v>
      </c>
    </row>
    <row r="295" spans="1:5" ht="51">
      <c r="A295" s="27" t="s">
        <v>40</v>
      </c>
      <c r="E295" s="28" t="s">
        <v>1164</v>
      </c>
    </row>
    <row r="296" spans="1:5" ht="127.5">
      <c r="A296" s="29" t="s">
        <v>42</v>
      </c>
      <c r="E296" s="30" t="s">
        <v>1165</v>
      </c>
    </row>
    <row r="297" spans="1:5" ht="38.25">
      <c r="A297" t="s">
        <v>44</v>
      </c>
      <c r="E297" s="28" t="s">
        <v>457</v>
      </c>
    </row>
    <row r="298" spans="1:16" ht="12.75">
      <c r="A298" s="19" t="s">
        <v>35</v>
      </c>
      <c r="B298" s="23" t="s">
        <v>1166</v>
      </c>
      <c r="C298" s="23" t="s">
        <v>1167</v>
      </c>
      <c r="D298" s="19" t="s">
        <v>37</v>
      </c>
      <c r="E298" s="24" t="s">
        <v>1168</v>
      </c>
      <c r="F298" s="25" t="s">
        <v>192</v>
      </c>
      <c r="G298" s="26">
        <v>102</v>
      </c>
      <c r="H298" s="26">
        <v>0</v>
      </c>
      <c r="I298" s="26">
        <f>ROUND(ROUND(H298,2)*ROUND(G298,2),2)</f>
      </c>
      <c r="O298">
        <f>(I298*21)/100</f>
      </c>
      <c r="P298" t="s">
        <v>12</v>
      </c>
    </row>
    <row r="299" spans="1:5" ht="25.5">
      <c r="A299" s="27" t="s">
        <v>40</v>
      </c>
      <c r="E299" s="28" t="s">
        <v>1169</v>
      </c>
    </row>
    <row r="300" spans="1:5" ht="140.25">
      <c r="A300" s="29" t="s">
        <v>42</v>
      </c>
      <c r="E300" s="30" t="s">
        <v>1170</v>
      </c>
    </row>
    <row r="301" spans="1:5" ht="38.25">
      <c r="A301" t="s">
        <v>44</v>
      </c>
      <c r="E301" s="28" t="s">
        <v>457</v>
      </c>
    </row>
    <row r="302" spans="1:16" ht="12.75">
      <c r="A302" s="19" t="s">
        <v>35</v>
      </c>
      <c r="B302" s="23" t="s">
        <v>1171</v>
      </c>
      <c r="C302" s="23" t="s">
        <v>1172</v>
      </c>
      <c r="D302" s="19" t="s">
        <v>37</v>
      </c>
      <c r="E302" s="24" t="s">
        <v>1173</v>
      </c>
      <c r="F302" s="25" t="s">
        <v>938</v>
      </c>
      <c r="G302" s="26">
        <v>40.35</v>
      </c>
      <c r="H302" s="26">
        <v>0</v>
      </c>
      <c r="I302" s="26">
        <f>ROUND(ROUND(H302,2)*ROUND(G302,2),2)</f>
      </c>
      <c r="O302">
        <f>(I302*21)/100</f>
      </c>
      <c r="P302" t="s">
        <v>12</v>
      </c>
    </row>
    <row r="303" spans="1:5" ht="25.5">
      <c r="A303" s="27" t="s">
        <v>40</v>
      </c>
      <c r="E303" s="28" t="s">
        <v>1174</v>
      </c>
    </row>
    <row r="304" spans="1:5" ht="51">
      <c r="A304" s="29" t="s">
        <v>42</v>
      </c>
      <c r="E304" s="30" t="s">
        <v>1175</v>
      </c>
    </row>
    <row r="305" spans="1:5" ht="357">
      <c r="A305" t="s">
        <v>44</v>
      </c>
      <c r="E305" s="28" t="s">
        <v>1176</v>
      </c>
    </row>
    <row r="306" spans="1:16" ht="12.75">
      <c r="A306" s="19" t="s">
        <v>35</v>
      </c>
      <c r="B306" s="23" t="s">
        <v>1177</v>
      </c>
      <c r="C306" s="23" t="s">
        <v>1178</v>
      </c>
      <c r="D306" s="19" t="s">
        <v>37</v>
      </c>
      <c r="E306" s="24" t="s">
        <v>1179</v>
      </c>
      <c r="F306" s="25" t="s">
        <v>142</v>
      </c>
      <c r="G306" s="26">
        <v>4</v>
      </c>
      <c r="H306" s="26">
        <v>0</v>
      </c>
      <c r="I306" s="26">
        <f>ROUND(ROUND(H306,2)*ROUND(G306,2),2)</f>
      </c>
      <c r="O306">
        <f>(I306*21)/100</f>
      </c>
      <c r="P306" t="s">
        <v>12</v>
      </c>
    </row>
    <row r="307" spans="1:5" ht="12.75">
      <c r="A307" s="27" t="s">
        <v>40</v>
      </c>
      <c r="E307" s="28" t="s">
        <v>37</v>
      </c>
    </row>
    <row r="308" spans="1:5" ht="12.75">
      <c r="A308" s="29" t="s">
        <v>42</v>
      </c>
      <c r="E308" s="30" t="s">
        <v>1180</v>
      </c>
    </row>
    <row r="309" spans="1:5" ht="267.75">
      <c r="A309" t="s">
        <v>44</v>
      </c>
      <c r="E309" s="28" t="s">
        <v>1181</v>
      </c>
    </row>
    <row r="310" spans="1:16" ht="12.75">
      <c r="A310" s="19" t="s">
        <v>35</v>
      </c>
      <c r="B310" s="23" t="s">
        <v>1182</v>
      </c>
      <c r="C310" s="23" t="s">
        <v>1183</v>
      </c>
      <c r="D310" s="19" t="s">
        <v>37</v>
      </c>
      <c r="E310" s="24" t="s">
        <v>1184</v>
      </c>
      <c r="F310" s="25" t="s">
        <v>128</v>
      </c>
      <c r="G310" s="26">
        <v>427.3</v>
      </c>
      <c r="H310" s="26">
        <v>0</v>
      </c>
      <c r="I310" s="26">
        <f>ROUND(ROUND(H310,2)*ROUND(G310,2),2)</f>
      </c>
      <c r="O310">
        <f>(I310*21)/100</f>
      </c>
      <c r="P310" t="s">
        <v>12</v>
      </c>
    </row>
    <row r="311" spans="1:5" ht="38.25">
      <c r="A311" s="27" t="s">
        <v>40</v>
      </c>
      <c r="E311" s="28" t="s">
        <v>1185</v>
      </c>
    </row>
    <row r="312" spans="1:5" ht="140.25">
      <c r="A312" s="29" t="s">
        <v>42</v>
      </c>
      <c r="E312" s="30" t="s">
        <v>1186</v>
      </c>
    </row>
    <row r="313" spans="1:5" ht="25.5">
      <c r="A313" t="s">
        <v>44</v>
      </c>
      <c r="E313" s="28" t="s">
        <v>1187</v>
      </c>
    </row>
    <row r="314" spans="1:16" ht="12.75">
      <c r="A314" s="19" t="s">
        <v>35</v>
      </c>
      <c r="B314" s="23" t="s">
        <v>1188</v>
      </c>
      <c r="C314" s="23" t="s">
        <v>1189</v>
      </c>
      <c r="D314" s="19" t="s">
        <v>65</v>
      </c>
      <c r="E314" s="24" t="s">
        <v>1190</v>
      </c>
      <c r="F314" s="25" t="s">
        <v>39</v>
      </c>
      <c r="G314" s="26">
        <v>1.95</v>
      </c>
      <c r="H314" s="26">
        <v>0</v>
      </c>
      <c r="I314" s="26">
        <f>ROUND(ROUND(H314,2)*ROUND(G314,2),2)</f>
      </c>
      <c r="O314">
        <f>(I314*21)/100</f>
      </c>
      <c r="P314" t="s">
        <v>12</v>
      </c>
    </row>
    <row r="315" spans="1:5" ht="38.25">
      <c r="A315" s="27" t="s">
        <v>40</v>
      </c>
      <c r="E315" s="28" t="s">
        <v>1191</v>
      </c>
    </row>
    <row r="316" spans="1:5" ht="25.5">
      <c r="A316" s="29" t="s">
        <v>42</v>
      </c>
      <c r="E316" s="30" t="s">
        <v>1192</v>
      </c>
    </row>
    <row r="317" spans="1:5" ht="76.5">
      <c r="A317" t="s">
        <v>44</v>
      </c>
      <c r="E317" s="28" t="s">
        <v>1193</v>
      </c>
    </row>
    <row r="318" spans="1:16" ht="12.75">
      <c r="A318" s="19" t="s">
        <v>35</v>
      </c>
      <c r="B318" s="23" t="s">
        <v>1194</v>
      </c>
      <c r="C318" s="23" t="s">
        <v>1189</v>
      </c>
      <c r="D318" s="19" t="s">
        <v>70</v>
      </c>
      <c r="E318" s="24" t="s">
        <v>1190</v>
      </c>
      <c r="F318" s="25" t="s">
        <v>39</v>
      </c>
      <c r="G318" s="26">
        <v>15.14</v>
      </c>
      <c r="H318" s="26">
        <v>0</v>
      </c>
      <c r="I318" s="26">
        <f>ROUND(ROUND(H318,2)*ROUND(G318,2),2)</f>
      </c>
      <c r="O318">
        <f>(I318*21)/100</f>
      </c>
      <c r="P318" t="s">
        <v>12</v>
      </c>
    </row>
    <row r="319" spans="1:5" ht="25.5">
      <c r="A319" s="27" t="s">
        <v>40</v>
      </c>
      <c r="E319" s="28" t="s">
        <v>1195</v>
      </c>
    </row>
    <row r="320" spans="1:5" ht="178.5">
      <c r="A320" s="29" t="s">
        <v>42</v>
      </c>
      <c r="E320" s="30" t="s">
        <v>1196</v>
      </c>
    </row>
    <row r="321" spans="1:5" ht="76.5">
      <c r="A321" t="s">
        <v>44</v>
      </c>
      <c r="E321" s="28" t="s">
        <v>1193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13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0+O8+O13+O38+O47+O108</f>
      </c>
      <c r="P2" t="s">
        <v>13</v>
      </c>
    </row>
    <row r="3" spans="1:16" ht="15" customHeight="1">
      <c r="A3" t="s">
        <v>1</v>
      </c>
      <c r="B3" s="8" t="s">
        <v>4</v>
      </c>
      <c r="C3" s="9" t="s">
        <v>5</v>
      </c>
      <c r="D3" s="1"/>
      <c r="E3" s="10" t="s">
        <v>6</v>
      </c>
      <c r="F3" s="1"/>
      <c r="G3" s="4"/>
      <c r="H3" s="3" t="s">
        <v>1197</v>
      </c>
      <c r="I3" s="35">
        <f>0+I8+I13+I38+I47+I108</f>
      </c>
      <c r="O3" t="s">
        <v>9</v>
      </c>
      <c r="P3" t="s">
        <v>12</v>
      </c>
    </row>
    <row r="4" spans="1:16" ht="15" customHeight="1">
      <c r="A4" t="s">
        <v>7</v>
      </c>
      <c r="B4" s="12" t="s">
        <v>8</v>
      </c>
      <c r="C4" s="13" t="s">
        <v>1197</v>
      </c>
      <c r="D4" s="5"/>
      <c r="E4" s="14" t="s">
        <v>1198</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36</v>
      </c>
      <c r="D9" s="19" t="s">
        <v>37</v>
      </c>
      <c r="E9" s="24" t="s">
        <v>38</v>
      </c>
      <c r="F9" s="25" t="s">
        <v>39</v>
      </c>
      <c r="G9" s="26">
        <v>1739.04</v>
      </c>
      <c r="H9" s="26">
        <v>0</v>
      </c>
      <c r="I9" s="26">
        <f>ROUND(ROUND(H9,2)*ROUND(G9,2),2)</f>
      </c>
      <c r="O9">
        <f>(I9*21)/100</f>
      </c>
      <c r="P9" t="s">
        <v>12</v>
      </c>
    </row>
    <row r="10" spans="1:5" ht="12.75">
      <c r="A10" s="27" t="s">
        <v>40</v>
      </c>
      <c r="E10" s="28" t="s">
        <v>37</v>
      </c>
    </row>
    <row r="11" spans="1:5" ht="12.75">
      <c r="A11" s="29" t="s">
        <v>42</v>
      </c>
      <c r="E11" s="30" t="s">
        <v>1199</v>
      </c>
    </row>
    <row r="12" spans="1:5" ht="25.5">
      <c r="A12" t="s">
        <v>44</v>
      </c>
      <c r="E12" s="28" t="s">
        <v>45</v>
      </c>
    </row>
    <row r="13" spans="1:18" ht="12.75" customHeight="1">
      <c r="A13" s="5" t="s">
        <v>33</v>
      </c>
      <c r="B13" s="5"/>
      <c r="C13" s="33" t="s">
        <v>19</v>
      </c>
      <c r="D13" s="5"/>
      <c r="E13" s="21" t="s">
        <v>111</v>
      </c>
      <c r="F13" s="5"/>
      <c r="G13" s="5"/>
      <c r="H13" s="5"/>
      <c r="I13" s="34">
        <f>0+Q13</f>
      </c>
      <c r="O13">
        <f>0+R13</f>
      </c>
      <c r="Q13">
        <f>0+I14+I18+I22+I26+I30+I34</f>
      </c>
      <c r="R13">
        <f>0+O14+O18+O22+O26+O30+O34</f>
      </c>
    </row>
    <row r="14" spans="1:16" ht="12.75">
      <c r="A14" s="19" t="s">
        <v>35</v>
      </c>
      <c r="B14" s="23" t="s">
        <v>452</v>
      </c>
      <c r="C14" s="23" t="s">
        <v>1200</v>
      </c>
      <c r="D14" s="19" t="s">
        <v>37</v>
      </c>
      <c r="E14" s="24" t="s">
        <v>1201</v>
      </c>
      <c r="F14" s="25" t="s">
        <v>870</v>
      </c>
      <c r="G14" s="26">
        <v>1671.41</v>
      </c>
      <c r="H14" s="26">
        <v>0</v>
      </c>
      <c r="I14" s="26">
        <f>ROUND(ROUND(H14,2)*ROUND(G14,2),2)</f>
      </c>
      <c r="O14">
        <f>(I14*21)/100</f>
      </c>
      <c r="P14" t="s">
        <v>12</v>
      </c>
    </row>
    <row r="15" spans="1:5" ht="12.75">
      <c r="A15" s="27" t="s">
        <v>40</v>
      </c>
      <c r="E15" s="28" t="s">
        <v>1202</v>
      </c>
    </row>
    <row r="16" spans="1:5" ht="102">
      <c r="A16" s="29" t="s">
        <v>42</v>
      </c>
      <c r="E16" s="30" t="s">
        <v>1203</v>
      </c>
    </row>
    <row r="17" spans="1:5" ht="63.75">
      <c r="A17" t="s">
        <v>44</v>
      </c>
      <c r="E17" s="28" t="s">
        <v>1204</v>
      </c>
    </row>
    <row r="18" spans="1:16" ht="12.75">
      <c r="A18" s="19" t="s">
        <v>35</v>
      </c>
      <c r="B18" s="23" t="s">
        <v>1080</v>
      </c>
      <c r="C18" s="23" t="s">
        <v>272</v>
      </c>
      <c r="D18" s="19" t="s">
        <v>37</v>
      </c>
      <c r="E18" s="24" t="s">
        <v>273</v>
      </c>
      <c r="F18" s="25" t="s">
        <v>39</v>
      </c>
      <c r="G18" s="26">
        <v>305.96</v>
      </c>
      <c r="H18" s="26">
        <v>0</v>
      </c>
      <c r="I18" s="26">
        <f>ROUND(ROUND(H18,2)*ROUND(G18,2),2)</f>
      </c>
      <c r="O18">
        <f>(I18*21)/100</f>
      </c>
      <c r="P18" t="s">
        <v>12</v>
      </c>
    </row>
    <row r="19" spans="1:5" ht="25.5">
      <c r="A19" s="27" t="s">
        <v>40</v>
      </c>
      <c r="E19" s="28" t="s">
        <v>1205</v>
      </c>
    </row>
    <row r="20" spans="1:5" ht="102">
      <c r="A20" s="29" t="s">
        <v>42</v>
      </c>
      <c r="E20" s="30" t="s">
        <v>1206</v>
      </c>
    </row>
    <row r="21" spans="1:5" ht="318.75">
      <c r="A21" t="s">
        <v>44</v>
      </c>
      <c r="E21" s="28" t="s">
        <v>1207</v>
      </c>
    </row>
    <row r="22" spans="1:16" ht="12.75">
      <c r="A22" s="19" t="s">
        <v>35</v>
      </c>
      <c r="B22" s="23" t="s">
        <v>13</v>
      </c>
      <c r="C22" s="23" t="s">
        <v>1208</v>
      </c>
      <c r="D22" s="19" t="s">
        <v>37</v>
      </c>
      <c r="E22" s="24" t="s">
        <v>1209</v>
      </c>
      <c r="F22" s="25" t="s">
        <v>39</v>
      </c>
      <c r="G22" s="26">
        <v>2162.37</v>
      </c>
      <c r="H22" s="26">
        <v>0</v>
      </c>
      <c r="I22" s="26">
        <f>ROUND(ROUND(H22,2)*ROUND(G22,2),2)</f>
      </c>
      <c r="O22">
        <f>(I22*21)/100</f>
      </c>
      <c r="P22" t="s">
        <v>12</v>
      </c>
    </row>
    <row r="23" spans="1:5" ht="12.75">
      <c r="A23" s="27" t="s">
        <v>40</v>
      </c>
      <c r="E23" s="28" t="s">
        <v>37</v>
      </c>
    </row>
    <row r="24" spans="1:5" ht="409.5">
      <c r="A24" s="29" t="s">
        <v>42</v>
      </c>
      <c r="E24" s="30" t="s">
        <v>1210</v>
      </c>
    </row>
    <row r="25" spans="1:5" ht="318.75">
      <c r="A25" t="s">
        <v>44</v>
      </c>
      <c r="E25" s="28" t="s">
        <v>1207</v>
      </c>
    </row>
    <row r="26" spans="1:16" ht="12.75">
      <c r="A26" s="19" t="s">
        <v>35</v>
      </c>
      <c r="B26" s="23" t="s">
        <v>1105</v>
      </c>
      <c r="C26" s="23" t="s">
        <v>1211</v>
      </c>
      <c r="D26" s="19" t="s">
        <v>37</v>
      </c>
      <c r="E26" s="24" t="s">
        <v>1212</v>
      </c>
      <c r="F26" s="25" t="s">
        <v>39</v>
      </c>
      <c r="G26" s="26">
        <v>3.13</v>
      </c>
      <c r="H26" s="26">
        <v>0</v>
      </c>
      <c r="I26" s="26">
        <f>ROUND(ROUND(H26,2)*ROUND(G26,2),2)</f>
      </c>
      <c r="O26">
        <f>(I26*21)/100</f>
      </c>
      <c r="P26" t="s">
        <v>12</v>
      </c>
    </row>
    <row r="27" spans="1:5" ht="12.75">
      <c r="A27" s="27" t="s">
        <v>40</v>
      </c>
      <c r="E27" s="28" t="s">
        <v>1213</v>
      </c>
    </row>
    <row r="28" spans="1:5" ht="12.75">
      <c r="A28" s="29" t="s">
        <v>42</v>
      </c>
      <c r="E28" s="30" t="s">
        <v>1214</v>
      </c>
    </row>
    <row r="29" spans="1:5" ht="267.75">
      <c r="A29" t="s">
        <v>44</v>
      </c>
      <c r="E29" s="28" t="s">
        <v>1215</v>
      </c>
    </row>
    <row r="30" spans="1:16" ht="12.75">
      <c r="A30" s="19" t="s">
        <v>35</v>
      </c>
      <c r="B30" s="23" t="s">
        <v>23</v>
      </c>
      <c r="C30" s="23" t="s">
        <v>305</v>
      </c>
      <c r="D30" s="19" t="s">
        <v>37</v>
      </c>
      <c r="E30" s="24" t="s">
        <v>306</v>
      </c>
      <c r="F30" s="25" t="s">
        <v>39</v>
      </c>
      <c r="G30" s="26">
        <v>729.29</v>
      </c>
      <c r="H30" s="26">
        <v>0</v>
      </c>
      <c r="I30" s="26">
        <f>ROUND(ROUND(H30,2)*ROUND(G30,2),2)</f>
      </c>
      <c r="O30">
        <f>(I30*21)/100</f>
      </c>
      <c r="P30" t="s">
        <v>12</v>
      </c>
    </row>
    <row r="31" spans="1:5" ht="12.75">
      <c r="A31" s="27" t="s">
        <v>40</v>
      </c>
      <c r="E31" s="28" t="s">
        <v>1216</v>
      </c>
    </row>
    <row r="32" spans="1:5" ht="409.5">
      <c r="A32" s="29" t="s">
        <v>42</v>
      </c>
      <c r="E32" s="30" t="s">
        <v>1217</v>
      </c>
    </row>
    <row r="33" spans="1:5" ht="229.5">
      <c r="A33" t="s">
        <v>44</v>
      </c>
      <c r="E33" s="28" t="s">
        <v>1218</v>
      </c>
    </row>
    <row r="34" spans="1:16" ht="12.75">
      <c r="A34" s="19" t="s">
        <v>35</v>
      </c>
      <c r="B34" s="23" t="s">
        <v>228</v>
      </c>
      <c r="C34" s="23" t="s">
        <v>1219</v>
      </c>
      <c r="D34" s="19" t="s">
        <v>37</v>
      </c>
      <c r="E34" s="24" t="s">
        <v>1220</v>
      </c>
      <c r="F34" s="25" t="s">
        <v>39</v>
      </c>
      <c r="G34" s="26">
        <v>350.87</v>
      </c>
      <c r="H34" s="26">
        <v>0</v>
      </c>
      <c r="I34" s="26">
        <f>ROUND(ROUND(H34,2)*ROUND(G34,2),2)</f>
      </c>
      <c r="O34">
        <f>(I34*21)/100</f>
      </c>
      <c r="P34" t="s">
        <v>12</v>
      </c>
    </row>
    <row r="35" spans="1:5" ht="12.75">
      <c r="A35" s="27" t="s">
        <v>40</v>
      </c>
      <c r="E35" s="28" t="s">
        <v>1221</v>
      </c>
    </row>
    <row r="36" spans="1:5" ht="409.5">
      <c r="A36" s="29" t="s">
        <v>42</v>
      </c>
      <c r="E36" s="30" t="s">
        <v>1222</v>
      </c>
    </row>
    <row r="37" spans="1:5" ht="38.25">
      <c r="A37" t="s">
        <v>44</v>
      </c>
      <c r="E37" s="28" t="s">
        <v>1223</v>
      </c>
    </row>
    <row r="38" spans="1:18" ht="12.75" customHeight="1">
      <c r="A38" s="5" t="s">
        <v>33</v>
      </c>
      <c r="B38" s="5"/>
      <c r="C38" s="33" t="s">
        <v>23</v>
      </c>
      <c r="D38" s="5"/>
      <c r="E38" s="21" t="s">
        <v>345</v>
      </c>
      <c r="F38" s="5"/>
      <c r="G38" s="5"/>
      <c r="H38" s="5"/>
      <c r="I38" s="34">
        <f>0+Q38</f>
      </c>
      <c r="O38">
        <f>0+R38</f>
      </c>
      <c r="Q38">
        <f>0+I39+I43</f>
      </c>
      <c r="R38">
        <f>0+O39+O43</f>
      </c>
    </row>
    <row r="39" spans="1:16" ht="12.75">
      <c r="A39" s="19" t="s">
        <v>35</v>
      </c>
      <c r="B39" s="23" t="s">
        <v>27</v>
      </c>
      <c r="C39" s="23" t="s">
        <v>1224</v>
      </c>
      <c r="D39" s="19" t="s">
        <v>37</v>
      </c>
      <c r="E39" s="24" t="s">
        <v>1225</v>
      </c>
      <c r="F39" s="25" t="s">
        <v>39</v>
      </c>
      <c r="G39" s="26">
        <v>1296.97</v>
      </c>
      <c r="H39" s="26">
        <v>0</v>
      </c>
      <c r="I39" s="26">
        <f>ROUND(ROUND(H39,2)*ROUND(G39,2),2)</f>
      </c>
      <c r="O39">
        <f>(I39*21)/100</f>
      </c>
      <c r="P39" t="s">
        <v>12</v>
      </c>
    </row>
    <row r="40" spans="1:5" ht="25.5">
      <c r="A40" s="27" t="s">
        <v>40</v>
      </c>
      <c r="E40" s="28" t="s">
        <v>1226</v>
      </c>
    </row>
    <row r="41" spans="1:5" ht="409.5">
      <c r="A41" s="29" t="s">
        <v>42</v>
      </c>
      <c r="E41" s="30" t="s">
        <v>1227</v>
      </c>
    </row>
    <row r="42" spans="1:5" ht="280.5">
      <c r="A42" t="s">
        <v>44</v>
      </c>
      <c r="E42" s="28" t="s">
        <v>1228</v>
      </c>
    </row>
    <row r="43" spans="1:16" ht="12.75">
      <c r="A43" s="19" t="s">
        <v>35</v>
      </c>
      <c r="B43" s="23" t="s">
        <v>1100</v>
      </c>
      <c r="C43" s="23" t="s">
        <v>380</v>
      </c>
      <c r="D43" s="19" t="s">
        <v>37</v>
      </c>
      <c r="E43" s="24" t="s">
        <v>381</v>
      </c>
      <c r="F43" s="25" t="s">
        <v>128</v>
      </c>
      <c r="G43" s="26">
        <v>6.25</v>
      </c>
      <c r="H43" s="26">
        <v>0</v>
      </c>
      <c r="I43" s="26">
        <f>ROUND(ROUND(H43,2)*ROUND(G43,2),2)</f>
      </c>
      <c r="O43">
        <f>(I43*21)/100</f>
      </c>
      <c r="P43" t="s">
        <v>12</v>
      </c>
    </row>
    <row r="44" spans="1:5" ht="12.75">
      <c r="A44" s="27" t="s">
        <v>40</v>
      </c>
      <c r="E44" s="28" t="s">
        <v>1229</v>
      </c>
    </row>
    <row r="45" spans="1:5" ht="12.75">
      <c r="A45" s="29" t="s">
        <v>42</v>
      </c>
      <c r="E45" s="30" t="s">
        <v>1230</v>
      </c>
    </row>
    <row r="46" spans="1:5" ht="153">
      <c r="A46" t="s">
        <v>44</v>
      </c>
      <c r="E46" s="28" t="s">
        <v>1231</v>
      </c>
    </row>
    <row r="47" spans="1:18" ht="12.75" customHeight="1">
      <c r="A47" s="5" t="s">
        <v>33</v>
      </c>
      <c r="B47" s="5"/>
      <c r="C47" s="33" t="s">
        <v>73</v>
      </c>
      <c r="D47" s="5"/>
      <c r="E47" s="21" t="s">
        <v>394</v>
      </c>
      <c r="F47" s="5"/>
      <c r="G47" s="5"/>
      <c r="H47" s="5"/>
      <c r="I47" s="34">
        <f>0+Q47</f>
      </c>
      <c r="O47">
        <f>0+R47</f>
      </c>
      <c r="Q47">
        <f>0+I48+I52+I56+I60+I64+I68+I72+I76+I80+I84+I88+I92+I96+I100+I104</f>
      </c>
      <c r="R47">
        <f>0+O48+O52+O56+O60+O64+O68+O72+O76+O80+O84+O88+O92+O96+O100+O104</f>
      </c>
    </row>
    <row r="48" spans="1:16" ht="12.75">
      <c r="A48" s="19" t="s">
        <v>35</v>
      </c>
      <c r="B48" s="23" t="s">
        <v>1127</v>
      </c>
      <c r="C48" s="23" t="s">
        <v>1232</v>
      </c>
      <c r="D48" s="19" t="s">
        <v>37</v>
      </c>
      <c r="E48" s="24" t="s">
        <v>1233</v>
      </c>
      <c r="F48" s="25" t="s">
        <v>192</v>
      </c>
      <c r="G48" s="26">
        <v>90</v>
      </c>
      <c r="H48" s="26">
        <v>0</v>
      </c>
      <c r="I48" s="26">
        <f>ROUND(ROUND(H48,2)*ROUND(G48,2),2)</f>
      </c>
      <c r="O48">
        <f>(I48*21)/100</f>
      </c>
      <c r="P48" t="s">
        <v>12</v>
      </c>
    </row>
    <row r="49" spans="1:5" ht="12.75">
      <c r="A49" s="27" t="s">
        <v>40</v>
      </c>
      <c r="E49" s="28" t="s">
        <v>1234</v>
      </c>
    </row>
    <row r="50" spans="1:5" ht="12.75">
      <c r="A50" s="29" t="s">
        <v>42</v>
      </c>
      <c r="E50" s="30" t="s">
        <v>1235</v>
      </c>
    </row>
    <row r="51" spans="1:5" ht="255">
      <c r="A51" t="s">
        <v>44</v>
      </c>
      <c r="E51" s="28" t="s">
        <v>1236</v>
      </c>
    </row>
    <row r="52" spans="1:16" ht="12.75">
      <c r="A52" s="19" t="s">
        <v>35</v>
      </c>
      <c r="B52" s="23" t="s">
        <v>118</v>
      </c>
      <c r="C52" s="23" t="s">
        <v>1237</v>
      </c>
      <c r="D52" s="19" t="s">
        <v>37</v>
      </c>
      <c r="E52" s="24" t="s">
        <v>1238</v>
      </c>
      <c r="F52" s="25" t="s">
        <v>192</v>
      </c>
      <c r="G52" s="26">
        <v>246.54</v>
      </c>
      <c r="H52" s="26">
        <v>0</v>
      </c>
      <c r="I52" s="26">
        <f>ROUND(ROUND(H52,2)*ROUND(G52,2),2)</f>
      </c>
      <c r="O52">
        <f>(I52*21)/100</f>
      </c>
      <c r="P52" t="s">
        <v>12</v>
      </c>
    </row>
    <row r="53" spans="1:5" ht="25.5">
      <c r="A53" s="27" t="s">
        <v>40</v>
      </c>
      <c r="E53" s="28" t="s">
        <v>1239</v>
      </c>
    </row>
    <row r="54" spans="1:5" ht="409.5">
      <c r="A54" s="29" t="s">
        <v>42</v>
      </c>
      <c r="E54" s="30" t="s">
        <v>1240</v>
      </c>
    </row>
    <row r="55" spans="1:5" ht="255">
      <c r="A55" t="s">
        <v>44</v>
      </c>
      <c r="E55" s="28" t="s">
        <v>1241</v>
      </c>
    </row>
    <row r="56" spans="1:16" ht="12.75">
      <c r="A56" s="19" t="s">
        <v>35</v>
      </c>
      <c r="B56" s="23" t="s">
        <v>237</v>
      </c>
      <c r="C56" s="23" t="s">
        <v>1242</v>
      </c>
      <c r="D56" s="19" t="s">
        <v>37</v>
      </c>
      <c r="E56" s="24" t="s">
        <v>1243</v>
      </c>
      <c r="F56" s="25" t="s">
        <v>192</v>
      </c>
      <c r="G56" s="26">
        <v>1265.25</v>
      </c>
      <c r="H56" s="26">
        <v>0</v>
      </c>
      <c r="I56" s="26">
        <f>ROUND(ROUND(H56,2)*ROUND(G56,2),2)</f>
      </c>
      <c r="O56">
        <f>(I56*21)/100</f>
      </c>
      <c r="P56" t="s">
        <v>12</v>
      </c>
    </row>
    <row r="57" spans="1:5" ht="25.5">
      <c r="A57" s="27" t="s">
        <v>40</v>
      </c>
      <c r="E57" s="28" t="s">
        <v>1239</v>
      </c>
    </row>
    <row r="58" spans="1:5" ht="408">
      <c r="A58" s="29" t="s">
        <v>42</v>
      </c>
      <c r="E58" s="30" t="s">
        <v>1244</v>
      </c>
    </row>
    <row r="59" spans="1:5" ht="255">
      <c r="A59" t="s">
        <v>44</v>
      </c>
      <c r="E59" s="28" t="s">
        <v>1241</v>
      </c>
    </row>
    <row r="60" spans="1:16" ht="12.75">
      <c r="A60" s="19" t="s">
        <v>35</v>
      </c>
      <c r="B60" s="23" t="s">
        <v>231</v>
      </c>
      <c r="C60" s="23" t="s">
        <v>1245</v>
      </c>
      <c r="D60" s="19" t="s">
        <v>37</v>
      </c>
      <c r="E60" s="24" t="s">
        <v>1246</v>
      </c>
      <c r="F60" s="25" t="s">
        <v>192</v>
      </c>
      <c r="G60" s="26">
        <v>1439.8</v>
      </c>
      <c r="H60" s="26">
        <v>0</v>
      </c>
      <c r="I60" s="26">
        <f>ROUND(ROUND(H60,2)*ROUND(G60,2),2)</f>
      </c>
      <c r="O60">
        <f>(I60*21)/100</f>
      </c>
      <c r="P60" t="s">
        <v>12</v>
      </c>
    </row>
    <row r="61" spans="1:5" ht="12.75">
      <c r="A61" s="27" t="s">
        <v>40</v>
      </c>
      <c r="E61" s="28" t="s">
        <v>1247</v>
      </c>
    </row>
    <row r="62" spans="1:5" ht="25.5">
      <c r="A62" s="29" t="s">
        <v>42</v>
      </c>
      <c r="E62" s="30" t="s">
        <v>1248</v>
      </c>
    </row>
    <row r="63" spans="1:5" ht="242.25">
      <c r="A63" t="s">
        <v>44</v>
      </c>
      <c r="E63" s="28" t="s">
        <v>1249</v>
      </c>
    </row>
    <row r="64" spans="1:16" ht="12.75">
      <c r="A64" s="19" t="s">
        <v>35</v>
      </c>
      <c r="B64" s="23" t="s">
        <v>1132</v>
      </c>
      <c r="C64" s="23" t="s">
        <v>1250</v>
      </c>
      <c r="D64" s="19" t="s">
        <v>37</v>
      </c>
      <c r="E64" s="24" t="s">
        <v>1251</v>
      </c>
      <c r="F64" s="25" t="s">
        <v>192</v>
      </c>
      <c r="G64" s="26">
        <v>90</v>
      </c>
      <c r="H64" s="26">
        <v>0</v>
      </c>
      <c r="I64" s="26">
        <f>ROUND(ROUND(H64,2)*ROUND(G64,2),2)</f>
      </c>
      <c r="O64">
        <f>(I64*21)/100</f>
      </c>
      <c r="P64" t="s">
        <v>12</v>
      </c>
    </row>
    <row r="65" spans="1:5" ht="12.75">
      <c r="A65" s="27" t="s">
        <v>40</v>
      </c>
      <c r="E65" s="28" t="s">
        <v>1234</v>
      </c>
    </row>
    <row r="66" spans="1:5" ht="12.75">
      <c r="A66" s="29" t="s">
        <v>42</v>
      </c>
      <c r="E66" s="30" t="s">
        <v>1235</v>
      </c>
    </row>
    <row r="67" spans="1:5" ht="51">
      <c r="A67" t="s">
        <v>44</v>
      </c>
      <c r="E67" s="28" t="s">
        <v>1252</v>
      </c>
    </row>
    <row r="68" spans="1:16" ht="12.75">
      <c r="A68" s="19" t="s">
        <v>35</v>
      </c>
      <c r="B68" s="23" t="s">
        <v>447</v>
      </c>
      <c r="C68" s="23" t="s">
        <v>1253</v>
      </c>
      <c r="D68" s="19" t="s">
        <v>37</v>
      </c>
      <c r="E68" s="24" t="s">
        <v>1254</v>
      </c>
      <c r="F68" s="25" t="s">
        <v>142</v>
      </c>
      <c r="G68" s="26">
        <v>42</v>
      </c>
      <c r="H68" s="26">
        <v>0</v>
      </c>
      <c r="I68" s="26">
        <f>ROUND(ROUND(H68,2)*ROUND(G68,2),2)</f>
      </c>
      <c r="O68">
        <f>(I68*21)/100</f>
      </c>
      <c r="P68" t="s">
        <v>12</v>
      </c>
    </row>
    <row r="69" spans="1:5" ht="12.75">
      <c r="A69" s="27" t="s">
        <v>40</v>
      </c>
      <c r="E69" s="28" t="s">
        <v>1255</v>
      </c>
    </row>
    <row r="70" spans="1:5" ht="369.75">
      <c r="A70" s="29" t="s">
        <v>42</v>
      </c>
      <c r="E70" s="30" t="s">
        <v>1256</v>
      </c>
    </row>
    <row r="71" spans="1:5" ht="242.25">
      <c r="A71" t="s">
        <v>44</v>
      </c>
      <c r="E71" s="28" t="s">
        <v>1257</v>
      </c>
    </row>
    <row r="72" spans="1:16" ht="12.75">
      <c r="A72" s="19" t="s">
        <v>35</v>
      </c>
      <c r="B72" s="23" t="s">
        <v>1073</v>
      </c>
      <c r="C72" s="23" t="s">
        <v>1258</v>
      </c>
      <c r="D72" s="19" t="s">
        <v>37</v>
      </c>
      <c r="E72" s="24" t="s">
        <v>1259</v>
      </c>
      <c r="F72" s="25" t="s">
        <v>142</v>
      </c>
      <c r="G72" s="26">
        <v>6</v>
      </c>
      <c r="H72" s="26">
        <v>0</v>
      </c>
      <c r="I72" s="26">
        <f>ROUND(ROUND(H72,2)*ROUND(G72,2),2)</f>
      </c>
      <c r="O72">
        <f>(I72*21)/100</f>
      </c>
      <c r="P72" t="s">
        <v>12</v>
      </c>
    </row>
    <row r="73" spans="1:5" ht="76.5">
      <c r="A73" s="27" t="s">
        <v>40</v>
      </c>
      <c r="E73" s="28" t="s">
        <v>1260</v>
      </c>
    </row>
    <row r="74" spans="1:5" ht="12.75">
      <c r="A74" s="29" t="s">
        <v>42</v>
      </c>
      <c r="E74" s="30" t="s">
        <v>1261</v>
      </c>
    </row>
    <row r="75" spans="1:5" ht="242.25">
      <c r="A75" t="s">
        <v>44</v>
      </c>
      <c r="E75" s="28" t="s">
        <v>1257</v>
      </c>
    </row>
    <row r="76" spans="1:16" ht="12.75">
      <c r="A76" s="19" t="s">
        <v>35</v>
      </c>
      <c r="B76" s="23" t="s">
        <v>1097</v>
      </c>
      <c r="C76" s="23" t="s">
        <v>1262</v>
      </c>
      <c r="D76" s="19" t="s">
        <v>37</v>
      </c>
      <c r="E76" s="24" t="s">
        <v>1263</v>
      </c>
      <c r="F76" s="25" t="s">
        <v>53</v>
      </c>
      <c r="G76" s="26">
        <v>1</v>
      </c>
      <c r="H76" s="26">
        <v>0</v>
      </c>
      <c r="I76" s="26">
        <f>ROUND(ROUND(H76,2)*ROUND(G76,2),2)</f>
      </c>
      <c r="O76">
        <f>(I76*21)/100</f>
      </c>
      <c r="P76" t="s">
        <v>12</v>
      </c>
    </row>
    <row r="77" spans="1:5" ht="12.75">
      <c r="A77" s="27" t="s">
        <v>40</v>
      </c>
      <c r="E77" s="28" t="s">
        <v>1264</v>
      </c>
    </row>
    <row r="78" spans="1:5" ht="12.75">
      <c r="A78" s="29" t="s">
        <v>42</v>
      </c>
      <c r="E78" s="30" t="s">
        <v>420</v>
      </c>
    </row>
    <row r="79" spans="1:5" ht="12.75">
      <c r="A79" t="s">
        <v>44</v>
      </c>
      <c r="E79" s="28" t="s">
        <v>37</v>
      </c>
    </row>
    <row r="80" spans="1:16" ht="12.75">
      <c r="A80" s="19" t="s">
        <v>35</v>
      </c>
      <c r="B80" s="23" t="s">
        <v>1138</v>
      </c>
      <c r="C80" s="23" t="s">
        <v>1265</v>
      </c>
      <c r="D80" s="19" t="s">
        <v>37</v>
      </c>
      <c r="E80" s="24" t="s">
        <v>1266</v>
      </c>
      <c r="F80" s="25" t="s">
        <v>142</v>
      </c>
      <c r="G80" s="26">
        <v>1</v>
      </c>
      <c r="H80" s="26">
        <v>0</v>
      </c>
      <c r="I80" s="26">
        <f>ROUND(ROUND(H80,2)*ROUND(G80,2),2)</f>
      </c>
      <c r="O80">
        <f>(I80*21)/100</f>
      </c>
      <c r="P80" t="s">
        <v>12</v>
      </c>
    </row>
    <row r="81" spans="1:5" ht="12.75">
      <c r="A81" s="27" t="s">
        <v>40</v>
      </c>
      <c r="E81" s="28" t="s">
        <v>1267</v>
      </c>
    </row>
    <row r="82" spans="1:5" ht="12.75">
      <c r="A82" s="29" t="s">
        <v>42</v>
      </c>
      <c r="E82" s="30" t="s">
        <v>420</v>
      </c>
    </row>
    <row r="83" spans="1:5" ht="25.5">
      <c r="A83" t="s">
        <v>44</v>
      </c>
      <c r="E83" s="28" t="s">
        <v>429</v>
      </c>
    </row>
    <row r="84" spans="1:16" ht="12.75">
      <c r="A84" s="19" t="s">
        <v>35</v>
      </c>
      <c r="B84" s="23" t="s">
        <v>1067</v>
      </c>
      <c r="C84" s="23" t="s">
        <v>1268</v>
      </c>
      <c r="D84" s="19" t="s">
        <v>37</v>
      </c>
      <c r="E84" s="24" t="s">
        <v>1269</v>
      </c>
      <c r="F84" s="25" t="s">
        <v>142</v>
      </c>
      <c r="G84" s="26">
        <v>4</v>
      </c>
      <c r="H84" s="26">
        <v>0</v>
      </c>
      <c r="I84" s="26">
        <f>ROUND(ROUND(H84,2)*ROUND(G84,2),2)</f>
      </c>
      <c r="O84">
        <f>(I84*21)/100</f>
      </c>
      <c r="P84" t="s">
        <v>12</v>
      </c>
    </row>
    <row r="85" spans="1:5" ht="63.75">
      <c r="A85" s="27" t="s">
        <v>40</v>
      </c>
      <c r="E85" s="28" t="s">
        <v>1270</v>
      </c>
    </row>
    <row r="86" spans="1:5" ht="12.75">
      <c r="A86" s="29" t="s">
        <v>42</v>
      </c>
      <c r="E86" s="30" t="s">
        <v>665</v>
      </c>
    </row>
    <row r="87" spans="1:5" ht="51">
      <c r="A87" t="s">
        <v>44</v>
      </c>
      <c r="E87" s="28" t="s">
        <v>1271</v>
      </c>
    </row>
    <row r="88" spans="1:16" ht="12.75">
      <c r="A88" s="19" t="s">
        <v>35</v>
      </c>
      <c r="B88" s="23" t="s">
        <v>1085</v>
      </c>
      <c r="C88" s="23" t="s">
        <v>1272</v>
      </c>
      <c r="D88" s="19" t="s">
        <v>37</v>
      </c>
      <c r="E88" s="24" t="s">
        <v>1273</v>
      </c>
      <c r="F88" s="25" t="s">
        <v>142</v>
      </c>
      <c r="G88" s="26">
        <v>6</v>
      </c>
      <c r="H88" s="26">
        <v>0</v>
      </c>
      <c r="I88" s="26">
        <f>ROUND(ROUND(H88,2)*ROUND(G88,2),2)</f>
      </c>
      <c r="O88">
        <f>(I88*21)/100</f>
      </c>
      <c r="P88" t="s">
        <v>12</v>
      </c>
    </row>
    <row r="89" spans="1:5" ht="89.25">
      <c r="A89" s="27" t="s">
        <v>40</v>
      </c>
      <c r="E89" s="28" t="s">
        <v>1274</v>
      </c>
    </row>
    <row r="90" spans="1:5" ht="12.75">
      <c r="A90" s="29" t="s">
        <v>42</v>
      </c>
      <c r="E90" s="30" t="s">
        <v>1261</v>
      </c>
    </row>
    <row r="91" spans="1:5" ht="51">
      <c r="A91" t="s">
        <v>44</v>
      </c>
      <c r="E91" s="28" t="s">
        <v>1271</v>
      </c>
    </row>
    <row r="92" spans="1:16" ht="12.75">
      <c r="A92" s="19" t="s">
        <v>35</v>
      </c>
      <c r="B92" s="23" t="s">
        <v>1091</v>
      </c>
      <c r="C92" s="23" t="s">
        <v>1275</v>
      </c>
      <c r="D92" s="19" t="s">
        <v>37</v>
      </c>
      <c r="E92" s="24" t="s">
        <v>1276</v>
      </c>
      <c r="F92" s="25" t="s">
        <v>142</v>
      </c>
      <c r="G92" s="26">
        <v>1</v>
      </c>
      <c r="H92" s="26">
        <v>0</v>
      </c>
      <c r="I92" s="26">
        <f>ROUND(ROUND(H92,2)*ROUND(G92,2),2)</f>
      </c>
      <c r="O92">
        <f>(I92*21)/100</f>
      </c>
      <c r="P92" t="s">
        <v>12</v>
      </c>
    </row>
    <row r="93" spans="1:5" ht="38.25">
      <c r="A93" s="27" t="s">
        <v>40</v>
      </c>
      <c r="E93" s="28" t="s">
        <v>1277</v>
      </c>
    </row>
    <row r="94" spans="1:5" ht="12.75">
      <c r="A94" s="29" t="s">
        <v>42</v>
      </c>
      <c r="E94" s="30" t="s">
        <v>420</v>
      </c>
    </row>
    <row r="95" spans="1:5" ht="51">
      <c r="A95" t="s">
        <v>44</v>
      </c>
      <c r="E95" s="28" t="s">
        <v>1271</v>
      </c>
    </row>
    <row r="96" spans="1:16" ht="12.75">
      <c r="A96" s="19" t="s">
        <v>35</v>
      </c>
      <c r="B96" s="23" t="s">
        <v>243</v>
      </c>
      <c r="C96" s="23" t="s">
        <v>1278</v>
      </c>
      <c r="D96" s="19" t="s">
        <v>37</v>
      </c>
      <c r="E96" s="24" t="s">
        <v>1279</v>
      </c>
      <c r="F96" s="25" t="s">
        <v>192</v>
      </c>
      <c r="G96" s="26">
        <v>234.8</v>
      </c>
      <c r="H96" s="26">
        <v>0</v>
      </c>
      <c r="I96" s="26">
        <f>ROUND(ROUND(H96,2)*ROUND(G96,2),2)</f>
      </c>
      <c r="O96">
        <f>(I96*21)/100</f>
      </c>
      <c r="P96" t="s">
        <v>12</v>
      </c>
    </row>
    <row r="97" spans="1:5" ht="12.75">
      <c r="A97" s="27" t="s">
        <v>40</v>
      </c>
      <c r="E97" s="28" t="s">
        <v>37</v>
      </c>
    </row>
    <row r="98" spans="1:5" ht="25.5">
      <c r="A98" s="29" t="s">
        <v>42</v>
      </c>
      <c r="E98" s="30" t="s">
        <v>1280</v>
      </c>
    </row>
    <row r="99" spans="1:5" ht="51">
      <c r="A99" t="s">
        <v>44</v>
      </c>
      <c r="E99" s="28" t="s">
        <v>1281</v>
      </c>
    </row>
    <row r="100" spans="1:16" ht="12.75">
      <c r="A100" s="19" t="s">
        <v>35</v>
      </c>
      <c r="B100" s="23" t="s">
        <v>249</v>
      </c>
      <c r="C100" s="23" t="s">
        <v>1282</v>
      </c>
      <c r="D100" s="19" t="s">
        <v>37</v>
      </c>
      <c r="E100" s="24" t="s">
        <v>1283</v>
      </c>
      <c r="F100" s="25" t="s">
        <v>192</v>
      </c>
      <c r="G100" s="26">
        <v>1205</v>
      </c>
      <c r="H100" s="26">
        <v>0</v>
      </c>
      <c r="I100" s="26">
        <f>ROUND(ROUND(H100,2)*ROUND(G100,2),2)</f>
      </c>
      <c r="O100">
        <f>(I100*21)/100</f>
      </c>
      <c r="P100" t="s">
        <v>12</v>
      </c>
    </row>
    <row r="101" spans="1:5" ht="12.75">
      <c r="A101" s="27" t="s">
        <v>40</v>
      </c>
      <c r="E101" s="28" t="s">
        <v>37</v>
      </c>
    </row>
    <row r="102" spans="1:5" ht="25.5">
      <c r="A102" s="29" t="s">
        <v>42</v>
      </c>
      <c r="E102" s="30" t="s">
        <v>1284</v>
      </c>
    </row>
    <row r="103" spans="1:5" ht="51">
      <c r="A103" t="s">
        <v>44</v>
      </c>
      <c r="E103" s="28" t="s">
        <v>1281</v>
      </c>
    </row>
    <row r="104" spans="1:16" ht="12.75">
      <c r="A104" s="19" t="s">
        <v>35</v>
      </c>
      <c r="B104" s="23" t="s">
        <v>255</v>
      </c>
      <c r="C104" s="23" t="s">
        <v>1285</v>
      </c>
      <c r="D104" s="19" t="s">
        <v>37</v>
      </c>
      <c r="E104" s="24" t="s">
        <v>1286</v>
      </c>
      <c r="F104" s="25" t="s">
        <v>192</v>
      </c>
      <c r="G104" s="26">
        <v>2479.8</v>
      </c>
      <c r="H104" s="26">
        <v>0</v>
      </c>
      <c r="I104" s="26">
        <f>ROUND(ROUND(H104,2)*ROUND(G104,2),2)</f>
      </c>
      <c r="O104">
        <f>(I104*21)/100</f>
      </c>
      <c r="P104" t="s">
        <v>12</v>
      </c>
    </row>
    <row r="105" spans="1:5" ht="12.75">
      <c r="A105" s="27" t="s">
        <v>40</v>
      </c>
      <c r="E105" s="28" t="s">
        <v>37</v>
      </c>
    </row>
    <row r="106" spans="1:5" ht="216.75">
      <c r="A106" s="29" t="s">
        <v>42</v>
      </c>
      <c r="E106" s="30" t="s">
        <v>1287</v>
      </c>
    </row>
    <row r="107" spans="1:5" ht="25.5">
      <c r="A107" t="s">
        <v>44</v>
      </c>
      <c r="E107" s="28" t="s">
        <v>1288</v>
      </c>
    </row>
    <row r="108" spans="1:18" ht="12.75" customHeight="1">
      <c r="A108" s="5" t="s">
        <v>33</v>
      </c>
      <c r="B108" s="5"/>
      <c r="C108" s="33" t="s">
        <v>30</v>
      </c>
      <c r="D108" s="5"/>
      <c r="E108" s="21" t="s">
        <v>236</v>
      </c>
      <c r="F108" s="5"/>
      <c r="G108" s="5"/>
      <c r="H108" s="5"/>
      <c r="I108" s="34">
        <f>0+Q108</f>
      </c>
      <c r="O108">
        <f>0+R108</f>
      </c>
      <c r="Q108">
        <f>0+I109+I113+I117+I121+I125+I129</f>
      </c>
      <c r="R108">
        <f>0+O109+O113+O117+O121+O125+O129</f>
      </c>
    </row>
    <row r="109" spans="1:16" ht="12.75">
      <c r="A109" s="19" t="s">
        <v>35</v>
      </c>
      <c r="B109" s="23" t="s">
        <v>1117</v>
      </c>
      <c r="C109" s="23" t="s">
        <v>1289</v>
      </c>
      <c r="D109" s="19" t="s">
        <v>37</v>
      </c>
      <c r="E109" s="24" t="s">
        <v>1290</v>
      </c>
      <c r="F109" s="25" t="s">
        <v>192</v>
      </c>
      <c r="G109" s="26">
        <v>4</v>
      </c>
      <c r="H109" s="26">
        <v>0</v>
      </c>
      <c r="I109" s="26">
        <f>ROUND(ROUND(H109,2)*ROUND(G109,2),2)</f>
      </c>
      <c r="O109">
        <f>(I109*21)/100</f>
      </c>
      <c r="P109" t="s">
        <v>12</v>
      </c>
    </row>
    <row r="110" spans="1:5" ht="12.75">
      <c r="A110" s="27" t="s">
        <v>40</v>
      </c>
      <c r="E110" s="28" t="s">
        <v>1291</v>
      </c>
    </row>
    <row r="111" spans="1:5" ht="25.5">
      <c r="A111" s="29" t="s">
        <v>42</v>
      </c>
      <c r="E111" s="30" t="s">
        <v>1292</v>
      </c>
    </row>
    <row r="112" spans="1:5" ht="76.5">
      <c r="A112" t="s">
        <v>44</v>
      </c>
      <c r="E112" s="28" t="s">
        <v>1293</v>
      </c>
    </row>
    <row r="113" spans="1:16" ht="12.75">
      <c r="A113" s="19" t="s">
        <v>35</v>
      </c>
      <c r="B113" s="23" t="s">
        <v>1111</v>
      </c>
      <c r="C113" s="23" t="s">
        <v>256</v>
      </c>
      <c r="D113" s="19" t="s">
        <v>37</v>
      </c>
      <c r="E113" s="24" t="s">
        <v>257</v>
      </c>
      <c r="F113" s="25" t="s">
        <v>192</v>
      </c>
      <c r="G113" s="26">
        <v>15</v>
      </c>
      <c r="H113" s="26">
        <v>0</v>
      </c>
      <c r="I113" s="26">
        <f>ROUND(ROUND(H113,2)*ROUND(G113,2),2)</f>
      </c>
      <c r="O113">
        <f>(I113*21)/100</f>
      </c>
      <c r="P113" t="s">
        <v>12</v>
      </c>
    </row>
    <row r="114" spans="1:5" ht="12.75">
      <c r="A114" s="27" t="s">
        <v>40</v>
      </c>
      <c r="E114" s="28" t="s">
        <v>1291</v>
      </c>
    </row>
    <row r="115" spans="1:5" ht="25.5">
      <c r="A115" s="29" t="s">
        <v>42</v>
      </c>
      <c r="E115" s="30" t="s">
        <v>1294</v>
      </c>
    </row>
    <row r="116" spans="1:5" ht="76.5">
      <c r="A116" t="s">
        <v>44</v>
      </c>
      <c r="E116" s="28" t="s">
        <v>1293</v>
      </c>
    </row>
    <row r="117" spans="1:16" ht="12.75">
      <c r="A117" s="19" t="s">
        <v>35</v>
      </c>
      <c r="B117" s="23" t="s">
        <v>1111</v>
      </c>
      <c r="C117" s="23" t="s">
        <v>1295</v>
      </c>
      <c r="D117" s="19" t="s">
        <v>37</v>
      </c>
      <c r="E117" s="24" t="s">
        <v>1296</v>
      </c>
      <c r="F117" s="25" t="s">
        <v>39</v>
      </c>
      <c r="G117" s="26">
        <v>25.22</v>
      </c>
      <c r="H117" s="26">
        <v>0</v>
      </c>
      <c r="I117" s="26">
        <f>ROUND(ROUND(H117,2)*ROUND(G117,2),2)</f>
      </c>
      <c r="O117">
        <f>(I117*21)/100</f>
      </c>
      <c r="P117" t="s">
        <v>12</v>
      </c>
    </row>
    <row r="118" spans="1:5" ht="12.75">
      <c r="A118" s="27" t="s">
        <v>40</v>
      </c>
      <c r="E118" s="28" t="s">
        <v>1297</v>
      </c>
    </row>
    <row r="119" spans="1:5" ht="12.75">
      <c r="A119" s="29" t="s">
        <v>42</v>
      </c>
      <c r="E119" s="30" t="s">
        <v>1298</v>
      </c>
    </row>
    <row r="120" spans="1:5" ht="76.5">
      <c r="A120" t="s">
        <v>44</v>
      </c>
      <c r="E120" s="28" t="s">
        <v>1293</v>
      </c>
    </row>
    <row r="121" spans="1:16" ht="12.75">
      <c r="A121" s="19" t="s">
        <v>35</v>
      </c>
      <c r="B121" s="23" t="s">
        <v>1122</v>
      </c>
      <c r="C121" s="23" t="s">
        <v>1299</v>
      </c>
      <c r="D121" s="19" t="s">
        <v>37</v>
      </c>
      <c r="E121" s="24" t="s">
        <v>1300</v>
      </c>
      <c r="F121" s="25" t="s">
        <v>192</v>
      </c>
      <c r="G121" s="26">
        <v>14.8</v>
      </c>
      <c r="H121" s="26">
        <v>0</v>
      </c>
      <c r="I121" s="26">
        <f>ROUND(ROUND(H121,2)*ROUND(G121,2),2)</f>
      </c>
      <c r="O121">
        <f>(I121*21)/100</f>
      </c>
      <c r="P121" t="s">
        <v>12</v>
      </c>
    </row>
    <row r="122" spans="1:5" ht="12.75">
      <c r="A122" s="27" t="s">
        <v>40</v>
      </c>
      <c r="E122" s="28" t="s">
        <v>1291</v>
      </c>
    </row>
    <row r="123" spans="1:5" ht="102">
      <c r="A123" s="29" t="s">
        <v>42</v>
      </c>
      <c r="E123" s="30" t="s">
        <v>1301</v>
      </c>
    </row>
    <row r="124" spans="1:5" ht="76.5">
      <c r="A124" t="s">
        <v>44</v>
      </c>
      <c r="E124" s="28" t="s">
        <v>1293</v>
      </c>
    </row>
    <row r="125" spans="1:16" ht="12.75">
      <c r="A125" s="19" t="s">
        <v>35</v>
      </c>
      <c r="B125" s="23" t="s">
        <v>1122</v>
      </c>
      <c r="C125" s="23" t="s">
        <v>1302</v>
      </c>
      <c r="D125" s="19" t="s">
        <v>37</v>
      </c>
      <c r="E125" s="24" t="s">
        <v>1303</v>
      </c>
      <c r="F125" s="25" t="s">
        <v>39</v>
      </c>
      <c r="G125" s="26">
        <v>4.4</v>
      </c>
      <c r="H125" s="26">
        <v>0</v>
      </c>
      <c r="I125" s="26">
        <f>ROUND(ROUND(H125,2)*ROUND(G125,2),2)</f>
      </c>
      <c r="O125">
        <f>(I125*21)/100</f>
      </c>
      <c r="P125" t="s">
        <v>12</v>
      </c>
    </row>
    <row r="126" spans="1:5" ht="12.75">
      <c r="A126" s="27" t="s">
        <v>40</v>
      </c>
      <c r="E126" s="28" t="s">
        <v>1304</v>
      </c>
    </row>
    <row r="127" spans="1:5" ht="12.75">
      <c r="A127" s="29" t="s">
        <v>42</v>
      </c>
      <c r="E127" s="30" t="s">
        <v>1305</v>
      </c>
    </row>
    <row r="128" spans="1:5" ht="76.5">
      <c r="A128" t="s">
        <v>44</v>
      </c>
      <c r="E128" s="28" t="s">
        <v>1293</v>
      </c>
    </row>
    <row r="129" spans="1:16" ht="12.75">
      <c r="A129" s="19" t="s">
        <v>35</v>
      </c>
      <c r="B129" s="23" t="s">
        <v>1122</v>
      </c>
      <c r="C129" s="23" t="s">
        <v>1306</v>
      </c>
      <c r="D129" s="19" t="s">
        <v>37</v>
      </c>
      <c r="E129" s="24" t="s">
        <v>1307</v>
      </c>
      <c r="F129" s="25" t="s">
        <v>1308</v>
      </c>
      <c r="G129" s="26">
        <v>7</v>
      </c>
      <c r="H129" s="26">
        <v>0</v>
      </c>
      <c r="I129" s="26">
        <f>ROUND(ROUND(H129,2)*ROUND(G129,2),2)</f>
      </c>
      <c r="O129">
        <f>(I129*21)/100</f>
      </c>
      <c r="P129" t="s">
        <v>12</v>
      </c>
    </row>
    <row r="130" spans="1:5" ht="25.5">
      <c r="A130" s="27" t="s">
        <v>40</v>
      </c>
      <c r="E130" s="28" t="s">
        <v>1309</v>
      </c>
    </row>
    <row r="131" spans="1:5" ht="12.75">
      <c r="A131" s="29" t="s">
        <v>42</v>
      </c>
      <c r="E131" s="30" t="s">
        <v>674</v>
      </c>
    </row>
    <row r="132" spans="1:5" ht="76.5">
      <c r="A132" t="s">
        <v>44</v>
      </c>
      <c r="E132" s="28" t="s">
        <v>1293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6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0+O8+O13+O30+O35</f>
      </c>
      <c r="P2" t="s">
        <v>13</v>
      </c>
    </row>
    <row r="3" spans="1:16" ht="15" customHeight="1">
      <c r="A3" t="s">
        <v>1</v>
      </c>
      <c r="B3" s="8" t="s">
        <v>4</v>
      </c>
      <c r="C3" s="9" t="s">
        <v>5</v>
      </c>
      <c r="D3" s="1"/>
      <c r="E3" s="10" t="s">
        <v>6</v>
      </c>
      <c r="F3" s="1"/>
      <c r="G3" s="4"/>
      <c r="H3" s="3" t="s">
        <v>1310</v>
      </c>
      <c r="I3" s="35">
        <f>0+I8+I13+I30+I35</f>
      </c>
      <c r="O3" t="s">
        <v>9</v>
      </c>
      <c r="P3" t="s">
        <v>12</v>
      </c>
    </row>
    <row r="4" spans="1:16" ht="15" customHeight="1">
      <c r="A4" t="s">
        <v>7</v>
      </c>
      <c r="B4" s="12" t="s">
        <v>8</v>
      </c>
      <c r="C4" s="13" t="s">
        <v>1310</v>
      </c>
      <c r="D4" s="5"/>
      <c r="E4" s="14" t="s">
        <v>1311</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36</v>
      </c>
      <c r="D9" s="19" t="s">
        <v>37</v>
      </c>
      <c r="E9" s="24" t="s">
        <v>38</v>
      </c>
      <c r="F9" s="25" t="s">
        <v>39</v>
      </c>
      <c r="G9" s="26">
        <v>234.31</v>
      </c>
      <c r="H9" s="26">
        <v>0</v>
      </c>
      <c r="I9" s="26">
        <f>ROUND(ROUND(H9,2)*ROUND(G9,2),2)</f>
      </c>
      <c r="O9">
        <f>(I9*21)/100</f>
      </c>
      <c r="P9" t="s">
        <v>12</v>
      </c>
    </row>
    <row r="10" spans="1:5" ht="12.75">
      <c r="A10" s="27" t="s">
        <v>40</v>
      </c>
      <c r="E10" s="28" t="s">
        <v>37</v>
      </c>
    </row>
    <row r="11" spans="1:5" ht="12.75">
      <c r="A11" s="29" t="s">
        <v>42</v>
      </c>
      <c r="E11" s="30" t="s">
        <v>1312</v>
      </c>
    </row>
    <row r="12" spans="1:5" ht="25.5">
      <c r="A12" t="s">
        <v>44</v>
      </c>
      <c r="E12" s="28" t="s">
        <v>45</v>
      </c>
    </row>
    <row r="13" spans="1:18" ht="12.75" customHeight="1">
      <c r="A13" s="5" t="s">
        <v>33</v>
      </c>
      <c r="B13" s="5"/>
      <c r="C13" s="33" t="s">
        <v>19</v>
      </c>
      <c r="D13" s="5"/>
      <c r="E13" s="21" t="s">
        <v>111</v>
      </c>
      <c r="F13" s="5"/>
      <c r="G13" s="5"/>
      <c r="H13" s="5"/>
      <c r="I13" s="34">
        <f>0+Q13</f>
      </c>
      <c r="O13">
        <f>0+R13</f>
      </c>
      <c r="Q13">
        <f>0+I14+I18+I22+I26</f>
      </c>
      <c r="R13">
        <f>0+O14+O18+O22+O26</f>
      </c>
    </row>
    <row r="14" spans="1:16" ht="12.75">
      <c r="A14" s="19" t="s">
        <v>35</v>
      </c>
      <c r="B14" s="23" t="s">
        <v>231</v>
      </c>
      <c r="C14" s="23" t="s">
        <v>1200</v>
      </c>
      <c r="D14" s="19" t="s">
        <v>37</v>
      </c>
      <c r="E14" s="24" t="s">
        <v>1201</v>
      </c>
      <c r="F14" s="25" t="s">
        <v>870</v>
      </c>
      <c r="G14" s="26">
        <v>468.24</v>
      </c>
      <c r="H14" s="26">
        <v>0</v>
      </c>
      <c r="I14" s="26">
        <f>ROUND(ROUND(H14,2)*ROUND(G14,2),2)</f>
      </c>
      <c r="O14">
        <f>(I14*21)/100</f>
      </c>
      <c r="P14" t="s">
        <v>12</v>
      </c>
    </row>
    <row r="15" spans="1:5" ht="12.75">
      <c r="A15" s="27" t="s">
        <v>40</v>
      </c>
      <c r="E15" s="28" t="s">
        <v>1202</v>
      </c>
    </row>
    <row r="16" spans="1:5" ht="102">
      <c r="A16" s="29" t="s">
        <v>42</v>
      </c>
      <c r="E16" s="30" t="s">
        <v>1313</v>
      </c>
    </row>
    <row r="17" spans="1:5" ht="63.75">
      <c r="A17" t="s">
        <v>44</v>
      </c>
      <c r="E17" s="28" t="s">
        <v>1204</v>
      </c>
    </row>
    <row r="18" spans="1:16" ht="12.75">
      <c r="A18" s="19" t="s">
        <v>35</v>
      </c>
      <c r="B18" s="23" t="s">
        <v>13</v>
      </c>
      <c r="C18" s="23" t="s">
        <v>1208</v>
      </c>
      <c r="D18" s="19" t="s">
        <v>37</v>
      </c>
      <c r="E18" s="24" t="s">
        <v>1209</v>
      </c>
      <c r="F18" s="25" t="s">
        <v>39</v>
      </c>
      <c r="G18" s="26">
        <v>425.9</v>
      </c>
      <c r="H18" s="26">
        <v>0</v>
      </c>
      <c r="I18" s="26">
        <f>ROUND(ROUND(H18,2)*ROUND(G18,2),2)</f>
      </c>
      <c r="O18">
        <f>(I18*21)/100</f>
      </c>
      <c r="P18" t="s">
        <v>12</v>
      </c>
    </row>
    <row r="19" spans="1:5" ht="12.75">
      <c r="A19" s="27" t="s">
        <v>40</v>
      </c>
      <c r="E19" s="28" t="s">
        <v>37</v>
      </c>
    </row>
    <row r="20" spans="1:5" ht="140.25">
      <c r="A20" s="29" t="s">
        <v>42</v>
      </c>
      <c r="E20" s="30" t="s">
        <v>1314</v>
      </c>
    </row>
    <row r="21" spans="1:5" ht="318.75">
      <c r="A21" t="s">
        <v>44</v>
      </c>
      <c r="E21" s="28" t="s">
        <v>1207</v>
      </c>
    </row>
    <row r="22" spans="1:16" ht="12.75">
      <c r="A22" s="19" t="s">
        <v>35</v>
      </c>
      <c r="B22" s="23" t="s">
        <v>23</v>
      </c>
      <c r="C22" s="23" t="s">
        <v>305</v>
      </c>
      <c r="D22" s="19" t="s">
        <v>37</v>
      </c>
      <c r="E22" s="24" t="s">
        <v>306</v>
      </c>
      <c r="F22" s="25" t="s">
        <v>39</v>
      </c>
      <c r="G22" s="26">
        <v>191.59</v>
      </c>
      <c r="H22" s="26">
        <v>0</v>
      </c>
      <c r="I22" s="26">
        <f>ROUND(ROUND(H22,2)*ROUND(G22,2),2)</f>
      </c>
      <c r="O22">
        <f>(I22*21)/100</f>
      </c>
      <c r="P22" t="s">
        <v>12</v>
      </c>
    </row>
    <row r="23" spans="1:5" ht="12.75">
      <c r="A23" s="27" t="s">
        <v>40</v>
      </c>
      <c r="E23" s="28" t="s">
        <v>1216</v>
      </c>
    </row>
    <row r="24" spans="1:5" ht="140.25">
      <c r="A24" s="29" t="s">
        <v>42</v>
      </c>
      <c r="E24" s="30" t="s">
        <v>1315</v>
      </c>
    </row>
    <row r="25" spans="1:5" ht="229.5">
      <c r="A25" t="s">
        <v>44</v>
      </c>
      <c r="E25" s="28" t="s">
        <v>1218</v>
      </c>
    </row>
    <row r="26" spans="1:16" ht="12.75">
      <c r="A26" s="19" t="s">
        <v>35</v>
      </c>
      <c r="B26" s="23" t="s">
        <v>228</v>
      </c>
      <c r="C26" s="23" t="s">
        <v>1219</v>
      </c>
      <c r="D26" s="19" t="s">
        <v>37</v>
      </c>
      <c r="E26" s="24" t="s">
        <v>1220</v>
      </c>
      <c r="F26" s="25" t="s">
        <v>39</v>
      </c>
      <c r="G26" s="26">
        <v>62.43</v>
      </c>
      <c r="H26" s="26">
        <v>0</v>
      </c>
      <c r="I26" s="26">
        <f>ROUND(ROUND(H26,2)*ROUND(G26,2),2)</f>
      </c>
      <c r="O26">
        <f>(I26*21)/100</f>
      </c>
      <c r="P26" t="s">
        <v>12</v>
      </c>
    </row>
    <row r="27" spans="1:5" ht="12.75">
      <c r="A27" s="27" t="s">
        <v>40</v>
      </c>
      <c r="E27" s="28" t="s">
        <v>1221</v>
      </c>
    </row>
    <row r="28" spans="1:5" ht="102">
      <c r="A28" s="29" t="s">
        <v>42</v>
      </c>
      <c r="E28" s="30" t="s">
        <v>1316</v>
      </c>
    </row>
    <row r="29" spans="1:5" ht="38.25">
      <c r="A29" t="s">
        <v>44</v>
      </c>
      <c r="E29" s="28" t="s">
        <v>1223</v>
      </c>
    </row>
    <row r="30" spans="1:18" ht="12.75" customHeight="1">
      <c r="A30" s="5" t="s">
        <v>33</v>
      </c>
      <c r="B30" s="5"/>
      <c r="C30" s="33" t="s">
        <v>23</v>
      </c>
      <c r="D30" s="5"/>
      <c r="E30" s="21" t="s">
        <v>345</v>
      </c>
      <c r="F30" s="5"/>
      <c r="G30" s="5"/>
      <c r="H30" s="5"/>
      <c r="I30" s="34">
        <f>0+Q30</f>
      </c>
      <c r="O30">
        <f>0+R30</f>
      </c>
      <c r="Q30">
        <f>0+I31</f>
      </c>
      <c r="R30">
        <f>0+O31</f>
      </c>
    </row>
    <row r="31" spans="1:16" ht="12.75">
      <c r="A31" s="19" t="s">
        <v>35</v>
      </c>
      <c r="B31" s="23" t="s">
        <v>27</v>
      </c>
      <c r="C31" s="23" t="s">
        <v>1224</v>
      </c>
      <c r="D31" s="19" t="s">
        <v>37</v>
      </c>
      <c r="E31" s="24" t="s">
        <v>1225</v>
      </c>
      <c r="F31" s="25" t="s">
        <v>39</v>
      </c>
      <c r="G31" s="26">
        <v>171.88</v>
      </c>
      <c r="H31" s="26">
        <v>0</v>
      </c>
      <c r="I31" s="26">
        <f>ROUND(ROUND(H31,2)*ROUND(G31,2),2)</f>
      </c>
      <c r="O31">
        <f>(I31*21)/100</f>
      </c>
      <c r="P31" t="s">
        <v>12</v>
      </c>
    </row>
    <row r="32" spans="1:5" ht="38.25">
      <c r="A32" s="27" t="s">
        <v>40</v>
      </c>
      <c r="E32" s="28" t="s">
        <v>1317</v>
      </c>
    </row>
    <row r="33" spans="1:5" ht="140.25">
      <c r="A33" s="29" t="s">
        <v>42</v>
      </c>
      <c r="E33" s="30" t="s">
        <v>1318</v>
      </c>
    </row>
    <row r="34" spans="1:5" ht="280.5">
      <c r="A34" t="s">
        <v>44</v>
      </c>
      <c r="E34" s="28" t="s">
        <v>1228</v>
      </c>
    </row>
    <row r="35" spans="1:18" ht="12.75" customHeight="1">
      <c r="A35" s="5" t="s">
        <v>33</v>
      </c>
      <c r="B35" s="5"/>
      <c r="C35" s="33" t="s">
        <v>73</v>
      </c>
      <c r="D35" s="5"/>
      <c r="E35" s="21" t="s">
        <v>394</v>
      </c>
      <c r="F35" s="5"/>
      <c r="G35" s="5"/>
      <c r="H35" s="5"/>
      <c r="I35" s="34">
        <f>0+Q35</f>
      </c>
      <c r="O35">
        <f>0+R35</f>
      </c>
      <c r="Q35">
        <f>0+I36+I40+I44+I48+I52+I56+I60+I64</f>
      </c>
      <c r="R35">
        <f>0+O36+O40+O44+O48+O52+O56+O60+O64</f>
      </c>
    </row>
    <row r="36" spans="1:16" ht="12.75">
      <c r="A36" s="19" t="s">
        <v>35</v>
      </c>
      <c r="B36" s="23" t="s">
        <v>118</v>
      </c>
      <c r="C36" s="23" t="s">
        <v>1319</v>
      </c>
      <c r="D36" s="19" t="s">
        <v>37</v>
      </c>
      <c r="E36" s="24" t="s">
        <v>1320</v>
      </c>
      <c r="F36" s="25" t="s">
        <v>192</v>
      </c>
      <c r="G36" s="26">
        <v>19.53</v>
      </c>
      <c r="H36" s="26">
        <v>0</v>
      </c>
      <c r="I36" s="26">
        <f>ROUND(ROUND(H36,2)*ROUND(G36,2),2)</f>
      </c>
      <c r="O36">
        <f>(I36*21)/100</f>
      </c>
      <c r="P36" t="s">
        <v>12</v>
      </c>
    </row>
    <row r="37" spans="1:5" ht="38.25">
      <c r="A37" s="27" t="s">
        <v>40</v>
      </c>
      <c r="E37" s="28" t="s">
        <v>1321</v>
      </c>
    </row>
    <row r="38" spans="1:5" ht="25.5">
      <c r="A38" s="29" t="s">
        <v>42</v>
      </c>
      <c r="E38" s="30" t="s">
        <v>1322</v>
      </c>
    </row>
    <row r="39" spans="1:5" ht="255">
      <c r="A39" t="s">
        <v>44</v>
      </c>
      <c r="E39" s="28" t="s">
        <v>1323</v>
      </c>
    </row>
    <row r="40" spans="1:16" ht="12.75">
      <c r="A40" s="19" t="s">
        <v>35</v>
      </c>
      <c r="B40" s="23" t="s">
        <v>69</v>
      </c>
      <c r="C40" s="23" t="s">
        <v>1324</v>
      </c>
      <c r="D40" s="19" t="s">
        <v>37</v>
      </c>
      <c r="E40" s="24" t="s">
        <v>1325</v>
      </c>
      <c r="F40" s="25" t="s">
        <v>192</v>
      </c>
      <c r="G40" s="26">
        <v>390.18</v>
      </c>
      <c r="H40" s="26">
        <v>0</v>
      </c>
      <c r="I40" s="26">
        <f>ROUND(ROUND(H40,2)*ROUND(G40,2),2)</f>
      </c>
      <c r="O40">
        <f>(I40*21)/100</f>
      </c>
      <c r="P40" t="s">
        <v>12</v>
      </c>
    </row>
    <row r="41" spans="1:5" ht="38.25">
      <c r="A41" s="27" t="s">
        <v>40</v>
      </c>
      <c r="E41" s="28" t="s">
        <v>1326</v>
      </c>
    </row>
    <row r="42" spans="1:5" ht="25.5">
      <c r="A42" s="29" t="s">
        <v>42</v>
      </c>
      <c r="E42" s="30" t="s">
        <v>1327</v>
      </c>
    </row>
    <row r="43" spans="1:5" ht="255">
      <c r="A43" t="s">
        <v>44</v>
      </c>
      <c r="E43" s="28" t="s">
        <v>1323</v>
      </c>
    </row>
    <row r="44" spans="1:16" ht="12.75">
      <c r="A44" s="19" t="s">
        <v>35</v>
      </c>
      <c r="B44" s="23" t="s">
        <v>222</v>
      </c>
      <c r="C44" s="23" t="s">
        <v>1245</v>
      </c>
      <c r="D44" s="19" t="s">
        <v>37</v>
      </c>
      <c r="E44" s="24" t="s">
        <v>1246</v>
      </c>
      <c r="F44" s="25" t="s">
        <v>192</v>
      </c>
      <c r="G44" s="26">
        <v>390.2</v>
      </c>
      <c r="H44" s="26">
        <v>0</v>
      </c>
      <c r="I44" s="26">
        <f>ROUND(ROUND(H44,2)*ROUND(G44,2),2)</f>
      </c>
      <c r="O44">
        <f>(I44*21)/100</f>
      </c>
      <c r="P44" t="s">
        <v>12</v>
      </c>
    </row>
    <row r="45" spans="1:5" ht="12.75">
      <c r="A45" s="27" t="s">
        <v>40</v>
      </c>
      <c r="E45" s="28" t="s">
        <v>1247</v>
      </c>
    </row>
    <row r="46" spans="1:5" ht="102">
      <c r="A46" s="29" t="s">
        <v>42</v>
      </c>
      <c r="E46" s="30" t="s">
        <v>1328</v>
      </c>
    </row>
    <row r="47" spans="1:5" ht="242.25">
      <c r="A47" t="s">
        <v>44</v>
      </c>
      <c r="E47" s="28" t="s">
        <v>1249</v>
      </c>
    </row>
    <row r="48" spans="1:16" ht="12.75">
      <c r="A48" s="19" t="s">
        <v>35</v>
      </c>
      <c r="B48" s="23" t="s">
        <v>212</v>
      </c>
      <c r="C48" s="23" t="s">
        <v>1329</v>
      </c>
      <c r="D48" s="19" t="s">
        <v>37</v>
      </c>
      <c r="E48" s="24" t="s">
        <v>1330</v>
      </c>
      <c r="F48" s="25" t="s">
        <v>142</v>
      </c>
      <c r="G48" s="26">
        <v>1</v>
      </c>
      <c r="H48" s="26">
        <v>0</v>
      </c>
      <c r="I48" s="26">
        <f>ROUND(ROUND(H48,2)*ROUND(G48,2),2)</f>
      </c>
      <c r="O48">
        <f>(I48*21)/100</f>
      </c>
      <c r="P48" t="s">
        <v>12</v>
      </c>
    </row>
    <row r="49" spans="1:5" ht="12.75">
      <c r="A49" s="27" t="s">
        <v>40</v>
      </c>
      <c r="E49" s="28" t="s">
        <v>1331</v>
      </c>
    </row>
    <row r="50" spans="1:5" ht="12.75">
      <c r="A50" s="29" t="s">
        <v>42</v>
      </c>
      <c r="E50" s="30" t="s">
        <v>420</v>
      </c>
    </row>
    <row r="51" spans="1:5" ht="267.75">
      <c r="A51" t="s">
        <v>44</v>
      </c>
      <c r="E51" s="28" t="s">
        <v>1332</v>
      </c>
    </row>
    <row r="52" spans="1:16" ht="12.75">
      <c r="A52" s="19" t="s">
        <v>35</v>
      </c>
      <c r="B52" s="23" t="s">
        <v>237</v>
      </c>
      <c r="C52" s="23" t="s">
        <v>1333</v>
      </c>
      <c r="D52" s="19" t="s">
        <v>37</v>
      </c>
      <c r="E52" s="24" t="s">
        <v>1334</v>
      </c>
      <c r="F52" s="25" t="s">
        <v>53</v>
      </c>
      <c r="G52" s="26">
        <v>8</v>
      </c>
      <c r="H52" s="26">
        <v>0</v>
      </c>
      <c r="I52" s="26">
        <f>ROUND(ROUND(H52,2)*ROUND(G52,2),2)</f>
      </c>
      <c r="O52">
        <f>(I52*21)/100</f>
      </c>
      <c r="P52" t="s">
        <v>12</v>
      </c>
    </row>
    <row r="53" spans="1:5" ht="25.5">
      <c r="A53" s="27" t="s">
        <v>40</v>
      </c>
      <c r="E53" s="28" t="s">
        <v>1335</v>
      </c>
    </row>
    <row r="54" spans="1:5" ht="12.75">
      <c r="A54" s="29" t="s">
        <v>42</v>
      </c>
      <c r="E54" s="30" t="s">
        <v>1336</v>
      </c>
    </row>
    <row r="55" spans="1:5" ht="12.75">
      <c r="A55" t="s">
        <v>44</v>
      </c>
      <c r="E55" s="28" t="s">
        <v>37</v>
      </c>
    </row>
    <row r="56" spans="1:16" ht="12.75">
      <c r="A56" s="19" t="s">
        <v>35</v>
      </c>
      <c r="B56" s="23" t="s">
        <v>30</v>
      </c>
      <c r="C56" s="23" t="s">
        <v>1337</v>
      </c>
      <c r="D56" s="19" t="s">
        <v>37</v>
      </c>
      <c r="E56" s="24" t="s">
        <v>1338</v>
      </c>
      <c r="F56" s="25" t="s">
        <v>142</v>
      </c>
      <c r="G56" s="26">
        <v>1</v>
      </c>
      <c r="H56" s="26">
        <v>0</v>
      </c>
      <c r="I56" s="26">
        <f>ROUND(ROUND(H56,2)*ROUND(G56,2),2)</f>
      </c>
      <c r="O56">
        <f>(I56*21)/100</f>
      </c>
      <c r="P56" t="s">
        <v>12</v>
      </c>
    </row>
    <row r="57" spans="1:5" ht="12.75">
      <c r="A57" s="27" t="s">
        <v>40</v>
      </c>
      <c r="E57" s="28" t="s">
        <v>1339</v>
      </c>
    </row>
    <row r="58" spans="1:5" ht="12.75">
      <c r="A58" s="29" t="s">
        <v>42</v>
      </c>
      <c r="E58" s="30" t="s">
        <v>420</v>
      </c>
    </row>
    <row r="59" spans="1:5" ht="51">
      <c r="A59" t="s">
        <v>44</v>
      </c>
      <c r="E59" s="28" t="s">
        <v>1271</v>
      </c>
    </row>
    <row r="60" spans="1:16" ht="12.75">
      <c r="A60" s="19" t="s">
        <v>35</v>
      </c>
      <c r="B60" s="23" t="s">
        <v>84</v>
      </c>
      <c r="C60" s="23" t="s">
        <v>1340</v>
      </c>
      <c r="D60" s="19" t="s">
        <v>37</v>
      </c>
      <c r="E60" s="24" t="s">
        <v>1341</v>
      </c>
      <c r="F60" s="25" t="s">
        <v>192</v>
      </c>
      <c r="G60" s="26">
        <v>18.6</v>
      </c>
      <c r="H60" s="26">
        <v>0</v>
      </c>
      <c r="I60" s="26">
        <f>ROUND(ROUND(H60,2)*ROUND(G60,2),2)</f>
      </c>
      <c r="O60">
        <f>(I60*21)/100</f>
      </c>
      <c r="P60" t="s">
        <v>12</v>
      </c>
    </row>
    <row r="61" spans="1:5" ht="12.75">
      <c r="A61" s="27" t="s">
        <v>40</v>
      </c>
      <c r="E61" s="28" t="s">
        <v>37</v>
      </c>
    </row>
    <row r="62" spans="1:5" ht="25.5">
      <c r="A62" s="29" t="s">
        <v>42</v>
      </c>
      <c r="E62" s="30" t="s">
        <v>1342</v>
      </c>
    </row>
    <row r="63" spans="1:5" ht="51">
      <c r="A63" t="s">
        <v>44</v>
      </c>
      <c r="E63" s="28" t="s">
        <v>1281</v>
      </c>
    </row>
    <row r="64" spans="1:16" ht="12.75">
      <c r="A64" s="19" t="s">
        <v>35</v>
      </c>
      <c r="B64" s="23" t="s">
        <v>219</v>
      </c>
      <c r="C64" s="23" t="s">
        <v>1343</v>
      </c>
      <c r="D64" s="19" t="s">
        <v>37</v>
      </c>
      <c r="E64" s="24" t="s">
        <v>1344</v>
      </c>
      <c r="F64" s="25" t="s">
        <v>192</v>
      </c>
      <c r="G64" s="26">
        <v>371.6</v>
      </c>
      <c r="H64" s="26">
        <v>0</v>
      </c>
      <c r="I64" s="26">
        <f>ROUND(ROUND(H64,2)*ROUND(G64,2),2)</f>
      </c>
      <c r="O64">
        <f>(I64*21)/100</f>
      </c>
      <c r="P64" t="s">
        <v>12</v>
      </c>
    </row>
    <row r="65" spans="1:5" ht="12.75">
      <c r="A65" s="27" t="s">
        <v>40</v>
      </c>
      <c r="E65" s="28" t="s">
        <v>37</v>
      </c>
    </row>
    <row r="66" spans="1:5" ht="25.5">
      <c r="A66" s="29" t="s">
        <v>42</v>
      </c>
      <c r="E66" s="30" t="s">
        <v>1345</v>
      </c>
    </row>
    <row r="67" spans="1:5" ht="51">
      <c r="A67" t="s">
        <v>44</v>
      </c>
      <c r="E67" s="28" t="s">
        <v>1281</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R6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0+O8+O13+O30+O35+O40+O61</f>
      </c>
      <c r="P2" t="s">
        <v>13</v>
      </c>
    </row>
    <row r="3" spans="1:16" ht="15" customHeight="1">
      <c r="A3" t="s">
        <v>1</v>
      </c>
      <c r="B3" s="8" t="s">
        <v>4</v>
      </c>
      <c r="C3" s="9" t="s">
        <v>5</v>
      </c>
      <c r="D3" s="1"/>
      <c r="E3" s="10" t="s">
        <v>6</v>
      </c>
      <c r="F3" s="1"/>
      <c r="G3" s="4"/>
      <c r="H3" s="3" t="s">
        <v>1346</v>
      </c>
      <c r="I3" s="35">
        <f>0+I8+I13+I30+I35+I40+I61</f>
      </c>
      <c r="O3" t="s">
        <v>9</v>
      </c>
      <c r="P3" t="s">
        <v>12</v>
      </c>
    </row>
    <row r="4" spans="1:16" ht="15" customHeight="1">
      <c r="A4" t="s">
        <v>7</v>
      </c>
      <c r="B4" s="12" t="s">
        <v>8</v>
      </c>
      <c r="C4" s="13" t="s">
        <v>1346</v>
      </c>
      <c r="D4" s="5"/>
      <c r="E4" s="14" t="s">
        <v>1347</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36</v>
      </c>
      <c r="D9" s="19" t="s">
        <v>37</v>
      </c>
      <c r="E9" s="24" t="s">
        <v>38</v>
      </c>
      <c r="F9" s="25" t="s">
        <v>39</v>
      </c>
      <c r="G9" s="26">
        <v>19.6</v>
      </c>
      <c r="H9" s="26">
        <v>0</v>
      </c>
      <c r="I9" s="26">
        <f>ROUND(ROUND(H9,2)*ROUND(G9,2),2)</f>
      </c>
      <c r="O9">
        <f>(I9*21)/100</f>
      </c>
      <c r="P9" t="s">
        <v>12</v>
      </c>
    </row>
    <row r="10" spans="1:5" ht="12.75">
      <c r="A10" s="27" t="s">
        <v>40</v>
      </c>
      <c r="E10" s="28" t="s">
        <v>37</v>
      </c>
    </row>
    <row r="11" spans="1:5" ht="12.75">
      <c r="A11" s="29" t="s">
        <v>42</v>
      </c>
      <c r="E11" s="30" t="s">
        <v>1348</v>
      </c>
    </row>
    <row r="12" spans="1:5" ht="25.5">
      <c r="A12" t="s">
        <v>44</v>
      </c>
      <c r="E12" s="28" t="s">
        <v>45</v>
      </c>
    </row>
    <row r="13" spans="1:18" ht="12.75" customHeight="1">
      <c r="A13" s="5" t="s">
        <v>33</v>
      </c>
      <c r="B13" s="5"/>
      <c r="C13" s="33" t="s">
        <v>19</v>
      </c>
      <c r="D13" s="5"/>
      <c r="E13" s="21" t="s">
        <v>111</v>
      </c>
      <c r="F13" s="5"/>
      <c r="G13" s="5"/>
      <c r="H13" s="5"/>
      <c r="I13" s="34">
        <f>0+Q13</f>
      </c>
      <c r="O13">
        <f>0+R13</f>
      </c>
      <c r="Q13">
        <f>0+I14+I18+I22+I26</f>
      </c>
      <c r="R13">
        <f>0+O14+O18+O22+O26</f>
      </c>
    </row>
    <row r="14" spans="1:16" ht="12.75">
      <c r="A14" s="19" t="s">
        <v>35</v>
      </c>
      <c r="B14" s="23" t="s">
        <v>231</v>
      </c>
      <c r="C14" s="23" t="s">
        <v>1200</v>
      </c>
      <c r="D14" s="19" t="s">
        <v>37</v>
      </c>
      <c r="E14" s="24" t="s">
        <v>1201</v>
      </c>
      <c r="F14" s="25" t="s">
        <v>870</v>
      </c>
      <c r="G14" s="26">
        <v>65.66</v>
      </c>
      <c r="H14" s="26">
        <v>0</v>
      </c>
      <c r="I14" s="26">
        <f>ROUND(ROUND(H14,2)*ROUND(G14,2),2)</f>
      </c>
      <c r="O14">
        <f>(I14*21)/100</f>
      </c>
      <c r="P14" t="s">
        <v>12</v>
      </c>
    </row>
    <row r="15" spans="1:5" ht="12.75">
      <c r="A15" s="27" t="s">
        <v>40</v>
      </c>
      <c r="E15" s="28" t="s">
        <v>1202</v>
      </c>
    </row>
    <row r="16" spans="1:5" ht="102">
      <c r="A16" s="29" t="s">
        <v>42</v>
      </c>
      <c r="E16" s="30" t="s">
        <v>1349</v>
      </c>
    </row>
    <row r="17" spans="1:5" ht="63.75">
      <c r="A17" t="s">
        <v>44</v>
      </c>
      <c r="E17" s="28" t="s">
        <v>1204</v>
      </c>
    </row>
    <row r="18" spans="1:16" ht="12.75">
      <c r="A18" s="19" t="s">
        <v>35</v>
      </c>
      <c r="B18" s="23" t="s">
        <v>13</v>
      </c>
      <c r="C18" s="23" t="s">
        <v>1208</v>
      </c>
      <c r="D18" s="19" t="s">
        <v>37</v>
      </c>
      <c r="E18" s="24" t="s">
        <v>1209</v>
      </c>
      <c r="F18" s="25" t="s">
        <v>39</v>
      </c>
      <c r="G18" s="26">
        <v>93.44</v>
      </c>
      <c r="H18" s="26">
        <v>0</v>
      </c>
      <c r="I18" s="26">
        <f>ROUND(ROUND(H18,2)*ROUND(G18,2),2)</f>
      </c>
      <c r="O18">
        <f>(I18*21)/100</f>
      </c>
      <c r="P18" t="s">
        <v>12</v>
      </c>
    </row>
    <row r="19" spans="1:5" ht="12.75">
      <c r="A19" s="27" t="s">
        <v>40</v>
      </c>
      <c r="E19" s="28" t="s">
        <v>37</v>
      </c>
    </row>
    <row r="20" spans="1:5" ht="102">
      <c r="A20" s="29" t="s">
        <v>42</v>
      </c>
      <c r="E20" s="30" t="s">
        <v>1350</v>
      </c>
    </row>
    <row r="21" spans="1:5" ht="318.75">
      <c r="A21" t="s">
        <v>44</v>
      </c>
      <c r="E21" s="28" t="s">
        <v>1207</v>
      </c>
    </row>
    <row r="22" spans="1:16" ht="12.75">
      <c r="A22" s="19" t="s">
        <v>35</v>
      </c>
      <c r="B22" s="23" t="s">
        <v>23</v>
      </c>
      <c r="C22" s="23" t="s">
        <v>305</v>
      </c>
      <c r="D22" s="19" t="s">
        <v>37</v>
      </c>
      <c r="E22" s="24" t="s">
        <v>306</v>
      </c>
      <c r="F22" s="25" t="s">
        <v>39</v>
      </c>
      <c r="G22" s="26">
        <v>73.84</v>
      </c>
      <c r="H22" s="26">
        <v>0</v>
      </c>
      <c r="I22" s="26">
        <f>ROUND(ROUND(H22,2)*ROUND(G22,2),2)</f>
      </c>
      <c r="O22">
        <f>(I22*21)/100</f>
      </c>
      <c r="P22" t="s">
        <v>12</v>
      </c>
    </row>
    <row r="23" spans="1:5" ht="12.75">
      <c r="A23" s="27" t="s">
        <v>40</v>
      </c>
      <c r="E23" s="28" t="s">
        <v>1216</v>
      </c>
    </row>
    <row r="24" spans="1:5" ht="102">
      <c r="A24" s="29" t="s">
        <v>42</v>
      </c>
      <c r="E24" s="30" t="s">
        <v>1351</v>
      </c>
    </row>
    <row r="25" spans="1:5" ht="229.5">
      <c r="A25" t="s">
        <v>44</v>
      </c>
      <c r="E25" s="28" t="s">
        <v>1218</v>
      </c>
    </row>
    <row r="26" spans="1:16" ht="12.75">
      <c r="A26" s="19" t="s">
        <v>35</v>
      </c>
      <c r="B26" s="23" t="s">
        <v>228</v>
      </c>
      <c r="C26" s="23" t="s">
        <v>1219</v>
      </c>
      <c r="D26" s="19" t="s">
        <v>37</v>
      </c>
      <c r="E26" s="24" t="s">
        <v>1220</v>
      </c>
      <c r="F26" s="25" t="s">
        <v>39</v>
      </c>
      <c r="G26" s="26">
        <v>4.9</v>
      </c>
      <c r="H26" s="26">
        <v>0</v>
      </c>
      <c r="I26" s="26">
        <f>ROUND(ROUND(H26,2)*ROUND(G26,2),2)</f>
      </c>
      <c r="O26">
        <f>(I26*21)/100</f>
      </c>
      <c r="P26" t="s">
        <v>12</v>
      </c>
    </row>
    <row r="27" spans="1:5" ht="12.75">
      <c r="A27" s="27" t="s">
        <v>40</v>
      </c>
      <c r="E27" s="28" t="s">
        <v>1221</v>
      </c>
    </row>
    <row r="28" spans="1:5" ht="25.5">
      <c r="A28" s="29" t="s">
        <v>42</v>
      </c>
      <c r="E28" s="30" t="s">
        <v>1352</v>
      </c>
    </row>
    <row r="29" spans="1:5" ht="38.25">
      <c r="A29" t="s">
        <v>44</v>
      </c>
      <c r="E29" s="28" t="s">
        <v>1223</v>
      </c>
    </row>
    <row r="30" spans="1:18" ht="12.75" customHeight="1">
      <c r="A30" s="5" t="s">
        <v>33</v>
      </c>
      <c r="B30" s="5"/>
      <c r="C30" s="33" t="s">
        <v>23</v>
      </c>
      <c r="D30" s="5"/>
      <c r="E30" s="21" t="s">
        <v>345</v>
      </c>
      <c r="F30" s="5"/>
      <c r="G30" s="5"/>
      <c r="H30" s="5"/>
      <c r="I30" s="34">
        <f>0+Q30</f>
      </c>
      <c r="O30">
        <f>0+R30</f>
      </c>
      <c r="Q30">
        <f>0+I31</f>
      </c>
      <c r="R30">
        <f>0+O31</f>
      </c>
    </row>
    <row r="31" spans="1:16" ht="12.75">
      <c r="A31" s="19" t="s">
        <v>35</v>
      </c>
      <c r="B31" s="23" t="s">
        <v>27</v>
      </c>
      <c r="C31" s="23" t="s">
        <v>1224</v>
      </c>
      <c r="D31" s="19" t="s">
        <v>37</v>
      </c>
      <c r="E31" s="24" t="s">
        <v>1225</v>
      </c>
      <c r="F31" s="25" t="s">
        <v>39</v>
      </c>
      <c r="G31" s="26">
        <v>14.7</v>
      </c>
      <c r="H31" s="26">
        <v>0</v>
      </c>
      <c r="I31" s="26">
        <f>ROUND(ROUND(H31,2)*ROUND(G31,2),2)</f>
      </c>
      <c r="O31">
        <f>(I31*21)/100</f>
      </c>
      <c r="P31" t="s">
        <v>12</v>
      </c>
    </row>
    <row r="32" spans="1:5" ht="38.25">
      <c r="A32" s="27" t="s">
        <v>40</v>
      </c>
      <c r="E32" s="28" t="s">
        <v>1317</v>
      </c>
    </row>
    <row r="33" spans="1:5" ht="25.5">
      <c r="A33" s="29" t="s">
        <v>42</v>
      </c>
      <c r="E33" s="30" t="s">
        <v>1353</v>
      </c>
    </row>
    <row r="34" spans="1:5" ht="280.5">
      <c r="A34" t="s">
        <v>44</v>
      </c>
      <c r="E34" s="28" t="s">
        <v>1228</v>
      </c>
    </row>
    <row r="35" spans="1:18" ht="12.75" customHeight="1">
      <c r="A35" s="5" t="s">
        <v>33</v>
      </c>
      <c r="B35" s="5"/>
      <c r="C35" s="33" t="s">
        <v>69</v>
      </c>
      <c r="D35" s="5"/>
      <c r="E35" s="21" t="s">
        <v>1066</v>
      </c>
      <c r="F35" s="5"/>
      <c r="G35" s="5"/>
      <c r="H35" s="5"/>
      <c r="I35" s="34">
        <f>0+Q35</f>
      </c>
      <c r="O35">
        <f>0+R35</f>
      </c>
      <c r="Q35">
        <f>0+I36</f>
      </c>
      <c r="R35">
        <f>0+O36</f>
      </c>
    </row>
    <row r="36" spans="1:16" ht="12.75">
      <c r="A36" s="19" t="s">
        <v>35</v>
      </c>
      <c r="B36" s="23" t="s">
        <v>255</v>
      </c>
      <c r="C36" s="23" t="s">
        <v>1354</v>
      </c>
      <c r="D36" s="19" t="s">
        <v>37</v>
      </c>
      <c r="E36" s="24" t="s">
        <v>1355</v>
      </c>
      <c r="F36" s="25" t="s">
        <v>142</v>
      </c>
      <c r="G36" s="26">
        <v>2</v>
      </c>
      <c r="H36" s="26">
        <v>0</v>
      </c>
      <c r="I36" s="26">
        <f>ROUND(ROUND(H36,2)*ROUND(G36,2),2)</f>
      </c>
      <c r="O36">
        <f>(I36*21)/100</f>
      </c>
      <c r="P36" t="s">
        <v>12</v>
      </c>
    </row>
    <row r="37" spans="1:5" ht="12.75">
      <c r="A37" s="27" t="s">
        <v>40</v>
      </c>
      <c r="E37" s="28" t="s">
        <v>1356</v>
      </c>
    </row>
    <row r="38" spans="1:5" ht="12.75">
      <c r="A38" s="29" t="s">
        <v>42</v>
      </c>
      <c r="E38" s="30" t="s">
        <v>1357</v>
      </c>
    </row>
    <row r="39" spans="1:5" ht="127.5">
      <c r="A39" t="s">
        <v>44</v>
      </c>
      <c r="E39" s="28" t="s">
        <v>1358</v>
      </c>
    </row>
    <row r="40" spans="1:18" ht="12.75" customHeight="1">
      <c r="A40" s="5" t="s">
        <v>33</v>
      </c>
      <c r="B40" s="5"/>
      <c r="C40" s="33" t="s">
        <v>73</v>
      </c>
      <c r="D40" s="5"/>
      <c r="E40" s="21" t="s">
        <v>394</v>
      </c>
      <c r="F40" s="5"/>
      <c r="G40" s="5"/>
      <c r="H40" s="5"/>
      <c r="I40" s="34">
        <f>0+Q40</f>
      </c>
      <c r="O40">
        <f>0+R40</f>
      </c>
      <c r="Q40">
        <f>0+I41+I45+I49+I53+I57</f>
      </c>
      <c r="R40">
        <f>0+O41+O45+O49+O53+O57</f>
      </c>
    </row>
    <row r="41" spans="1:16" ht="12.75">
      <c r="A41" s="19" t="s">
        <v>35</v>
      </c>
      <c r="B41" s="23" t="s">
        <v>69</v>
      </c>
      <c r="C41" s="23" t="s">
        <v>1359</v>
      </c>
      <c r="D41" s="19" t="s">
        <v>37</v>
      </c>
      <c r="E41" s="24" t="s">
        <v>1360</v>
      </c>
      <c r="F41" s="25" t="s">
        <v>192</v>
      </c>
      <c r="G41" s="26">
        <v>25.73</v>
      </c>
      <c r="H41" s="26">
        <v>0</v>
      </c>
      <c r="I41" s="26">
        <f>ROUND(ROUND(H41,2)*ROUND(G41,2),2)</f>
      </c>
      <c r="O41">
        <f>(I41*21)/100</f>
      </c>
      <c r="P41" t="s">
        <v>12</v>
      </c>
    </row>
    <row r="42" spans="1:5" ht="38.25">
      <c r="A42" s="27" t="s">
        <v>40</v>
      </c>
      <c r="E42" s="28" t="s">
        <v>1326</v>
      </c>
    </row>
    <row r="43" spans="1:5" ht="25.5">
      <c r="A43" s="29" t="s">
        <v>42</v>
      </c>
      <c r="E43" s="30" t="s">
        <v>1361</v>
      </c>
    </row>
    <row r="44" spans="1:5" ht="255">
      <c r="A44" t="s">
        <v>44</v>
      </c>
      <c r="E44" s="28" t="s">
        <v>1323</v>
      </c>
    </row>
    <row r="45" spans="1:16" ht="25.5">
      <c r="A45" s="19" t="s">
        <v>35</v>
      </c>
      <c r="B45" s="23" t="s">
        <v>243</v>
      </c>
      <c r="C45" s="23" t="s">
        <v>1362</v>
      </c>
      <c r="D45" s="19" t="s">
        <v>37</v>
      </c>
      <c r="E45" s="24" t="s">
        <v>1363</v>
      </c>
      <c r="F45" s="25" t="s">
        <v>192</v>
      </c>
      <c r="G45" s="26">
        <v>10</v>
      </c>
      <c r="H45" s="26">
        <v>0</v>
      </c>
      <c r="I45" s="26">
        <f>ROUND(ROUND(H45,2)*ROUND(G45,2),2)</f>
      </c>
      <c r="O45">
        <f>(I45*21)/100</f>
      </c>
      <c r="P45" t="s">
        <v>12</v>
      </c>
    </row>
    <row r="46" spans="1:5" ht="12.75">
      <c r="A46" s="27" t="s">
        <v>40</v>
      </c>
      <c r="E46" s="28" t="s">
        <v>1364</v>
      </c>
    </row>
    <row r="47" spans="1:5" ht="25.5">
      <c r="A47" s="29" t="s">
        <v>42</v>
      </c>
      <c r="E47" s="30" t="s">
        <v>1365</v>
      </c>
    </row>
    <row r="48" spans="1:5" ht="229.5">
      <c r="A48" t="s">
        <v>44</v>
      </c>
      <c r="E48" s="28" t="s">
        <v>1366</v>
      </c>
    </row>
    <row r="49" spans="1:16" ht="12.75">
      <c r="A49" s="19" t="s">
        <v>35</v>
      </c>
      <c r="B49" s="23" t="s">
        <v>222</v>
      </c>
      <c r="C49" s="23" t="s">
        <v>1245</v>
      </c>
      <c r="D49" s="19" t="s">
        <v>37</v>
      </c>
      <c r="E49" s="24" t="s">
        <v>1246</v>
      </c>
      <c r="F49" s="25" t="s">
        <v>192</v>
      </c>
      <c r="G49" s="26">
        <v>24.5</v>
      </c>
      <c r="H49" s="26">
        <v>0</v>
      </c>
      <c r="I49" s="26">
        <f>ROUND(ROUND(H49,2)*ROUND(G49,2),2)</f>
      </c>
      <c r="O49">
        <f>(I49*21)/100</f>
      </c>
      <c r="P49" t="s">
        <v>12</v>
      </c>
    </row>
    <row r="50" spans="1:5" ht="12.75">
      <c r="A50" s="27" t="s">
        <v>40</v>
      </c>
      <c r="E50" s="28" t="s">
        <v>1247</v>
      </c>
    </row>
    <row r="51" spans="1:5" ht="25.5">
      <c r="A51" s="29" t="s">
        <v>42</v>
      </c>
      <c r="E51" s="30" t="s">
        <v>1367</v>
      </c>
    </row>
    <row r="52" spans="1:5" ht="242.25">
      <c r="A52" t="s">
        <v>44</v>
      </c>
      <c r="E52" s="28" t="s">
        <v>1249</v>
      </c>
    </row>
    <row r="53" spans="1:16" ht="12.75">
      <c r="A53" s="19" t="s">
        <v>35</v>
      </c>
      <c r="B53" s="23" t="s">
        <v>30</v>
      </c>
      <c r="C53" s="23" t="s">
        <v>1368</v>
      </c>
      <c r="D53" s="19" t="s">
        <v>37</v>
      </c>
      <c r="E53" s="24" t="s">
        <v>1369</v>
      </c>
      <c r="F53" s="25" t="s">
        <v>142</v>
      </c>
      <c r="G53" s="26">
        <v>2</v>
      </c>
      <c r="H53" s="26">
        <v>0</v>
      </c>
      <c r="I53" s="26">
        <f>ROUND(ROUND(H53,2)*ROUND(G53,2),2)</f>
      </c>
      <c r="O53">
        <f>(I53*21)/100</f>
      </c>
      <c r="P53" t="s">
        <v>12</v>
      </c>
    </row>
    <row r="54" spans="1:5" ht="12.75">
      <c r="A54" s="27" t="s">
        <v>40</v>
      </c>
      <c r="E54" s="28" t="s">
        <v>1370</v>
      </c>
    </row>
    <row r="55" spans="1:5" ht="12.75">
      <c r="A55" s="29" t="s">
        <v>42</v>
      </c>
      <c r="E55" s="30" t="s">
        <v>1357</v>
      </c>
    </row>
    <row r="56" spans="1:5" ht="51">
      <c r="A56" t="s">
        <v>44</v>
      </c>
      <c r="E56" s="28" t="s">
        <v>1271</v>
      </c>
    </row>
    <row r="57" spans="1:16" ht="12.75">
      <c r="A57" s="19" t="s">
        <v>35</v>
      </c>
      <c r="B57" s="23" t="s">
        <v>219</v>
      </c>
      <c r="C57" s="23" t="s">
        <v>1278</v>
      </c>
      <c r="D57" s="19" t="s">
        <v>37</v>
      </c>
      <c r="E57" s="24" t="s">
        <v>1279</v>
      </c>
      <c r="F57" s="25" t="s">
        <v>192</v>
      </c>
      <c r="G57" s="26">
        <v>34.5</v>
      </c>
      <c r="H57" s="26">
        <v>0</v>
      </c>
      <c r="I57" s="26">
        <f>ROUND(ROUND(H57,2)*ROUND(G57,2),2)</f>
      </c>
      <c r="O57">
        <f>(I57*21)/100</f>
      </c>
      <c r="P57" t="s">
        <v>12</v>
      </c>
    </row>
    <row r="58" spans="1:5" ht="12.75">
      <c r="A58" s="27" t="s">
        <v>40</v>
      </c>
      <c r="E58" s="28" t="s">
        <v>37</v>
      </c>
    </row>
    <row r="59" spans="1:5" ht="25.5">
      <c r="A59" s="29" t="s">
        <v>42</v>
      </c>
      <c r="E59" s="30" t="s">
        <v>1371</v>
      </c>
    </row>
    <row r="60" spans="1:5" ht="51">
      <c r="A60" t="s">
        <v>44</v>
      </c>
      <c r="E60" s="28" t="s">
        <v>1281</v>
      </c>
    </row>
    <row r="61" spans="1:18" ht="12.75" customHeight="1">
      <c r="A61" s="5" t="s">
        <v>33</v>
      </c>
      <c r="B61" s="5"/>
      <c r="C61" s="33" t="s">
        <v>30</v>
      </c>
      <c r="D61" s="5"/>
      <c r="E61" s="21" t="s">
        <v>236</v>
      </c>
      <c r="F61" s="5"/>
      <c r="G61" s="5"/>
      <c r="H61" s="5"/>
      <c r="I61" s="34">
        <f>0+Q61</f>
      </c>
      <c r="O61">
        <f>0+R61</f>
      </c>
      <c r="Q61">
        <f>0+I62</f>
      </c>
      <c r="R61">
        <f>0+O62</f>
      </c>
    </row>
    <row r="62" spans="1:16" ht="12.75">
      <c r="A62" s="19" t="s">
        <v>35</v>
      </c>
      <c r="B62" s="23" t="s">
        <v>249</v>
      </c>
      <c r="C62" s="23" t="s">
        <v>1289</v>
      </c>
      <c r="D62" s="19" t="s">
        <v>37</v>
      </c>
      <c r="E62" s="24" t="s">
        <v>1290</v>
      </c>
      <c r="F62" s="25" t="s">
        <v>192</v>
      </c>
      <c r="G62" s="26">
        <v>33.9</v>
      </c>
      <c r="H62" s="26">
        <v>0</v>
      </c>
      <c r="I62" s="26">
        <f>ROUND(ROUND(H62,2)*ROUND(G62,2),2)</f>
      </c>
      <c r="O62">
        <f>(I62*21)/100</f>
      </c>
      <c r="P62" t="s">
        <v>12</v>
      </c>
    </row>
    <row r="63" spans="1:5" ht="12.75">
      <c r="A63" s="27" t="s">
        <v>40</v>
      </c>
      <c r="E63" s="28" t="s">
        <v>1372</v>
      </c>
    </row>
    <row r="64" spans="1:5" ht="25.5">
      <c r="A64" s="29" t="s">
        <v>42</v>
      </c>
      <c r="E64" s="30" t="s">
        <v>1373</v>
      </c>
    </row>
    <row r="65" spans="1:5" ht="76.5">
      <c r="A65" t="s">
        <v>44</v>
      </c>
      <c r="E65" s="28" t="s">
        <v>1293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R9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0+O8+O13+O30+O35+O88</f>
      </c>
      <c r="P2" t="s">
        <v>13</v>
      </c>
    </row>
    <row r="3" spans="1:16" ht="15" customHeight="1">
      <c r="A3" t="s">
        <v>1</v>
      </c>
      <c r="B3" s="8" t="s">
        <v>4</v>
      </c>
      <c r="C3" s="9" t="s">
        <v>5</v>
      </c>
      <c r="D3" s="1"/>
      <c r="E3" s="10" t="s">
        <v>6</v>
      </c>
      <c r="F3" s="1"/>
      <c r="G3" s="4"/>
      <c r="H3" s="3" t="s">
        <v>1374</v>
      </c>
      <c r="I3" s="35">
        <f>0+I8+I13+I30+I35+I88</f>
      </c>
      <c r="O3" t="s">
        <v>9</v>
      </c>
      <c r="P3" t="s">
        <v>12</v>
      </c>
    </row>
    <row r="4" spans="1:16" ht="15" customHeight="1">
      <c r="A4" t="s">
        <v>7</v>
      </c>
      <c r="B4" s="12" t="s">
        <v>8</v>
      </c>
      <c r="C4" s="13" t="s">
        <v>1374</v>
      </c>
      <c r="D4" s="5"/>
      <c r="E4" s="14" t="s">
        <v>1375</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36</v>
      </c>
      <c r="D9" s="19" t="s">
        <v>37</v>
      </c>
      <c r="E9" s="24" t="s">
        <v>38</v>
      </c>
      <c r="F9" s="25" t="s">
        <v>39</v>
      </c>
      <c r="G9" s="26">
        <v>60.67</v>
      </c>
      <c r="H9" s="26">
        <v>0</v>
      </c>
      <c r="I9" s="26">
        <f>ROUND(ROUND(H9,2)*ROUND(G9,2),2)</f>
      </c>
      <c r="O9">
        <f>(I9*21)/100</f>
      </c>
      <c r="P9" t="s">
        <v>12</v>
      </c>
    </row>
    <row r="10" spans="1:5" ht="12.75">
      <c r="A10" s="27" t="s">
        <v>40</v>
      </c>
      <c r="E10" s="28" t="s">
        <v>37</v>
      </c>
    </row>
    <row r="11" spans="1:5" ht="12.75">
      <c r="A11" s="29" t="s">
        <v>42</v>
      </c>
      <c r="E11" s="30" t="s">
        <v>1376</v>
      </c>
    </row>
    <row r="12" spans="1:5" ht="25.5">
      <c r="A12" t="s">
        <v>44</v>
      </c>
      <c r="E12" s="28" t="s">
        <v>45</v>
      </c>
    </row>
    <row r="13" spans="1:18" ht="12.75" customHeight="1">
      <c r="A13" s="5" t="s">
        <v>33</v>
      </c>
      <c r="B13" s="5"/>
      <c r="C13" s="33" t="s">
        <v>19</v>
      </c>
      <c r="D13" s="5"/>
      <c r="E13" s="21" t="s">
        <v>111</v>
      </c>
      <c r="F13" s="5"/>
      <c r="G13" s="5"/>
      <c r="H13" s="5"/>
      <c r="I13" s="34">
        <f>0+Q13</f>
      </c>
      <c r="O13">
        <f>0+R13</f>
      </c>
      <c r="Q13">
        <f>0+I14+I18+I22+I26</f>
      </c>
      <c r="R13">
        <f>0+O14+O18+O22+O26</f>
      </c>
    </row>
    <row r="14" spans="1:16" ht="12.75">
      <c r="A14" s="19" t="s">
        <v>35</v>
      </c>
      <c r="B14" s="23" t="s">
        <v>231</v>
      </c>
      <c r="C14" s="23" t="s">
        <v>1200</v>
      </c>
      <c r="D14" s="19" t="s">
        <v>37</v>
      </c>
      <c r="E14" s="24" t="s">
        <v>1201</v>
      </c>
      <c r="F14" s="25" t="s">
        <v>870</v>
      </c>
      <c r="G14" s="26">
        <v>68.54</v>
      </c>
      <c r="H14" s="26">
        <v>0</v>
      </c>
      <c r="I14" s="26">
        <f>ROUND(ROUND(H14,2)*ROUND(G14,2),2)</f>
      </c>
      <c r="O14">
        <f>(I14*21)/100</f>
      </c>
      <c r="P14" t="s">
        <v>12</v>
      </c>
    </row>
    <row r="15" spans="1:5" ht="12.75">
      <c r="A15" s="27" t="s">
        <v>40</v>
      </c>
      <c r="E15" s="28" t="s">
        <v>1202</v>
      </c>
    </row>
    <row r="16" spans="1:5" ht="102">
      <c r="A16" s="29" t="s">
        <v>42</v>
      </c>
      <c r="E16" s="30" t="s">
        <v>1377</v>
      </c>
    </row>
    <row r="17" spans="1:5" ht="63.75">
      <c r="A17" t="s">
        <v>44</v>
      </c>
      <c r="E17" s="28" t="s">
        <v>1204</v>
      </c>
    </row>
    <row r="18" spans="1:16" ht="12.75">
      <c r="A18" s="19" t="s">
        <v>35</v>
      </c>
      <c r="B18" s="23" t="s">
        <v>13</v>
      </c>
      <c r="C18" s="23" t="s">
        <v>1208</v>
      </c>
      <c r="D18" s="19" t="s">
        <v>37</v>
      </c>
      <c r="E18" s="24" t="s">
        <v>1209</v>
      </c>
      <c r="F18" s="25" t="s">
        <v>39</v>
      </c>
      <c r="G18" s="26">
        <v>223.04</v>
      </c>
      <c r="H18" s="26">
        <v>0</v>
      </c>
      <c r="I18" s="26">
        <f>ROUND(ROUND(H18,2)*ROUND(G18,2),2)</f>
      </c>
      <c r="O18">
        <f>(I18*21)/100</f>
      </c>
      <c r="P18" t="s">
        <v>12</v>
      </c>
    </row>
    <row r="19" spans="1:5" ht="12.75">
      <c r="A19" s="27" t="s">
        <v>40</v>
      </c>
      <c r="E19" s="28" t="s">
        <v>37</v>
      </c>
    </row>
    <row r="20" spans="1:5" ht="140.25">
      <c r="A20" s="29" t="s">
        <v>42</v>
      </c>
      <c r="E20" s="30" t="s">
        <v>1378</v>
      </c>
    </row>
    <row r="21" spans="1:5" ht="318.75">
      <c r="A21" t="s">
        <v>44</v>
      </c>
      <c r="E21" s="28" t="s">
        <v>1207</v>
      </c>
    </row>
    <row r="22" spans="1:16" ht="12.75">
      <c r="A22" s="19" t="s">
        <v>35</v>
      </c>
      <c r="B22" s="23" t="s">
        <v>23</v>
      </c>
      <c r="C22" s="23" t="s">
        <v>305</v>
      </c>
      <c r="D22" s="19" t="s">
        <v>37</v>
      </c>
      <c r="E22" s="24" t="s">
        <v>306</v>
      </c>
      <c r="F22" s="25" t="s">
        <v>39</v>
      </c>
      <c r="G22" s="26">
        <v>162.37</v>
      </c>
      <c r="H22" s="26">
        <v>0</v>
      </c>
      <c r="I22" s="26">
        <f>ROUND(ROUND(H22,2)*ROUND(G22,2),2)</f>
      </c>
      <c r="O22">
        <f>(I22*21)/100</f>
      </c>
      <c r="P22" t="s">
        <v>12</v>
      </c>
    </row>
    <row r="23" spans="1:5" ht="12.75">
      <c r="A23" s="27" t="s">
        <v>40</v>
      </c>
      <c r="E23" s="28" t="s">
        <v>1216</v>
      </c>
    </row>
    <row r="24" spans="1:5" ht="140.25">
      <c r="A24" s="29" t="s">
        <v>42</v>
      </c>
      <c r="E24" s="30" t="s">
        <v>1379</v>
      </c>
    </row>
    <row r="25" spans="1:5" ht="229.5">
      <c r="A25" t="s">
        <v>44</v>
      </c>
      <c r="E25" s="28" t="s">
        <v>1218</v>
      </c>
    </row>
    <row r="26" spans="1:16" ht="12.75">
      <c r="A26" s="19" t="s">
        <v>35</v>
      </c>
      <c r="B26" s="23" t="s">
        <v>228</v>
      </c>
      <c r="C26" s="23" t="s">
        <v>1219</v>
      </c>
      <c r="D26" s="19" t="s">
        <v>37</v>
      </c>
      <c r="E26" s="24" t="s">
        <v>1220</v>
      </c>
      <c r="F26" s="25" t="s">
        <v>39</v>
      </c>
      <c r="G26" s="26">
        <v>14.28</v>
      </c>
      <c r="H26" s="26">
        <v>0</v>
      </c>
      <c r="I26" s="26">
        <f>ROUND(ROUND(H26,2)*ROUND(G26,2),2)</f>
      </c>
      <c r="O26">
        <f>(I26*21)/100</f>
      </c>
      <c r="P26" t="s">
        <v>12</v>
      </c>
    </row>
    <row r="27" spans="1:5" ht="12.75">
      <c r="A27" s="27" t="s">
        <v>40</v>
      </c>
      <c r="E27" s="28" t="s">
        <v>1221</v>
      </c>
    </row>
    <row r="28" spans="1:5" ht="102">
      <c r="A28" s="29" t="s">
        <v>42</v>
      </c>
      <c r="E28" s="30" t="s">
        <v>1380</v>
      </c>
    </row>
    <row r="29" spans="1:5" ht="38.25">
      <c r="A29" t="s">
        <v>44</v>
      </c>
      <c r="E29" s="28" t="s">
        <v>1223</v>
      </c>
    </row>
    <row r="30" spans="1:18" ht="12.75" customHeight="1">
      <c r="A30" s="5" t="s">
        <v>33</v>
      </c>
      <c r="B30" s="5"/>
      <c r="C30" s="33" t="s">
        <v>23</v>
      </c>
      <c r="D30" s="5"/>
      <c r="E30" s="21" t="s">
        <v>345</v>
      </c>
      <c r="F30" s="5"/>
      <c r="G30" s="5"/>
      <c r="H30" s="5"/>
      <c r="I30" s="34">
        <f>0+Q30</f>
      </c>
      <c r="O30">
        <f>0+R30</f>
      </c>
      <c r="Q30">
        <f>0+I31</f>
      </c>
      <c r="R30">
        <f>0+O31</f>
      </c>
    </row>
    <row r="31" spans="1:16" ht="12.75">
      <c r="A31" s="19" t="s">
        <v>35</v>
      </c>
      <c r="B31" s="23" t="s">
        <v>27</v>
      </c>
      <c r="C31" s="23" t="s">
        <v>1224</v>
      </c>
      <c r="D31" s="19" t="s">
        <v>37</v>
      </c>
      <c r="E31" s="24" t="s">
        <v>1225</v>
      </c>
      <c r="F31" s="25" t="s">
        <v>39</v>
      </c>
      <c r="G31" s="26">
        <v>46.39</v>
      </c>
      <c r="H31" s="26">
        <v>0</v>
      </c>
      <c r="I31" s="26">
        <f>ROUND(ROUND(H31,2)*ROUND(G31,2),2)</f>
      </c>
      <c r="O31">
        <f>(I31*21)/100</f>
      </c>
      <c r="P31" t="s">
        <v>12</v>
      </c>
    </row>
    <row r="32" spans="1:5" ht="25.5">
      <c r="A32" s="27" t="s">
        <v>40</v>
      </c>
      <c r="E32" s="28" t="s">
        <v>1381</v>
      </c>
    </row>
    <row r="33" spans="1:5" ht="102">
      <c r="A33" s="29" t="s">
        <v>42</v>
      </c>
      <c r="E33" s="30" t="s">
        <v>1382</v>
      </c>
    </row>
    <row r="34" spans="1:5" ht="280.5">
      <c r="A34" t="s">
        <v>44</v>
      </c>
      <c r="E34" s="28" t="s">
        <v>1228</v>
      </c>
    </row>
    <row r="35" spans="1:18" ht="12.75" customHeight="1">
      <c r="A35" s="5" t="s">
        <v>33</v>
      </c>
      <c r="B35" s="5"/>
      <c r="C35" s="33" t="s">
        <v>73</v>
      </c>
      <c r="D35" s="5"/>
      <c r="E35" s="21" t="s">
        <v>394</v>
      </c>
      <c r="F35" s="5"/>
      <c r="G35" s="5"/>
      <c r="H35" s="5"/>
      <c r="I35" s="34">
        <f>0+Q35</f>
      </c>
      <c r="O35">
        <f>0+R35</f>
      </c>
      <c r="Q35">
        <f>0+I36+I40+I44+I48+I52+I56+I60+I64+I68+I72+I76+I80+I84</f>
      </c>
      <c r="R35">
        <f>0+O36+O40+O44+O48+O52+O56+O60+O64+O68+O72+O76+O80+O84</f>
      </c>
    </row>
    <row r="36" spans="1:16" ht="12.75">
      <c r="A36" s="19" t="s">
        <v>35</v>
      </c>
      <c r="B36" s="23" t="s">
        <v>249</v>
      </c>
      <c r="C36" s="23" t="s">
        <v>1383</v>
      </c>
      <c r="D36" s="19" t="s">
        <v>37</v>
      </c>
      <c r="E36" s="24" t="s">
        <v>1384</v>
      </c>
      <c r="F36" s="25" t="s">
        <v>192</v>
      </c>
      <c r="G36" s="26">
        <v>15</v>
      </c>
      <c r="H36" s="26">
        <v>0</v>
      </c>
      <c r="I36" s="26">
        <f>ROUND(ROUND(H36,2)*ROUND(G36,2),2)</f>
      </c>
      <c r="O36">
        <f>(I36*21)/100</f>
      </c>
      <c r="P36" t="s">
        <v>12</v>
      </c>
    </row>
    <row r="37" spans="1:5" ht="12.75">
      <c r="A37" s="27" t="s">
        <v>40</v>
      </c>
      <c r="E37" s="28" t="s">
        <v>1385</v>
      </c>
    </row>
    <row r="38" spans="1:5" ht="12.75">
      <c r="A38" s="29" t="s">
        <v>42</v>
      </c>
      <c r="E38" s="30" t="s">
        <v>1386</v>
      </c>
    </row>
    <row r="39" spans="1:5" ht="255">
      <c r="A39" t="s">
        <v>44</v>
      </c>
      <c r="E39" s="28" t="s">
        <v>1387</v>
      </c>
    </row>
    <row r="40" spans="1:16" ht="12.75">
      <c r="A40" s="19" t="s">
        <v>35</v>
      </c>
      <c r="B40" s="23" t="s">
        <v>97</v>
      </c>
      <c r="C40" s="23" t="s">
        <v>1359</v>
      </c>
      <c r="D40" s="19" t="s">
        <v>37</v>
      </c>
      <c r="E40" s="24" t="s">
        <v>1360</v>
      </c>
      <c r="F40" s="25" t="s">
        <v>192</v>
      </c>
      <c r="G40" s="26">
        <v>53.87</v>
      </c>
      <c r="H40" s="26">
        <v>0</v>
      </c>
      <c r="I40" s="26">
        <f>ROUND(ROUND(H40,2)*ROUND(G40,2),2)</f>
      </c>
      <c r="O40">
        <f>(I40*21)/100</f>
      </c>
      <c r="P40" t="s">
        <v>12</v>
      </c>
    </row>
    <row r="41" spans="1:5" ht="25.5">
      <c r="A41" s="27" t="s">
        <v>40</v>
      </c>
      <c r="E41" s="28" t="s">
        <v>1388</v>
      </c>
    </row>
    <row r="42" spans="1:5" ht="25.5">
      <c r="A42" s="29" t="s">
        <v>42</v>
      </c>
      <c r="E42" s="30" t="s">
        <v>1389</v>
      </c>
    </row>
    <row r="43" spans="1:5" ht="255">
      <c r="A43" t="s">
        <v>44</v>
      </c>
      <c r="E43" s="28" t="s">
        <v>1323</v>
      </c>
    </row>
    <row r="44" spans="1:16" ht="12.75">
      <c r="A44" s="19" t="s">
        <v>35</v>
      </c>
      <c r="B44" s="23" t="s">
        <v>69</v>
      </c>
      <c r="C44" s="23" t="s">
        <v>1390</v>
      </c>
      <c r="D44" s="19" t="s">
        <v>37</v>
      </c>
      <c r="E44" s="24" t="s">
        <v>1391</v>
      </c>
      <c r="F44" s="25" t="s">
        <v>192</v>
      </c>
      <c r="G44" s="26">
        <v>21.11</v>
      </c>
      <c r="H44" s="26">
        <v>0</v>
      </c>
      <c r="I44" s="26">
        <f>ROUND(ROUND(H44,2)*ROUND(G44,2),2)</f>
      </c>
      <c r="O44">
        <f>(I44*21)/100</f>
      </c>
      <c r="P44" t="s">
        <v>12</v>
      </c>
    </row>
    <row r="45" spans="1:5" ht="25.5">
      <c r="A45" s="27" t="s">
        <v>40</v>
      </c>
      <c r="E45" s="28" t="s">
        <v>1388</v>
      </c>
    </row>
    <row r="46" spans="1:5" ht="25.5">
      <c r="A46" s="29" t="s">
        <v>42</v>
      </c>
      <c r="E46" s="30" t="s">
        <v>1392</v>
      </c>
    </row>
    <row r="47" spans="1:5" ht="255">
      <c r="A47" t="s">
        <v>44</v>
      </c>
      <c r="E47" s="28" t="s">
        <v>1323</v>
      </c>
    </row>
    <row r="48" spans="1:16" ht="12.75">
      <c r="A48" s="19" t="s">
        <v>35</v>
      </c>
      <c r="B48" s="23" t="s">
        <v>222</v>
      </c>
      <c r="C48" s="23" t="s">
        <v>1245</v>
      </c>
      <c r="D48" s="19" t="s">
        <v>37</v>
      </c>
      <c r="E48" s="24" t="s">
        <v>1246</v>
      </c>
      <c r="F48" s="25" t="s">
        <v>192</v>
      </c>
      <c r="G48" s="26">
        <v>71.4</v>
      </c>
      <c r="H48" s="26">
        <v>0</v>
      </c>
      <c r="I48" s="26">
        <f>ROUND(ROUND(H48,2)*ROUND(G48,2),2)</f>
      </c>
      <c r="O48">
        <f>(I48*21)/100</f>
      </c>
      <c r="P48" t="s">
        <v>12</v>
      </c>
    </row>
    <row r="49" spans="1:5" ht="12.75">
      <c r="A49" s="27" t="s">
        <v>40</v>
      </c>
      <c r="E49" s="28" t="s">
        <v>1247</v>
      </c>
    </row>
    <row r="50" spans="1:5" ht="102">
      <c r="A50" s="29" t="s">
        <v>42</v>
      </c>
      <c r="E50" s="30" t="s">
        <v>1393</v>
      </c>
    </row>
    <row r="51" spans="1:5" ht="242.25">
      <c r="A51" t="s">
        <v>44</v>
      </c>
      <c r="E51" s="28" t="s">
        <v>1249</v>
      </c>
    </row>
    <row r="52" spans="1:16" ht="12.75">
      <c r="A52" s="19" t="s">
        <v>35</v>
      </c>
      <c r="B52" s="23" t="s">
        <v>255</v>
      </c>
      <c r="C52" s="23" t="s">
        <v>1394</v>
      </c>
      <c r="D52" s="19" t="s">
        <v>37</v>
      </c>
      <c r="E52" s="24" t="s">
        <v>1395</v>
      </c>
      <c r="F52" s="25" t="s">
        <v>192</v>
      </c>
      <c r="G52" s="26">
        <v>15</v>
      </c>
      <c r="H52" s="26">
        <v>0</v>
      </c>
      <c r="I52" s="26">
        <f>ROUND(ROUND(H52,2)*ROUND(G52,2),2)</f>
      </c>
      <c r="O52">
        <f>(I52*21)/100</f>
      </c>
      <c r="P52" t="s">
        <v>12</v>
      </c>
    </row>
    <row r="53" spans="1:5" ht="12.75">
      <c r="A53" s="27" t="s">
        <v>40</v>
      </c>
      <c r="E53" s="28" t="s">
        <v>37</v>
      </c>
    </row>
    <row r="54" spans="1:5" ht="12.75">
      <c r="A54" s="29" t="s">
        <v>42</v>
      </c>
      <c r="E54" s="30" t="s">
        <v>1386</v>
      </c>
    </row>
    <row r="55" spans="1:5" ht="51">
      <c r="A55" t="s">
        <v>44</v>
      </c>
      <c r="E55" s="28" t="s">
        <v>1252</v>
      </c>
    </row>
    <row r="56" spans="1:16" ht="12.75">
      <c r="A56" s="19" t="s">
        <v>35</v>
      </c>
      <c r="B56" s="23" t="s">
        <v>179</v>
      </c>
      <c r="C56" s="23" t="s">
        <v>1396</v>
      </c>
      <c r="D56" s="19" t="s">
        <v>37</v>
      </c>
      <c r="E56" s="24" t="s">
        <v>1397</v>
      </c>
      <c r="F56" s="25" t="s">
        <v>142</v>
      </c>
      <c r="G56" s="26">
        <v>2</v>
      </c>
      <c r="H56" s="26">
        <v>0</v>
      </c>
      <c r="I56" s="26">
        <f>ROUND(ROUND(H56,2)*ROUND(G56,2),2)</f>
      </c>
      <c r="O56">
        <f>(I56*21)/100</f>
      </c>
      <c r="P56" t="s">
        <v>12</v>
      </c>
    </row>
    <row r="57" spans="1:5" ht="12.75">
      <c r="A57" s="27" t="s">
        <v>40</v>
      </c>
      <c r="E57" s="28" t="s">
        <v>1398</v>
      </c>
    </row>
    <row r="58" spans="1:5" ht="12.75">
      <c r="A58" s="29" t="s">
        <v>42</v>
      </c>
      <c r="E58" s="30" t="s">
        <v>1357</v>
      </c>
    </row>
    <row r="59" spans="1:5" ht="25.5">
      <c r="A59" t="s">
        <v>44</v>
      </c>
      <c r="E59" s="28" t="s">
        <v>1399</v>
      </c>
    </row>
    <row r="60" spans="1:16" ht="12.75">
      <c r="A60" s="19" t="s">
        <v>35</v>
      </c>
      <c r="B60" s="23" t="s">
        <v>189</v>
      </c>
      <c r="C60" s="23" t="s">
        <v>1400</v>
      </c>
      <c r="D60" s="19" t="s">
        <v>37</v>
      </c>
      <c r="E60" s="24" t="s">
        <v>1401</v>
      </c>
      <c r="F60" s="25" t="s">
        <v>142</v>
      </c>
      <c r="G60" s="26">
        <v>2</v>
      </c>
      <c r="H60" s="26">
        <v>0</v>
      </c>
      <c r="I60" s="26">
        <f>ROUND(ROUND(H60,2)*ROUND(G60,2),2)</f>
      </c>
      <c r="O60">
        <f>(I60*21)/100</f>
      </c>
      <c r="P60" t="s">
        <v>12</v>
      </c>
    </row>
    <row r="61" spans="1:5" ht="25.5">
      <c r="A61" s="27" t="s">
        <v>40</v>
      </c>
      <c r="E61" s="28" t="s">
        <v>1402</v>
      </c>
    </row>
    <row r="62" spans="1:5" ht="12.75">
      <c r="A62" s="29" t="s">
        <v>42</v>
      </c>
      <c r="E62" s="30" t="s">
        <v>1357</v>
      </c>
    </row>
    <row r="63" spans="1:5" ht="25.5">
      <c r="A63" t="s">
        <v>44</v>
      </c>
      <c r="E63" s="28" t="s">
        <v>1399</v>
      </c>
    </row>
    <row r="64" spans="1:16" ht="12.75">
      <c r="A64" s="19" t="s">
        <v>35</v>
      </c>
      <c r="B64" s="23" t="s">
        <v>30</v>
      </c>
      <c r="C64" s="23" t="s">
        <v>1368</v>
      </c>
      <c r="D64" s="19" t="s">
        <v>37</v>
      </c>
      <c r="E64" s="24" t="s">
        <v>1369</v>
      </c>
      <c r="F64" s="25" t="s">
        <v>142</v>
      </c>
      <c r="G64" s="26">
        <v>2</v>
      </c>
      <c r="H64" s="26">
        <v>0</v>
      </c>
      <c r="I64" s="26">
        <f>ROUND(ROUND(H64,2)*ROUND(G64,2),2)</f>
      </c>
      <c r="O64">
        <f>(I64*21)/100</f>
      </c>
      <c r="P64" t="s">
        <v>12</v>
      </c>
    </row>
    <row r="65" spans="1:5" ht="12.75">
      <c r="A65" s="27" t="s">
        <v>40</v>
      </c>
      <c r="E65" s="28" t="s">
        <v>1403</v>
      </c>
    </row>
    <row r="66" spans="1:5" ht="12.75">
      <c r="A66" s="29" t="s">
        <v>42</v>
      </c>
      <c r="E66" s="30" t="s">
        <v>1357</v>
      </c>
    </row>
    <row r="67" spans="1:5" ht="51">
      <c r="A67" t="s">
        <v>44</v>
      </c>
      <c r="E67" s="28" t="s">
        <v>1271</v>
      </c>
    </row>
    <row r="68" spans="1:16" ht="12.75">
      <c r="A68" s="19" t="s">
        <v>35</v>
      </c>
      <c r="B68" s="23" t="s">
        <v>235</v>
      </c>
      <c r="C68" s="23" t="s">
        <v>1268</v>
      </c>
      <c r="D68" s="19" t="s">
        <v>37</v>
      </c>
      <c r="E68" s="24" t="s">
        <v>1269</v>
      </c>
      <c r="F68" s="25" t="s">
        <v>142</v>
      </c>
      <c r="G68" s="26">
        <v>1</v>
      </c>
      <c r="H68" s="26">
        <v>0</v>
      </c>
      <c r="I68" s="26">
        <f>ROUND(ROUND(H68,2)*ROUND(G68,2),2)</f>
      </c>
      <c r="O68">
        <f>(I68*21)/100</f>
      </c>
      <c r="P68" t="s">
        <v>12</v>
      </c>
    </row>
    <row r="69" spans="1:5" ht="12.75">
      <c r="A69" s="27" t="s">
        <v>40</v>
      </c>
      <c r="E69" s="28" t="s">
        <v>1404</v>
      </c>
    </row>
    <row r="70" spans="1:5" ht="12.75">
      <c r="A70" s="29" t="s">
        <v>42</v>
      </c>
      <c r="E70" s="30" t="s">
        <v>420</v>
      </c>
    </row>
    <row r="71" spans="1:5" ht="51">
      <c r="A71" t="s">
        <v>44</v>
      </c>
      <c r="E71" s="28" t="s">
        <v>1271</v>
      </c>
    </row>
    <row r="72" spans="1:16" ht="12.75">
      <c r="A72" s="19" t="s">
        <v>35</v>
      </c>
      <c r="B72" s="23" t="s">
        <v>237</v>
      </c>
      <c r="C72" s="23" t="s">
        <v>1278</v>
      </c>
      <c r="D72" s="19" t="s">
        <v>37</v>
      </c>
      <c r="E72" s="24" t="s">
        <v>1279</v>
      </c>
      <c r="F72" s="25" t="s">
        <v>192</v>
      </c>
      <c r="G72" s="26">
        <v>51.3</v>
      </c>
      <c r="H72" s="26">
        <v>0</v>
      </c>
      <c r="I72" s="26">
        <f>ROUND(ROUND(H72,2)*ROUND(G72,2),2)</f>
      </c>
      <c r="O72">
        <f>(I72*21)/100</f>
      </c>
      <c r="P72" t="s">
        <v>12</v>
      </c>
    </row>
    <row r="73" spans="1:5" ht="12.75">
      <c r="A73" s="27" t="s">
        <v>40</v>
      </c>
      <c r="E73" s="28" t="s">
        <v>37</v>
      </c>
    </row>
    <row r="74" spans="1:5" ht="25.5">
      <c r="A74" s="29" t="s">
        <v>42</v>
      </c>
      <c r="E74" s="30" t="s">
        <v>1405</v>
      </c>
    </row>
    <row r="75" spans="1:5" ht="51">
      <c r="A75" t="s">
        <v>44</v>
      </c>
      <c r="E75" s="28" t="s">
        <v>1281</v>
      </c>
    </row>
    <row r="76" spans="1:16" ht="12.75">
      <c r="A76" s="19" t="s">
        <v>35</v>
      </c>
      <c r="B76" s="23" t="s">
        <v>84</v>
      </c>
      <c r="C76" s="23" t="s">
        <v>1282</v>
      </c>
      <c r="D76" s="19" t="s">
        <v>37</v>
      </c>
      <c r="E76" s="24" t="s">
        <v>1283</v>
      </c>
      <c r="F76" s="25" t="s">
        <v>192</v>
      </c>
      <c r="G76" s="26">
        <v>20.1</v>
      </c>
      <c r="H76" s="26">
        <v>0</v>
      </c>
      <c r="I76" s="26">
        <f>ROUND(ROUND(H76,2)*ROUND(G76,2),2)</f>
      </c>
      <c r="O76">
        <f>(I76*21)/100</f>
      </c>
      <c r="P76" t="s">
        <v>12</v>
      </c>
    </row>
    <row r="77" spans="1:5" ht="12.75">
      <c r="A77" s="27" t="s">
        <v>40</v>
      </c>
      <c r="E77" s="28" t="s">
        <v>37</v>
      </c>
    </row>
    <row r="78" spans="1:5" ht="25.5">
      <c r="A78" s="29" t="s">
        <v>42</v>
      </c>
      <c r="E78" s="30" t="s">
        <v>1406</v>
      </c>
    </row>
    <row r="79" spans="1:5" ht="51">
      <c r="A79" t="s">
        <v>44</v>
      </c>
      <c r="E79" s="28" t="s">
        <v>1281</v>
      </c>
    </row>
    <row r="80" spans="1:16" ht="12.75">
      <c r="A80" s="19" t="s">
        <v>35</v>
      </c>
      <c r="B80" s="23" t="s">
        <v>217</v>
      </c>
      <c r="C80" s="23" t="s">
        <v>1407</v>
      </c>
      <c r="D80" s="19" t="s">
        <v>37</v>
      </c>
      <c r="E80" s="24" t="s">
        <v>1408</v>
      </c>
      <c r="F80" s="25" t="s">
        <v>192</v>
      </c>
      <c r="G80" s="26">
        <v>51.3</v>
      </c>
      <c r="H80" s="26">
        <v>0</v>
      </c>
      <c r="I80" s="26">
        <f>ROUND(ROUND(H80,2)*ROUND(G80,2),2)</f>
      </c>
      <c r="O80">
        <f>(I80*21)/100</f>
      </c>
      <c r="P80" t="s">
        <v>12</v>
      </c>
    </row>
    <row r="81" spans="1:5" ht="12.75">
      <c r="A81" s="27" t="s">
        <v>40</v>
      </c>
      <c r="E81" s="28" t="s">
        <v>37</v>
      </c>
    </row>
    <row r="82" spans="1:5" ht="25.5">
      <c r="A82" s="29" t="s">
        <v>42</v>
      </c>
      <c r="E82" s="30" t="s">
        <v>1405</v>
      </c>
    </row>
    <row r="83" spans="1:5" ht="25.5">
      <c r="A83" t="s">
        <v>44</v>
      </c>
      <c r="E83" s="28" t="s">
        <v>1409</v>
      </c>
    </row>
    <row r="84" spans="1:16" ht="12.75">
      <c r="A84" s="19" t="s">
        <v>35</v>
      </c>
      <c r="B84" s="23" t="s">
        <v>243</v>
      </c>
      <c r="C84" s="23" t="s">
        <v>1410</v>
      </c>
      <c r="D84" s="19" t="s">
        <v>37</v>
      </c>
      <c r="E84" s="24" t="s">
        <v>1411</v>
      </c>
      <c r="F84" s="25" t="s">
        <v>192</v>
      </c>
      <c r="G84" s="26">
        <v>20.1</v>
      </c>
      <c r="H84" s="26">
        <v>0</v>
      </c>
      <c r="I84" s="26">
        <f>ROUND(ROUND(H84,2)*ROUND(G84,2),2)</f>
      </c>
      <c r="O84">
        <f>(I84*21)/100</f>
      </c>
      <c r="P84" t="s">
        <v>12</v>
      </c>
    </row>
    <row r="85" spans="1:5" ht="12.75">
      <c r="A85" s="27" t="s">
        <v>40</v>
      </c>
      <c r="E85" s="28" t="s">
        <v>37</v>
      </c>
    </row>
    <row r="86" spans="1:5" ht="25.5">
      <c r="A86" s="29" t="s">
        <v>42</v>
      </c>
      <c r="E86" s="30" t="s">
        <v>1406</v>
      </c>
    </row>
    <row r="87" spans="1:5" ht="25.5">
      <c r="A87" t="s">
        <v>44</v>
      </c>
      <c r="E87" s="28" t="s">
        <v>1409</v>
      </c>
    </row>
    <row r="88" spans="1:18" ht="12.75" customHeight="1">
      <c r="A88" s="5" t="s">
        <v>33</v>
      </c>
      <c r="B88" s="5"/>
      <c r="C88" s="33" t="s">
        <v>30</v>
      </c>
      <c r="D88" s="5"/>
      <c r="E88" s="21" t="s">
        <v>236</v>
      </c>
      <c r="F88" s="5"/>
      <c r="G88" s="5"/>
      <c r="H88" s="5"/>
      <c r="I88" s="34">
        <f>0+Q88</f>
      </c>
      <c r="O88">
        <f>0+R88</f>
      </c>
      <c r="Q88">
        <f>0+I89</f>
      </c>
      <c r="R88">
        <f>0+O89</f>
      </c>
    </row>
    <row r="89" spans="1:16" ht="12.75">
      <c r="A89" s="19" t="s">
        <v>35</v>
      </c>
      <c r="B89" s="23" t="s">
        <v>447</v>
      </c>
      <c r="C89" s="23" t="s">
        <v>1412</v>
      </c>
      <c r="D89" s="19" t="s">
        <v>37</v>
      </c>
      <c r="E89" s="24" t="s">
        <v>1413</v>
      </c>
      <c r="F89" s="25" t="s">
        <v>192</v>
      </c>
      <c r="G89" s="26">
        <v>68</v>
      </c>
      <c r="H89" s="26">
        <v>0</v>
      </c>
      <c r="I89" s="26">
        <f>ROUND(ROUND(H89,2)*ROUND(G89,2),2)</f>
      </c>
      <c r="O89">
        <f>(I89*21)/100</f>
      </c>
      <c r="P89" t="s">
        <v>12</v>
      </c>
    </row>
    <row r="90" spans="1:5" ht="12.75">
      <c r="A90" s="27" t="s">
        <v>40</v>
      </c>
      <c r="E90" s="28" t="s">
        <v>1372</v>
      </c>
    </row>
    <row r="91" spans="1:5" ht="12.75">
      <c r="A91" s="29" t="s">
        <v>42</v>
      </c>
      <c r="E91" s="30" t="s">
        <v>1414</v>
      </c>
    </row>
    <row r="92" spans="1:5" ht="76.5">
      <c r="A92" t="s">
        <v>44</v>
      </c>
      <c r="E92" s="28" t="s">
        <v>1293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R8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0+O8+O13+O30+O35+O76</f>
      </c>
      <c r="P2" t="s">
        <v>13</v>
      </c>
    </row>
    <row r="3" spans="1:16" ht="15" customHeight="1">
      <c r="A3" t="s">
        <v>1</v>
      </c>
      <c r="B3" s="8" t="s">
        <v>4</v>
      </c>
      <c r="C3" s="9" t="s">
        <v>5</v>
      </c>
      <c r="D3" s="1"/>
      <c r="E3" s="10" t="s">
        <v>6</v>
      </c>
      <c r="F3" s="1"/>
      <c r="G3" s="4"/>
      <c r="H3" s="3" t="s">
        <v>1415</v>
      </c>
      <c r="I3" s="35">
        <f>0+I8+I13+I30+I35+I76</f>
      </c>
      <c r="O3" t="s">
        <v>9</v>
      </c>
      <c r="P3" t="s">
        <v>12</v>
      </c>
    </row>
    <row r="4" spans="1:16" ht="15" customHeight="1">
      <c r="A4" t="s">
        <v>7</v>
      </c>
      <c r="B4" s="12" t="s">
        <v>8</v>
      </c>
      <c r="C4" s="13" t="s">
        <v>1415</v>
      </c>
      <c r="D4" s="5"/>
      <c r="E4" s="14" t="s">
        <v>1416</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447</v>
      </c>
      <c r="C9" s="23" t="s">
        <v>36</v>
      </c>
      <c r="D9" s="19" t="s">
        <v>37</v>
      </c>
      <c r="E9" s="24" t="s">
        <v>38</v>
      </c>
      <c r="F9" s="25" t="s">
        <v>39</v>
      </c>
      <c r="G9" s="26">
        <v>72</v>
      </c>
      <c r="H9" s="26">
        <v>0</v>
      </c>
      <c r="I9" s="26">
        <f>ROUND(ROUND(H9,2)*ROUND(G9,2),2)</f>
      </c>
      <c r="O9">
        <f>(I9*21)/100</f>
      </c>
      <c r="P9" t="s">
        <v>12</v>
      </c>
    </row>
    <row r="10" spans="1:5" ht="12.75">
      <c r="A10" s="27" t="s">
        <v>40</v>
      </c>
      <c r="E10" s="28" t="s">
        <v>37</v>
      </c>
    </row>
    <row r="11" spans="1:5" ht="12.75">
      <c r="A11" s="29" t="s">
        <v>42</v>
      </c>
      <c r="E11" s="30" t="s">
        <v>1417</v>
      </c>
    </row>
    <row r="12" spans="1:5" ht="25.5">
      <c r="A12" t="s">
        <v>44</v>
      </c>
      <c r="E12" s="28" t="s">
        <v>45</v>
      </c>
    </row>
    <row r="13" spans="1:18" ht="12.75" customHeight="1">
      <c r="A13" s="5" t="s">
        <v>33</v>
      </c>
      <c r="B13" s="5"/>
      <c r="C13" s="33" t="s">
        <v>19</v>
      </c>
      <c r="D13" s="5"/>
      <c r="E13" s="21" t="s">
        <v>111</v>
      </c>
      <c r="F13" s="5"/>
      <c r="G13" s="5"/>
      <c r="H13" s="5"/>
      <c r="I13" s="34">
        <f>0+Q13</f>
      </c>
      <c r="O13">
        <f>0+R13</f>
      </c>
      <c r="Q13">
        <f>0+I14+I18+I22+I26</f>
      </c>
      <c r="R13">
        <f>0+O14+O18+O22+O26</f>
      </c>
    </row>
    <row r="14" spans="1:16" ht="12.75">
      <c r="A14" s="19" t="s">
        <v>35</v>
      </c>
      <c r="B14" s="23" t="s">
        <v>231</v>
      </c>
      <c r="C14" s="23" t="s">
        <v>1200</v>
      </c>
      <c r="D14" s="19" t="s">
        <v>37</v>
      </c>
      <c r="E14" s="24" t="s">
        <v>1201</v>
      </c>
      <c r="F14" s="25" t="s">
        <v>870</v>
      </c>
      <c r="G14" s="26">
        <v>76.8</v>
      </c>
      <c r="H14" s="26">
        <v>0</v>
      </c>
      <c r="I14" s="26">
        <f>ROUND(ROUND(H14,2)*ROUND(G14,2),2)</f>
      </c>
      <c r="O14">
        <f>(I14*21)/100</f>
      </c>
      <c r="P14" t="s">
        <v>12</v>
      </c>
    </row>
    <row r="15" spans="1:5" ht="12.75">
      <c r="A15" s="27" t="s">
        <v>40</v>
      </c>
      <c r="E15" s="28" t="s">
        <v>1202</v>
      </c>
    </row>
    <row r="16" spans="1:5" ht="12.75">
      <c r="A16" s="29" t="s">
        <v>42</v>
      </c>
      <c r="E16" s="30" t="s">
        <v>1418</v>
      </c>
    </row>
    <row r="17" spans="1:5" ht="63.75">
      <c r="A17" t="s">
        <v>44</v>
      </c>
      <c r="E17" s="28" t="s">
        <v>1204</v>
      </c>
    </row>
    <row r="18" spans="1:16" ht="12.75">
      <c r="A18" s="19" t="s">
        <v>35</v>
      </c>
      <c r="B18" s="23" t="s">
        <v>13</v>
      </c>
      <c r="C18" s="23" t="s">
        <v>1208</v>
      </c>
      <c r="D18" s="19" t="s">
        <v>37</v>
      </c>
      <c r="E18" s="24" t="s">
        <v>1209</v>
      </c>
      <c r="F18" s="25" t="s">
        <v>39</v>
      </c>
      <c r="G18" s="26">
        <v>128</v>
      </c>
      <c r="H18" s="26">
        <v>0</v>
      </c>
      <c r="I18" s="26">
        <f>ROUND(ROUND(H18,2)*ROUND(G18,2),2)</f>
      </c>
      <c r="O18">
        <f>(I18*21)/100</f>
      </c>
      <c r="P18" t="s">
        <v>12</v>
      </c>
    </row>
    <row r="19" spans="1:5" ht="12.75">
      <c r="A19" s="27" t="s">
        <v>40</v>
      </c>
      <c r="E19" s="28" t="s">
        <v>37</v>
      </c>
    </row>
    <row r="20" spans="1:5" ht="12.75">
      <c r="A20" s="29" t="s">
        <v>42</v>
      </c>
      <c r="E20" s="30" t="s">
        <v>1419</v>
      </c>
    </row>
    <row r="21" spans="1:5" ht="318.75">
      <c r="A21" t="s">
        <v>44</v>
      </c>
      <c r="E21" s="28" t="s">
        <v>1207</v>
      </c>
    </row>
    <row r="22" spans="1:16" ht="12.75">
      <c r="A22" s="19" t="s">
        <v>35</v>
      </c>
      <c r="B22" s="23" t="s">
        <v>23</v>
      </c>
      <c r="C22" s="23" t="s">
        <v>305</v>
      </c>
      <c r="D22" s="19" t="s">
        <v>37</v>
      </c>
      <c r="E22" s="24" t="s">
        <v>306</v>
      </c>
      <c r="F22" s="25" t="s">
        <v>39</v>
      </c>
      <c r="G22" s="26">
        <v>56</v>
      </c>
      <c r="H22" s="26">
        <v>0</v>
      </c>
      <c r="I22" s="26">
        <f>ROUND(ROUND(H22,2)*ROUND(G22,2),2)</f>
      </c>
      <c r="O22">
        <f>(I22*21)/100</f>
      </c>
      <c r="P22" t="s">
        <v>12</v>
      </c>
    </row>
    <row r="23" spans="1:5" ht="12.75">
      <c r="A23" s="27" t="s">
        <v>40</v>
      </c>
      <c r="E23" s="28" t="s">
        <v>1216</v>
      </c>
    </row>
    <row r="24" spans="1:5" ht="12.75">
      <c r="A24" s="29" t="s">
        <v>42</v>
      </c>
      <c r="E24" s="30" t="s">
        <v>1420</v>
      </c>
    </row>
    <row r="25" spans="1:5" ht="229.5">
      <c r="A25" t="s">
        <v>44</v>
      </c>
      <c r="E25" s="28" t="s">
        <v>1218</v>
      </c>
    </row>
    <row r="26" spans="1:16" ht="12.75">
      <c r="A26" s="19" t="s">
        <v>35</v>
      </c>
      <c r="B26" s="23" t="s">
        <v>228</v>
      </c>
      <c r="C26" s="23" t="s">
        <v>1219</v>
      </c>
      <c r="D26" s="19" t="s">
        <v>37</v>
      </c>
      <c r="E26" s="24" t="s">
        <v>1220</v>
      </c>
      <c r="F26" s="25" t="s">
        <v>39</v>
      </c>
      <c r="G26" s="26">
        <v>16</v>
      </c>
      <c r="H26" s="26">
        <v>0</v>
      </c>
      <c r="I26" s="26">
        <f>ROUND(ROUND(H26,2)*ROUND(G26,2),2)</f>
      </c>
      <c r="O26">
        <f>(I26*21)/100</f>
      </c>
      <c r="P26" t="s">
        <v>12</v>
      </c>
    </row>
    <row r="27" spans="1:5" ht="12.75">
      <c r="A27" s="27" t="s">
        <v>40</v>
      </c>
      <c r="E27" s="28" t="s">
        <v>1221</v>
      </c>
    </row>
    <row r="28" spans="1:5" ht="12.75">
      <c r="A28" s="29" t="s">
        <v>42</v>
      </c>
      <c r="E28" s="30" t="s">
        <v>1421</v>
      </c>
    </row>
    <row r="29" spans="1:5" ht="38.25">
      <c r="A29" t="s">
        <v>44</v>
      </c>
      <c r="E29" s="28" t="s">
        <v>1223</v>
      </c>
    </row>
    <row r="30" spans="1:18" ht="12.75" customHeight="1">
      <c r="A30" s="5" t="s">
        <v>33</v>
      </c>
      <c r="B30" s="5"/>
      <c r="C30" s="33" t="s">
        <v>23</v>
      </c>
      <c r="D30" s="5"/>
      <c r="E30" s="21" t="s">
        <v>345</v>
      </c>
      <c r="F30" s="5"/>
      <c r="G30" s="5"/>
      <c r="H30" s="5"/>
      <c r="I30" s="34">
        <f>0+Q30</f>
      </c>
      <c r="O30">
        <f>0+R30</f>
      </c>
      <c r="Q30">
        <f>0+I31</f>
      </c>
      <c r="R30">
        <f>0+O31</f>
      </c>
    </row>
    <row r="31" spans="1:16" ht="12.75">
      <c r="A31" s="19" t="s">
        <v>35</v>
      </c>
      <c r="B31" s="23" t="s">
        <v>27</v>
      </c>
      <c r="C31" s="23" t="s">
        <v>1224</v>
      </c>
      <c r="D31" s="19" t="s">
        <v>37</v>
      </c>
      <c r="E31" s="24" t="s">
        <v>1225</v>
      </c>
      <c r="F31" s="25" t="s">
        <v>39</v>
      </c>
      <c r="G31" s="26">
        <v>56</v>
      </c>
      <c r="H31" s="26">
        <v>0</v>
      </c>
      <c r="I31" s="26">
        <f>ROUND(ROUND(H31,2)*ROUND(G31,2),2)</f>
      </c>
      <c r="O31">
        <f>(I31*21)/100</f>
      </c>
      <c r="P31" t="s">
        <v>12</v>
      </c>
    </row>
    <row r="32" spans="1:5" ht="25.5">
      <c r="A32" s="27" t="s">
        <v>40</v>
      </c>
      <c r="E32" s="28" t="s">
        <v>1381</v>
      </c>
    </row>
    <row r="33" spans="1:5" ht="12.75">
      <c r="A33" s="29" t="s">
        <v>42</v>
      </c>
      <c r="E33" s="30" t="s">
        <v>1422</v>
      </c>
    </row>
    <row r="34" spans="1:5" ht="280.5">
      <c r="A34" t="s">
        <v>44</v>
      </c>
      <c r="E34" s="28" t="s">
        <v>1228</v>
      </c>
    </row>
    <row r="35" spans="1:18" ht="12.75" customHeight="1">
      <c r="A35" s="5" t="s">
        <v>33</v>
      </c>
      <c r="B35" s="5"/>
      <c r="C35" s="33" t="s">
        <v>73</v>
      </c>
      <c r="D35" s="5"/>
      <c r="E35" s="21" t="s">
        <v>394</v>
      </c>
      <c r="F35" s="5"/>
      <c r="G35" s="5"/>
      <c r="H35" s="5"/>
      <c r="I35" s="34">
        <f>0+Q35</f>
      </c>
      <c r="O35">
        <f>0+R35</f>
      </c>
      <c r="Q35">
        <f>0+I36+I40+I44+I48+I52+I56+I60+I64+I68+I72</f>
      </c>
      <c r="R35">
        <f>0+O36+O40+O44+O48+O52+O56+O60+O64+O68+O72</f>
      </c>
    </row>
    <row r="36" spans="1:16" ht="12.75">
      <c r="A36" s="19" t="s">
        <v>35</v>
      </c>
      <c r="B36" s="23" t="s">
        <v>249</v>
      </c>
      <c r="C36" s="23" t="s">
        <v>1423</v>
      </c>
      <c r="D36" s="19" t="s">
        <v>37</v>
      </c>
      <c r="E36" s="24" t="s">
        <v>1424</v>
      </c>
      <c r="F36" s="25" t="s">
        <v>192</v>
      </c>
      <c r="G36" s="26">
        <v>80</v>
      </c>
      <c r="H36" s="26">
        <v>0</v>
      </c>
      <c r="I36" s="26">
        <f>ROUND(ROUND(H36,2)*ROUND(G36,2),2)</f>
      </c>
      <c r="O36">
        <f>(I36*21)/100</f>
      </c>
      <c r="P36" t="s">
        <v>12</v>
      </c>
    </row>
    <row r="37" spans="1:5" ht="12.75">
      <c r="A37" s="27" t="s">
        <v>40</v>
      </c>
      <c r="E37" s="28" t="s">
        <v>37</v>
      </c>
    </row>
    <row r="38" spans="1:5" ht="12.75">
      <c r="A38" s="29" t="s">
        <v>42</v>
      </c>
      <c r="E38" s="30" t="s">
        <v>1425</v>
      </c>
    </row>
    <row r="39" spans="1:5" ht="255">
      <c r="A39" t="s">
        <v>44</v>
      </c>
      <c r="E39" s="28" t="s">
        <v>1387</v>
      </c>
    </row>
    <row r="40" spans="1:16" ht="12.75">
      <c r="A40" s="19" t="s">
        <v>35</v>
      </c>
      <c r="B40" s="23" t="s">
        <v>69</v>
      </c>
      <c r="C40" s="23" t="s">
        <v>1359</v>
      </c>
      <c r="D40" s="19" t="s">
        <v>37</v>
      </c>
      <c r="E40" s="24" t="s">
        <v>1360</v>
      </c>
      <c r="F40" s="25" t="s">
        <v>192</v>
      </c>
      <c r="G40" s="26">
        <v>84</v>
      </c>
      <c r="H40" s="26">
        <v>0</v>
      </c>
      <c r="I40" s="26">
        <f>ROUND(ROUND(H40,2)*ROUND(G40,2),2)</f>
      </c>
      <c r="O40">
        <f>(I40*21)/100</f>
      </c>
      <c r="P40" t="s">
        <v>12</v>
      </c>
    </row>
    <row r="41" spans="1:5" ht="25.5">
      <c r="A41" s="27" t="s">
        <v>40</v>
      </c>
      <c r="E41" s="28" t="s">
        <v>1426</v>
      </c>
    </row>
    <row r="42" spans="1:5" ht="12.75">
      <c r="A42" s="29" t="s">
        <v>42</v>
      </c>
      <c r="E42" s="30" t="s">
        <v>1427</v>
      </c>
    </row>
    <row r="43" spans="1:5" ht="255">
      <c r="A43" t="s">
        <v>44</v>
      </c>
      <c r="E43" s="28" t="s">
        <v>1323</v>
      </c>
    </row>
    <row r="44" spans="1:16" ht="12.75">
      <c r="A44" s="19" t="s">
        <v>35</v>
      </c>
      <c r="B44" s="23" t="s">
        <v>222</v>
      </c>
      <c r="C44" s="23" t="s">
        <v>1245</v>
      </c>
      <c r="D44" s="19" t="s">
        <v>37</v>
      </c>
      <c r="E44" s="24" t="s">
        <v>1246</v>
      </c>
      <c r="F44" s="25" t="s">
        <v>192</v>
      </c>
      <c r="G44" s="26">
        <v>80</v>
      </c>
      <c r="H44" s="26">
        <v>0</v>
      </c>
      <c r="I44" s="26">
        <f>ROUND(ROUND(H44,2)*ROUND(G44,2),2)</f>
      </c>
      <c r="O44">
        <f>(I44*21)/100</f>
      </c>
      <c r="P44" t="s">
        <v>12</v>
      </c>
    </row>
    <row r="45" spans="1:5" ht="12.75">
      <c r="A45" s="27" t="s">
        <v>40</v>
      </c>
      <c r="E45" s="28" t="s">
        <v>1247</v>
      </c>
    </row>
    <row r="46" spans="1:5" ht="12.75">
      <c r="A46" s="29" t="s">
        <v>42</v>
      </c>
      <c r="E46" s="30" t="s">
        <v>1425</v>
      </c>
    </row>
    <row r="47" spans="1:5" ht="242.25">
      <c r="A47" t="s">
        <v>44</v>
      </c>
      <c r="E47" s="28" t="s">
        <v>1249</v>
      </c>
    </row>
    <row r="48" spans="1:16" ht="12.75">
      <c r="A48" s="19" t="s">
        <v>35</v>
      </c>
      <c r="B48" s="23" t="s">
        <v>255</v>
      </c>
      <c r="C48" s="23" t="s">
        <v>1394</v>
      </c>
      <c r="D48" s="19" t="s">
        <v>37</v>
      </c>
      <c r="E48" s="24" t="s">
        <v>1428</v>
      </c>
      <c r="F48" s="25" t="s">
        <v>192</v>
      </c>
      <c r="G48" s="26">
        <v>80</v>
      </c>
      <c r="H48" s="26">
        <v>0</v>
      </c>
      <c r="I48" s="26">
        <f>ROUND(ROUND(H48,2)*ROUND(G48,2),2)</f>
      </c>
      <c r="O48">
        <f>(I48*21)/100</f>
      </c>
      <c r="P48" t="s">
        <v>12</v>
      </c>
    </row>
    <row r="49" spans="1:5" ht="12.75">
      <c r="A49" s="27" t="s">
        <v>40</v>
      </c>
      <c r="E49" s="28" t="s">
        <v>37</v>
      </c>
    </row>
    <row r="50" spans="1:5" ht="12.75">
      <c r="A50" s="29" t="s">
        <v>42</v>
      </c>
      <c r="E50" s="30" t="s">
        <v>1425</v>
      </c>
    </row>
    <row r="51" spans="1:5" ht="51">
      <c r="A51" t="s">
        <v>44</v>
      </c>
      <c r="E51" s="28" t="s">
        <v>1252</v>
      </c>
    </row>
    <row r="52" spans="1:16" ht="12.75">
      <c r="A52" s="19" t="s">
        <v>35</v>
      </c>
      <c r="B52" s="23" t="s">
        <v>458</v>
      </c>
      <c r="C52" s="23" t="s">
        <v>1429</v>
      </c>
      <c r="D52" s="19" t="s">
        <v>37</v>
      </c>
      <c r="E52" s="24" t="s">
        <v>1430</v>
      </c>
      <c r="F52" s="25" t="s">
        <v>53</v>
      </c>
      <c r="G52" s="26">
        <v>1</v>
      </c>
      <c r="H52" s="26">
        <v>0</v>
      </c>
      <c r="I52" s="26">
        <f>ROUND(ROUND(H52,2)*ROUND(G52,2),2)</f>
      </c>
      <c r="O52">
        <f>(I52*21)/100</f>
      </c>
      <c r="P52" t="s">
        <v>12</v>
      </c>
    </row>
    <row r="53" spans="1:5" ht="12.75">
      <c r="A53" s="27" t="s">
        <v>40</v>
      </c>
      <c r="E53" s="28" t="s">
        <v>1431</v>
      </c>
    </row>
    <row r="54" spans="1:5" ht="12.75">
      <c r="A54" s="29" t="s">
        <v>42</v>
      </c>
      <c r="E54" s="30" t="s">
        <v>420</v>
      </c>
    </row>
    <row r="55" spans="1:5" ht="12.75">
      <c r="A55" t="s">
        <v>44</v>
      </c>
      <c r="E55" s="28" t="s">
        <v>37</v>
      </c>
    </row>
    <row r="56" spans="1:16" ht="12.75">
      <c r="A56" s="19" t="s">
        <v>35</v>
      </c>
      <c r="B56" s="23" t="s">
        <v>179</v>
      </c>
      <c r="C56" s="23" t="s">
        <v>1396</v>
      </c>
      <c r="D56" s="19" t="s">
        <v>37</v>
      </c>
      <c r="E56" s="24" t="s">
        <v>1397</v>
      </c>
      <c r="F56" s="25" t="s">
        <v>142</v>
      </c>
      <c r="G56" s="26">
        <v>2</v>
      </c>
      <c r="H56" s="26">
        <v>0</v>
      </c>
      <c r="I56" s="26">
        <f>ROUND(ROUND(H56,2)*ROUND(G56,2),2)</f>
      </c>
      <c r="O56">
        <f>(I56*21)/100</f>
      </c>
      <c r="P56" t="s">
        <v>12</v>
      </c>
    </row>
    <row r="57" spans="1:5" ht="12.75">
      <c r="A57" s="27" t="s">
        <v>40</v>
      </c>
      <c r="E57" s="28" t="s">
        <v>37</v>
      </c>
    </row>
    <row r="58" spans="1:5" ht="12.75">
      <c r="A58" s="29" t="s">
        <v>42</v>
      </c>
      <c r="E58" s="30" t="s">
        <v>1357</v>
      </c>
    </row>
    <row r="59" spans="1:5" ht="25.5">
      <c r="A59" t="s">
        <v>44</v>
      </c>
      <c r="E59" s="28" t="s">
        <v>1399</v>
      </c>
    </row>
    <row r="60" spans="1:16" ht="12.75">
      <c r="A60" s="19" t="s">
        <v>35</v>
      </c>
      <c r="B60" s="23" t="s">
        <v>189</v>
      </c>
      <c r="C60" s="23" t="s">
        <v>1400</v>
      </c>
      <c r="D60" s="19" t="s">
        <v>37</v>
      </c>
      <c r="E60" s="24" t="s">
        <v>1401</v>
      </c>
      <c r="F60" s="25" t="s">
        <v>142</v>
      </c>
      <c r="G60" s="26">
        <v>2</v>
      </c>
      <c r="H60" s="26">
        <v>0</v>
      </c>
      <c r="I60" s="26">
        <f>ROUND(ROUND(H60,2)*ROUND(G60,2),2)</f>
      </c>
      <c r="O60">
        <f>(I60*21)/100</f>
      </c>
      <c r="P60" t="s">
        <v>12</v>
      </c>
    </row>
    <row r="61" spans="1:5" ht="12.75">
      <c r="A61" s="27" t="s">
        <v>40</v>
      </c>
      <c r="E61" s="28" t="s">
        <v>1432</v>
      </c>
    </row>
    <row r="62" spans="1:5" ht="12.75">
      <c r="A62" s="29" t="s">
        <v>42</v>
      </c>
      <c r="E62" s="30" t="s">
        <v>1357</v>
      </c>
    </row>
    <row r="63" spans="1:5" ht="25.5">
      <c r="A63" t="s">
        <v>44</v>
      </c>
      <c r="E63" s="28" t="s">
        <v>1399</v>
      </c>
    </row>
    <row r="64" spans="1:16" ht="12.75">
      <c r="A64" s="19" t="s">
        <v>35</v>
      </c>
      <c r="B64" s="23" t="s">
        <v>30</v>
      </c>
      <c r="C64" s="23" t="s">
        <v>1368</v>
      </c>
      <c r="D64" s="19" t="s">
        <v>37</v>
      </c>
      <c r="E64" s="24" t="s">
        <v>1369</v>
      </c>
      <c r="F64" s="25" t="s">
        <v>142</v>
      </c>
      <c r="G64" s="26">
        <v>2</v>
      </c>
      <c r="H64" s="26">
        <v>0</v>
      </c>
      <c r="I64" s="26">
        <f>ROUND(ROUND(H64,2)*ROUND(G64,2),2)</f>
      </c>
      <c r="O64">
        <f>(I64*21)/100</f>
      </c>
      <c r="P64" t="s">
        <v>12</v>
      </c>
    </row>
    <row r="65" spans="1:5" ht="12.75">
      <c r="A65" s="27" t="s">
        <v>40</v>
      </c>
      <c r="E65" s="28" t="s">
        <v>1403</v>
      </c>
    </row>
    <row r="66" spans="1:5" ht="12.75">
      <c r="A66" s="29" t="s">
        <v>42</v>
      </c>
      <c r="E66" s="30" t="s">
        <v>1357</v>
      </c>
    </row>
    <row r="67" spans="1:5" ht="51">
      <c r="A67" t="s">
        <v>44</v>
      </c>
      <c r="E67" s="28" t="s">
        <v>1271</v>
      </c>
    </row>
    <row r="68" spans="1:16" ht="12.75">
      <c r="A68" s="19" t="s">
        <v>35</v>
      </c>
      <c r="B68" s="23" t="s">
        <v>237</v>
      </c>
      <c r="C68" s="23" t="s">
        <v>1278</v>
      </c>
      <c r="D68" s="19" t="s">
        <v>37</v>
      </c>
      <c r="E68" s="24" t="s">
        <v>1279</v>
      </c>
      <c r="F68" s="25" t="s">
        <v>192</v>
      </c>
      <c r="G68" s="26">
        <v>80</v>
      </c>
      <c r="H68" s="26">
        <v>0</v>
      </c>
      <c r="I68" s="26">
        <f>ROUND(ROUND(H68,2)*ROUND(G68,2),2)</f>
      </c>
      <c r="O68">
        <f>(I68*21)/100</f>
      </c>
      <c r="P68" t="s">
        <v>12</v>
      </c>
    </row>
    <row r="69" spans="1:5" ht="12.75">
      <c r="A69" s="27" t="s">
        <v>40</v>
      </c>
      <c r="E69" s="28" t="s">
        <v>37</v>
      </c>
    </row>
    <row r="70" spans="1:5" ht="12.75">
      <c r="A70" s="29" t="s">
        <v>42</v>
      </c>
      <c r="E70" s="30" t="s">
        <v>1425</v>
      </c>
    </row>
    <row r="71" spans="1:5" ht="51">
      <c r="A71" t="s">
        <v>44</v>
      </c>
      <c r="E71" s="28" t="s">
        <v>1281</v>
      </c>
    </row>
    <row r="72" spans="1:16" ht="12.75">
      <c r="A72" s="19" t="s">
        <v>35</v>
      </c>
      <c r="B72" s="23" t="s">
        <v>217</v>
      </c>
      <c r="C72" s="23" t="s">
        <v>1407</v>
      </c>
      <c r="D72" s="19" t="s">
        <v>37</v>
      </c>
      <c r="E72" s="24" t="s">
        <v>1408</v>
      </c>
      <c r="F72" s="25" t="s">
        <v>192</v>
      </c>
      <c r="G72" s="26">
        <v>80</v>
      </c>
      <c r="H72" s="26">
        <v>0</v>
      </c>
      <c r="I72" s="26">
        <f>ROUND(ROUND(H72,2)*ROUND(G72,2),2)</f>
      </c>
      <c r="O72">
        <f>(I72*21)/100</f>
      </c>
      <c r="P72" t="s">
        <v>12</v>
      </c>
    </row>
    <row r="73" spans="1:5" ht="12.75">
      <c r="A73" s="27" t="s">
        <v>40</v>
      </c>
      <c r="E73" s="28" t="s">
        <v>37</v>
      </c>
    </row>
    <row r="74" spans="1:5" ht="12.75">
      <c r="A74" s="29" t="s">
        <v>42</v>
      </c>
      <c r="E74" s="30" t="s">
        <v>1425</v>
      </c>
    </row>
    <row r="75" spans="1:5" ht="25.5">
      <c r="A75" t="s">
        <v>44</v>
      </c>
      <c r="E75" s="28" t="s">
        <v>1409</v>
      </c>
    </row>
    <row r="76" spans="1:18" ht="12.75" customHeight="1">
      <c r="A76" s="5" t="s">
        <v>33</v>
      </c>
      <c r="B76" s="5"/>
      <c r="C76" s="33" t="s">
        <v>30</v>
      </c>
      <c r="D76" s="5"/>
      <c r="E76" s="21" t="s">
        <v>236</v>
      </c>
      <c r="F76" s="5"/>
      <c r="G76" s="5"/>
      <c r="H76" s="5"/>
      <c r="I76" s="34">
        <f>0+Q76</f>
      </c>
      <c r="O76">
        <f>0+R76</f>
      </c>
      <c r="Q76">
        <f>0+I77</f>
      </c>
      <c r="R76">
        <f>0+O77</f>
      </c>
    </row>
    <row r="77" spans="1:16" ht="12.75">
      <c r="A77" s="19" t="s">
        <v>35</v>
      </c>
      <c r="B77" s="23" t="s">
        <v>452</v>
      </c>
      <c r="C77" s="23" t="s">
        <v>1412</v>
      </c>
      <c r="D77" s="19" t="s">
        <v>37</v>
      </c>
      <c r="E77" s="24" t="s">
        <v>1413</v>
      </c>
      <c r="F77" s="25" t="s">
        <v>192</v>
      </c>
      <c r="G77" s="26">
        <v>80</v>
      </c>
      <c r="H77" s="26">
        <v>0</v>
      </c>
      <c r="I77" s="26">
        <f>ROUND(ROUND(H77,2)*ROUND(G77,2),2)</f>
      </c>
      <c r="O77">
        <f>(I77*21)/100</f>
      </c>
      <c r="P77" t="s">
        <v>12</v>
      </c>
    </row>
    <row r="78" spans="1:5" ht="12.75">
      <c r="A78" s="27" t="s">
        <v>40</v>
      </c>
      <c r="E78" s="28" t="s">
        <v>1372</v>
      </c>
    </row>
    <row r="79" spans="1:5" ht="12.75">
      <c r="A79" s="29" t="s">
        <v>42</v>
      </c>
      <c r="E79" s="30" t="s">
        <v>1425</v>
      </c>
    </row>
    <row r="80" spans="1:5" ht="76.5">
      <c r="A80" t="s">
        <v>44</v>
      </c>
      <c r="E80" s="28" t="s">
        <v>1293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R24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0+O8+O49+O66+O231</f>
      </c>
      <c r="P2" t="s">
        <v>13</v>
      </c>
    </row>
    <row r="3" spans="1:16" ht="15" customHeight="1">
      <c r="A3" t="s">
        <v>1</v>
      </c>
      <c r="B3" s="8" t="s">
        <v>4</v>
      </c>
      <c r="C3" s="9" t="s">
        <v>5</v>
      </c>
      <c r="D3" s="1"/>
      <c r="E3" s="10" t="s">
        <v>6</v>
      </c>
      <c r="F3" s="1"/>
      <c r="G3" s="4"/>
      <c r="H3" s="3" t="s">
        <v>1433</v>
      </c>
      <c r="I3" s="35">
        <f>0+I8+I49+I66+I231</f>
      </c>
      <c r="O3" t="s">
        <v>9</v>
      </c>
      <c r="P3" t="s">
        <v>12</v>
      </c>
    </row>
    <row r="4" spans="1:16" ht="15" customHeight="1">
      <c r="A4" t="s">
        <v>7</v>
      </c>
      <c r="B4" s="12" t="s">
        <v>8</v>
      </c>
      <c r="C4" s="13" t="s">
        <v>1433</v>
      </c>
      <c r="D4" s="5"/>
      <c r="E4" s="14" t="s">
        <v>1434</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111</v>
      </c>
      <c r="F8" s="15"/>
      <c r="G8" s="15"/>
      <c r="H8" s="15"/>
      <c r="I8" s="22">
        <f>0+Q8</f>
      </c>
      <c r="O8">
        <f>0+R8</f>
      </c>
      <c r="Q8">
        <f>0+I9+I13+I17+I21+I25+I29+I33+I37+I41+I45</f>
      </c>
      <c r="R8">
        <f>0+O9+O13+O17+O21+O25+O29+O33+O37+O41+O45</f>
      </c>
    </row>
    <row r="9" spans="1:16" ht="12.75">
      <c r="A9" s="19" t="s">
        <v>35</v>
      </c>
      <c r="B9" s="23" t="s">
        <v>19</v>
      </c>
      <c r="C9" s="23" t="s">
        <v>1435</v>
      </c>
      <c r="D9" s="19" t="s">
        <v>1436</v>
      </c>
      <c r="E9" s="24" t="s">
        <v>1437</v>
      </c>
      <c r="F9" s="25" t="s">
        <v>39</v>
      </c>
      <c r="G9" s="26">
        <v>19.01</v>
      </c>
      <c r="H9" s="26">
        <v>0</v>
      </c>
      <c r="I9" s="26">
        <f>ROUND(ROUND(H9,2)*ROUND(G9,2),2)</f>
      </c>
      <c r="O9">
        <f>(I9*21)/100</f>
      </c>
      <c r="P9" t="s">
        <v>12</v>
      </c>
    </row>
    <row r="10" spans="1:5" ht="25.5">
      <c r="A10" s="27" t="s">
        <v>40</v>
      </c>
      <c r="E10" s="28" t="s">
        <v>1438</v>
      </c>
    </row>
    <row r="11" spans="1:5" ht="12.75">
      <c r="A11" s="29" t="s">
        <v>42</v>
      </c>
      <c r="E11" s="30" t="s">
        <v>1439</v>
      </c>
    </row>
    <row r="12" spans="1:5" ht="318.75">
      <c r="A12" t="s">
        <v>44</v>
      </c>
      <c r="E12" s="28" t="s">
        <v>281</v>
      </c>
    </row>
    <row r="13" spans="1:16" ht="12.75">
      <c r="A13" s="19" t="s">
        <v>35</v>
      </c>
      <c r="B13" s="23" t="s">
        <v>12</v>
      </c>
      <c r="C13" s="23" t="s">
        <v>1435</v>
      </c>
      <c r="D13" s="19" t="s">
        <v>1440</v>
      </c>
      <c r="E13" s="24" t="s">
        <v>1437</v>
      </c>
      <c r="F13" s="25" t="s">
        <v>39</v>
      </c>
      <c r="G13" s="26">
        <v>32.74</v>
      </c>
      <c r="H13" s="26">
        <v>0</v>
      </c>
      <c r="I13" s="26">
        <f>ROUND(ROUND(H13,2)*ROUND(G13,2),2)</f>
      </c>
      <c r="O13">
        <f>(I13*21)/100</f>
      </c>
      <c r="P13" t="s">
        <v>12</v>
      </c>
    </row>
    <row r="14" spans="1:5" ht="12.75">
      <c r="A14" s="27" t="s">
        <v>40</v>
      </c>
      <c r="E14" s="28" t="s">
        <v>1441</v>
      </c>
    </row>
    <row r="15" spans="1:5" ht="12.75">
      <c r="A15" s="29" t="s">
        <v>42</v>
      </c>
      <c r="E15" s="30" t="s">
        <v>1442</v>
      </c>
    </row>
    <row r="16" spans="1:5" ht="318.75">
      <c r="A16" t="s">
        <v>44</v>
      </c>
      <c r="E16" s="28" t="s">
        <v>281</v>
      </c>
    </row>
    <row r="17" spans="1:16" ht="12.75">
      <c r="A17" s="19" t="s">
        <v>35</v>
      </c>
      <c r="B17" s="23" t="s">
        <v>13</v>
      </c>
      <c r="C17" s="23" t="s">
        <v>277</v>
      </c>
      <c r="D17" s="19" t="s">
        <v>1436</v>
      </c>
      <c r="E17" s="24" t="s">
        <v>278</v>
      </c>
      <c r="F17" s="25" t="s">
        <v>39</v>
      </c>
      <c r="G17" s="26">
        <v>125.2</v>
      </c>
      <c r="H17" s="26">
        <v>0</v>
      </c>
      <c r="I17" s="26">
        <f>ROUND(ROUND(H17,2)*ROUND(G17,2),2)</f>
      </c>
      <c r="O17">
        <f>(I17*21)/100</f>
      </c>
      <c r="P17" t="s">
        <v>12</v>
      </c>
    </row>
    <row r="18" spans="1:5" ht="12.75">
      <c r="A18" s="27" t="s">
        <v>40</v>
      </c>
      <c r="E18" s="28" t="s">
        <v>1443</v>
      </c>
    </row>
    <row r="19" spans="1:5" ht="12.75">
      <c r="A19" s="29" t="s">
        <v>42</v>
      </c>
      <c r="E19" s="30" t="s">
        <v>1444</v>
      </c>
    </row>
    <row r="20" spans="1:5" ht="318.75">
      <c r="A20" t="s">
        <v>44</v>
      </c>
      <c r="E20" s="28" t="s">
        <v>281</v>
      </c>
    </row>
    <row r="21" spans="1:16" ht="12.75">
      <c r="A21" s="19" t="s">
        <v>35</v>
      </c>
      <c r="B21" s="23" t="s">
        <v>23</v>
      </c>
      <c r="C21" s="23" t="s">
        <v>277</v>
      </c>
      <c r="D21" s="19" t="s">
        <v>1440</v>
      </c>
      <c r="E21" s="24" t="s">
        <v>278</v>
      </c>
      <c r="F21" s="25" t="s">
        <v>39</v>
      </c>
      <c r="G21" s="26">
        <v>523.71</v>
      </c>
      <c r="H21" s="26">
        <v>0</v>
      </c>
      <c r="I21" s="26">
        <f>ROUND(ROUND(H21,2)*ROUND(G21,2),2)</f>
      </c>
      <c r="O21">
        <f>(I21*21)/100</f>
      </c>
      <c r="P21" t="s">
        <v>12</v>
      </c>
    </row>
    <row r="22" spans="1:5" ht="12.75">
      <c r="A22" s="27" t="s">
        <v>40</v>
      </c>
      <c r="E22" s="28" t="s">
        <v>1441</v>
      </c>
    </row>
    <row r="23" spans="1:5" ht="12.75">
      <c r="A23" s="29" t="s">
        <v>42</v>
      </c>
      <c r="E23" s="30" t="s">
        <v>1445</v>
      </c>
    </row>
    <row r="24" spans="1:5" ht="318.75">
      <c r="A24" t="s">
        <v>44</v>
      </c>
      <c r="E24" s="28" t="s">
        <v>281</v>
      </c>
    </row>
    <row r="25" spans="1:16" ht="12.75">
      <c r="A25" s="19" t="s">
        <v>35</v>
      </c>
      <c r="B25" s="23" t="s">
        <v>25</v>
      </c>
      <c r="C25" s="23" t="s">
        <v>119</v>
      </c>
      <c r="D25" s="19" t="s">
        <v>1436</v>
      </c>
      <c r="E25" s="24" t="s">
        <v>120</v>
      </c>
      <c r="F25" s="25" t="s">
        <v>39</v>
      </c>
      <c r="G25" s="26">
        <v>50.89</v>
      </c>
      <c r="H25" s="26">
        <v>0</v>
      </c>
      <c r="I25" s="26">
        <f>ROUND(ROUND(H25,2)*ROUND(G25,2),2)</f>
      </c>
      <c r="O25">
        <f>(I25*21)/100</f>
      </c>
      <c r="P25" t="s">
        <v>12</v>
      </c>
    </row>
    <row r="26" spans="1:5" ht="12.75">
      <c r="A26" s="27" t="s">
        <v>40</v>
      </c>
      <c r="E26" s="28" t="s">
        <v>1443</v>
      </c>
    </row>
    <row r="27" spans="1:5" ht="12.75">
      <c r="A27" s="29" t="s">
        <v>42</v>
      </c>
      <c r="E27" s="30" t="s">
        <v>1446</v>
      </c>
    </row>
    <row r="28" spans="1:5" ht="191.25">
      <c r="A28" t="s">
        <v>44</v>
      </c>
      <c r="E28" s="28" t="s">
        <v>123</v>
      </c>
    </row>
    <row r="29" spans="1:16" ht="12.75">
      <c r="A29" s="19" t="s">
        <v>35</v>
      </c>
      <c r="B29" s="23" t="s">
        <v>27</v>
      </c>
      <c r="C29" s="23" t="s">
        <v>119</v>
      </c>
      <c r="D29" s="19" t="s">
        <v>1440</v>
      </c>
      <c r="E29" s="24" t="s">
        <v>120</v>
      </c>
      <c r="F29" s="25" t="s">
        <v>39</v>
      </c>
      <c r="G29" s="26">
        <v>165.35</v>
      </c>
      <c r="H29" s="26">
        <v>0</v>
      </c>
      <c r="I29" s="26">
        <f>ROUND(ROUND(H29,2)*ROUND(G29,2),2)</f>
      </c>
      <c r="O29">
        <f>(I29*21)/100</f>
      </c>
      <c r="P29" t="s">
        <v>12</v>
      </c>
    </row>
    <row r="30" spans="1:5" ht="12.75">
      <c r="A30" s="27" t="s">
        <v>40</v>
      </c>
      <c r="E30" s="28" t="s">
        <v>1441</v>
      </c>
    </row>
    <row r="31" spans="1:5" ht="12.75">
      <c r="A31" s="29" t="s">
        <v>42</v>
      </c>
      <c r="E31" s="30" t="s">
        <v>1447</v>
      </c>
    </row>
    <row r="32" spans="1:5" ht="191.25">
      <c r="A32" t="s">
        <v>44</v>
      </c>
      <c r="E32" s="28" t="s">
        <v>123</v>
      </c>
    </row>
    <row r="33" spans="1:16" ht="12.75">
      <c r="A33" s="19" t="s">
        <v>35</v>
      </c>
      <c r="B33" s="23" t="s">
        <v>69</v>
      </c>
      <c r="C33" s="23" t="s">
        <v>305</v>
      </c>
      <c r="D33" s="19" t="s">
        <v>1436</v>
      </c>
      <c r="E33" s="24" t="s">
        <v>306</v>
      </c>
      <c r="F33" s="25" t="s">
        <v>39</v>
      </c>
      <c r="G33" s="26">
        <v>93.31</v>
      </c>
      <c r="H33" s="26">
        <v>0</v>
      </c>
      <c r="I33" s="26">
        <f>ROUND(ROUND(H33,2)*ROUND(G33,2),2)</f>
      </c>
      <c r="O33">
        <f>(I33*21)/100</f>
      </c>
      <c r="P33" t="s">
        <v>12</v>
      </c>
    </row>
    <row r="34" spans="1:5" ht="12.75">
      <c r="A34" s="27" t="s">
        <v>40</v>
      </c>
      <c r="E34" s="28" t="s">
        <v>1443</v>
      </c>
    </row>
    <row r="35" spans="1:5" ht="12.75">
      <c r="A35" s="29" t="s">
        <v>42</v>
      </c>
      <c r="E35" s="30" t="s">
        <v>1448</v>
      </c>
    </row>
    <row r="36" spans="1:5" ht="229.5">
      <c r="A36" t="s">
        <v>44</v>
      </c>
      <c r="E36" s="28" t="s">
        <v>309</v>
      </c>
    </row>
    <row r="37" spans="1:16" ht="12.75">
      <c r="A37" s="19" t="s">
        <v>35</v>
      </c>
      <c r="B37" s="23" t="s">
        <v>73</v>
      </c>
      <c r="C37" s="23" t="s">
        <v>305</v>
      </c>
      <c r="D37" s="19" t="s">
        <v>1440</v>
      </c>
      <c r="E37" s="24" t="s">
        <v>306</v>
      </c>
      <c r="F37" s="25" t="s">
        <v>39</v>
      </c>
      <c r="G37" s="26">
        <v>391.09</v>
      </c>
      <c r="H37" s="26">
        <v>0</v>
      </c>
      <c r="I37" s="26">
        <f>ROUND(ROUND(H37,2)*ROUND(G37,2),2)</f>
      </c>
      <c r="O37">
        <f>(I37*21)/100</f>
      </c>
      <c r="P37" t="s">
        <v>12</v>
      </c>
    </row>
    <row r="38" spans="1:5" ht="12.75">
      <c r="A38" s="27" t="s">
        <v>40</v>
      </c>
      <c r="E38" s="28" t="s">
        <v>1441</v>
      </c>
    </row>
    <row r="39" spans="1:5" ht="12.75">
      <c r="A39" s="29" t="s">
        <v>42</v>
      </c>
      <c r="E39" s="30" t="s">
        <v>1449</v>
      </c>
    </row>
    <row r="40" spans="1:5" ht="229.5">
      <c r="A40" t="s">
        <v>44</v>
      </c>
      <c r="E40" s="28" t="s">
        <v>309</v>
      </c>
    </row>
    <row r="41" spans="1:16" ht="12.75">
      <c r="A41" s="19" t="s">
        <v>35</v>
      </c>
      <c r="B41" s="23" t="s">
        <v>30</v>
      </c>
      <c r="C41" s="23" t="s">
        <v>1450</v>
      </c>
      <c r="D41" s="19" t="s">
        <v>1436</v>
      </c>
      <c r="E41" s="24" t="s">
        <v>1451</v>
      </c>
      <c r="F41" s="25" t="s">
        <v>39</v>
      </c>
      <c r="G41" s="26">
        <v>24.85</v>
      </c>
      <c r="H41" s="26">
        <v>0</v>
      </c>
      <c r="I41" s="26">
        <f>ROUND(ROUND(H41,2)*ROUND(G41,2),2)</f>
      </c>
      <c r="O41">
        <f>(I41*21)/100</f>
      </c>
      <c r="P41" t="s">
        <v>12</v>
      </c>
    </row>
    <row r="42" spans="1:5" ht="25.5">
      <c r="A42" s="27" t="s">
        <v>40</v>
      </c>
      <c r="E42" s="28" t="s">
        <v>1452</v>
      </c>
    </row>
    <row r="43" spans="1:5" ht="12.75">
      <c r="A43" s="29" t="s">
        <v>42</v>
      </c>
      <c r="E43" s="30" t="s">
        <v>1453</v>
      </c>
    </row>
    <row r="44" spans="1:5" ht="293.25">
      <c r="A44" t="s">
        <v>44</v>
      </c>
      <c r="E44" s="28" t="s">
        <v>1454</v>
      </c>
    </row>
    <row r="45" spans="1:16" ht="12.75">
      <c r="A45" s="19" t="s">
        <v>35</v>
      </c>
      <c r="B45" s="23" t="s">
        <v>32</v>
      </c>
      <c r="C45" s="23" t="s">
        <v>1450</v>
      </c>
      <c r="D45" s="19" t="s">
        <v>1440</v>
      </c>
      <c r="E45" s="24" t="s">
        <v>1451</v>
      </c>
      <c r="F45" s="25" t="s">
        <v>39</v>
      </c>
      <c r="G45" s="26">
        <v>112.35</v>
      </c>
      <c r="H45" s="26">
        <v>0</v>
      </c>
      <c r="I45" s="26">
        <f>ROUND(ROUND(H45,2)*ROUND(G45,2),2)</f>
      </c>
      <c r="O45">
        <f>(I45*21)/100</f>
      </c>
      <c r="P45" t="s">
        <v>12</v>
      </c>
    </row>
    <row r="46" spans="1:5" ht="25.5">
      <c r="A46" s="27" t="s">
        <v>40</v>
      </c>
      <c r="E46" s="28" t="s">
        <v>1455</v>
      </c>
    </row>
    <row r="47" spans="1:5" ht="12.75">
      <c r="A47" s="29" t="s">
        <v>42</v>
      </c>
      <c r="E47" s="30" t="s">
        <v>1456</v>
      </c>
    </row>
    <row r="48" spans="1:5" ht="293.25">
      <c r="A48" t="s">
        <v>44</v>
      </c>
      <c r="E48" s="28" t="s">
        <v>1454</v>
      </c>
    </row>
    <row r="49" spans="1:18" ht="12.75" customHeight="1">
      <c r="A49" s="5" t="s">
        <v>33</v>
      </c>
      <c r="B49" s="5"/>
      <c r="C49" s="33" t="s">
        <v>12</v>
      </c>
      <c r="D49" s="5"/>
      <c r="E49" s="21" t="s">
        <v>320</v>
      </c>
      <c r="F49" s="5"/>
      <c r="G49" s="5"/>
      <c r="H49" s="5"/>
      <c r="I49" s="34">
        <f>0+Q49</f>
      </c>
      <c r="O49">
        <f>0+R49</f>
      </c>
      <c r="Q49">
        <f>0+I50+I54+I58+I62</f>
      </c>
      <c r="R49">
        <f>0+O50+O54+O58+O62</f>
      </c>
    </row>
    <row r="50" spans="1:16" ht="12.75">
      <c r="A50" s="19" t="s">
        <v>35</v>
      </c>
      <c r="B50" s="23" t="s">
        <v>84</v>
      </c>
      <c r="C50" s="23" t="s">
        <v>1457</v>
      </c>
      <c r="D50" s="19" t="s">
        <v>1436</v>
      </c>
      <c r="E50" s="24" t="s">
        <v>1458</v>
      </c>
      <c r="F50" s="25" t="s">
        <v>39</v>
      </c>
      <c r="G50" s="26">
        <v>16.32</v>
      </c>
      <c r="H50" s="26">
        <v>0</v>
      </c>
      <c r="I50" s="26">
        <f>ROUND(ROUND(H50,2)*ROUND(G50,2),2)</f>
      </c>
      <c r="O50">
        <f>(I50*21)/100</f>
      </c>
      <c r="P50" t="s">
        <v>12</v>
      </c>
    </row>
    <row r="51" spans="1:5" ht="25.5">
      <c r="A51" s="27" t="s">
        <v>40</v>
      </c>
      <c r="E51" s="28" t="s">
        <v>1438</v>
      </c>
    </row>
    <row r="52" spans="1:5" ht="12.75">
      <c r="A52" s="29" t="s">
        <v>42</v>
      </c>
      <c r="E52" s="30" t="s">
        <v>1459</v>
      </c>
    </row>
    <row r="53" spans="1:5" ht="369.75">
      <c r="A53" t="s">
        <v>44</v>
      </c>
      <c r="E53" s="28" t="s">
        <v>920</v>
      </c>
    </row>
    <row r="54" spans="1:16" ht="12.75">
      <c r="A54" s="19" t="s">
        <v>35</v>
      </c>
      <c r="B54" s="23" t="s">
        <v>88</v>
      </c>
      <c r="C54" s="23" t="s">
        <v>1457</v>
      </c>
      <c r="D54" s="19" t="s">
        <v>1440</v>
      </c>
      <c r="E54" s="24" t="s">
        <v>1458</v>
      </c>
      <c r="F54" s="25" t="s">
        <v>39</v>
      </c>
      <c r="G54" s="26">
        <v>27.84</v>
      </c>
      <c r="H54" s="26">
        <v>0</v>
      </c>
      <c r="I54" s="26">
        <f>ROUND(ROUND(H54,2)*ROUND(G54,2),2)</f>
      </c>
      <c r="O54">
        <f>(I54*21)/100</f>
      </c>
      <c r="P54" t="s">
        <v>12</v>
      </c>
    </row>
    <row r="55" spans="1:5" ht="12.75">
      <c r="A55" s="27" t="s">
        <v>40</v>
      </c>
      <c r="E55" s="28" t="s">
        <v>1441</v>
      </c>
    </row>
    <row r="56" spans="1:5" ht="12.75">
      <c r="A56" s="29" t="s">
        <v>42</v>
      </c>
      <c r="E56" s="30" t="s">
        <v>1460</v>
      </c>
    </row>
    <row r="57" spans="1:5" ht="369.75">
      <c r="A57" t="s">
        <v>44</v>
      </c>
      <c r="E57" s="28" t="s">
        <v>920</v>
      </c>
    </row>
    <row r="58" spans="1:16" ht="12.75">
      <c r="A58" s="19" t="s">
        <v>35</v>
      </c>
      <c r="B58" s="23" t="s">
        <v>92</v>
      </c>
      <c r="C58" s="23" t="s">
        <v>1461</v>
      </c>
      <c r="D58" s="19" t="s">
        <v>1436</v>
      </c>
      <c r="E58" s="24" t="s">
        <v>1462</v>
      </c>
      <c r="F58" s="25" t="s">
        <v>39</v>
      </c>
      <c r="G58" s="26">
        <v>0.54</v>
      </c>
      <c r="H58" s="26">
        <v>0</v>
      </c>
      <c r="I58" s="26">
        <f>ROUND(ROUND(H58,2)*ROUND(G58,2),2)</f>
      </c>
      <c r="O58">
        <f>(I58*21)/100</f>
      </c>
      <c r="P58" t="s">
        <v>12</v>
      </c>
    </row>
    <row r="59" spans="1:5" ht="25.5">
      <c r="A59" s="27" t="s">
        <v>40</v>
      </c>
      <c r="E59" s="28" t="s">
        <v>1438</v>
      </c>
    </row>
    <row r="60" spans="1:5" ht="12.75">
      <c r="A60" s="29" t="s">
        <v>42</v>
      </c>
      <c r="E60" s="30" t="s">
        <v>1463</v>
      </c>
    </row>
    <row r="61" spans="1:5" ht="369.75">
      <c r="A61" t="s">
        <v>44</v>
      </c>
      <c r="E61" s="28" t="s">
        <v>920</v>
      </c>
    </row>
    <row r="62" spans="1:16" ht="12.75">
      <c r="A62" s="19" t="s">
        <v>35</v>
      </c>
      <c r="B62" s="23" t="s">
        <v>97</v>
      </c>
      <c r="C62" s="23" t="s">
        <v>1461</v>
      </c>
      <c r="D62" s="19" t="s">
        <v>1440</v>
      </c>
      <c r="E62" s="24" t="s">
        <v>1462</v>
      </c>
      <c r="F62" s="25" t="s">
        <v>39</v>
      </c>
      <c r="G62" s="26">
        <v>0.93</v>
      </c>
      <c r="H62" s="26">
        <v>0</v>
      </c>
      <c r="I62" s="26">
        <f>ROUND(ROUND(H62,2)*ROUND(G62,2),2)</f>
      </c>
      <c r="O62">
        <f>(I62*21)/100</f>
      </c>
      <c r="P62" t="s">
        <v>12</v>
      </c>
    </row>
    <row r="63" spans="1:5" ht="12.75">
      <c r="A63" s="27" t="s">
        <v>40</v>
      </c>
      <c r="E63" s="28" t="s">
        <v>1441</v>
      </c>
    </row>
    <row r="64" spans="1:5" ht="12.75">
      <c r="A64" s="29" t="s">
        <v>42</v>
      </c>
      <c r="E64" s="30" t="s">
        <v>1464</v>
      </c>
    </row>
    <row r="65" spans="1:5" ht="369.75">
      <c r="A65" t="s">
        <v>44</v>
      </c>
      <c r="E65" s="28" t="s">
        <v>920</v>
      </c>
    </row>
    <row r="66" spans="1:18" ht="12.75" customHeight="1">
      <c r="A66" s="5" t="s">
        <v>33</v>
      </c>
      <c r="B66" s="5"/>
      <c r="C66" s="33" t="s">
        <v>69</v>
      </c>
      <c r="D66" s="5"/>
      <c r="E66" s="21" t="s">
        <v>1066</v>
      </c>
      <c r="F66" s="5"/>
      <c r="G66" s="5"/>
      <c r="H66" s="5"/>
      <c r="I66" s="34">
        <f>0+Q66</f>
      </c>
      <c r="O66">
        <f>0+R66</f>
      </c>
      <c r="Q66">
        <f>0+I67+I71+I75+I79+I83+I87+I91+I95+I99+I103+I107+I111+I115+I119+I123+I127+I131+I135+I139+I143+I147+I151+I155+I159+I163+I167+I171+I175+I179+I183+I187+I191+I195+I199+I203+I207+I211+I215+I219+I223+I227</f>
      </c>
      <c r="R66">
        <f>0+O67+O71+O75+O79+O83+O87+O91+O95+O99+O103+O107+O111+O115+O119+O123+O127+O131+O135+O139+O143+O147+O151+O155+O159+O163+O167+O171+O175+O179+O183+O187+O191+O195+O199+O203+O207+O211+O215+O219+O223+O227</f>
      </c>
    </row>
    <row r="67" spans="1:16" ht="12.75">
      <c r="A67" s="19" t="s">
        <v>35</v>
      </c>
      <c r="B67" s="23" t="s">
        <v>101</v>
      </c>
      <c r="C67" s="23" t="s">
        <v>1465</v>
      </c>
      <c r="D67" s="19" t="s">
        <v>1436</v>
      </c>
      <c r="E67" s="24" t="s">
        <v>1466</v>
      </c>
      <c r="F67" s="25" t="s">
        <v>192</v>
      </c>
      <c r="G67" s="26">
        <v>315</v>
      </c>
      <c r="H67" s="26">
        <v>0</v>
      </c>
      <c r="I67" s="26">
        <f>ROUND(ROUND(H67,2)*ROUND(G67,2),2)</f>
      </c>
      <c r="O67">
        <f>(I67*21)/100</f>
      </c>
      <c r="P67" t="s">
        <v>12</v>
      </c>
    </row>
    <row r="68" spans="1:5" ht="25.5">
      <c r="A68" s="27" t="s">
        <v>40</v>
      </c>
      <c r="E68" s="28" t="s">
        <v>1467</v>
      </c>
    </row>
    <row r="69" spans="1:5" ht="12.75">
      <c r="A69" s="29" t="s">
        <v>42</v>
      </c>
      <c r="E69" s="30" t="s">
        <v>37</v>
      </c>
    </row>
    <row r="70" spans="1:5" ht="102">
      <c r="A70" t="s">
        <v>44</v>
      </c>
      <c r="E70" s="28" t="s">
        <v>1468</v>
      </c>
    </row>
    <row r="71" spans="1:16" ht="12.75">
      <c r="A71" s="19" t="s">
        <v>35</v>
      </c>
      <c r="B71" s="23" t="s">
        <v>106</v>
      </c>
      <c r="C71" s="23" t="s">
        <v>1465</v>
      </c>
      <c r="D71" s="19" t="s">
        <v>1440</v>
      </c>
      <c r="E71" s="24" t="s">
        <v>1466</v>
      </c>
      <c r="F71" s="25" t="s">
        <v>192</v>
      </c>
      <c r="G71" s="26">
        <v>1555</v>
      </c>
      <c r="H71" s="26">
        <v>0</v>
      </c>
      <c r="I71" s="26">
        <f>ROUND(ROUND(H71,2)*ROUND(G71,2),2)</f>
      </c>
      <c r="O71">
        <f>(I71*21)/100</f>
      </c>
      <c r="P71" t="s">
        <v>12</v>
      </c>
    </row>
    <row r="72" spans="1:5" ht="12.75">
      <c r="A72" s="27" t="s">
        <v>40</v>
      </c>
      <c r="E72" s="28" t="s">
        <v>1441</v>
      </c>
    </row>
    <row r="73" spans="1:5" ht="12.75">
      <c r="A73" s="29" t="s">
        <v>42</v>
      </c>
      <c r="E73" s="30" t="s">
        <v>37</v>
      </c>
    </row>
    <row r="74" spans="1:5" ht="102">
      <c r="A74" t="s">
        <v>44</v>
      </c>
      <c r="E74" s="28" t="s">
        <v>1468</v>
      </c>
    </row>
    <row r="75" spans="1:16" ht="12.75">
      <c r="A75" s="19" t="s">
        <v>35</v>
      </c>
      <c r="B75" s="23" t="s">
        <v>112</v>
      </c>
      <c r="C75" s="23" t="s">
        <v>1469</v>
      </c>
      <c r="D75" s="19" t="s">
        <v>1436</v>
      </c>
      <c r="E75" s="24" t="s">
        <v>1470</v>
      </c>
      <c r="F75" s="25" t="s">
        <v>192</v>
      </c>
      <c r="G75" s="26">
        <v>67</v>
      </c>
      <c r="H75" s="26">
        <v>0</v>
      </c>
      <c r="I75" s="26">
        <f>ROUND(ROUND(H75,2)*ROUND(G75,2),2)</f>
      </c>
      <c r="O75">
        <f>(I75*21)/100</f>
      </c>
      <c r="P75" t="s">
        <v>12</v>
      </c>
    </row>
    <row r="76" spans="1:5" ht="25.5">
      <c r="A76" s="27" t="s">
        <v>40</v>
      </c>
      <c r="E76" s="28" t="s">
        <v>1471</v>
      </c>
    </row>
    <row r="77" spans="1:5" ht="12.75">
      <c r="A77" s="29" t="s">
        <v>42</v>
      </c>
      <c r="E77" s="30" t="s">
        <v>37</v>
      </c>
    </row>
    <row r="78" spans="1:5" ht="102">
      <c r="A78" t="s">
        <v>44</v>
      </c>
      <c r="E78" s="28" t="s">
        <v>1468</v>
      </c>
    </row>
    <row r="79" spans="1:16" ht="12.75">
      <c r="A79" s="19" t="s">
        <v>35</v>
      </c>
      <c r="B79" s="23" t="s">
        <v>118</v>
      </c>
      <c r="C79" s="23" t="s">
        <v>1469</v>
      </c>
      <c r="D79" s="19" t="s">
        <v>1440</v>
      </c>
      <c r="E79" s="24" t="s">
        <v>1470</v>
      </c>
      <c r="F79" s="25" t="s">
        <v>192</v>
      </c>
      <c r="G79" s="26">
        <v>193</v>
      </c>
      <c r="H79" s="26">
        <v>0</v>
      </c>
      <c r="I79" s="26">
        <f>ROUND(ROUND(H79,2)*ROUND(G79,2),2)</f>
      </c>
      <c r="O79">
        <f>(I79*21)/100</f>
      </c>
      <c r="P79" t="s">
        <v>12</v>
      </c>
    </row>
    <row r="80" spans="1:5" ht="25.5">
      <c r="A80" s="27" t="s">
        <v>40</v>
      </c>
      <c r="E80" s="28" t="s">
        <v>1472</v>
      </c>
    </row>
    <row r="81" spans="1:5" ht="12.75">
      <c r="A81" s="29" t="s">
        <v>42</v>
      </c>
      <c r="E81" s="30" t="s">
        <v>37</v>
      </c>
    </row>
    <row r="82" spans="1:5" ht="102">
      <c r="A82" t="s">
        <v>44</v>
      </c>
      <c r="E82" s="28" t="s">
        <v>1468</v>
      </c>
    </row>
    <row r="83" spans="1:16" ht="12.75">
      <c r="A83" s="19" t="s">
        <v>35</v>
      </c>
      <c r="B83" s="23" t="s">
        <v>173</v>
      </c>
      <c r="C83" s="23" t="s">
        <v>1473</v>
      </c>
      <c r="D83" s="19" t="s">
        <v>1436</v>
      </c>
      <c r="E83" s="24" t="s">
        <v>1474</v>
      </c>
      <c r="F83" s="25" t="s">
        <v>192</v>
      </c>
      <c r="G83" s="26">
        <v>25.2</v>
      </c>
      <c r="H83" s="26">
        <v>0</v>
      </c>
      <c r="I83" s="26">
        <f>ROUND(ROUND(H83,2)*ROUND(G83,2),2)</f>
      </c>
      <c r="O83">
        <f>(I83*21)/100</f>
      </c>
      <c r="P83" t="s">
        <v>12</v>
      </c>
    </row>
    <row r="84" spans="1:5" ht="25.5">
      <c r="A84" s="27" t="s">
        <v>40</v>
      </c>
      <c r="E84" s="28" t="s">
        <v>1475</v>
      </c>
    </row>
    <row r="85" spans="1:5" ht="12.75">
      <c r="A85" s="29" t="s">
        <v>42</v>
      </c>
      <c r="E85" s="30" t="s">
        <v>37</v>
      </c>
    </row>
    <row r="86" spans="1:5" ht="102">
      <c r="A86" t="s">
        <v>44</v>
      </c>
      <c r="E86" s="28" t="s">
        <v>1476</v>
      </c>
    </row>
    <row r="87" spans="1:16" ht="12.75">
      <c r="A87" s="19" t="s">
        <v>35</v>
      </c>
      <c r="B87" s="23" t="s">
        <v>177</v>
      </c>
      <c r="C87" s="23" t="s">
        <v>1473</v>
      </c>
      <c r="D87" s="19" t="s">
        <v>1440</v>
      </c>
      <c r="E87" s="24" t="s">
        <v>1474</v>
      </c>
      <c r="F87" s="25" t="s">
        <v>192</v>
      </c>
      <c r="G87" s="26">
        <v>43.4</v>
      </c>
      <c r="H87" s="26">
        <v>0</v>
      </c>
      <c r="I87" s="26">
        <f>ROUND(ROUND(H87,2)*ROUND(G87,2),2)</f>
      </c>
      <c r="O87">
        <f>(I87*21)/100</f>
      </c>
      <c r="P87" t="s">
        <v>12</v>
      </c>
    </row>
    <row r="88" spans="1:5" ht="25.5">
      <c r="A88" s="27" t="s">
        <v>40</v>
      </c>
      <c r="E88" s="28" t="s">
        <v>1477</v>
      </c>
    </row>
    <row r="89" spans="1:5" ht="12.75">
      <c r="A89" s="29" t="s">
        <v>42</v>
      </c>
      <c r="E89" s="30" t="s">
        <v>37</v>
      </c>
    </row>
    <row r="90" spans="1:5" ht="102">
      <c r="A90" t="s">
        <v>44</v>
      </c>
      <c r="E90" s="28" t="s">
        <v>1476</v>
      </c>
    </row>
    <row r="91" spans="1:16" ht="12.75">
      <c r="A91" s="19" t="s">
        <v>35</v>
      </c>
      <c r="B91" s="23" t="s">
        <v>179</v>
      </c>
      <c r="C91" s="23" t="s">
        <v>1478</v>
      </c>
      <c r="D91" s="19" t="s">
        <v>1436</v>
      </c>
      <c r="E91" s="24" t="s">
        <v>1479</v>
      </c>
      <c r="F91" s="25" t="s">
        <v>192</v>
      </c>
      <c r="G91" s="26">
        <v>315</v>
      </c>
      <c r="H91" s="26">
        <v>0</v>
      </c>
      <c r="I91" s="26">
        <f>ROUND(ROUND(H91,2)*ROUND(G91,2),2)</f>
      </c>
      <c r="O91">
        <f>(I91*21)/100</f>
      </c>
      <c r="P91" t="s">
        <v>12</v>
      </c>
    </row>
    <row r="92" spans="1:5" ht="12.75">
      <c r="A92" s="27" t="s">
        <v>40</v>
      </c>
      <c r="E92" s="28" t="s">
        <v>1443</v>
      </c>
    </row>
    <row r="93" spans="1:5" ht="12.75">
      <c r="A93" s="29" t="s">
        <v>42</v>
      </c>
      <c r="E93" s="30" t="s">
        <v>37</v>
      </c>
    </row>
    <row r="94" spans="1:5" ht="140.25">
      <c r="A94" t="s">
        <v>44</v>
      </c>
      <c r="E94" s="28" t="s">
        <v>1480</v>
      </c>
    </row>
    <row r="95" spans="1:16" ht="12.75">
      <c r="A95" s="19" t="s">
        <v>35</v>
      </c>
      <c r="B95" s="23" t="s">
        <v>183</v>
      </c>
      <c r="C95" s="23" t="s">
        <v>1478</v>
      </c>
      <c r="D95" s="19" t="s">
        <v>1440</v>
      </c>
      <c r="E95" s="24" t="s">
        <v>1479</v>
      </c>
      <c r="F95" s="25" t="s">
        <v>192</v>
      </c>
      <c r="G95" s="26">
        <v>1555</v>
      </c>
      <c r="H95" s="26">
        <v>0</v>
      </c>
      <c r="I95" s="26">
        <f>ROUND(ROUND(H95,2)*ROUND(G95,2),2)</f>
      </c>
      <c r="O95">
        <f>(I95*21)/100</f>
      </c>
      <c r="P95" t="s">
        <v>12</v>
      </c>
    </row>
    <row r="96" spans="1:5" ht="12.75">
      <c r="A96" s="27" t="s">
        <v>40</v>
      </c>
      <c r="E96" s="28" t="s">
        <v>1441</v>
      </c>
    </row>
    <row r="97" spans="1:5" ht="12.75">
      <c r="A97" s="29" t="s">
        <v>42</v>
      </c>
      <c r="E97" s="30" t="s">
        <v>37</v>
      </c>
    </row>
    <row r="98" spans="1:5" ht="140.25">
      <c r="A98" t="s">
        <v>44</v>
      </c>
      <c r="E98" s="28" t="s">
        <v>1480</v>
      </c>
    </row>
    <row r="99" spans="1:16" ht="12.75">
      <c r="A99" s="19" t="s">
        <v>35</v>
      </c>
      <c r="B99" s="23" t="s">
        <v>185</v>
      </c>
      <c r="C99" s="23" t="s">
        <v>1481</v>
      </c>
      <c r="D99" s="19" t="s">
        <v>1436</v>
      </c>
      <c r="E99" s="24" t="s">
        <v>1482</v>
      </c>
      <c r="F99" s="25" t="s">
        <v>192</v>
      </c>
      <c r="G99" s="26">
        <v>315</v>
      </c>
      <c r="H99" s="26">
        <v>0</v>
      </c>
      <c r="I99" s="26">
        <f>ROUND(ROUND(H99,2)*ROUND(G99,2),2)</f>
      </c>
      <c r="O99">
        <f>(I99*21)/100</f>
      </c>
      <c r="P99" t="s">
        <v>12</v>
      </c>
    </row>
    <row r="100" spans="1:5" ht="12.75">
      <c r="A100" s="27" t="s">
        <v>40</v>
      </c>
      <c r="E100" s="28" t="s">
        <v>1443</v>
      </c>
    </row>
    <row r="101" spans="1:5" ht="12.75">
      <c r="A101" s="29" t="s">
        <v>42</v>
      </c>
      <c r="E101" s="30" t="s">
        <v>37</v>
      </c>
    </row>
    <row r="102" spans="1:5" ht="127.5">
      <c r="A102" t="s">
        <v>44</v>
      </c>
      <c r="E102" s="28" t="s">
        <v>1483</v>
      </c>
    </row>
    <row r="103" spans="1:16" ht="12.75">
      <c r="A103" s="19" t="s">
        <v>35</v>
      </c>
      <c r="B103" s="23" t="s">
        <v>189</v>
      </c>
      <c r="C103" s="23" t="s">
        <v>1481</v>
      </c>
      <c r="D103" s="19" t="s">
        <v>1440</v>
      </c>
      <c r="E103" s="24" t="s">
        <v>1482</v>
      </c>
      <c r="F103" s="25" t="s">
        <v>192</v>
      </c>
      <c r="G103" s="26">
        <v>1555</v>
      </c>
      <c r="H103" s="26">
        <v>0</v>
      </c>
      <c r="I103" s="26">
        <f>ROUND(ROUND(H103,2)*ROUND(G103,2),2)</f>
      </c>
      <c r="O103">
        <f>(I103*21)/100</f>
      </c>
      <c r="P103" t="s">
        <v>12</v>
      </c>
    </row>
    <row r="104" spans="1:5" ht="12.75">
      <c r="A104" s="27" t="s">
        <v>40</v>
      </c>
      <c r="E104" s="28" t="s">
        <v>1441</v>
      </c>
    </row>
    <row r="105" spans="1:5" ht="12.75">
      <c r="A105" s="29" t="s">
        <v>42</v>
      </c>
      <c r="E105" s="30" t="s">
        <v>37</v>
      </c>
    </row>
    <row r="106" spans="1:5" ht="127.5">
      <c r="A106" t="s">
        <v>44</v>
      </c>
      <c r="E106" s="28" t="s">
        <v>1483</v>
      </c>
    </row>
    <row r="107" spans="1:16" ht="12.75">
      <c r="A107" s="19" t="s">
        <v>35</v>
      </c>
      <c r="B107" s="23" t="s">
        <v>195</v>
      </c>
      <c r="C107" s="23" t="s">
        <v>1484</v>
      </c>
      <c r="D107" s="19" t="s">
        <v>1436</v>
      </c>
      <c r="E107" s="24" t="s">
        <v>1485</v>
      </c>
      <c r="F107" s="25" t="s">
        <v>142</v>
      </c>
      <c r="G107" s="26">
        <v>4</v>
      </c>
      <c r="H107" s="26">
        <v>0</v>
      </c>
      <c r="I107" s="26">
        <f>ROUND(ROUND(H107,2)*ROUND(G107,2),2)</f>
      </c>
      <c r="O107">
        <f>(I107*21)/100</f>
      </c>
      <c r="P107" t="s">
        <v>12</v>
      </c>
    </row>
    <row r="108" spans="1:5" ht="12.75">
      <c r="A108" s="27" t="s">
        <v>40</v>
      </c>
      <c r="E108" s="28" t="s">
        <v>1443</v>
      </c>
    </row>
    <row r="109" spans="1:5" ht="12.75">
      <c r="A109" s="29" t="s">
        <v>42</v>
      </c>
      <c r="E109" s="30" t="s">
        <v>37</v>
      </c>
    </row>
    <row r="110" spans="1:5" ht="102">
      <c r="A110" t="s">
        <v>44</v>
      </c>
      <c r="E110" s="28" t="s">
        <v>1486</v>
      </c>
    </row>
    <row r="111" spans="1:16" ht="12.75">
      <c r="A111" s="19" t="s">
        <v>35</v>
      </c>
      <c r="B111" s="23" t="s">
        <v>198</v>
      </c>
      <c r="C111" s="23" t="s">
        <v>1484</v>
      </c>
      <c r="D111" s="19" t="s">
        <v>1440</v>
      </c>
      <c r="E111" s="24" t="s">
        <v>1485</v>
      </c>
      <c r="F111" s="25" t="s">
        <v>142</v>
      </c>
      <c r="G111" s="26">
        <v>14</v>
      </c>
      <c r="H111" s="26">
        <v>0</v>
      </c>
      <c r="I111" s="26">
        <f>ROUND(ROUND(H111,2)*ROUND(G111,2),2)</f>
      </c>
      <c r="O111">
        <f>(I111*21)/100</f>
      </c>
      <c r="P111" t="s">
        <v>12</v>
      </c>
    </row>
    <row r="112" spans="1:5" ht="12.75">
      <c r="A112" s="27" t="s">
        <v>40</v>
      </c>
      <c r="E112" s="28" t="s">
        <v>1441</v>
      </c>
    </row>
    <row r="113" spans="1:5" ht="12.75">
      <c r="A113" s="29" t="s">
        <v>42</v>
      </c>
      <c r="E113" s="30" t="s">
        <v>37</v>
      </c>
    </row>
    <row r="114" spans="1:5" ht="102">
      <c r="A114" t="s">
        <v>44</v>
      </c>
      <c r="E114" s="28" t="s">
        <v>1486</v>
      </c>
    </row>
    <row r="115" spans="1:16" ht="12.75">
      <c r="A115" s="19" t="s">
        <v>35</v>
      </c>
      <c r="B115" s="23" t="s">
        <v>202</v>
      </c>
      <c r="C115" s="23" t="s">
        <v>1487</v>
      </c>
      <c r="D115" s="19" t="s">
        <v>1436</v>
      </c>
      <c r="E115" s="24" t="s">
        <v>1488</v>
      </c>
      <c r="F115" s="25" t="s">
        <v>142</v>
      </c>
      <c r="G115" s="26">
        <v>17</v>
      </c>
      <c r="H115" s="26">
        <v>0</v>
      </c>
      <c r="I115" s="26">
        <f>ROUND(ROUND(H115,2)*ROUND(G115,2),2)</f>
      </c>
      <c r="O115">
        <f>(I115*21)/100</f>
      </c>
      <c r="P115" t="s">
        <v>12</v>
      </c>
    </row>
    <row r="116" spans="1:5" ht="12.75">
      <c r="A116" s="27" t="s">
        <v>40</v>
      </c>
      <c r="E116" s="28" t="s">
        <v>1443</v>
      </c>
    </row>
    <row r="117" spans="1:5" ht="12.75">
      <c r="A117" s="29" t="s">
        <v>42</v>
      </c>
      <c r="E117" s="30" t="s">
        <v>37</v>
      </c>
    </row>
    <row r="118" spans="1:5" ht="102">
      <c r="A118" t="s">
        <v>44</v>
      </c>
      <c r="E118" s="28" t="s">
        <v>1489</v>
      </c>
    </row>
    <row r="119" spans="1:16" ht="12.75">
      <c r="A119" s="19" t="s">
        <v>35</v>
      </c>
      <c r="B119" s="23" t="s">
        <v>204</v>
      </c>
      <c r="C119" s="23" t="s">
        <v>1487</v>
      </c>
      <c r="D119" s="19" t="s">
        <v>1440</v>
      </c>
      <c r="E119" s="24" t="s">
        <v>1488</v>
      </c>
      <c r="F119" s="25" t="s">
        <v>142</v>
      </c>
      <c r="G119" s="26">
        <v>29</v>
      </c>
      <c r="H119" s="26">
        <v>0</v>
      </c>
      <c r="I119" s="26">
        <f>ROUND(ROUND(H119,2)*ROUND(G119,2),2)</f>
      </c>
      <c r="O119">
        <f>(I119*21)/100</f>
      </c>
      <c r="P119" t="s">
        <v>12</v>
      </c>
    </row>
    <row r="120" spans="1:5" ht="12.75">
      <c r="A120" s="27" t="s">
        <v>40</v>
      </c>
      <c r="E120" s="28" t="s">
        <v>1441</v>
      </c>
    </row>
    <row r="121" spans="1:5" ht="12.75">
      <c r="A121" s="29" t="s">
        <v>42</v>
      </c>
      <c r="E121" s="30" t="s">
        <v>37</v>
      </c>
    </row>
    <row r="122" spans="1:5" ht="102">
      <c r="A122" t="s">
        <v>44</v>
      </c>
      <c r="E122" s="28" t="s">
        <v>1489</v>
      </c>
    </row>
    <row r="123" spans="1:16" ht="12.75">
      <c r="A123" s="19" t="s">
        <v>35</v>
      </c>
      <c r="B123" s="23" t="s">
        <v>209</v>
      </c>
      <c r="C123" s="23" t="s">
        <v>1490</v>
      </c>
      <c r="D123" s="19" t="s">
        <v>1436</v>
      </c>
      <c r="E123" s="24" t="s">
        <v>1491</v>
      </c>
      <c r="F123" s="25" t="s">
        <v>192</v>
      </c>
      <c r="G123" s="26">
        <v>198</v>
      </c>
      <c r="H123" s="26">
        <v>0</v>
      </c>
      <c r="I123" s="26">
        <f>ROUND(ROUND(H123,2)*ROUND(G123,2),2)</f>
      </c>
      <c r="O123">
        <f>(I123*21)/100</f>
      </c>
      <c r="P123" t="s">
        <v>12</v>
      </c>
    </row>
    <row r="124" spans="1:5" ht="25.5">
      <c r="A124" s="27" t="s">
        <v>40</v>
      </c>
      <c r="E124" s="28" t="s">
        <v>1492</v>
      </c>
    </row>
    <row r="125" spans="1:5" ht="12.75">
      <c r="A125" s="29" t="s">
        <v>42</v>
      </c>
      <c r="E125" s="30" t="s">
        <v>37</v>
      </c>
    </row>
    <row r="126" spans="1:5" ht="89.25">
      <c r="A126" t="s">
        <v>44</v>
      </c>
      <c r="E126" s="28" t="s">
        <v>1493</v>
      </c>
    </row>
    <row r="127" spans="1:16" ht="12.75">
      <c r="A127" s="19" t="s">
        <v>35</v>
      </c>
      <c r="B127" s="23" t="s">
        <v>212</v>
      </c>
      <c r="C127" s="23" t="s">
        <v>1490</v>
      </c>
      <c r="D127" s="19" t="s">
        <v>1440</v>
      </c>
      <c r="E127" s="24" t="s">
        <v>1491</v>
      </c>
      <c r="F127" s="25" t="s">
        <v>192</v>
      </c>
      <c r="G127" s="26">
        <v>247</v>
      </c>
      <c r="H127" s="26">
        <v>0</v>
      </c>
      <c r="I127" s="26">
        <f>ROUND(ROUND(H127,2)*ROUND(G127,2),2)</f>
      </c>
      <c r="O127">
        <f>(I127*21)/100</f>
      </c>
      <c r="P127" t="s">
        <v>12</v>
      </c>
    </row>
    <row r="128" spans="1:5" ht="25.5">
      <c r="A128" s="27" t="s">
        <v>40</v>
      </c>
      <c r="E128" s="28" t="s">
        <v>1494</v>
      </c>
    </row>
    <row r="129" spans="1:5" ht="12.75">
      <c r="A129" s="29" t="s">
        <v>42</v>
      </c>
      <c r="E129" s="30" t="s">
        <v>37</v>
      </c>
    </row>
    <row r="130" spans="1:5" ht="89.25">
      <c r="A130" t="s">
        <v>44</v>
      </c>
      <c r="E130" s="28" t="s">
        <v>1493</v>
      </c>
    </row>
    <row r="131" spans="1:16" ht="12.75">
      <c r="A131" s="19" t="s">
        <v>35</v>
      </c>
      <c r="B131" s="23" t="s">
        <v>217</v>
      </c>
      <c r="C131" s="23" t="s">
        <v>1490</v>
      </c>
      <c r="D131" s="19" t="s">
        <v>1495</v>
      </c>
      <c r="E131" s="24" t="s">
        <v>1491</v>
      </c>
      <c r="F131" s="25" t="s">
        <v>192</v>
      </c>
      <c r="G131" s="26">
        <v>360</v>
      </c>
      <c r="H131" s="26">
        <v>0</v>
      </c>
      <c r="I131" s="26">
        <f>ROUND(ROUND(H131,2)*ROUND(G131,2),2)</f>
      </c>
      <c r="O131">
        <f>(I131*21)/100</f>
      </c>
      <c r="P131" t="s">
        <v>12</v>
      </c>
    </row>
    <row r="132" spans="1:5" ht="25.5">
      <c r="A132" s="27" t="s">
        <v>40</v>
      </c>
      <c r="E132" s="28" t="s">
        <v>1496</v>
      </c>
    </row>
    <row r="133" spans="1:5" ht="12.75">
      <c r="A133" s="29" t="s">
        <v>42</v>
      </c>
      <c r="E133" s="30" t="s">
        <v>37</v>
      </c>
    </row>
    <row r="134" spans="1:5" ht="89.25">
      <c r="A134" t="s">
        <v>44</v>
      </c>
      <c r="E134" s="28" t="s">
        <v>1493</v>
      </c>
    </row>
    <row r="135" spans="1:16" ht="12.75">
      <c r="A135" s="19" t="s">
        <v>35</v>
      </c>
      <c r="B135" s="23" t="s">
        <v>219</v>
      </c>
      <c r="C135" s="23" t="s">
        <v>1497</v>
      </c>
      <c r="D135" s="19" t="s">
        <v>1436</v>
      </c>
      <c r="E135" s="24" t="s">
        <v>1498</v>
      </c>
      <c r="F135" s="25" t="s">
        <v>192</v>
      </c>
      <c r="G135" s="26">
        <v>315</v>
      </c>
      <c r="H135" s="26">
        <v>0</v>
      </c>
      <c r="I135" s="26">
        <f>ROUND(ROUND(H135,2)*ROUND(G135,2),2)</f>
      </c>
      <c r="O135">
        <f>(I135*21)/100</f>
      </c>
      <c r="P135" t="s">
        <v>12</v>
      </c>
    </row>
    <row r="136" spans="1:5" ht="25.5">
      <c r="A136" s="27" t="s">
        <v>40</v>
      </c>
      <c r="E136" s="28" t="s">
        <v>1499</v>
      </c>
    </row>
    <row r="137" spans="1:5" ht="12.75">
      <c r="A137" s="29" t="s">
        <v>42</v>
      </c>
      <c r="E137" s="30" t="s">
        <v>37</v>
      </c>
    </row>
    <row r="138" spans="1:5" ht="89.25">
      <c r="A138" t="s">
        <v>44</v>
      </c>
      <c r="E138" s="28" t="s">
        <v>1493</v>
      </c>
    </row>
    <row r="139" spans="1:16" ht="12.75">
      <c r="A139" s="19" t="s">
        <v>35</v>
      </c>
      <c r="B139" s="23" t="s">
        <v>222</v>
      </c>
      <c r="C139" s="23" t="s">
        <v>1497</v>
      </c>
      <c r="D139" s="19" t="s">
        <v>1440</v>
      </c>
      <c r="E139" s="24" t="s">
        <v>1498</v>
      </c>
      <c r="F139" s="25" t="s">
        <v>192</v>
      </c>
      <c r="G139" s="26">
        <v>1155</v>
      </c>
      <c r="H139" s="26">
        <v>0</v>
      </c>
      <c r="I139" s="26">
        <f>ROUND(ROUND(H139,2)*ROUND(G139,2),2)</f>
      </c>
      <c r="O139">
        <f>(I139*21)/100</f>
      </c>
      <c r="P139" t="s">
        <v>12</v>
      </c>
    </row>
    <row r="140" spans="1:5" ht="25.5">
      <c r="A140" s="27" t="s">
        <v>40</v>
      </c>
      <c r="E140" s="28" t="s">
        <v>1500</v>
      </c>
    </row>
    <row r="141" spans="1:5" ht="12.75">
      <c r="A141" s="29" t="s">
        <v>42</v>
      </c>
      <c r="E141" s="30" t="s">
        <v>37</v>
      </c>
    </row>
    <row r="142" spans="1:5" ht="89.25">
      <c r="A142" t="s">
        <v>44</v>
      </c>
      <c r="E142" s="28" t="s">
        <v>1493</v>
      </c>
    </row>
    <row r="143" spans="1:16" ht="25.5">
      <c r="A143" s="19" t="s">
        <v>35</v>
      </c>
      <c r="B143" s="23" t="s">
        <v>228</v>
      </c>
      <c r="C143" s="23" t="s">
        <v>1501</v>
      </c>
      <c r="D143" s="19" t="s">
        <v>37</v>
      </c>
      <c r="E143" s="24" t="s">
        <v>1502</v>
      </c>
      <c r="F143" s="25" t="s">
        <v>142</v>
      </c>
      <c r="G143" s="26">
        <v>22</v>
      </c>
      <c r="H143" s="26">
        <v>0</v>
      </c>
      <c r="I143" s="26">
        <f>ROUND(ROUND(H143,2)*ROUND(G143,2),2)</f>
      </c>
      <c r="O143">
        <f>(I143*21)/100</f>
      </c>
      <c r="P143" t="s">
        <v>12</v>
      </c>
    </row>
    <row r="144" spans="1:5" ht="12.75">
      <c r="A144" s="27" t="s">
        <v>40</v>
      </c>
      <c r="E144" s="28" t="s">
        <v>37</v>
      </c>
    </row>
    <row r="145" spans="1:5" ht="12.75">
      <c r="A145" s="29" t="s">
        <v>42</v>
      </c>
      <c r="E145" s="30" t="s">
        <v>37</v>
      </c>
    </row>
    <row r="146" spans="1:5" ht="102">
      <c r="A146" t="s">
        <v>44</v>
      </c>
      <c r="E146" s="28" t="s">
        <v>1503</v>
      </c>
    </row>
    <row r="147" spans="1:16" ht="25.5">
      <c r="A147" s="19" t="s">
        <v>35</v>
      </c>
      <c r="B147" s="23" t="s">
        <v>231</v>
      </c>
      <c r="C147" s="23" t="s">
        <v>1504</v>
      </c>
      <c r="D147" s="19" t="s">
        <v>37</v>
      </c>
      <c r="E147" s="24" t="s">
        <v>1505</v>
      </c>
      <c r="F147" s="25" t="s">
        <v>142</v>
      </c>
      <c r="G147" s="26">
        <v>98</v>
      </c>
      <c r="H147" s="26">
        <v>0</v>
      </c>
      <c r="I147" s="26">
        <f>ROUND(ROUND(H147,2)*ROUND(G147,2),2)</f>
      </c>
      <c r="O147">
        <f>(I147*21)/100</f>
      </c>
      <c r="P147" t="s">
        <v>12</v>
      </c>
    </row>
    <row r="148" spans="1:5" ht="12.75">
      <c r="A148" s="27" t="s">
        <v>40</v>
      </c>
      <c r="E148" s="28" t="s">
        <v>37</v>
      </c>
    </row>
    <row r="149" spans="1:5" ht="12.75">
      <c r="A149" s="29" t="s">
        <v>42</v>
      </c>
      <c r="E149" s="30" t="s">
        <v>37</v>
      </c>
    </row>
    <row r="150" spans="1:5" ht="102">
      <c r="A150" t="s">
        <v>44</v>
      </c>
      <c r="E150" s="28" t="s">
        <v>1503</v>
      </c>
    </row>
    <row r="151" spans="1:16" ht="25.5">
      <c r="A151" s="19" t="s">
        <v>35</v>
      </c>
      <c r="B151" s="23" t="s">
        <v>235</v>
      </c>
      <c r="C151" s="23" t="s">
        <v>1506</v>
      </c>
      <c r="D151" s="19" t="s">
        <v>37</v>
      </c>
      <c r="E151" s="24" t="s">
        <v>1507</v>
      </c>
      <c r="F151" s="25" t="s">
        <v>142</v>
      </c>
      <c r="G151" s="26">
        <v>2</v>
      </c>
      <c r="H151" s="26">
        <v>0</v>
      </c>
      <c r="I151" s="26">
        <f>ROUND(ROUND(H151,2)*ROUND(G151,2),2)</f>
      </c>
      <c r="O151">
        <f>(I151*21)/100</f>
      </c>
      <c r="P151" t="s">
        <v>12</v>
      </c>
    </row>
    <row r="152" spans="1:5" ht="25.5">
      <c r="A152" s="27" t="s">
        <v>40</v>
      </c>
      <c r="E152" s="28" t="s">
        <v>1508</v>
      </c>
    </row>
    <row r="153" spans="1:5" ht="12.75">
      <c r="A153" s="29" t="s">
        <v>42</v>
      </c>
      <c r="E153" s="30" t="s">
        <v>37</v>
      </c>
    </row>
    <row r="154" spans="1:5" ht="102">
      <c r="A154" t="s">
        <v>44</v>
      </c>
      <c r="E154" s="28" t="s">
        <v>1503</v>
      </c>
    </row>
    <row r="155" spans="1:16" ht="12.75">
      <c r="A155" s="19" t="s">
        <v>35</v>
      </c>
      <c r="B155" s="23" t="s">
        <v>237</v>
      </c>
      <c r="C155" s="23" t="s">
        <v>1509</v>
      </c>
      <c r="D155" s="19" t="s">
        <v>1436</v>
      </c>
      <c r="E155" s="24" t="s">
        <v>1510</v>
      </c>
      <c r="F155" s="25" t="s">
        <v>192</v>
      </c>
      <c r="G155" s="26">
        <v>315</v>
      </c>
      <c r="H155" s="26">
        <v>0</v>
      </c>
      <c r="I155" s="26">
        <f>ROUND(ROUND(H155,2)*ROUND(G155,2),2)</f>
      </c>
      <c r="O155">
        <f>(I155*21)/100</f>
      </c>
      <c r="P155" t="s">
        <v>12</v>
      </c>
    </row>
    <row r="156" spans="1:5" ht="12.75">
      <c r="A156" s="27" t="s">
        <v>40</v>
      </c>
      <c r="E156" s="28" t="s">
        <v>1443</v>
      </c>
    </row>
    <row r="157" spans="1:5" ht="12.75">
      <c r="A157" s="29" t="s">
        <v>42</v>
      </c>
      <c r="E157" s="30" t="s">
        <v>37</v>
      </c>
    </row>
    <row r="158" spans="1:5" ht="76.5">
      <c r="A158" t="s">
        <v>44</v>
      </c>
      <c r="E158" s="28" t="s">
        <v>1511</v>
      </c>
    </row>
    <row r="159" spans="1:16" ht="12.75">
      <c r="A159" s="19" t="s">
        <v>35</v>
      </c>
      <c r="B159" s="23" t="s">
        <v>243</v>
      </c>
      <c r="C159" s="23" t="s">
        <v>1509</v>
      </c>
      <c r="D159" s="19" t="s">
        <v>1440</v>
      </c>
      <c r="E159" s="24" t="s">
        <v>1510</v>
      </c>
      <c r="F159" s="25" t="s">
        <v>192</v>
      </c>
      <c r="G159" s="26">
        <v>1555</v>
      </c>
      <c r="H159" s="26">
        <v>0</v>
      </c>
      <c r="I159" s="26">
        <f>ROUND(ROUND(H159,2)*ROUND(G159,2),2)</f>
      </c>
      <c r="O159">
        <f>(I159*21)/100</f>
      </c>
      <c r="P159" t="s">
        <v>12</v>
      </c>
    </row>
    <row r="160" spans="1:5" ht="12.75">
      <c r="A160" s="27" t="s">
        <v>40</v>
      </c>
      <c r="E160" s="28" t="s">
        <v>1441</v>
      </c>
    </row>
    <row r="161" spans="1:5" ht="12.75">
      <c r="A161" s="29" t="s">
        <v>42</v>
      </c>
      <c r="E161" s="30" t="s">
        <v>37</v>
      </c>
    </row>
    <row r="162" spans="1:5" ht="76.5">
      <c r="A162" t="s">
        <v>44</v>
      </c>
      <c r="E162" s="28" t="s">
        <v>1511</v>
      </c>
    </row>
    <row r="163" spans="1:16" ht="12.75">
      <c r="A163" s="19" t="s">
        <v>35</v>
      </c>
      <c r="B163" s="23" t="s">
        <v>249</v>
      </c>
      <c r="C163" s="23" t="s">
        <v>1512</v>
      </c>
      <c r="D163" s="19" t="s">
        <v>37</v>
      </c>
      <c r="E163" s="24" t="s">
        <v>1513</v>
      </c>
      <c r="F163" s="25" t="s">
        <v>142</v>
      </c>
      <c r="G163" s="26">
        <v>95</v>
      </c>
      <c r="H163" s="26">
        <v>0</v>
      </c>
      <c r="I163" s="26">
        <f>ROUND(ROUND(H163,2)*ROUND(G163,2),2)</f>
      </c>
      <c r="O163">
        <f>(I163*21)/100</f>
      </c>
      <c r="P163" t="s">
        <v>12</v>
      </c>
    </row>
    <row r="164" spans="1:5" ht="12.75">
      <c r="A164" s="27" t="s">
        <v>40</v>
      </c>
      <c r="E164" s="28" t="s">
        <v>37</v>
      </c>
    </row>
    <row r="165" spans="1:5" ht="12.75">
      <c r="A165" s="29" t="s">
        <v>42</v>
      </c>
      <c r="E165" s="30" t="s">
        <v>37</v>
      </c>
    </row>
    <row r="166" spans="1:5" ht="89.25">
      <c r="A166" t="s">
        <v>44</v>
      </c>
      <c r="E166" s="28" t="s">
        <v>1514</v>
      </c>
    </row>
    <row r="167" spans="1:16" ht="12.75">
      <c r="A167" s="19" t="s">
        <v>35</v>
      </c>
      <c r="B167" s="23" t="s">
        <v>255</v>
      </c>
      <c r="C167" s="23" t="s">
        <v>1515</v>
      </c>
      <c r="D167" s="19" t="s">
        <v>37</v>
      </c>
      <c r="E167" s="24" t="s">
        <v>1516</v>
      </c>
      <c r="F167" s="25" t="s">
        <v>142</v>
      </c>
      <c r="G167" s="26">
        <v>12</v>
      </c>
      <c r="H167" s="26">
        <v>0</v>
      </c>
      <c r="I167" s="26">
        <f>ROUND(ROUND(H167,2)*ROUND(G167,2),2)</f>
      </c>
      <c r="O167">
        <f>(I167*21)/100</f>
      </c>
      <c r="P167" t="s">
        <v>12</v>
      </c>
    </row>
    <row r="168" spans="1:5" ht="25.5">
      <c r="A168" s="27" t="s">
        <v>40</v>
      </c>
      <c r="E168" s="28" t="s">
        <v>1517</v>
      </c>
    </row>
    <row r="169" spans="1:5" ht="12.75">
      <c r="A169" s="29" t="s">
        <v>42</v>
      </c>
      <c r="E169" s="30" t="s">
        <v>37</v>
      </c>
    </row>
    <row r="170" spans="1:5" ht="114.75">
      <c r="A170" t="s">
        <v>44</v>
      </c>
      <c r="E170" s="28" t="s">
        <v>1518</v>
      </c>
    </row>
    <row r="171" spans="1:16" ht="25.5">
      <c r="A171" s="19" t="s">
        <v>35</v>
      </c>
      <c r="B171" s="23" t="s">
        <v>447</v>
      </c>
      <c r="C171" s="23" t="s">
        <v>1519</v>
      </c>
      <c r="D171" s="19" t="s">
        <v>1436</v>
      </c>
      <c r="E171" s="24" t="s">
        <v>1520</v>
      </c>
      <c r="F171" s="25" t="s">
        <v>142</v>
      </c>
      <c r="G171" s="26">
        <v>5</v>
      </c>
      <c r="H171" s="26">
        <v>0</v>
      </c>
      <c r="I171" s="26">
        <f>ROUND(ROUND(H171,2)*ROUND(G171,2),2)</f>
      </c>
      <c r="O171">
        <f>(I171*21)/100</f>
      </c>
      <c r="P171" t="s">
        <v>12</v>
      </c>
    </row>
    <row r="172" spans="1:5" ht="25.5">
      <c r="A172" s="27" t="s">
        <v>40</v>
      </c>
      <c r="E172" s="28" t="s">
        <v>1521</v>
      </c>
    </row>
    <row r="173" spans="1:5" ht="12.75">
      <c r="A173" s="29" t="s">
        <v>42</v>
      </c>
      <c r="E173" s="30" t="s">
        <v>37</v>
      </c>
    </row>
    <row r="174" spans="1:5" ht="114.75">
      <c r="A174" t="s">
        <v>44</v>
      </c>
      <c r="E174" s="28" t="s">
        <v>1518</v>
      </c>
    </row>
    <row r="175" spans="1:16" ht="25.5">
      <c r="A175" s="19" t="s">
        <v>35</v>
      </c>
      <c r="B175" s="23" t="s">
        <v>452</v>
      </c>
      <c r="C175" s="23" t="s">
        <v>1519</v>
      </c>
      <c r="D175" s="19" t="s">
        <v>1440</v>
      </c>
      <c r="E175" s="24" t="s">
        <v>1520</v>
      </c>
      <c r="F175" s="25" t="s">
        <v>142</v>
      </c>
      <c r="G175" s="26">
        <v>21</v>
      </c>
      <c r="H175" s="26">
        <v>0</v>
      </c>
      <c r="I175" s="26">
        <f>ROUND(ROUND(H175,2)*ROUND(G175,2),2)</f>
      </c>
      <c r="O175">
        <f>(I175*21)/100</f>
      </c>
      <c r="P175" t="s">
        <v>12</v>
      </c>
    </row>
    <row r="176" spans="1:5" ht="25.5">
      <c r="A176" s="27" t="s">
        <v>40</v>
      </c>
      <c r="E176" s="28" t="s">
        <v>1522</v>
      </c>
    </row>
    <row r="177" spans="1:5" ht="12.75">
      <c r="A177" s="29" t="s">
        <v>42</v>
      </c>
      <c r="E177" s="30" t="s">
        <v>37</v>
      </c>
    </row>
    <row r="178" spans="1:5" ht="114.75">
      <c r="A178" t="s">
        <v>44</v>
      </c>
      <c r="E178" s="28" t="s">
        <v>1518</v>
      </c>
    </row>
    <row r="179" spans="1:16" ht="25.5">
      <c r="A179" s="19" t="s">
        <v>35</v>
      </c>
      <c r="B179" s="23" t="s">
        <v>458</v>
      </c>
      <c r="C179" s="23" t="s">
        <v>1519</v>
      </c>
      <c r="D179" s="19" t="s">
        <v>1495</v>
      </c>
      <c r="E179" s="24" t="s">
        <v>1520</v>
      </c>
      <c r="F179" s="25" t="s">
        <v>142</v>
      </c>
      <c r="G179" s="26">
        <v>8</v>
      </c>
      <c r="H179" s="26">
        <v>0</v>
      </c>
      <c r="I179" s="26">
        <f>ROUND(ROUND(H179,2)*ROUND(G179,2),2)</f>
      </c>
      <c r="O179">
        <f>(I179*21)/100</f>
      </c>
      <c r="P179" t="s">
        <v>12</v>
      </c>
    </row>
    <row r="180" spans="1:5" ht="25.5">
      <c r="A180" s="27" t="s">
        <v>40</v>
      </c>
      <c r="E180" s="28" t="s">
        <v>1523</v>
      </c>
    </row>
    <row r="181" spans="1:5" ht="12.75">
      <c r="A181" s="29" t="s">
        <v>42</v>
      </c>
      <c r="E181" s="30" t="s">
        <v>37</v>
      </c>
    </row>
    <row r="182" spans="1:5" ht="114.75">
      <c r="A182" t="s">
        <v>44</v>
      </c>
      <c r="E182" s="28" t="s">
        <v>1518</v>
      </c>
    </row>
    <row r="183" spans="1:16" ht="12.75">
      <c r="A183" s="19" t="s">
        <v>35</v>
      </c>
      <c r="B183" s="23" t="s">
        <v>464</v>
      </c>
      <c r="C183" s="23" t="s">
        <v>1524</v>
      </c>
      <c r="D183" s="19" t="s">
        <v>1436</v>
      </c>
      <c r="E183" s="24" t="s">
        <v>1525</v>
      </c>
      <c r="F183" s="25" t="s">
        <v>142</v>
      </c>
      <c r="G183" s="26">
        <v>17</v>
      </c>
      <c r="H183" s="26">
        <v>0</v>
      </c>
      <c r="I183" s="26">
        <f>ROUND(ROUND(H183,2)*ROUND(G183,2),2)</f>
      </c>
      <c r="O183">
        <f>(I183*21)/100</f>
      </c>
      <c r="P183" t="s">
        <v>12</v>
      </c>
    </row>
    <row r="184" spans="1:5" ht="25.5">
      <c r="A184" s="27" t="s">
        <v>40</v>
      </c>
      <c r="E184" s="28" t="s">
        <v>1526</v>
      </c>
    </row>
    <row r="185" spans="1:5" ht="12.75">
      <c r="A185" s="29" t="s">
        <v>42</v>
      </c>
      <c r="E185" s="30" t="s">
        <v>37</v>
      </c>
    </row>
    <row r="186" spans="1:5" ht="89.25">
      <c r="A186" t="s">
        <v>44</v>
      </c>
      <c r="E186" s="28" t="s">
        <v>1527</v>
      </c>
    </row>
    <row r="187" spans="1:16" ht="12.75">
      <c r="A187" s="19" t="s">
        <v>35</v>
      </c>
      <c r="B187" s="23" t="s">
        <v>469</v>
      </c>
      <c r="C187" s="23" t="s">
        <v>1524</v>
      </c>
      <c r="D187" s="19" t="s">
        <v>1440</v>
      </c>
      <c r="E187" s="24" t="s">
        <v>1525</v>
      </c>
      <c r="F187" s="25" t="s">
        <v>142</v>
      </c>
      <c r="G187" s="26">
        <v>21</v>
      </c>
      <c r="H187" s="26">
        <v>0</v>
      </c>
      <c r="I187" s="26">
        <f>ROUND(ROUND(H187,2)*ROUND(G187,2),2)</f>
      </c>
      <c r="O187">
        <f>(I187*21)/100</f>
      </c>
      <c r="P187" t="s">
        <v>12</v>
      </c>
    </row>
    <row r="188" spans="1:5" ht="12.75">
      <c r="A188" s="27" t="s">
        <v>40</v>
      </c>
      <c r="E188" s="28" t="s">
        <v>1441</v>
      </c>
    </row>
    <row r="189" spans="1:5" ht="12.75">
      <c r="A189" s="29" t="s">
        <v>42</v>
      </c>
      <c r="E189" s="30" t="s">
        <v>37</v>
      </c>
    </row>
    <row r="190" spans="1:5" ht="89.25">
      <c r="A190" t="s">
        <v>44</v>
      </c>
      <c r="E190" s="28" t="s">
        <v>1527</v>
      </c>
    </row>
    <row r="191" spans="1:16" ht="25.5">
      <c r="A191" s="19" t="s">
        <v>35</v>
      </c>
      <c r="B191" s="23" t="s">
        <v>1037</v>
      </c>
      <c r="C191" s="23" t="s">
        <v>1528</v>
      </c>
      <c r="D191" s="19" t="s">
        <v>1436</v>
      </c>
      <c r="E191" s="24" t="s">
        <v>1529</v>
      </c>
      <c r="F191" s="25" t="s">
        <v>142</v>
      </c>
      <c r="G191" s="26">
        <v>5</v>
      </c>
      <c r="H191" s="26">
        <v>0</v>
      </c>
      <c r="I191" s="26">
        <f>ROUND(ROUND(H191,2)*ROUND(G191,2),2)</f>
      </c>
      <c r="O191">
        <f>(I191*21)/100</f>
      </c>
      <c r="P191" t="s">
        <v>12</v>
      </c>
    </row>
    <row r="192" spans="1:5" ht="25.5">
      <c r="A192" s="27" t="s">
        <v>40</v>
      </c>
      <c r="E192" s="28" t="s">
        <v>1530</v>
      </c>
    </row>
    <row r="193" spans="1:5" ht="12.75">
      <c r="A193" s="29" t="s">
        <v>42</v>
      </c>
      <c r="E193" s="30" t="s">
        <v>37</v>
      </c>
    </row>
    <row r="194" spans="1:5" ht="102">
      <c r="A194" t="s">
        <v>44</v>
      </c>
      <c r="E194" s="28" t="s">
        <v>1531</v>
      </c>
    </row>
    <row r="195" spans="1:16" ht="25.5">
      <c r="A195" s="19" t="s">
        <v>35</v>
      </c>
      <c r="B195" s="23" t="s">
        <v>1042</v>
      </c>
      <c r="C195" s="23" t="s">
        <v>1528</v>
      </c>
      <c r="D195" s="19" t="s">
        <v>1440</v>
      </c>
      <c r="E195" s="24" t="s">
        <v>1529</v>
      </c>
      <c r="F195" s="25" t="s">
        <v>142</v>
      </c>
      <c r="G195" s="26">
        <v>21</v>
      </c>
      <c r="H195" s="26">
        <v>0</v>
      </c>
      <c r="I195" s="26">
        <f>ROUND(ROUND(H195,2)*ROUND(G195,2),2)</f>
      </c>
      <c r="O195">
        <f>(I195*21)/100</f>
      </c>
      <c r="P195" t="s">
        <v>12</v>
      </c>
    </row>
    <row r="196" spans="1:5" ht="25.5">
      <c r="A196" s="27" t="s">
        <v>40</v>
      </c>
      <c r="E196" s="28" t="s">
        <v>1532</v>
      </c>
    </row>
    <row r="197" spans="1:5" ht="12.75">
      <c r="A197" s="29" t="s">
        <v>42</v>
      </c>
      <c r="E197" s="30" t="s">
        <v>37</v>
      </c>
    </row>
    <row r="198" spans="1:5" ht="102">
      <c r="A198" t="s">
        <v>44</v>
      </c>
      <c r="E198" s="28" t="s">
        <v>1531</v>
      </c>
    </row>
    <row r="199" spans="1:16" ht="25.5">
      <c r="A199" s="19" t="s">
        <v>35</v>
      </c>
      <c r="B199" s="23" t="s">
        <v>1046</v>
      </c>
      <c r="C199" s="23" t="s">
        <v>1533</v>
      </c>
      <c r="D199" s="19" t="s">
        <v>37</v>
      </c>
      <c r="E199" s="24" t="s">
        <v>1534</v>
      </c>
      <c r="F199" s="25" t="s">
        <v>142</v>
      </c>
      <c r="G199" s="26">
        <v>12</v>
      </c>
      <c r="H199" s="26">
        <v>0</v>
      </c>
      <c r="I199" s="26">
        <f>ROUND(ROUND(H199,2)*ROUND(G199,2),2)</f>
      </c>
      <c r="O199">
        <f>(I199*21)/100</f>
      </c>
      <c r="P199" t="s">
        <v>12</v>
      </c>
    </row>
    <row r="200" spans="1:5" ht="25.5">
      <c r="A200" s="27" t="s">
        <v>40</v>
      </c>
      <c r="E200" s="28" t="s">
        <v>1535</v>
      </c>
    </row>
    <row r="201" spans="1:5" ht="12.75">
      <c r="A201" s="29" t="s">
        <v>42</v>
      </c>
      <c r="E201" s="30" t="s">
        <v>37</v>
      </c>
    </row>
    <row r="202" spans="1:5" ht="102">
      <c r="A202" t="s">
        <v>44</v>
      </c>
      <c r="E202" s="28" t="s">
        <v>1531</v>
      </c>
    </row>
    <row r="203" spans="1:16" ht="12.75">
      <c r="A203" s="19" t="s">
        <v>35</v>
      </c>
      <c r="B203" s="23" t="s">
        <v>1051</v>
      </c>
      <c r="C203" s="23" t="s">
        <v>1536</v>
      </c>
      <c r="D203" s="19" t="s">
        <v>1436</v>
      </c>
      <c r="E203" s="24" t="s">
        <v>1537</v>
      </c>
      <c r="F203" s="25" t="s">
        <v>142</v>
      </c>
      <c r="G203" s="26">
        <v>5</v>
      </c>
      <c r="H203" s="26">
        <v>0</v>
      </c>
      <c r="I203" s="26">
        <f>ROUND(ROUND(H203,2)*ROUND(G203,2),2)</f>
      </c>
      <c r="O203">
        <f>(I203*21)/100</f>
      </c>
      <c r="P203" t="s">
        <v>12</v>
      </c>
    </row>
    <row r="204" spans="1:5" ht="38.25">
      <c r="A204" s="27" t="s">
        <v>40</v>
      </c>
      <c r="E204" s="28" t="s">
        <v>1538</v>
      </c>
    </row>
    <row r="205" spans="1:5" ht="12.75">
      <c r="A205" s="29" t="s">
        <v>42</v>
      </c>
      <c r="E205" s="30" t="s">
        <v>37</v>
      </c>
    </row>
    <row r="206" spans="1:5" ht="89.25">
      <c r="A206" t="s">
        <v>44</v>
      </c>
      <c r="E206" s="28" t="s">
        <v>1539</v>
      </c>
    </row>
    <row r="207" spans="1:16" ht="12.75">
      <c r="A207" s="19" t="s">
        <v>35</v>
      </c>
      <c r="B207" s="23" t="s">
        <v>1057</v>
      </c>
      <c r="C207" s="23" t="s">
        <v>1536</v>
      </c>
      <c r="D207" s="19" t="s">
        <v>1440</v>
      </c>
      <c r="E207" s="24" t="s">
        <v>1537</v>
      </c>
      <c r="F207" s="25" t="s">
        <v>142</v>
      </c>
      <c r="G207" s="26">
        <v>21</v>
      </c>
      <c r="H207" s="26">
        <v>0</v>
      </c>
      <c r="I207" s="26">
        <f>ROUND(ROUND(H207,2)*ROUND(G207,2),2)</f>
      </c>
      <c r="O207">
        <f>(I207*21)/100</f>
      </c>
      <c r="P207" t="s">
        <v>12</v>
      </c>
    </row>
    <row r="208" spans="1:5" ht="25.5">
      <c r="A208" s="27" t="s">
        <v>40</v>
      </c>
      <c r="E208" s="28" t="s">
        <v>1540</v>
      </c>
    </row>
    <row r="209" spans="1:5" ht="12.75">
      <c r="A209" s="29" t="s">
        <v>42</v>
      </c>
      <c r="E209" s="30" t="s">
        <v>37</v>
      </c>
    </row>
    <row r="210" spans="1:5" ht="89.25">
      <c r="A210" t="s">
        <v>44</v>
      </c>
      <c r="E210" s="28" t="s">
        <v>1539</v>
      </c>
    </row>
    <row r="211" spans="1:16" ht="12.75">
      <c r="A211" s="19" t="s">
        <v>35</v>
      </c>
      <c r="B211" s="23" t="s">
        <v>1062</v>
      </c>
      <c r="C211" s="23" t="s">
        <v>1536</v>
      </c>
      <c r="D211" s="19" t="s">
        <v>1495</v>
      </c>
      <c r="E211" s="24" t="s">
        <v>1537</v>
      </c>
      <c r="F211" s="25" t="s">
        <v>142</v>
      </c>
      <c r="G211" s="26">
        <v>2</v>
      </c>
      <c r="H211" s="26">
        <v>0</v>
      </c>
      <c r="I211" s="26">
        <f>ROUND(ROUND(H211,2)*ROUND(G211,2),2)</f>
      </c>
      <c r="O211">
        <f>(I211*21)/100</f>
      </c>
      <c r="P211" t="s">
        <v>12</v>
      </c>
    </row>
    <row r="212" spans="1:5" ht="25.5">
      <c r="A212" s="27" t="s">
        <v>40</v>
      </c>
      <c r="E212" s="28" t="s">
        <v>1541</v>
      </c>
    </row>
    <row r="213" spans="1:5" ht="12.75">
      <c r="A213" s="29" t="s">
        <v>42</v>
      </c>
      <c r="E213" s="30" t="s">
        <v>37</v>
      </c>
    </row>
    <row r="214" spans="1:5" ht="89.25">
      <c r="A214" t="s">
        <v>44</v>
      </c>
      <c r="E214" s="28" t="s">
        <v>1539</v>
      </c>
    </row>
    <row r="215" spans="1:16" ht="12.75">
      <c r="A215" s="19" t="s">
        <v>35</v>
      </c>
      <c r="B215" s="23" t="s">
        <v>1067</v>
      </c>
      <c r="C215" s="23" t="s">
        <v>1536</v>
      </c>
      <c r="D215" s="19" t="s">
        <v>1542</v>
      </c>
      <c r="E215" s="24" t="s">
        <v>1537</v>
      </c>
      <c r="F215" s="25" t="s">
        <v>142</v>
      </c>
      <c r="G215" s="26">
        <v>10</v>
      </c>
      <c r="H215" s="26">
        <v>0</v>
      </c>
      <c r="I215" s="26">
        <f>ROUND(ROUND(H215,2)*ROUND(G215,2),2)</f>
      </c>
      <c r="O215">
        <f>(I215*21)/100</f>
      </c>
      <c r="P215" t="s">
        <v>12</v>
      </c>
    </row>
    <row r="216" spans="1:5" ht="12.75">
      <c r="A216" s="27" t="s">
        <v>40</v>
      </c>
      <c r="E216" s="28" t="s">
        <v>1543</v>
      </c>
    </row>
    <row r="217" spans="1:5" ht="12.75">
      <c r="A217" s="29" t="s">
        <v>42</v>
      </c>
      <c r="E217" s="30" t="s">
        <v>37</v>
      </c>
    </row>
    <row r="218" spans="1:5" ht="89.25">
      <c r="A218" t="s">
        <v>44</v>
      </c>
      <c r="E218" s="28" t="s">
        <v>1539</v>
      </c>
    </row>
    <row r="219" spans="1:16" ht="25.5">
      <c r="A219" s="19" t="s">
        <v>35</v>
      </c>
      <c r="B219" s="23" t="s">
        <v>1073</v>
      </c>
      <c r="C219" s="23" t="s">
        <v>1544</v>
      </c>
      <c r="D219" s="19" t="s">
        <v>37</v>
      </c>
      <c r="E219" s="24" t="s">
        <v>1545</v>
      </c>
      <c r="F219" s="25" t="s">
        <v>142</v>
      </c>
      <c r="G219" s="26">
        <v>2</v>
      </c>
      <c r="H219" s="26">
        <v>0</v>
      </c>
      <c r="I219" s="26">
        <f>ROUND(ROUND(H219,2)*ROUND(G219,2),2)</f>
      </c>
      <c r="O219">
        <f>(I219*21)/100</f>
      </c>
      <c r="P219" t="s">
        <v>12</v>
      </c>
    </row>
    <row r="220" spans="1:5" ht="12.75">
      <c r="A220" s="27" t="s">
        <v>40</v>
      </c>
      <c r="E220" s="28" t="s">
        <v>1441</v>
      </c>
    </row>
    <row r="221" spans="1:5" ht="12.75">
      <c r="A221" s="29" t="s">
        <v>42</v>
      </c>
      <c r="E221" s="30" t="s">
        <v>37</v>
      </c>
    </row>
    <row r="222" spans="1:5" ht="89.25">
      <c r="A222" t="s">
        <v>44</v>
      </c>
      <c r="E222" s="28" t="s">
        <v>1546</v>
      </c>
    </row>
    <row r="223" spans="1:16" ht="12.75">
      <c r="A223" s="19" t="s">
        <v>35</v>
      </c>
      <c r="B223" s="23" t="s">
        <v>1080</v>
      </c>
      <c r="C223" s="23" t="s">
        <v>1547</v>
      </c>
      <c r="D223" s="19" t="s">
        <v>37</v>
      </c>
      <c r="E223" s="24" t="s">
        <v>1548</v>
      </c>
      <c r="F223" s="25" t="s">
        <v>142</v>
      </c>
      <c r="G223" s="26">
        <v>8</v>
      </c>
      <c r="H223" s="26">
        <v>0</v>
      </c>
      <c r="I223" s="26">
        <f>ROUND(ROUND(H223,2)*ROUND(G223,2),2)</f>
      </c>
      <c r="O223">
        <f>(I223*21)/100</f>
      </c>
      <c r="P223" t="s">
        <v>12</v>
      </c>
    </row>
    <row r="224" spans="1:5" ht="12.75">
      <c r="A224" s="27" t="s">
        <v>40</v>
      </c>
      <c r="E224" s="28" t="s">
        <v>1441</v>
      </c>
    </row>
    <row r="225" spans="1:5" ht="12.75">
      <c r="A225" s="29" t="s">
        <v>42</v>
      </c>
      <c r="E225" s="30" t="s">
        <v>37</v>
      </c>
    </row>
    <row r="226" spans="1:5" ht="114.75">
      <c r="A226" t="s">
        <v>44</v>
      </c>
      <c r="E226" s="28" t="s">
        <v>1549</v>
      </c>
    </row>
    <row r="227" spans="1:16" ht="12.75">
      <c r="A227" s="19" t="s">
        <v>35</v>
      </c>
      <c r="B227" s="23" t="s">
        <v>1085</v>
      </c>
      <c r="C227" s="23" t="s">
        <v>1550</v>
      </c>
      <c r="D227" s="19" t="s">
        <v>37</v>
      </c>
      <c r="E227" s="24" t="s">
        <v>1551</v>
      </c>
      <c r="F227" s="25" t="s">
        <v>142</v>
      </c>
      <c r="G227" s="26">
        <v>6</v>
      </c>
      <c r="H227" s="26">
        <v>0</v>
      </c>
      <c r="I227" s="26">
        <f>ROUND(ROUND(H227,2)*ROUND(G227,2),2)</f>
      </c>
      <c r="O227">
        <f>(I227*21)/100</f>
      </c>
      <c r="P227" t="s">
        <v>12</v>
      </c>
    </row>
    <row r="228" spans="1:5" ht="25.5">
      <c r="A228" s="27" t="s">
        <v>40</v>
      </c>
      <c r="E228" s="28" t="s">
        <v>1552</v>
      </c>
    </row>
    <row r="229" spans="1:5" ht="12.75">
      <c r="A229" s="29" t="s">
        <v>42</v>
      </c>
      <c r="E229" s="30" t="s">
        <v>37</v>
      </c>
    </row>
    <row r="230" spans="1:5" ht="89.25">
      <c r="A230" t="s">
        <v>44</v>
      </c>
      <c r="E230" s="28" t="s">
        <v>1527</v>
      </c>
    </row>
    <row r="231" spans="1:18" ht="12.75" customHeight="1">
      <c r="A231" s="5" t="s">
        <v>33</v>
      </c>
      <c r="B231" s="5"/>
      <c r="C231" s="33" t="s">
        <v>73</v>
      </c>
      <c r="D231" s="5"/>
      <c r="E231" s="21" t="s">
        <v>394</v>
      </c>
      <c r="F231" s="5"/>
      <c r="G231" s="5"/>
      <c r="H231" s="5"/>
      <c r="I231" s="34">
        <f>0+Q231</f>
      </c>
      <c r="O231">
        <f>0+R231</f>
      </c>
      <c r="Q231">
        <f>0+I232+I236+I240+I244</f>
      </c>
      <c r="R231">
        <f>0+O232+O236+O240+O244</f>
      </c>
    </row>
    <row r="232" spans="1:16" ht="12.75">
      <c r="A232" s="19" t="s">
        <v>35</v>
      </c>
      <c r="B232" s="23" t="s">
        <v>1091</v>
      </c>
      <c r="C232" s="23" t="s">
        <v>1553</v>
      </c>
      <c r="D232" s="19" t="s">
        <v>1436</v>
      </c>
      <c r="E232" s="24" t="s">
        <v>1554</v>
      </c>
      <c r="F232" s="25" t="s">
        <v>39</v>
      </c>
      <c r="G232" s="26">
        <v>2.35</v>
      </c>
      <c r="H232" s="26">
        <v>0</v>
      </c>
      <c r="I232" s="26">
        <f>ROUND(ROUND(H232,2)*ROUND(G232,2),2)</f>
      </c>
      <c r="O232">
        <f>(I232*21)/100</f>
      </c>
      <c r="P232" t="s">
        <v>12</v>
      </c>
    </row>
    <row r="233" spans="1:5" ht="12.75">
      <c r="A233" s="27" t="s">
        <v>40</v>
      </c>
      <c r="E233" s="28" t="s">
        <v>1443</v>
      </c>
    </row>
    <row r="234" spans="1:5" ht="12.75">
      <c r="A234" s="29" t="s">
        <v>42</v>
      </c>
      <c r="E234" s="30" t="s">
        <v>1555</v>
      </c>
    </row>
    <row r="235" spans="1:5" ht="369.75">
      <c r="A235" t="s">
        <v>44</v>
      </c>
      <c r="E235" s="28" t="s">
        <v>960</v>
      </c>
    </row>
    <row r="236" spans="1:16" ht="12.75">
      <c r="A236" s="19" t="s">
        <v>35</v>
      </c>
      <c r="B236" s="23" t="s">
        <v>1097</v>
      </c>
      <c r="C236" s="23" t="s">
        <v>1553</v>
      </c>
      <c r="D236" s="19" t="s">
        <v>1440</v>
      </c>
      <c r="E236" s="24" t="s">
        <v>1554</v>
      </c>
      <c r="F236" s="25" t="s">
        <v>39</v>
      </c>
      <c r="G236" s="26">
        <v>6.76</v>
      </c>
      <c r="H236" s="26">
        <v>0</v>
      </c>
      <c r="I236" s="26">
        <f>ROUND(ROUND(H236,2)*ROUND(G236,2),2)</f>
      </c>
      <c r="O236">
        <f>(I236*21)/100</f>
      </c>
      <c r="P236" t="s">
        <v>12</v>
      </c>
    </row>
    <row r="237" spans="1:5" ht="12.75">
      <c r="A237" s="27" t="s">
        <v>40</v>
      </c>
      <c r="E237" s="28" t="s">
        <v>1441</v>
      </c>
    </row>
    <row r="238" spans="1:5" ht="12.75">
      <c r="A238" s="29" t="s">
        <v>42</v>
      </c>
      <c r="E238" s="30" t="s">
        <v>1556</v>
      </c>
    </row>
    <row r="239" spans="1:5" ht="369.75">
      <c r="A239" t="s">
        <v>44</v>
      </c>
      <c r="E239" s="28" t="s">
        <v>960</v>
      </c>
    </row>
    <row r="240" spans="1:16" ht="12.75">
      <c r="A240" s="19" t="s">
        <v>35</v>
      </c>
      <c r="B240" s="23" t="s">
        <v>1100</v>
      </c>
      <c r="C240" s="23" t="s">
        <v>1557</v>
      </c>
      <c r="D240" s="19" t="s">
        <v>1436</v>
      </c>
      <c r="E240" s="24" t="s">
        <v>1558</v>
      </c>
      <c r="F240" s="25" t="s">
        <v>39</v>
      </c>
      <c r="G240" s="26">
        <v>4.69</v>
      </c>
      <c r="H240" s="26">
        <v>0</v>
      </c>
      <c r="I240" s="26">
        <f>ROUND(ROUND(H240,2)*ROUND(G240,2),2)</f>
      </c>
      <c r="O240">
        <f>(I240*21)/100</f>
      </c>
      <c r="P240" t="s">
        <v>12</v>
      </c>
    </row>
    <row r="241" spans="1:5" ht="12.75">
      <c r="A241" s="27" t="s">
        <v>40</v>
      </c>
      <c r="E241" s="28" t="s">
        <v>1443</v>
      </c>
    </row>
    <row r="242" spans="1:5" ht="12.75">
      <c r="A242" s="29" t="s">
        <v>42</v>
      </c>
      <c r="E242" s="30" t="s">
        <v>1559</v>
      </c>
    </row>
    <row r="243" spans="1:5" ht="369.75">
      <c r="A243" t="s">
        <v>44</v>
      </c>
      <c r="E243" s="28" t="s">
        <v>960</v>
      </c>
    </row>
    <row r="244" spans="1:16" ht="12.75">
      <c r="A244" s="19" t="s">
        <v>35</v>
      </c>
      <c r="B244" s="23" t="s">
        <v>1105</v>
      </c>
      <c r="C244" s="23" t="s">
        <v>1557</v>
      </c>
      <c r="D244" s="19" t="s">
        <v>1440</v>
      </c>
      <c r="E244" s="24" t="s">
        <v>1558</v>
      </c>
      <c r="F244" s="25" t="s">
        <v>39</v>
      </c>
      <c r="G244" s="26">
        <v>13.51</v>
      </c>
      <c r="H244" s="26">
        <v>0</v>
      </c>
      <c r="I244" s="26">
        <f>ROUND(ROUND(H244,2)*ROUND(G244,2),2)</f>
      </c>
      <c r="O244">
        <f>(I244*21)/100</f>
      </c>
      <c r="P244" t="s">
        <v>12</v>
      </c>
    </row>
    <row r="245" spans="1:5" ht="12.75">
      <c r="A245" s="27" t="s">
        <v>40</v>
      </c>
      <c r="E245" s="28" t="s">
        <v>1441</v>
      </c>
    </row>
    <row r="246" spans="1:5" ht="12.75">
      <c r="A246" s="29" t="s">
        <v>42</v>
      </c>
      <c r="E246" s="30" t="s">
        <v>1560</v>
      </c>
    </row>
    <row r="247" spans="1:5" ht="369.75">
      <c r="A247" t="s">
        <v>44</v>
      </c>
      <c r="E247" s="28" t="s">
        <v>960</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169"/>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0+O8+O153</f>
      </c>
      <c r="P2" t="s">
        <v>13</v>
      </c>
    </row>
    <row r="3" spans="1:16" ht="15" customHeight="1">
      <c r="A3" t="s">
        <v>1</v>
      </c>
      <c r="B3" s="8" t="s">
        <v>4</v>
      </c>
      <c r="C3" s="9" t="s">
        <v>5</v>
      </c>
      <c r="D3" s="1"/>
      <c r="E3" s="10" t="s">
        <v>6</v>
      </c>
      <c r="F3" s="1"/>
      <c r="G3" s="4"/>
      <c r="H3" s="3" t="s">
        <v>124</v>
      </c>
      <c r="I3" s="35">
        <f>0+I8+I153</f>
      </c>
      <c r="O3" t="s">
        <v>9</v>
      </c>
      <c r="P3" t="s">
        <v>12</v>
      </c>
    </row>
    <row r="4" spans="1:16" ht="15" customHeight="1">
      <c r="A4" t="s">
        <v>7</v>
      </c>
      <c r="B4" s="12" t="s">
        <v>8</v>
      </c>
      <c r="C4" s="13" t="s">
        <v>124</v>
      </c>
      <c r="D4" s="5"/>
      <c r="E4" s="14" t="s">
        <v>125</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111</v>
      </c>
      <c r="F8" s="15"/>
      <c r="G8" s="15"/>
      <c r="H8" s="15"/>
      <c r="I8" s="22">
        <f>0+Q8</f>
      </c>
      <c r="O8">
        <f>0+R8</f>
      </c>
      <c r="Q8">
        <f>0+I9+I13+I17+I21+I25+I29+I33+I37+I41+I45+I49+I53+I57+I61+I65+I69+I73+I77+I81+I85+I89+I93+I97+I101+I105+I109+I113+I117+I121+I125+I129+I133+I137+I141+I145+I149</f>
      </c>
      <c r="R8">
        <f>0+O9+O13+O17+O21+O25+O29+O33+O37+O41+O45+O49+O53+O57+O61+O65+O69+O73+O77+O81+O85+O89+O93+O97+O101+O105+O109+O113+O117+O121+O125+O129+O133+O137+O141+O145+O149</f>
      </c>
    </row>
    <row r="9" spans="1:16" ht="12.75">
      <c r="A9" s="19" t="s">
        <v>35</v>
      </c>
      <c r="B9" s="23" t="s">
        <v>19</v>
      </c>
      <c r="C9" s="23" t="s">
        <v>126</v>
      </c>
      <c r="D9" s="19" t="s">
        <v>65</v>
      </c>
      <c r="E9" s="24" t="s">
        <v>127</v>
      </c>
      <c r="F9" s="25" t="s">
        <v>128</v>
      </c>
      <c r="G9" s="26">
        <v>345</v>
      </c>
      <c r="H9" s="26">
        <v>0</v>
      </c>
      <c r="I9" s="26">
        <f>ROUND(ROUND(H9,2)*ROUND(G9,2),2)</f>
      </c>
      <c r="O9">
        <f>(I9*21)/100</f>
      </c>
      <c r="P9" t="s">
        <v>12</v>
      </c>
    </row>
    <row r="10" spans="1:5" ht="12.75">
      <c r="A10" s="27" t="s">
        <v>40</v>
      </c>
      <c r="E10" s="28" t="s">
        <v>129</v>
      </c>
    </row>
    <row r="11" spans="1:5" ht="38.25">
      <c r="A11" s="29" t="s">
        <v>42</v>
      </c>
      <c r="E11" s="30" t="s">
        <v>130</v>
      </c>
    </row>
    <row r="12" spans="1:5" ht="38.25">
      <c r="A12" t="s">
        <v>44</v>
      </c>
      <c r="E12" s="28" t="s">
        <v>131</v>
      </c>
    </row>
    <row r="13" spans="1:16" ht="12.75">
      <c r="A13" s="19" t="s">
        <v>35</v>
      </c>
      <c r="B13" s="23" t="s">
        <v>12</v>
      </c>
      <c r="C13" s="23" t="s">
        <v>126</v>
      </c>
      <c r="D13" s="19" t="s">
        <v>70</v>
      </c>
      <c r="E13" s="24" t="s">
        <v>127</v>
      </c>
      <c r="F13" s="25" t="s">
        <v>128</v>
      </c>
      <c r="G13" s="26">
        <v>1445</v>
      </c>
      <c r="H13" s="26">
        <v>0</v>
      </c>
      <c r="I13" s="26">
        <f>ROUND(ROUND(H13,2)*ROUND(G13,2),2)</f>
      </c>
      <c r="O13">
        <f>(I13*21)/100</f>
      </c>
      <c r="P13" t="s">
        <v>12</v>
      </c>
    </row>
    <row r="14" spans="1:5" ht="12.75">
      <c r="A14" s="27" t="s">
        <v>40</v>
      </c>
      <c r="E14" s="28" t="s">
        <v>37</v>
      </c>
    </row>
    <row r="15" spans="1:5" ht="38.25">
      <c r="A15" s="29" t="s">
        <v>42</v>
      </c>
      <c r="E15" s="30" t="s">
        <v>132</v>
      </c>
    </row>
    <row r="16" spans="1:5" ht="38.25">
      <c r="A16" t="s">
        <v>44</v>
      </c>
      <c r="E16" s="28" t="s">
        <v>131</v>
      </c>
    </row>
    <row r="17" spans="1:16" ht="12.75">
      <c r="A17" s="19" t="s">
        <v>35</v>
      </c>
      <c r="B17" s="23" t="s">
        <v>13</v>
      </c>
      <c r="C17" s="23" t="s">
        <v>133</v>
      </c>
      <c r="D17" s="19" t="s">
        <v>65</v>
      </c>
      <c r="E17" s="24" t="s">
        <v>134</v>
      </c>
      <c r="F17" s="25" t="s">
        <v>128</v>
      </c>
      <c r="G17" s="26">
        <v>2555</v>
      </c>
      <c r="H17" s="26">
        <v>0</v>
      </c>
      <c r="I17" s="26">
        <f>ROUND(ROUND(H17,2)*ROUND(G17,2),2)</f>
      </c>
      <c r="O17">
        <f>(I17*21)/100</f>
      </c>
      <c r="P17" t="s">
        <v>12</v>
      </c>
    </row>
    <row r="18" spans="1:5" ht="25.5">
      <c r="A18" s="27" t="s">
        <v>40</v>
      </c>
      <c r="E18" s="28" t="s">
        <v>135</v>
      </c>
    </row>
    <row r="19" spans="1:5" ht="12.75">
      <c r="A19" s="29" t="s">
        <v>42</v>
      </c>
      <c r="E19" s="30" t="s">
        <v>136</v>
      </c>
    </row>
    <row r="20" spans="1:5" ht="12.75">
      <c r="A20" t="s">
        <v>44</v>
      </c>
      <c r="E20" s="28" t="s">
        <v>137</v>
      </c>
    </row>
    <row r="21" spans="1:16" ht="12.75">
      <c r="A21" s="19" t="s">
        <v>35</v>
      </c>
      <c r="B21" s="23" t="s">
        <v>23</v>
      </c>
      <c r="C21" s="23" t="s">
        <v>133</v>
      </c>
      <c r="D21" s="19" t="s">
        <v>70</v>
      </c>
      <c r="E21" s="24" t="s">
        <v>134</v>
      </c>
      <c r="F21" s="25" t="s">
        <v>128</v>
      </c>
      <c r="G21" s="26">
        <v>15164</v>
      </c>
      <c r="H21" s="26">
        <v>0</v>
      </c>
      <c r="I21" s="26">
        <f>ROUND(ROUND(H21,2)*ROUND(G21,2),2)</f>
      </c>
      <c r="O21">
        <f>(I21*21)/100</f>
      </c>
      <c r="P21" t="s">
        <v>12</v>
      </c>
    </row>
    <row r="22" spans="1:5" ht="12.75">
      <c r="A22" s="27" t="s">
        <v>40</v>
      </c>
      <c r="E22" s="28" t="s">
        <v>138</v>
      </c>
    </row>
    <row r="23" spans="1:5" ht="12.75">
      <c r="A23" s="29" t="s">
        <v>42</v>
      </c>
      <c r="E23" s="30" t="s">
        <v>139</v>
      </c>
    </row>
    <row r="24" spans="1:5" ht="12.75">
      <c r="A24" t="s">
        <v>44</v>
      </c>
      <c r="E24" s="28" t="s">
        <v>137</v>
      </c>
    </row>
    <row r="25" spans="1:16" ht="12.75">
      <c r="A25" s="19" t="s">
        <v>35</v>
      </c>
      <c r="B25" s="23" t="s">
        <v>25</v>
      </c>
      <c r="C25" s="23" t="s">
        <v>140</v>
      </c>
      <c r="D25" s="19" t="s">
        <v>65</v>
      </c>
      <c r="E25" s="24" t="s">
        <v>141</v>
      </c>
      <c r="F25" s="25" t="s">
        <v>142</v>
      </c>
      <c r="G25" s="26">
        <v>15</v>
      </c>
      <c r="H25" s="26">
        <v>0</v>
      </c>
      <c r="I25" s="26">
        <f>ROUND(ROUND(H25,2)*ROUND(G25,2),2)</f>
      </c>
      <c r="O25">
        <f>(I25*21)/100</f>
      </c>
      <c r="P25" t="s">
        <v>12</v>
      </c>
    </row>
    <row r="26" spans="1:5" ht="12.75">
      <c r="A26" s="27" t="s">
        <v>40</v>
      </c>
      <c r="E26" s="28" t="s">
        <v>129</v>
      </c>
    </row>
    <row r="27" spans="1:5" ht="12.75">
      <c r="A27" s="29" t="s">
        <v>42</v>
      </c>
      <c r="E27" s="30" t="s">
        <v>143</v>
      </c>
    </row>
    <row r="28" spans="1:5" ht="165.75">
      <c r="A28" t="s">
        <v>44</v>
      </c>
      <c r="E28" s="28" t="s">
        <v>144</v>
      </c>
    </row>
    <row r="29" spans="1:16" ht="12.75">
      <c r="A29" s="19" t="s">
        <v>35</v>
      </c>
      <c r="B29" s="23" t="s">
        <v>27</v>
      </c>
      <c r="C29" s="23" t="s">
        <v>140</v>
      </c>
      <c r="D29" s="19" t="s">
        <v>70</v>
      </c>
      <c r="E29" s="24" t="s">
        <v>141</v>
      </c>
      <c r="F29" s="25" t="s">
        <v>142</v>
      </c>
      <c r="G29" s="26">
        <v>24</v>
      </c>
      <c r="H29" s="26">
        <v>0</v>
      </c>
      <c r="I29" s="26">
        <f>ROUND(ROUND(H29,2)*ROUND(G29,2),2)</f>
      </c>
      <c r="O29">
        <f>(I29*21)/100</f>
      </c>
      <c r="P29" t="s">
        <v>12</v>
      </c>
    </row>
    <row r="30" spans="1:5" ht="12.75">
      <c r="A30" s="27" t="s">
        <v>40</v>
      </c>
      <c r="E30" s="28" t="s">
        <v>37</v>
      </c>
    </row>
    <row r="31" spans="1:5" ht="12.75">
      <c r="A31" s="29" t="s">
        <v>42</v>
      </c>
      <c r="E31" s="30" t="s">
        <v>145</v>
      </c>
    </row>
    <row r="32" spans="1:5" ht="165.75">
      <c r="A32" t="s">
        <v>44</v>
      </c>
      <c r="E32" s="28" t="s">
        <v>144</v>
      </c>
    </row>
    <row r="33" spans="1:16" ht="12.75">
      <c r="A33" s="19" t="s">
        <v>35</v>
      </c>
      <c r="B33" s="23" t="s">
        <v>69</v>
      </c>
      <c r="C33" s="23" t="s">
        <v>146</v>
      </c>
      <c r="D33" s="19" t="s">
        <v>65</v>
      </c>
      <c r="E33" s="24" t="s">
        <v>147</v>
      </c>
      <c r="F33" s="25" t="s">
        <v>142</v>
      </c>
      <c r="G33" s="26">
        <v>24</v>
      </c>
      <c r="H33" s="26">
        <v>0</v>
      </c>
      <c r="I33" s="26">
        <f>ROUND(ROUND(H33,2)*ROUND(G33,2),2)</f>
      </c>
      <c r="O33">
        <f>(I33*21)/100</f>
      </c>
      <c r="P33" t="s">
        <v>12</v>
      </c>
    </row>
    <row r="34" spans="1:5" ht="12.75">
      <c r="A34" s="27" t="s">
        <v>40</v>
      </c>
      <c r="E34" s="28" t="s">
        <v>129</v>
      </c>
    </row>
    <row r="35" spans="1:5" ht="38.25">
      <c r="A35" s="29" t="s">
        <v>42</v>
      </c>
      <c r="E35" s="30" t="s">
        <v>148</v>
      </c>
    </row>
    <row r="36" spans="1:5" ht="76.5">
      <c r="A36" t="s">
        <v>44</v>
      </c>
      <c r="E36" s="28" t="s">
        <v>149</v>
      </c>
    </row>
    <row r="37" spans="1:16" ht="12.75">
      <c r="A37" s="19" t="s">
        <v>35</v>
      </c>
      <c r="B37" s="23" t="s">
        <v>73</v>
      </c>
      <c r="C37" s="23" t="s">
        <v>146</v>
      </c>
      <c r="D37" s="19" t="s">
        <v>70</v>
      </c>
      <c r="E37" s="24" t="s">
        <v>147</v>
      </c>
      <c r="F37" s="25" t="s">
        <v>142</v>
      </c>
      <c r="G37" s="26">
        <v>93</v>
      </c>
      <c r="H37" s="26">
        <v>0</v>
      </c>
      <c r="I37" s="26">
        <f>ROUND(ROUND(H37,2)*ROUND(G37,2),2)</f>
      </c>
      <c r="O37">
        <f>(I37*21)/100</f>
      </c>
      <c r="P37" t="s">
        <v>12</v>
      </c>
    </row>
    <row r="38" spans="1:5" ht="12.75">
      <c r="A38" s="27" t="s">
        <v>40</v>
      </c>
      <c r="E38" s="28" t="s">
        <v>37</v>
      </c>
    </row>
    <row r="39" spans="1:5" ht="38.25">
      <c r="A39" s="29" t="s">
        <v>42</v>
      </c>
      <c r="E39" s="30" t="s">
        <v>150</v>
      </c>
    </row>
    <row r="40" spans="1:5" ht="76.5">
      <c r="A40" t="s">
        <v>44</v>
      </c>
      <c r="E40" s="28" t="s">
        <v>149</v>
      </c>
    </row>
    <row r="41" spans="1:16" ht="12.75">
      <c r="A41" s="19" t="s">
        <v>35</v>
      </c>
      <c r="B41" s="23" t="s">
        <v>30</v>
      </c>
      <c r="C41" s="23" t="s">
        <v>151</v>
      </c>
      <c r="D41" s="19" t="s">
        <v>65</v>
      </c>
      <c r="E41" s="24" t="s">
        <v>152</v>
      </c>
      <c r="F41" s="25" t="s">
        <v>142</v>
      </c>
      <c r="G41" s="26">
        <v>8</v>
      </c>
      <c r="H41" s="26">
        <v>0</v>
      </c>
      <c r="I41" s="26">
        <f>ROUND(ROUND(H41,2)*ROUND(G41,2),2)</f>
      </c>
      <c r="O41">
        <f>(I41*21)/100</f>
      </c>
      <c r="P41" t="s">
        <v>12</v>
      </c>
    </row>
    <row r="42" spans="1:5" ht="12.75">
      <c r="A42" s="27" t="s">
        <v>40</v>
      </c>
      <c r="E42" s="28" t="s">
        <v>129</v>
      </c>
    </row>
    <row r="43" spans="1:5" ht="38.25">
      <c r="A43" s="29" t="s">
        <v>42</v>
      </c>
      <c r="E43" s="30" t="s">
        <v>153</v>
      </c>
    </row>
    <row r="44" spans="1:5" ht="76.5">
      <c r="A44" t="s">
        <v>44</v>
      </c>
      <c r="E44" s="28" t="s">
        <v>149</v>
      </c>
    </row>
    <row r="45" spans="1:16" ht="12.75">
      <c r="A45" s="19" t="s">
        <v>35</v>
      </c>
      <c r="B45" s="23" t="s">
        <v>32</v>
      </c>
      <c r="C45" s="23" t="s">
        <v>151</v>
      </c>
      <c r="D45" s="19" t="s">
        <v>70</v>
      </c>
      <c r="E45" s="24" t="s">
        <v>152</v>
      </c>
      <c r="F45" s="25" t="s">
        <v>142</v>
      </c>
      <c r="G45" s="26">
        <v>11</v>
      </c>
      <c r="H45" s="26">
        <v>0</v>
      </c>
      <c r="I45" s="26">
        <f>ROUND(ROUND(H45,2)*ROUND(G45,2),2)</f>
      </c>
      <c r="O45">
        <f>(I45*21)/100</f>
      </c>
      <c r="P45" t="s">
        <v>12</v>
      </c>
    </row>
    <row r="46" spans="1:5" ht="12.75">
      <c r="A46" s="27" t="s">
        <v>40</v>
      </c>
      <c r="E46" s="28" t="s">
        <v>37</v>
      </c>
    </row>
    <row r="47" spans="1:5" ht="38.25">
      <c r="A47" s="29" t="s">
        <v>42</v>
      </c>
      <c r="E47" s="30" t="s">
        <v>154</v>
      </c>
    </row>
    <row r="48" spans="1:5" ht="76.5">
      <c r="A48" t="s">
        <v>44</v>
      </c>
      <c r="E48" s="28" t="s">
        <v>149</v>
      </c>
    </row>
    <row r="49" spans="1:16" ht="12.75">
      <c r="A49" s="19" t="s">
        <v>35</v>
      </c>
      <c r="B49" s="23" t="s">
        <v>84</v>
      </c>
      <c r="C49" s="23" t="s">
        <v>155</v>
      </c>
      <c r="D49" s="19" t="s">
        <v>65</v>
      </c>
      <c r="E49" s="24" t="s">
        <v>156</v>
      </c>
      <c r="F49" s="25" t="s">
        <v>142</v>
      </c>
      <c r="G49" s="26">
        <v>28.5</v>
      </c>
      <c r="H49" s="26">
        <v>0</v>
      </c>
      <c r="I49" s="26">
        <f>ROUND(ROUND(H49,2)*ROUND(G49,2),2)</f>
      </c>
      <c r="O49">
        <f>(I49*21)/100</f>
      </c>
      <c r="P49" t="s">
        <v>12</v>
      </c>
    </row>
    <row r="50" spans="1:5" ht="12.75">
      <c r="A50" s="27" t="s">
        <v>40</v>
      </c>
      <c r="E50" s="28" t="s">
        <v>129</v>
      </c>
    </row>
    <row r="51" spans="1:5" ht="51">
      <c r="A51" s="29" t="s">
        <v>42</v>
      </c>
      <c r="E51" s="30" t="s">
        <v>157</v>
      </c>
    </row>
    <row r="52" spans="1:5" ht="114.75">
      <c r="A52" t="s">
        <v>44</v>
      </c>
      <c r="E52" s="28" t="s">
        <v>158</v>
      </c>
    </row>
    <row r="53" spans="1:16" ht="12.75">
      <c r="A53" s="19" t="s">
        <v>35</v>
      </c>
      <c r="B53" s="23" t="s">
        <v>88</v>
      </c>
      <c r="C53" s="23" t="s">
        <v>155</v>
      </c>
      <c r="D53" s="19" t="s">
        <v>70</v>
      </c>
      <c r="E53" s="24" t="s">
        <v>156</v>
      </c>
      <c r="F53" s="25" t="s">
        <v>142</v>
      </c>
      <c r="G53" s="26">
        <v>118.5</v>
      </c>
      <c r="H53" s="26">
        <v>0</v>
      </c>
      <c r="I53" s="26">
        <f>ROUND(ROUND(H53,2)*ROUND(G53,2),2)</f>
      </c>
      <c r="O53">
        <f>(I53*21)/100</f>
      </c>
      <c r="P53" t="s">
        <v>12</v>
      </c>
    </row>
    <row r="54" spans="1:5" ht="12.75">
      <c r="A54" s="27" t="s">
        <v>40</v>
      </c>
      <c r="E54" s="28" t="s">
        <v>37</v>
      </c>
    </row>
    <row r="55" spans="1:5" ht="51">
      <c r="A55" s="29" t="s">
        <v>42</v>
      </c>
      <c r="E55" s="30" t="s">
        <v>159</v>
      </c>
    </row>
    <row r="56" spans="1:5" ht="114.75">
      <c r="A56" t="s">
        <v>44</v>
      </c>
      <c r="E56" s="28" t="s">
        <v>158</v>
      </c>
    </row>
    <row r="57" spans="1:16" ht="12.75">
      <c r="A57" s="19" t="s">
        <v>35</v>
      </c>
      <c r="B57" s="23" t="s">
        <v>92</v>
      </c>
      <c r="C57" s="23" t="s">
        <v>160</v>
      </c>
      <c r="D57" s="19" t="s">
        <v>65</v>
      </c>
      <c r="E57" s="24" t="s">
        <v>161</v>
      </c>
      <c r="F57" s="25" t="s">
        <v>142</v>
      </c>
      <c r="G57" s="26">
        <v>10</v>
      </c>
      <c r="H57" s="26">
        <v>0</v>
      </c>
      <c r="I57" s="26">
        <f>ROUND(ROUND(H57,2)*ROUND(G57,2),2)</f>
      </c>
      <c r="O57">
        <f>(I57*21)/100</f>
      </c>
      <c r="P57" t="s">
        <v>12</v>
      </c>
    </row>
    <row r="58" spans="1:5" ht="12.75">
      <c r="A58" s="27" t="s">
        <v>40</v>
      </c>
      <c r="E58" s="28" t="s">
        <v>129</v>
      </c>
    </row>
    <row r="59" spans="1:5" ht="51">
      <c r="A59" s="29" t="s">
        <v>42</v>
      </c>
      <c r="E59" s="30" t="s">
        <v>162</v>
      </c>
    </row>
    <row r="60" spans="1:5" ht="114.75">
      <c r="A60" t="s">
        <v>44</v>
      </c>
      <c r="E60" s="28" t="s">
        <v>158</v>
      </c>
    </row>
    <row r="61" spans="1:16" ht="12.75">
      <c r="A61" s="19" t="s">
        <v>35</v>
      </c>
      <c r="B61" s="23" t="s">
        <v>97</v>
      </c>
      <c r="C61" s="23" t="s">
        <v>160</v>
      </c>
      <c r="D61" s="19" t="s">
        <v>70</v>
      </c>
      <c r="E61" s="24" t="s">
        <v>161</v>
      </c>
      <c r="F61" s="25" t="s">
        <v>142</v>
      </c>
      <c r="G61" s="26">
        <v>14</v>
      </c>
      <c r="H61" s="26">
        <v>0</v>
      </c>
      <c r="I61" s="26">
        <f>ROUND(ROUND(H61,2)*ROUND(G61,2),2)</f>
      </c>
      <c r="O61">
        <f>(I61*21)/100</f>
      </c>
      <c r="P61" t="s">
        <v>12</v>
      </c>
    </row>
    <row r="62" spans="1:5" ht="12.75">
      <c r="A62" s="27" t="s">
        <v>40</v>
      </c>
      <c r="E62" s="28" t="s">
        <v>37</v>
      </c>
    </row>
    <row r="63" spans="1:5" ht="51">
      <c r="A63" s="29" t="s">
        <v>42</v>
      </c>
      <c r="E63" s="30" t="s">
        <v>163</v>
      </c>
    </row>
    <row r="64" spans="1:5" ht="114.75">
      <c r="A64" t="s">
        <v>44</v>
      </c>
      <c r="E64" s="28" t="s">
        <v>158</v>
      </c>
    </row>
    <row r="65" spans="1:16" ht="12.75">
      <c r="A65" s="19" t="s">
        <v>35</v>
      </c>
      <c r="B65" s="23" t="s">
        <v>101</v>
      </c>
      <c r="C65" s="23" t="s">
        <v>164</v>
      </c>
      <c r="D65" s="19" t="s">
        <v>65</v>
      </c>
      <c r="E65" s="24" t="s">
        <v>165</v>
      </c>
      <c r="F65" s="25" t="s">
        <v>39</v>
      </c>
      <c r="G65" s="26">
        <v>193</v>
      </c>
      <c r="H65" s="26">
        <v>0</v>
      </c>
      <c r="I65" s="26">
        <f>ROUND(ROUND(H65,2)*ROUND(G65,2),2)</f>
      </c>
      <c r="O65">
        <f>(I65*21)/100</f>
      </c>
      <c r="P65" t="s">
        <v>12</v>
      </c>
    </row>
    <row r="66" spans="1:5" ht="12.75">
      <c r="A66" s="27" t="s">
        <v>40</v>
      </c>
      <c r="E66" s="28" t="s">
        <v>129</v>
      </c>
    </row>
    <row r="67" spans="1:5" ht="12.75">
      <c r="A67" s="29" t="s">
        <v>42</v>
      </c>
      <c r="E67" s="30" t="s">
        <v>166</v>
      </c>
    </row>
    <row r="68" spans="1:5" ht="63.75">
      <c r="A68" t="s">
        <v>44</v>
      </c>
      <c r="E68" s="28" t="s">
        <v>167</v>
      </c>
    </row>
    <row r="69" spans="1:16" ht="12.75">
      <c r="A69" s="19" t="s">
        <v>35</v>
      </c>
      <c r="B69" s="23" t="s">
        <v>106</v>
      </c>
      <c r="C69" s="23" t="s">
        <v>164</v>
      </c>
      <c r="D69" s="19" t="s">
        <v>70</v>
      </c>
      <c r="E69" s="24" t="s">
        <v>165</v>
      </c>
      <c r="F69" s="25" t="s">
        <v>39</v>
      </c>
      <c r="G69" s="26">
        <v>14.8</v>
      </c>
      <c r="H69" s="26">
        <v>0</v>
      </c>
      <c r="I69" s="26">
        <f>ROUND(ROUND(H69,2)*ROUND(G69,2),2)</f>
      </c>
      <c r="O69">
        <f>(I69*21)/100</f>
      </c>
      <c r="P69" t="s">
        <v>12</v>
      </c>
    </row>
    <row r="70" spans="1:5" ht="12.75">
      <c r="A70" s="27" t="s">
        <v>40</v>
      </c>
      <c r="E70" s="28" t="s">
        <v>37</v>
      </c>
    </row>
    <row r="71" spans="1:5" ht="12.75">
      <c r="A71" s="29" t="s">
        <v>42</v>
      </c>
      <c r="E71" s="30" t="s">
        <v>168</v>
      </c>
    </row>
    <row r="72" spans="1:5" ht="63.75">
      <c r="A72" t="s">
        <v>44</v>
      </c>
      <c r="E72" s="28" t="s">
        <v>167</v>
      </c>
    </row>
    <row r="73" spans="1:16" ht="12.75">
      <c r="A73" s="19" t="s">
        <v>35</v>
      </c>
      <c r="B73" s="23" t="s">
        <v>112</v>
      </c>
      <c r="C73" s="23" t="s">
        <v>169</v>
      </c>
      <c r="D73" s="19" t="s">
        <v>65</v>
      </c>
      <c r="E73" s="24" t="s">
        <v>170</v>
      </c>
      <c r="F73" s="25" t="s">
        <v>39</v>
      </c>
      <c r="G73" s="26">
        <v>1.1</v>
      </c>
      <c r="H73" s="26">
        <v>0</v>
      </c>
      <c r="I73" s="26">
        <f>ROUND(ROUND(H73,2)*ROUND(G73,2),2)</f>
      </c>
      <c r="O73">
        <f>(I73*21)/100</f>
      </c>
      <c r="P73" t="s">
        <v>12</v>
      </c>
    </row>
    <row r="74" spans="1:5" ht="12.75">
      <c r="A74" s="27" t="s">
        <v>40</v>
      </c>
      <c r="E74" s="28" t="s">
        <v>129</v>
      </c>
    </row>
    <row r="75" spans="1:5" ht="12.75">
      <c r="A75" s="29" t="s">
        <v>42</v>
      </c>
      <c r="E75" s="30" t="s">
        <v>171</v>
      </c>
    </row>
    <row r="76" spans="1:5" ht="63.75">
      <c r="A76" t="s">
        <v>44</v>
      </c>
      <c r="E76" s="28" t="s">
        <v>167</v>
      </c>
    </row>
    <row r="77" spans="1:16" ht="12.75">
      <c r="A77" s="19" t="s">
        <v>35</v>
      </c>
      <c r="B77" s="23" t="s">
        <v>118</v>
      </c>
      <c r="C77" s="23" t="s">
        <v>169</v>
      </c>
      <c r="D77" s="19" t="s">
        <v>70</v>
      </c>
      <c r="E77" s="24" t="s">
        <v>170</v>
      </c>
      <c r="F77" s="25" t="s">
        <v>39</v>
      </c>
      <c r="G77" s="26">
        <v>7.8</v>
      </c>
      <c r="H77" s="26">
        <v>0</v>
      </c>
      <c r="I77" s="26">
        <f>ROUND(ROUND(H77,2)*ROUND(G77,2),2)</f>
      </c>
      <c r="O77">
        <f>(I77*21)/100</f>
      </c>
      <c r="P77" t="s">
        <v>12</v>
      </c>
    </row>
    <row r="78" spans="1:5" ht="12.75">
      <c r="A78" s="27" t="s">
        <v>40</v>
      </c>
      <c r="E78" s="28" t="s">
        <v>37</v>
      </c>
    </row>
    <row r="79" spans="1:5" ht="12.75">
      <c r="A79" s="29" t="s">
        <v>42</v>
      </c>
      <c r="E79" s="30" t="s">
        <v>172</v>
      </c>
    </row>
    <row r="80" spans="1:5" ht="63.75">
      <c r="A80" t="s">
        <v>44</v>
      </c>
      <c r="E80" s="28" t="s">
        <v>167</v>
      </c>
    </row>
    <row r="81" spans="1:16" ht="25.5">
      <c r="A81" s="19" t="s">
        <v>35</v>
      </c>
      <c r="B81" s="23" t="s">
        <v>173</v>
      </c>
      <c r="C81" s="23" t="s">
        <v>174</v>
      </c>
      <c r="D81" s="19" t="s">
        <v>65</v>
      </c>
      <c r="E81" s="24" t="s">
        <v>175</v>
      </c>
      <c r="F81" s="25" t="s">
        <v>39</v>
      </c>
      <c r="G81" s="26">
        <v>1124.39</v>
      </c>
      <c r="H81" s="26">
        <v>0</v>
      </c>
      <c r="I81" s="26">
        <f>ROUND(ROUND(H81,2)*ROUND(G81,2),2)</f>
      </c>
      <c r="O81">
        <f>(I81*21)/100</f>
      </c>
      <c r="P81" t="s">
        <v>12</v>
      </c>
    </row>
    <row r="82" spans="1:5" ht="12.75">
      <c r="A82" s="27" t="s">
        <v>40</v>
      </c>
      <c r="E82" s="28" t="s">
        <v>129</v>
      </c>
    </row>
    <row r="83" spans="1:5" ht="76.5">
      <c r="A83" s="29" t="s">
        <v>42</v>
      </c>
      <c r="E83" s="30" t="s">
        <v>176</v>
      </c>
    </row>
    <row r="84" spans="1:5" ht="63.75">
      <c r="A84" t="s">
        <v>44</v>
      </c>
      <c r="E84" s="28" t="s">
        <v>167</v>
      </c>
    </row>
    <row r="85" spans="1:16" ht="25.5">
      <c r="A85" s="19" t="s">
        <v>35</v>
      </c>
      <c r="B85" s="23" t="s">
        <v>177</v>
      </c>
      <c r="C85" s="23" t="s">
        <v>174</v>
      </c>
      <c r="D85" s="19" t="s">
        <v>70</v>
      </c>
      <c r="E85" s="24" t="s">
        <v>175</v>
      </c>
      <c r="F85" s="25" t="s">
        <v>39</v>
      </c>
      <c r="G85" s="26">
        <v>4055.75</v>
      </c>
      <c r="H85" s="26">
        <v>0</v>
      </c>
      <c r="I85" s="26">
        <f>ROUND(ROUND(H85,2)*ROUND(G85,2),2)</f>
      </c>
      <c r="O85">
        <f>(I85*21)/100</f>
      </c>
      <c r="P85" t="s">
        <v>12</v>
      </c>
    </row>
    <row r="86" spans="1:5" ht="12.75">
      <c r="A86" s="27" t="s">
        <v>40</v>
      </c>
      <c r="E86" s="28" t="s">
        <v>37</v>
      </c>
    </row>
    <row r="87" spans="1:5" ht="63.75">
      <c r="A87" s="29" t="s">
        <v>42</v>
      </c>
      <c r="E87" s="30" t="s">
        <v>178</v>
      </c>
    </row>
    <row r="88" spans="1:5" ht="63.75">
      <c r="A88" t="s">
        <v>44</v>
      </c>
      <c r="E88" s="28" t="s">
        <v>167</v>
      </c>
    </row>
    <row r="89" spans="1:16" ht="12.75">
      <c r="A89" s="19" t="s">
        <v>35</v>
      </c>
      <c r="B89" s="23" t="s">
        <v>179</v>
      </c>
      <c r="C89" s="23" t="s">
        <v>180</v>
      </c>
      <c r="D89" s="19" t="s">
        <v>65</v>
      </c>
      <c r="E89" s="24" t="s">
        <v>181</v>
      </c>
      <c r="F89" s="25" t="s">
        <v>39</v>
      </c>
      <c r="G89" s="26">
        <v>58.7</v>
      </c>
      <c r="H89" s="26">
        <v>0</v>
      </c>
      <c r="I89" s="26">
        <f>ROUND(ROUND(H89,2)*ROUND(G89,2),2)</f>
      </c>
      <c r="O89">
        <f>(I89*21)/100</f>
      </c>
      <c r="P89" t="s">
        <v>12</v>
      </c>
    </row>
    <row r="90" spans="1:5" ht="12.75">
      <c r="A90" s="27" t="s">
        <v>40</v>
      </c>
      <c r="E90" s="28" t="s">
        <v>129</v>
      </c>
    </row>
    <row r="91" spans="1:5" ht="12.75">
      <c r="A91" s="29" t="s">
        <v>42</v>
      </c>
      <c r="E91" s="30" t="s">
        <v>182</v>
      </c>
    </row>
    <row r="92" spans="1:5" ht="63.75">
      <c r="A92" t="s">
        <v>44</v>
      </c>
      <c r="E92" s="28" t="s">
        <v>167</v>
      </c>
    </row>
    <row r="93" spans="1:16" ht="12.75">
      <c r="A93" s="19" t="s">
        <v>35</v>
      </c>
      <c r="B93" s="23" t="s">
        <v>183</v>
      </c>
      <c r="C93" s="23" t="s">
        <v>180</v>
      </c>
      <c r="D93" s="19" t="s">
        <v>70</v>
      </c>
      <c r="E93" s="24" t="s">
        <v>181</v>
      </c>
      <c r="F93" s="25" t="s">
        <v>39</v>
      </c>
      <c r="G93" s="26">
        <v>1415</v>
      </c>
      <c r="H93" s="26">
        <v>0</v>
      </c>
      <c r="I93" s="26">
        <f>ROUND(ROUND(H93,2)*ROUND(G93,2),2)</f>
      </c>
      <c r="O93">
        <f>(I93*21)/100</f>
      </c>
      <c r="P93" t="s">
        <v>12</v>
      </c>
    </row>
    <row r="94" spans="1:5" ht="12.75">
      <c r="A94" s="27" t="s">
        <v>40</v>
      </c>
      <c r="E94" s="28" t="s">
        <v>37</v>
      </c>
    </row>
    <row r="95" spans="1:5" ht="38.25">
      <c r="A95" s="29" t="s">
        <v>42</v>
      </c>
      <c r="E95" s="30" t="s">
        <v>184</v>
      </c>
    </row>
    <row r="96" spans="1:5" ht="63.75">
      <c r="A96" t="s">
        <v>44</v>
      </c>
      <c r="E96" s="28" t="s">
        <v>167</v>
      </c>
    </row>
    <row r="97" spans="1:16" ht="12.75">
      <c r="A97" s="19" t="s">
        <v>35</v>
      </c>
      <c r="B97" s="23" t="s">
        <v>185</v>
      </c>
      <c r="C97" s="23" t="s">
        <v>186</v>
      </c>
      <c r="D97" s="19" t="s">
        <v>37</v>
      </c>
      <c r="E97" s="24" t="s">
        <v>187</v>
      </c>
      <c r="F97" s="25" t="s">
        <v>39</v>
      </c>
      <c r="G97" s="26">
        <v>210.66</v>
      </c>
      <c r="H97" s="26">
        <v>0</v>
      </c>
      <c r="I97" s="26">
        <f>ROUND(ROUND(H97,2)*ROUND(G97,2),2)</f>
      </c>
      <c r="O97">
        <f>(I97*21)/100</f>
      </c>
      <c r="P97" t="s">
        <v>12</v>
      </c>
    </row>
    <row r="98" spans="1:5" ht="12.75">
      <c r="A98" s="27" t="s">
        <v>40</v>
      </c>
      <c r="E98" s="28" t="s">
        <v>129</v>
      </c>
    </row>
    <row r="99" spans="1:5" ht="12.75">
      <c r="A99" s="29" t="s">
        <v>42</v>
      </c>
      <c r="E99" s="30" t="s">
        <v>188</v>
      </c>
    </row>
    <row r="100" spans="1:5" ht="63.75">
      <c r="A100" t="s">
        <v>44</v>
      </c>
      <c r="E100" s="28" t="s">
        <v>167</v>
      </c>
    </row>
    <row r="101" spans="1:16" ht="12.75">
      <c r="A101" s="19" t="s">
        <v>35</v>
      </c>
      <c r="B101" s="23" t="s">
        <v>189</v>
      </c>
      <c r="C101" s="23" t="s">
        <v>190</v>
      </c>
      <c r="D101" s="19" t="s">
        <v>65</v>
      </c>
      <c r="E101" s="24" t="s">
        <v>191</v>
      </c>
      <c r="F101" s="25" t="s">
        <v>192</v>
      </c>
      <c r="G101" s="26">
        <v>335</v>
      </c>
      <c r="H101" s="26">
        <v>0</v>
      </c>
      <c r="I101" s="26">
        <f>ROUND(ROUND(H101,2)*ROUND(G101,2),2)</f>
      </c>
      <c r="O101">
        <f>(I101*21)/100</f>
      </c>
      <c r="P101" t="s">
        <v>12</v>
      </c>
    </row>
    <row r="102" spans="1:5" ht="25.5">
      <c r="A102" s="27" t="s">
        <v>40</v>
      </c>
      <c r="E102" s="28" t="s">
        <v>193</v>
      </c>
    </row>
    <row r="103" spans="1:5" ht="12.75">
      <c r="A103" s="29" t="s">
        <v>42</v>
      </c>
      <c r="E103" s="30" t="s">
        <v>194</v>
      </c>
    </row>
    <row r="104" spans="1:5" ht="63.75">
      <c r="A104" t="s">
        <v>44</v>
      </c>
      <c r="E104" s="28" t="s">
        <v>167</v>
      </c>
    </row>
    <row r="105" spans="1:16" ht="12.75">
      <c r="A105" s="19" t="s">
        <v>35</v>
      </c>
      <c r="B105" s="23" t="s">
        <v>195</v>
      </c>
      <c r="C105" s="23" t="s">
        <v>190</v>
      </c>
      <c r="D105" s="19" t="s">
        <v>70</v>
      </c>
      <c r="E105" s="24" t="s">
        <v>191</v>
      </c>
      <c r="F105" s="25" t="s">
        <v>192</v>
      </c>
      <c r="G105" s="26">
        <v>2715</v>
      </c>
      <c r="H105" s="26">
        <v>0</v>
      </c>
      <c r="I105" s="26">
        <f>ROUND(ROUND(H105,2)*ROUND(G105,2),2)</f>
      </c>
      <c r="O105">
        <f>(I105*21)/100</f>
      </c>
      <c r="P105" t="s">
        <v>12</v>
      </c>
    </row>
    <row r="106" spans="1:5" ht="12.75">
      <c r="A106" s="27" t="s">
        <v>40</v>
      </c>
      <c r="E106" s="28" t="s">
        <v>196</v>
      </c>
    </row>
    <row r="107" spans="1:5" ht="12.75">
      <c r="A107" s="29" t="s">
        <v>42</v>
      </c>
      <c r="E107" s="30" t="s">
        <v>197</v>
      </c>
    </row>
    <row r="108" spans="1:5" ht="63.75">
      <c r="A108" t="s">
        <v>44</v>
      </c>
      <c r="E108" s="28" t="s">
        <v>167</v>
      </c>
    </row>
    <row r="109" spans="1:16" ht="12.75">
      <c r="A109" s="19" t="s">
        <v>35</v>
      </c>
      <c r="B109" s="23" t="s">
        <v>198</v>
      </c>
      <c r="C109" s="23" t="s">
        <v>199</v>
      </c>
      <c r="D109" s="19" t="s">
        <v>65</v>
      </c>
      <c r="E109" s="24" t="s">
        <v>200</v>
      </c>
      <c r="F109" s="25" t="s">
        <v>39</v>
      </c>
      <c r="G109" s="26">
        <v>52.83</v>
      </c>
      <c r="H109" s="26">
        <v>0</v>
      </c>
      <c r="I109" s="26">
        <f>ROUND(ROUND(H109,2)*ROUND(G109,2),2)</f>
      </c>
      <c r="O109">
        <f>(I109*21)/100</f>
      </c>
      <c r="P109" t="s">
        <v>12</v>
      </c>
    </row>
    <row r="110" spans="1:5" ht="12.75">
      <c r="A110" s="27" t="s">
        <v>40</v>
      </c>
      <c r="E110" s="28" t="s">
        <v>129</v>
      </c>
    </row>
    <row r="111" spans="1:5" ht="12.75">
      <c r="A111" s="29" t="s">
        <v>42</v>
      </c>
      <c r="E111" s="30" t="s">
        <v>201</v>
      </c>
    </row>
    <row r="112" spans="1:5" ht="63.75">
      <c r="A112" t="s">
        <v>44</v>
      </c>
      <c r="E112" s="28" t="s">
        <v>167</v>
      </c>
    </row>
    <row r="113" spans="1:16" ht="12.75">
      <c r="A113" s="19" t="s">
        <v>35</v>
      </c>
      <c r="B113" s="23" t="s">
        <v>202</v>
      </c>
      <c r="C113" s="23" t="s">
        <v>199</v>
      </c>
      <c r="D113" s="19" t="s">
        <v>70</v>
      </c>
      <c r="E113" s="24" t="s">
        <v>200</v>
      </c>
      <c r="F113" s="25" t="s">
        <v>39</v>
      </c>
      <c r="G113" s="26">
        <v>1732.92</v>
      </c>
      <c r="H113" s="26">
        <v>0</v>
      </c>
      <c r="I113" s="26">
        <f>ROUND(ROUND(H113,2)*ROUND(G113,2),2)</f>
      </c>
      <c r="O113">
        <f>(I113*21)/100</f>
      </c>
      <c r="P113" t="s">
        <v>12</v>
      </c>
    </row>
    <row r="114" spans="1:5" ht="12.75">
      <c r="A114" s="27" t="s">
        <v>40</v>
      </c>
      <c r="E114" s="28" t="s">
        <v>37</v>
      </c>
    </row>
    <row r="115" spans="1:5" ht="38.25">
      <c r="A115" s="29" t="s">
        <v>42</v>
      </c>
      <c r="E115" s="30" t="s">
        <v>203</v>
      </c>
    </row>
    <row r="116" spans="1:5" ht="63.75">
      <c r="A116" t="s">
        <v>44</v>
      </c>
      <c r="E116" s="28" t="s">
        <v>167</v>
      </c>
    </row>
    <row r="117" spans="1:16" ht="12.75">
      <c r="A117" s="19" t="s">
        <v>35</v>
      </c>
      <c r="B117" s="23" t="s">
        <v>204</v>
      </c>
      <c r="C117" s="23" t="s">
        <v>205</v>
      </c>
      <c r="D117" s="19" t="s">
        <v>65</v>
      </c>
      <c r="E117" s="24" t="s">
        <v>206</v>
      </c>
      <c r="F117" s="25" t="s">
        <v>39</v>
      </c>
      <c r="G117" s="26">
        <v>263.95</v>
      </c>
      <c r="H117" s="26">
        <v>0</v>
      </c>
      <c r="I117" s="26">
        <f>ROUND(ROUND(H117,2)*ROUND(G117,2),2)</f>
      </c>
      <c r="O117">
        <f>(I117*21)/100</f>
      </c>
      <c r="P117" t="s">
        <v>12</v>
      </c>
    </row>
    <row r="118" spans="1:5" ht="12.75">
      <c r="A118" s="27" t="s">
        <v>40</v>
      </c>
      <c r="E118" s="28" t="s">
        <v>129</v>
      </c>
    </row>
    <row r="119" spans="1:5" ht="38.25">
      <c r="A119" s="29" t="s">
        <v>42</v>
      </c>
      <c r="E119" s="30" t="s">
        <v>207</v>
      </c>
    </row>
    <row r="120" spans="1:5" ht="38.25">
      <c r="A120" t="s">
        <v>44</v>
      </c>
      <c r="E120" s="28" t="s">
        <v>208</v>
      </c>
    </row>
    <row r="121" spans="1:16" ht="12.75">
      <c r="A121" s="19" t="s">
        <v>35</v>
      </c>
      <c r="B121" s="23" t="s">
        <v>209</v>
      </c>
      <c r="C121" s="23" t="s">
        <v>205</v>
      </c>
      <c r="D121" s="19" t="s">
        <v>70</v>
      </c>
      <c r="E121" s="24" t="s">
        <v>206</v>
      </c>
      <c r="F121" s="25" t="s">
        <v>39</v>
      </c>
      <c r="G121" s="26">
        <v>400.3</v>
      </c>
      <c r="H121" s="26">
        <v>0</v>
      </c>
      <c r="I121" s="26">
        <f>ROUND(ROUND(H121,2)*ROUND(G121,2),2)</f>
      </c>
      <c r="O121">
        <f>(I121*21)/100</f>
      </c>
      <c r="P121" t="s">
        <v>12</v>
      </c>
    </row>
    <row r="122" spans="1:5" ht="12.75">
      <c r="A122" s="27" t="s">
        <v>40</v>
      </c>
      <c r="E122" s="28" t="s">
        <v>37</v>
      </c>
    </row>
    <row r="123" spans="1:5" ht="38.25">
      <c r="A123" s="29" t="s">
        <v>42</v>
      </c>
      <c r="E123" s="30" t="s">
        <v>210</v>
      </c>
    </row>
    <row r="124" spans="1:5" ht="38.25">
      <c r="A124" t="s">
        <v>44</v>
      </c>
      <c r="E124" s="28" t="s">
        <v>211</v>
      </c>
    </row>
    <row r="125" spans="1:16" ht="12.75">
      <c r="A125" s="19" t="s">
        <v>35</v>
      </c>
      <c r="B125" s="23" t="s">
        <v>212</v>
      </c>
      <c r="C125" s="23" t="s">
        <v>213</v>
      </c>
      <c r="D125" s="19" t="s">
        <v>37</v>
      </c>
      <c r="E125" s="24" t="s">
        <v>214</v>
      </c>
      <c r="F125" s="25" t="s">
        <v>39</v>
      </c>
      <c r="G125" s="26">
        <v>28.2</v>
      </c>
      <c r="H125" s="26">
        <v>0</v>
      </c>
      <c r="I125" s="26">
        <f>ROUND(ROUND(H125,2)*ROUND(G125,2),2)</f>
      </c>
      <c r="O125">
        <f>(I125*21)/100</f>
      </c>
      <c r="P125" t="s">
        <v>12</v>
      </c>
    </row>
    <row r="126" spans="1:5" ht="12.75">
      <c r="A126" s="27" t="s">
        <v>40</v>
      </c>
      <c r="E126" s="28" t="s">
        <v>138</v>
      </c>
    </row>
    <row r="127" spans="1:5" ht="12.75">
      <c r="A127" s="29" t="s">
        <v>42</v>
      </c>
      <c r="E127" s="30" t="s">
        <v>215</v>
      </c>
    </row>
    <row r="128" spans="1:5" ht="369.75">
      <c r="A128" t="s">
        <v>44</v>
      </c>
      <c r="E128" s="28" t="s">
        <v>216</v>
      </c>
    </row>
    <row r="129" spans="1:16" ht="12.75">
      <c r="A129" s="19" t="s">
        <v>35</v>
      </c>
      <c r="B129" s="23" t="s">
        <v>217</v>
      </c>
      <c r="C129" s="23" t="s">
        <v>119</v>
      </c>
      <c r="D129" s="19" t="s">
        <v>65</v>
      </c>
      <c r="E129" s="24" t="s">
        <v>120</v>
      </c>
      <c r="F129" s="25" t="s">
        <v>39</v>
      </c>
      <c r="G129" s="26">
        <v>263.95</v>
      </c>
      <c r="H129" s="26">
        <v>0</v>
      </c>
      <c r="I129" s="26">
        <f>ROUND(ROUND(H129,2)*ROUND(G129,2),2)</f>
      </c>
      <c r="O129">
        <f>(I129*21)/100</f>
      </c>
      <c r="P129" t="s">
        <v>12</v>
      </c>
    </row>
    <row r="130" spans="1:5" ht="25.5">
      <c r="A130" s="27" t="s">
        <v>40</v>
      </c>
      <c r="E130" s="28" t="s">
        <v>218</v>
      </c>
    </row>
    <row r="131" spans="1:5" ht="38.25">
      <c r="A131" s="29" t="s">
        <v>42</v>
      </c>
      <c r="E131" s="30" t="s">
        <v>207</v>
      </c>
    </row>
    <row r="132" spans="1:5" ht="191.25">
      <c r="A132" t="s">
        <v>44</v>
      </c>
      <c r="E132" s="28" t="s">
        <v>123</v>
      </c>
    </row>
    <row r="133" spans="1:16" ht="12.75">
      <c r="A133" s="19" t="s">
        <v>35</v>
      </c>
      <c r="B133" s="23" t="s">
        <v>219</v>
      </c>
      <c r="C133" s="23" t="s">
        <v>119</v>
      </c>
      <c r="D133" s="19" t="s">
        <v>70</v>
      </c>
      <c r="E133" s="24" t="s">
        <v>120</v>
      </c>
      <c r="F133" s="25" t="s">
        <v>39</v>
      </c>
      <c r="G133" s="26">
        <v>400.3</v>
      </c>
      <c r="H133" s="26">
        <v>0</v>
      </c>
      <c r="I133" s="26">
        <f>ROUND(ROUND(H133,2)*ROUND(G133,2),2)</f>
      </c>
      <c r="O133">
        <f>(I133*21)/100</f>
      </c>
      <c r="P133" t="s">
        <v>12</v>
      </c>
    </row>
    <row r="134" spans="1:5" ht="12.75">
      <c r="A134" s="27" t="s">
        <v>40</v>
      </c>
      <c r="E134" s="28" t="s">
        <v>220</v>
      </c>
    </row>
    <row r="135" spans="1:5" ht="38.25">
      <c r="A135" s="29" t="s">
        <v>42</v>
      </c>
      <c r="E135" s="30" t="s">
        <v>210</v>
      </c>
    </row>
    <row r="136" spans="1:5" ht="191.25">
      <c r="A136" t="s">
        <v>44</v>
      </c>
      <c r="E136" s="28" t="s">
        <v>221</v>
      </c>
    </row>
    <row r="137" spans="1:16" ht="12.75">
      <c r="A137" s="19" t="s">
        <v>35</v>
      </c>
      <c r="B137" s="23" t="s">
        <v>222</v>
      </c>
      <c r="C137" s="23" t="s">
        <v>223</v>
      </c>
      <c r="D137" s="19" t="s">
        <v>65</v>
      </c>
      <c r="E137" s="24" t="s">
        <v>224</v>
      </c>
      <c r="F137" s="25" t="s">
        <v>128</v>
      </c>
      <c r="G137" s="26">
        <v>140</v>
      </c>
      <c r="H137" s="26">
        <v>0</v>
      </c>
      <c r="I137" s="26">
        <f>ROUND(ROUND(H137,2)*ROUND(G137,2),2)</f>
      </c>
      <c r="O137">
        <f>(I137*21)/100</f>
      </c>
      <c r="P137" t="s">
        <v>12</v>
      </c>
    </row>
    <row r="138" spans="1:5" ht="25.5">
      <c r="A138" s="27" t="s">
        <v>40</v>
      </c>
      <c r="E138" s="28" t="s">
        <v>225</v>
      </c>
    </row>
    <row r="139" spans="1:5" ht="12.75">
      <c r="A139" s="29" t="s">
        <v>42</v>
      </c>
      <c r="E139" s="30" t="s">
        <v>226</v>
      </c>
    </row>
    <row r="140" spans="1:5" ht="38.25">
      <c r="A140" t="s">
        <v>44</v>
      </c>
      <c r="E140" s="28" t="s">
        <v>227</v>
      </c>
    </row>
    <row r="141" spans="1:16" ht="12.75">
      <c r="A141" s="19" t="s">
        <v>35</v>
      </c>
      <c r="B141" s="23" t="s">
        <v>228</v>
      </c>
      <c r="C141" s="23" t="s">
        <v>223</v>
      </c>
      <c r="D141" s="19" t="s">
        <v>70</v>
      </c>
      <c r="E141" s="24" t="s">
        <v>224</v>
      </c>
      <c r="F141" s="25" t="s">
        <v>128</v>
      </c>
      <c r="G141" s="26">
        <v>100</v>
      </c>
      <c r="H141" s="26">
        <v>0</v>
      </c>
      <c r="I141" s="26">
        <f>ROUND(ROUND(H141,2)*ROUND(G141,2),2)</f>
      </c>
      <c r="O141">
        <f>(I141*21)/100</f>
      </c>
      <c r="P141" t="s">
        <v>12</v>
      </c>
    </row>
    <row r="142" spans="1:5" ht="12.75">
      <c r="A142" s="27" t="s">
        <v>40</v>
      </c>
      <c r="E142" s="28" t="s">
        <v>229</v>
      </c>
    </row>
    <row r="143" spans="1:5" ht="12.75">
      <c r="A143" s="29" t="s">
        <v>42</v>
      </c>
      <c r="E143" s="30" t="s">
        <v>230</v>
      </c>
    </row>
    <row r="144" spans="1:5" ht="38.25">
      <c r="A144" t="s">
        <v>44</v>
      </c>
      <c r="E144" s="28" t="s">
        <v>227</v>
      </c>
    </row>
    <row r="145" spans="1:16" ht="12.75">
      <c r="A145" s="19" t="s">
        <v>35</v>
      </c>
      <c r="B145" s="23" t="s">
        <v>231</v>
      </c>
      <c r="C145" s="23" t="s">
        <v>232</v>
      </c>
      <c r="D145" s="19" t="s">
        <v>65</v>
      </c>
      <c r="E145" s="24" t="s">
        <v>233</v>
      </c>
      <c r="F145" s="25" t="s">
        <v>39</v>
      </c>
      <c r="G145" s="26">
        <v>263.95</v>
      </c>
      <c r="H145" s="26">
        <v>0</v>
      </c>
      <c r="I145" s="26">
        <f>ROUND(ROUND(H145,2)*ROUND(G145,2),2)</f>
      </c>
      <c r="O145">
        <f>(I145*21)/100</f>
      </c>
      <c r="P145" t="s">
        <v>12</v>
      </c>
    </row>
    <row r="146" spans="1:5" ht="12.75">
      <c r="A146" s="27" t="s">
        <v>40</v>
      </c>
      <c r="E146" s="28" t="s">
        <v>129</v>
      </c>
    </row>
    <row r="147" spans="1:5" ht="38.25">
      <c r="A147" s="29" t="s">
        <v>42</v>
      </c>
      <c r="E147" s="30" t="s">
        <v>207</v>
      </c>
    </row>
    <row r="148" spans="1:5" ht="51">
      <c r="A148" t="s">
        <v>44</v>
      </c>
      <c r="E148" s="28" t="s">
        <v>234</v>
      </c>
    </row>
    <row r="149" spans="1:16" ht="12.75">
      <c r="A149" s="19" t="s">
        <v>35</v>
      </c>
      <c r="B149" s="23" t="s">
        <v>235</v>
      </c>
      <c r="C149" s="23" t="s">
        <v>232</v>
      </c>
      <c r="D149" s="19" t="s">
        <v>70</v>
      </c>
      <c r="E149" s="24" t="s">
        <v>233</v>
      </c>
      <c r="F149" s="25" t="s">
        <v>39</v>
      </c>
      <c r="G149" s="26">
        <v>400.3</v>
      </c>
      <c r="H149" s="26">
        <v>0</v>
      </c>
      <c r="I149" s="26">
        <f>ROUND(ROUND(H149,2)*ROUND(G149,2),2)</f>
      </c>
      <c r="O149">
        <f>(I149*21)/100</f>
      </c>
      <c r="P149" t="s">
        <v>12</v>
      </c>
    </row>
    <row r="150" spans="1:5" ht="12.75">
      <c r="A150" s="27" t="s">
        <v>40</v>
      </c>
      <c r="E150" s="28" t="s">
        <v>37</v>
      </c>
    </row>
    <row r="151" spans="1:5" ht="38.25">
      <c r="A151" s="29" t="s">
        <v>42</v>
      </c>
      <c r="E151" s="30" t="s">
        <v>210</v>
      </c>
    </row>
    <row r="152" spans="1:5" ht="51">
      <c r="A152" t="s">
        <v>44</v>
      </c>
      <c r="E152" s="28" t="s">
        <v>234</v>
      </c>
    </row>
    <row r="153" spans="1:18" ht="12.75" customHeight="1">
      <c r="A153" s="5" t="s">
        <v>33</v>
      </c>
      <c r="B153" s="5"/>
      <c r="C153" s="33" t="s">
        <v>30</v>
      </c>
      <c r="D153" s="5"/>
      <c r="E153" s="21" t="s">
        <v>236</v>
      </c>
      <c r="F153" s="5"/>
      <c r="G153" s="5"/>
      <c r="H153" s="5"/>
      <c r="I153" s="34">
        <f>0+Q153</f>
      </c>
      <c r="O153">
        <f>0+R153</f>
      </c>
      <c r="Q153">
        <f>0+I154+I158+I162+I166</f>
      </c>
      <c r="R153">
        <f>0+O154+O158+O162+O166</f>
      </c>
    </row>
    <row r="154" spans="1:16" ht="12.75">
      <c r="A154" s="19" t="s">
        <v>35</v>
      </c>
      <c r="B154" s="23" t="s">
        <v>237</v>
      </c>
      <c r="C154" s="23" t="s">
        <v>238</v>
      </c>
      <c r="D154" s="19" t="s">
        <v>37</v>
      </c>
      <c r="E154" s="24" t="s">
        <v>239</v>
      </c>
      <c r="F154" s="25" t="s">
        <v>39</v>
      </c>
      <c r="G154" s="26">
        <v>1.23</v>
      </c>
      <c r="H154" s="26">
        <v>0</v>
      </c>
      <c r="I154" s="26">
        <f>ROUND(ROUND(H154,2)*ROUND(G154,2),2)</f>
      </c>
      <c r="O154">
        <f>(I154*21)/100</f>
      </c>
      <c r="P154" t="s">
        <v>12</v>
      </c>
    </row>
    <row r="155" spans="1:5" ht="38.25">
      <c r="A155" s="27" t="s">
        <v>40</v>
      </c>
      <c r="E155" s="28" t="s">
        <v>240</v>
      </c>
    </row>
    <row r="156" spans="1:5" ht="12.75">
      <c r="A156" s="29" t="s">
        <v>42</v>
      </c>
      <c r="E156" s="30" t="s">
        <v>241</v>
      </c>
    </row>
    <row r="157" spans="1:5" ht="102">
      <c r="A157" t="s">
        <v>44</v>
      </c>
      <c r="E157" s="28" t="s">
        <v>242</v>
      </c>
    </row>
    <row r="158" spans="1:16" ht="12.75">
      <c r="A158" s="19" t="s">
        <v>35</v>
      </c>
      <c r="B158" s="23" t="s">
        <v>243</v>
      </c>
      <c r="C158" s="23" t="s">
        <v>244</v>
      </c>
      <c r="D158" s="19" t="s">
        <v>37</v>
      </c>
      <c r="E158" s="24" t="s">
        <v>245</v>
      </c>
      <c r="F158" s="25" t="s">
        <v>39</v>
      </c>
      <c r="G158" s="26">
        <v>1.17</v>
      </c>
      <c r="H158" s="26">
        <v>0</v>
      </c>
      <c r="I158" s="26">
        <f>ROUND(ROUND(H158,2)*ROUND(G158,2),2)</f>
      </c>
      <c r="O158">
        <f>(I158*21)/100</f>
      </c>
      <c r="P158" t="s">
        <v>12</v>
      </c>
    </row>
    <row r="159" spans="1:5" ht="38.25">
      <c r="A159" s="27" t="s">
        <v>40</v>
      </c>
      <c r="E159" s="28" t="s">
        <v>246</v>
      </c>
    </row>
    <row r="160" spans="1:5" ht="12.75">
      <c r="A160" s="29" t="s">
        <v>42</v>
      </c>
      <c r="E160" s="30" t="s">
        <v>247</v>
      </c>
    </row>
    <row r="161" spans="1:5" ht="102">
      <c r="A161" t="s">
        <v>44</v>
      </c>
      <c r="E161" s="28" t="s">
        <v>248</v>
      </c>
    </row>
    <row r="162" spans="1:16" ht="12.75">
      <c r="A162" s="19" t="s">
        <v>35</v>
      </c>
      <c r="B162" s="23" t="s">
        <v>249</v>
      </c>
      <c r="C162" s="23" t="s">
        <v>250</v>
      </c>
      <c r="D162" s="19" t="s">
        <v>37</v>
      </c>
      <c r="E162" s="24" t="s">
        <v>251</v>
      </c>
      <c r="F162" s="25" t="s">
        <v>142</v>
      </c>
      <c r="G162" s="26">
        <v>4</v>
      </c>
      <c r="H162" s="26">
        <v>0</v>
      </c>
      <c r="I162" s="26">
        <f>ROUND(ROUND(H162,2)*ROUND(G162,2),2)</f>
      </c>
      <c r="O162">
        <f>(I162*21)/100</f>
      </c>
      <c r="P162" t="s">
        <v>12</v>
      </c>
    </row>
    <row r="163" spans="1:5" ht="25.5">
      <c r="A163" s="27" t="s">
        <v>40</v>
      </c>
      <c r="E163" s="28" t="s">
        <v>252</v>
      </c>
    </row>
    <row r="164" spans="1:5" ht="12.75">
      <c r="A164" s="29" t="s">
        <v>42</v>
      </c>
      <c r="E164" s="30" t="s">
        <v>253</v>
      </c>
    </row>
    <row r="165" spans="1:5" ht="89.25">
      <c r="A165" t="s">
        <v>44</v>
      </c>
      <c r="E165" s="28" t="s">
        <v>254</v>
      </c>
    </row>
    <row r="166" spans="1:16" ht="12.75">
      <c r="A166" s="19" t="s">
        <v>35</v>
      </c>
      <c r="B166" s="23" t="s">
        <v>255</v>
      </c>
      <c r="C166" s="23" t="s">
        <v>256</v>
      </c>
      <c r="D166" s="19" t="s">
        <v>37</v>
      </c>
      <c r="E166" s="24" t="s">
        <v>257</v>
      </c>
      <c r="F166" s="25" t="s">
        <v>192</v>
      </c>
      <c r="G166" s="26">
        <v>317</v>
      </c>
      <c r="H166" s="26">
        <v>0</v>
      </c>
      <c r="I166" s="26">
        <f>ROUND(ROUND(H166,2)*ROUND(G166,2),2)</f>
      </c>
      <c r="O166">
        <f>(I166*21)/100</f>
      </c>
      <c r="P166" t="s">
        <v>12</v>
      </c>
    </row>
    <row r="167" spans="1:5" ht="12.75">
      <c r="A167" s="27" t="s">
        <v>40</v>
      </c>
      <c r="E167" s="28" t="s">
        <v>258</v>
      </c>
    </row>
    <row r="168" spans="1:5" ht="12.75">
      <c r="A168" s="29" t="s">
        <v>42</v>
      </c>
      <c r="E168" s="30" t="s">
        <v>259</v>
      </c>
    </row>
    <row r="169" spans="1:5" ht="76.5">
      <c r="A169" t="s">
        <v>44</v>
      </c>
      <c r="E169" s="28" t="s">
        <v>260</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R4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1561</v>
      </c>
      <c r="I3" s="35">
        <f>0+I8</f>
      </c>
      <c r="O3" t="s">
        <v>9</v>
      </c>
      <c r="P3" t="s">
        <v>12</v>
      </c>
    </row>
    <row r="4" spans="1:16" ht="15" customHeight="1">
      <c r="A4" t="s">
        <v>7</v>
      </c>
      <c r="B4" s="12" t="s">
        <v>8</v>
      </c>
      <c r="C4" s="13" t="s">
        <v>1561</v>
      </c>
      <c r="D4" s="5"/>
      <c r="E4" s="14" t="s">
        <v>1562</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111</v>
      </c>
      <c r="F8" s="15"/>
      <c r="G8" s="15"/>
      <c r="H8" s="15"/>
      <c r="I8" s="22">
        <f>0+Q8</f>
      </c>
      <c r="O8">
        <f>0+R8</f>
      </c>
      <c r="Q8">
        <f>0+I9+I13+I17+I21+I25+I29+I33+I37</f>
      </c>
      <c r="R8">
        <f>0+O9+O13+O17+O21+O25+O29+O33+O37</f>
      </c>
    </row>
    <row r="9" spans="1:16" ht="12.75">
      <c r="A9" s="19" t="s">
        <v>35</v>
      </c>
      <c r="B9" s="23" t="s">
        <v>19</v>
      </c>
      <c r="C9" s="23" t="s">
        <v>1563</v>
      </c>
      <c r="D9" s="19" t="s">
        <v>37</v>
      </c>
      <c r="E9" s="24" t="s">
        <v>1564</v>
      </c>
      <c r="F9" s="25" t="s">
        <v>128</v>
      </c>
      <c r="G9" s="26">
        <v>6974</v>
      </c>
      <c r="H9" s="26">
        <v>0</v>
      </c>
      <c r="I9" s="26">
        <f>ROUND(ROUND(H9,2)*ROUND(G9,2),2)</f>
      </c>
      <c r="O9">
        <f>(I9*21)/100</f>
      </c>
      <c r="P9" t="s">
        <v>12</v>
      </c>
    </row>
    <row r="10" spans="1:5" ht="12.75">
      <c r="A10" s="27" t="s">
        <v>40</v>
      </c>
      <c r="E10" s="28" t="s">
        <v>37</v>
      </c>
    </row>
    <row r="11" spans="1:5" ht="12.75">
      <c r="A11" s="29" t="s">
        <v>42</v>
      </c>
      <c r="E11" s="30" t="s">
        <v>1565</v>
      </c>
    </row>
    <row r="12" spans="1:5" ht="25.5">
      <c r="A12" t="s">
        <v>44</v>
      </c>
      <c r="E12" s="28" t="s">
        <v>1566</v>
      </c>
    </row>
    <row r="13" spans="1:16" ht="12.75">
      <c r="A13" s="19" t="s">
        <v>35</v>
      </c>
      <c r="B13" s="23" t="s">
        <v>12</v>
      </c>
      <c r="C13" s="23" t="s">
        <v>1567</v>
      </c>
      <c r="D13" s="19" t="s">
        <v>37</v>
      </c>
      <c r="E13" s="24" t="s">
        <v>1568</v>
      </c>
      <c r="F13" s="25" t="s">
        <v>128</v>
      </c>
      <c r="G13" s="26">
        <v>27936</v>
      </c>
      <c r="H13" s="26">
        <v>0</v>
      </c>
      <c r="I13" s="26">
        <f>ROUND(ROUND(H13,2)*ROUND(G13,2),2)</f>
      </c>
      <c r="O13">
        <f>(I13*21)/100</f>
      </c>
      <c r="P13" t="s">
        <v>12</v>
      </c>
    </row>
    <row r="14" spans="1:5" ht="12.75">
      <c r="A14" s="27" t="s">
        <v>40</v>
      </c>
      <c r="E14" s="28" t="s">
        <v>1569</v>
      </c>
    </row>
    <row r="15" spans="1:5" ht="12.75">
      <c r="A15" s="29" t="s">
        <v>42</v>
      </c>
      <c r="E15" s="30" t="s">
        <v>1570</v>
      </c>
    </row>
    <row r="16" spans="1:5" ht="38.25">
      <c r="A16" t="s">
        <v>44</v>
      </c>
      <c r="E16" s="28" t="s">
        <v>1571</v>
      </c>
    </row>
    <row r="17" spans="1:16" ht="12.75">
      <c r="A17" s="19" t="s">
        <v>35</v>
      </c>
      <c r="B17" s="23" t="s">
        <v>13</v>
      </c>
      <c r="C17" s="23" t="s">
        <v>1572</v>
      </c>
      <c r="D17" s="19" t="s">
        <v>37</v>
      </c>
      <c r="E17" s="24" t="s">
        <v>1573</v>
      </c>
      <c r="F17" s="25" t="s">
        <v>128</v>
      </c>
      <c r="G17" s="26">
        <v>27</v>
      </c>
      <c r="H17" s="26">
        <v>0</v>
      </c>
      <c r="I17" s="26">
        <f>ROUND(ROUND(H17,2)*ROUND(G17,2),2)</f>
      </c>
      <c r="O17">
        <f>(I17*21)/100</f>
      </c>
      <c r="P17" t="s">
        <v>12</v>
      </c>
    </row>
    <row r="18" spans="1:5" ht="12.75">
      <c r="A18" s="27" t="s">
        <v>40</v>
      </c>
      <c r="E18" s="28" t="s">
        <v>37</v>
      </c>
    </row>
    <row r="19" spans="1:5" ht="12.75">
      <c r="A19" s="29" t="s">
        <v>42</v>
      </c>
      <c r="E19" s="30" t="s">
        <v>1574</v>
      </c>
    </row>
    <row r="20" spans="1:5" ht="51">
      <c r="A20" t="s">
        <v>44</v>
      </c>
      <c r="E20" s="28" t="s">
        <v>1575</v>
      </c>
    </row>
    <row r="21" spans="1:16" ht="12.75">
      <c r="A21" s="19" t="s">
        <v>35</v>
      </c>
      <c r="B21" s="23" t="s">
        <v>23</v>
      </c>
      <c r="C21" s="23" t="s">
        <v>1576</v>
      </c>
      <c r="D21" s="19" t="s">
        <v>37</v>
      </c>
      <c r="E21" s="24" t="s">
        <v>1577</v>
      </c>
      <c r="F21" s="25" t="s">
        <v>128</v>
      </c>
      <c r="G21" s="26">
        <v>10461</v>
      </c>
      <c r="H21" s="26">
        <v>0</v>
      </c>
      <c r="I21" s="26">
        <f>ROUND(ROUND(H21,2)*ROUND(G21,2),2)</f>
      </c>
      <c r="O21">
        <f>(I21*21)/100</f>
      </c>
      <c r="P21" t="s">
        <v>12</v>
      </c>
    </row>
    <row r="22" spans="1:5" ht="12.75">
      <c r="A22" s="27" t="s">
        <v>40</v>
      </c>
      <c r="E22" s="28" t="s">
        <v>1578</v>
      </c>
    </row>
    <row r="23" spans="1:5" ht="12.75">
      <c r="A23" s="29" t="s">
        <v>42</v>
      </c>
      <c r="E23" s="30" t="s">
        <v>1579</v>
      </c>
    </row>
    <row r="24" spans="1:5" ht="25.5">
      <c r="A24" t="s">
        <v>44</v>
      </c>
      <c r="E24" s="28" t="s">
        <v>1580</v>
      </c>
    </row>
    <row r="25" spans="1:16" ht="12.75">
      <c r="A25" s="19" t="s">
        <v>35</v>
      </c>
      <c r="B25" s="23" t="s">
        <v>25</v>
      </c>
      <c r="C25" s="23" t="s">
        <v>1581</v>
      </c>
      <c r="D25" s="19" t="s">
        <v>37</v>
      </c>
      <c r="E25" s="24" t="s">
        <v>1582</v>
      </c>
      <c r="F25" s="25" t="s">
        <v>128</v>
      </c>
      <c r="G25" s="26">
        <v>27</v>
      </c>
      <c r="H25" s="26">
        <v>0</v>
      </c>
      <c r="I25" s="26">
        <f>ROUND(ROUND(H25,2)*ROUND(G25,2),2)</f>
      </c>
      <c r="O25">
        <f>(I25*21)/100</f>
      </c>
      <c r="P25" t="s">
        <v>12</v>
      </c>
    </row>
    <row r="26" spans="1:5" ht="12.75">
      <c r="A26" s="27" t="s">
        <v>40</v>
      </c>
      <c r="E26" s="28" t="s">
        <v>37</v>
      </c>
    </row>
    <row r="27" spans="1:5" ht="12.75">
      <c r="A27" s="29" t="s">
        <v>42</v>
      </c>
      <c r="E27" s="30" t="s">
        <v>1574</v>
      </c>
    </row>
    <row r="28" spans="1:5" ht="38.25">
      <c r="A28" t="s">
        <v>44</v>
      </c>
      <c r="E28" s="28" t="s">
        <v>1583</v>
      </c>
    </row>
    <row r="29" spans="1:16" ht="12.75">
      <c r="A29" s="19" t="s">
        <v>35</v>
      </c>
      <c r="B29" s="23" t="s">
        <v>27</v>
      </c>
      <c r="C29" s="23" t="s">
        <v>1584</v>
      </c>
      <c r="D29" s="19" t="s">
        <v>37</v>
      </c>
      <c r="E29" s="24" t="s">
        <v>1585</v>
      </c>
      <c r="F29" s="25" t="s">
        <v>142</v>
      </c>
      <c r="G29" s="26">
        <v>81</v>
      </c>
      <c r="H29" s="26">
        <v>0</v>
      </c>
      <c r="I29" s="26">
        <f>ROUND(ROUND(H29,2)*ROUND(G29,2),2)</f>
      </c>
      <c r="O29">
        <f>(I29*21)/100</f>
      </c>
      <c r="P29" t="s">
        <v>12</v>
      </c>
    </row>
    <row r="30" spans="1:5" ht="12.75">
      <c r="A30" s="27" t="s">
        <v>40</v>
      </c>
      <c r="E30" s="28" t="s">
        <v>1586</v>
      </c>
    </row>
    <row r="31" spans="1:5" ht="12.75">
      <c r="A31" s="29" t="s">
        <v>42</v>
      </c>
      <c r="E31" s="30" t="s">
        <v>1587</v>
      </c>
    </row>
    <row r="32" spans="1:5" ht="38.25">
      <c r="A32" t="s">
        <v>44</v>
      </c>
      <c r="E32" s="28" t="s">
        <v>1588</v>
      </c>
    </row>
    <row r="33" spans="1:16" ht="25.5">
      <c r="A33" s="19" t="s">
        <v>35</v>
      </c>
      <c r="B33" s="23" t="s">
        <v>69</v>
      </c>
      <c r="C33" s="23" t="s">
        <v>1589</v>
      </c>
      <c r="D33" s="19" t="s">
        <v>37</v>
      </c>
      <c r="E33" s="24" t="s">
        <v>1590</v>
      </c>
      <c r="F33" s="25" t="s">
        <v>142</v>
      </c>
      <c r="G33" s="26">
        <v>27</v>
      </c>
      <c r="H33" s="26">
        <v>0</v>
      </c>
      <c r="I33" s="26">
        <f>ROUND(ROUND(H33,2)*ROUND(G33,2),2)</f>
      </c>
      <c r="O33">
        <f>(I33*21)/100</f>
      </c>
      <c r="P33" t="s">
        <v>12</v>
      </c>
    </row>
    <row r="34" spans="1:5" ht="38.25">
      <c r="A34" s="27" t="s">
        <v>40</v>
      </c>
      <c r="E34" s="28" t="s">
        <v>1591</v>
      </c>
    </row>
    <row r="35" spans="1:5" ht="12.75">
      <c r="A35" s="29" t="s">
        <v>42</v>
      </c>
      <c r="E35" s="30" t="s">
        <v>1592</v>
      </c>
    </row>
    <row r="36" spans="1:5" ht="114.75">
      <c r="A36" t="s">
        <v>44</v>
      </c>
      <c r="E36" s="28" t="s">
        <v>1593</v>
      </c>
    </row>
    <row r="37" spans="1:16" ht="12.75">
      <c r="A37" s="19" t="s">
        <v>35</v>
      </c>
      <c r="B37" s="23" t="s">
        <v>73</v>
      </c>
      <c r="C37" s="23" t="s">
        <v>1594</v>
      </c>
      <c r="D37" s="19" t="s">
        <v>37</v>
      </c>
      <c r="E37" s="24" t="s">
        <v>1595</v>
      </c>
      <c r="F37" s="25" t="s">
        <v>39</v>
      </c>
      <c r="G37" s="26">
        <v>21.6</v>
      </c>
      <c r="H37" s="26">
        <v>0</v>
      </c>
      <c r="I37" s="26">
        <f>ROUND(ROUND(H37,2)*ROUND(G37,2),2)</f>
      </c>
      <c r="O37">
        <f>(I37*21)/100</f>
      </c>
      <c r="P37" t="s">
        <v>12</v>
      </c>
    </row>
    <row r="38" spans="1:5" ht="12.75">
      <c r="A38" s="27" t="s">
        <v>40</v>
      </c>
      <c r="E38" s="28" t="s">
        <v>1596</v>
      </c>
    </row>
    <row r="39" spans="1:5" ht="12.75">
      <c r="A39" s="29" t="s">
        <v>42</v>
      </c>
      <c r="E39" s="30" t="s">
        <v>1597</v>
      </c>
    </row>
    <row r="40" spans="1:5" ht="38.25">
      <c r="A40" t="s">
        <v>44</v>
      </c>
      <c r="E40" s="28" t="s">
        <v>227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R5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1598</v>
      </c>
      <c r="I3" s="35">
        <f>0+I8</f>
      </c>
      <c r="O3" t="s">
        <v>9</v>
      </c>
      <c r="P3" t="s">
        <v>12</v>
      </c>
    </row>
    <row r="4" spans="1:16" ht="15" customHeight="1">
      <c r="A4" t="s">
        <v>7</v>
      </c>
      <c r="B4" s="12" t="s">
        <v>8</v>
      </c>
      <c r="C4" s="13" t="s">
        <v>1598</v>
      </c>
      <c r="D4" s="5"/>
      <c r="E4" s="14" t="s">
        <v>1599</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111</v>
      </c>
      <c r="F8" s="15"/>
      <c r="G8" s="15"/>
      <c r="H8" s="15"/>
      <c r="I8" s="22">
        <f>0+Q8</f>
      </c>
      <c r="O8">
        <f>0+R8</f>
      </c>
      <c r="Q8">
        <f>0+I9+I13+I17+I21+I25+I29+I33+I37+I41+I45+I49+I53</f>
      </c>
      <c r="R8">
        <f>0+O9+O13+O17+O21+O25+O29+O33+O37+O41+O45+O49+O53</f>
      </c>
    </row>
    <row r="9" spans="1:16" ht="12.75">
      <c r="A9" s="19" t="s">
        <v>35</v>
      </c>
      <c r="B9" s="23" t="s">
        <v>19</v>
      </c>
      <c r="C9" s="23" t="s">
        <v>1600</v>
      </c>
      <c r="D9" s="19" t="s">
        <v>37</v>
      </c>
      <c r="E9" s="24" t="s">
        <v>1601</v>
      </c>
      <c r="F9" s="25" t="s">
        <v>128</v>
      </c>
      <c r="G9" s="26">
        <v>3161</v>
      </c>
      <c r="H9" s="26">
        <v>0</v>
      </c>
      <c r="I9" s="26">
        <f>ROUND(ROUND(H9,2)*ROUND(G9,2),2)</f>
      </c>
      <c r="O9">
        <f>(I9*21)/100</f>
      </c>
      <c r="P9" t="s">
        <v>12</v>
      </c>
    </row>
    <row r="10" spans="1:5" ht="12.75">
      <c r="A10" s="27" t="s">
        <v>40</v>
      </c>
      <c r="E10" s="28" t="s">
        <v>37</v>
      </c>
    </row>
    <row r="11" spans="1:5" ht="12.75">
      <c r="A11" s="29" t="s">
        <v>42</v>
      </c>
      <c r="E11" s="30" t="s">
        <v>1602</v>
      </c>
    </row>
    <row r="12" spans="1:5" ht="25.5">
      <c r="A12" t="s">
        <v>44</v>
      </c>
      <c r="E12" s="28" t="s">
        <v>1603</v>
      </c>
    </row>
    <row r="13" spans="1:16" ht="12.75">
      <c r="A13" s="19" t="s">
        <v>35</v>
      </c>
      <c r="B13" s="23" t="s">
        <v>12</v>
      </c>
      <c r="C13" s="23" t="s">
        <v>1567</v>
      </c>
      <c r="D13" s="19" t="s">
        <v>37</v>
      </c>
      <c r="E13" s="24" t="s">
        <v>1568</v>
      </c>
      <c r="F13" s="25" t="s">
        <v>128</v>
      </c>
      <c r="G13" s="26">
        <v>12644</v>
      </c>
      <c r="H13" s="26">
        <v>0</v>
      </c>
      <c r="I13" s="26">
        <f>ROUND(ROUND(H13,2)*ROUND(G13,2),2)</f>
      </c>
      <c r="O13">
        <f>(I13*21)/100</f>
      </c>
      <c r="P13" t="s">
        <v>12</v>
      </c>
    </row>
    <row r="14" spans="1:5" ht="12.75">
      <c r="A14" s="27" t="s">
        <v>40</v>
      </c>
      <c r="E14" s="28" t="s">
        <v>1569</v>
      </c>
    </row>
    <row r="15" spans="1:5" ht="12.75">
      <c r="A15" s="29" t="s">
        <v>42</v>
      </c>
      <c r="E15" s="30" t="s">
        <v>1604</v>
      </c>
    </row>
    <row r="16" spans="1:5" ht="38.25">
      <c r="A16" t="s">
        <v>44</v>
      </c>
      <c r="E16" s="28" t="s">
        <v>1571</v>
      </c>
    </row>
    <row r="17" spans="1:16" ht="12.75">
      <c r="A17" s="19" t="s">
        <v>35</v>
      </c>
      <c r="B17" s="23" t="s">
        <v>13</v>
      </c>
      <c r="C17" s="23" t="s">
        <v>1572</v>
      </c>
      <c r="D17" s="19" t="s">
        <v>37</v>
      </c>
      <c r="E17" s="24" t="s">
        <v>1573</v>
      </c>
      <c r="F17" s="25" t="s">
        <v>128</v>
      </c>
      <c r="G17" s="26">
        <v>112.75</v>
      </c>
      <c r="H17" s="26">
        <v>0</v>
      </c>
      <c r="I17" s="26">
        <f>ROUND(ROUND(H17,2)*ROUND(G17,2),2)</f>
      </c>
      <c r="O17">
        <f>(I17*21)/100</f>
      </c>
      <c r="P17" t="s">
        <v>12</v>
      </c>
    </row>
    <row r="18" spans="1:5" ht="38.25">
      <c r="A18" s="27" t="s">
        <v>40</v>
      </c>
      <c r="E18" s="28" t="s">
        <v>1605</v>
      </c>
    </row>
    <row r="19" spans="1:5" ht="38.25">
      <c r="A19" s="29" t="s">
        <v>42</v>
      </c>
      <c r="E19" s="30" t="s">
        <v>1606</v>
      </c>
    </row>
    <row r="20" spans="1:5" ht="51">
      <c r="A20" t="s">
        <v>44</v>
      </c>
      <c r="E20" s="28" t="s">
        <v>1575</v>
      </c>
    </row>
    <row r="21" spans="1:16" ht="12.75">
      <c r="A21" s="19" t="s">
        <v>35</v>
      </c>
      <c r="B21" s="23" t="s">
        <v>23</v>
      </c>
      <c r="C21" s="23" t="s">
        <v>1576</v>
      </c>
      <c r="D21" s="19" t="s">
        <v>37</v>
      </c>
      <c r="E21" s="24" t="s">
        <v>1577</v>
      </c>
      <c r="F21" s="25" t="s">
        <v>128</v>
      </c>
      <c r="G21" s="26">
        <v>4741.5</v>
      </c>
      <c r="H21" s="26">
        <v>0</v>
      </c>
      <c r="I21" s="26">
        <f>ROUND(ROUND(H21,2)*ROUND(G21,2),2)</f>
      </c>
      <c r="O21">
        <f>(I21*21)/100</f>
      </c>
      <c r="P21" t="s">
        <v>12</v>
      </c>
    </row>
    <row r="22" spans="1:5" ht="12.75">
      <c r="A22" s="27" t="s">
        <v>40</v>
      </c>
      <c r="E22" s="28" t="s">
        <v>1578</v>
      </c>
    </row>
    <row r="23" spans="1:5" ht="12.75">
      <c r="A23" s="29" t="s">
        <v>42</v>
      </c>
      <c r="E23" s="30" t="s">
        <v>1607</v>
      </c>
    </row>
    <row r="24" spans="1:5" ht="25.5">
      <c r="A24" t="s">
        <v>44</v>
      </c>
      <c r="E24" s="28" t="s">
        <v>1580</v>
      </c>
    </row>
    <row r="25" spans="1:16" ht="12.75">
      <c r="A25" s="19" t="s">
        <v>35</v>
      </c>
      <c r="B25" s="23" t="s">
        <v>25</v>
      </c>
      <c r="C25" s="23" t="s">
        <v>1581</v>
      </c>
      <c r="D25" s="19" t="s">
        <v>65</v>
      </c>
      <c r="E25" s="24" t="s">
        <v>1582</v>
      </c>
      <c r="F25" s="25" t="s">
        <v>128</v>
      </c>
      <c r="G25" s="26">
        <v>76.75</v>
      </c>
      <c r="H25" s="26">
        <v>0</v>
      </c>
      <c r="I25" s="26">
        <f>ROUND(ROUND(H25,2)*ROUND(G25,2),2)</f>
      </c>
      <c r="O25">
        <f>(I25*21)/100</f>
      </c>
      <c r="P25" t="s">
        <v>12</v>
      </c>
    </row>
    <row r="26" spans="1:5" ht="12.75">
      <c r="A26" s="27" t="s">
        <v>40</v>
      </c>
      <c r="E26" s="28" t="s">
        <v>1608</v>
      </c>
    </row>
    <row r="27" spans="1:5" ht="12.75">
      <c r="A27" s="29" t="s">
        <v>42</v>
      </c>
      <c r="E27" s="30" t="s">
        <v>1609</v>
      </c>
    </row>
    <row r="28" spans="1:5" ht="38.25">
      <c r="A28" t="s">
        <v>44</v>
      </c>
      <c r="E28" s="28" t="s">
        <v>1583</v>
      </c>
    </row>
    <row r="29" spans="1:16" ht="12.75">
      <c r="A29" s="19" t="s">
        <v>35</v>
      </c>
      <c r="B29" s="23" t="s">
        <v>27</v>
      </c>
      <c r="C29" s="23" t="s">
        <v>1581</v>
      </c>
      <c r="D29" s="19" t="s">
        <v>70</v>
      </c>
      <c r="E29" s="24" t="s">
        <v>1582</v>
      </c>
      <c r="F29" s="25" t="s">
        <v>128</v>
      </c>
      <c r="G29" s="26">
        <v>41.31</v>
      </c>
      <c r="H29" s="26">
        <v>0</v>
      </c>
      <c r="I29" s="26">
        <f>ROUND(ROUND(H29,2)*ROUND(G29,2),2)</f>
      </c>
      <c r="O29">
        <f>(I29*21)/100</f>
      </c>
      <c r="P29" t="s">
        <v>12</v>
      </c>
    </row>
    <row r="30" spans="1:5" ht="12.75">
      <c r="A30" s="27" t="s">
        <v>40</v>
      </c>
      <c r="E30" s="28" t="s">
        <v>1610</v>
      </c>
    </row>
    <row r="31" spans="1:5" ht="38.25">
      <c r="A31" s="29" t="s">
        <v>42</v>
      </c>
      <c r="E31" s="30" t="s">
        <v>1611</v>
      </c>
    </row>
    <row r="32" spans="1:5" ht="38.25">
      <c r="A32" t="s">
        <v>44</v>
      </c>
      <c r="E32" s="28" t="s">
        <v>1583</v>
      </c>
    </row>
    <row r="33" spans="1:16" ht="12.75">
      <c r="A33" s="19" t="s">
        <v>35</v>
      </c>
      <c r="B33" s="23" t="s">
        <v>69</v>
      </c>
      <c r="C33" s="23" t="s">
        <v>1612</v>
      </c>
      <c r="D33" s="19" t="s">
        <v>37</v>
      </c>
      <c r="E33" s="24" t="s">
        <v>1613</v>
      </c>
      <c r="F33" s="25" t="s">
        <v>128</v>
      </c>
      <c r="G33" s="26">
        <v>202.5</v>
      </c>
      <c r="H33" s="26">
        <v>0</v>
      </c>
      <c r="I33" s="26">
        <f>ROUND(ROUND(H33,2)*ROUND(G33,2),2)</f>
      </c>
      <c r="O33">
        <f>(I33*21)/100</f>
      </c>
      <c r="P33" t="s">
        <v>12</v>
      </c>
    </row>
    <row r="34" spans="1:5" ht="12.75">
      <c r="A34" s="27" t="s">
        <v>40</v>
      </c>
      <c r="E34" s="28" t="s">
        <v>1586</v>
      </c>
    </row>
    <row r="35" spans="1:5" ht="12.75">
      <c r="A35" s="29" t="s">
        <v>42</v>
      </c>
      <c r="E35" s="30" t="s">
        <v>1614</v>
      </c>
    </row>
    <row r="36" spans="1:5" ht="38.25">
      <c r="A36" t="s">
        <v>44</v>
      </c>
      <c r="E36" s="28" t="s">
        <v>1615</v>
      </c>
    </row>
    <row r="37" spans="1:16" ht="12.75">
      <c r="A37" s="19" t="s">
        <v>35</v>
      </c>
      <c r="B37" s="23" t="s">
        <v>73</v>
      </c>
      <c r="C37" s="23" t="s">
        <v>1584</v>
      </c>
      <c r="D37" s="19" t="s">
        <v>37</v>
      </c>
      <c r="E37" s="24" t="s">
        <v>1585</v>
      </c>
      <c r="F37" s="25" t="s">
        <v>142</v>
      </c>
      <c r="G37" s="26">
        <v>135</v>
      </c>
      <c r="H37" s="26">
        <v>0</v>
      </c>
      <c r="I37" s="26">
        <f>ROUND(ROUND(H37,2)*ROUND(G37,2),2)</f>
      </c>
      <c r="O37">
        <f>(I37*21)/100</f>
      </c>
      <c r="P37" t="s">
        <v>12</v>
      </c>
    </row>
    <row r="38" spans="1:5" ht="12.75">
      <c r="A38" s="27" t="s">
        <v>40</v>
      </c>
      <c r="E38" s="28" t="s">
        <v>1586</v>
      </c>
    </row>
    <row r="39" spans="1:5" ht="12.75">
      <c r="A39" s="29" t="s">
        <v>42</v>
      </c>
      <c r="E39" s="30" t="s">
        <v>1616</v>
      </c>
    </row>
    <row r="40" spans="1:5" ht="38.25">
      <c r="A40" t="s">
        <v>44</v>
      </c>
      <c r="E40" s="28" t="s">
        <v>1588</v>
      </c>
    </row>
    <row r="41" spans="1:16" ht="12.75">
      <c r="A41" s="19" t="s">
        <v>35</v>
      </c>
      <c r="B41" s="23" t="s">
        <v>30</v>
      </c>
      <c r="C41" s="23" t="s">
        <v>1617</v>
      </c>
      <c r="D41" s="19" t="s">
        <v>37</v>
      </c>
      <c r="E41" s="24" t="s">
        <v>1618</v>
      </c>
      <c r="F41" s="25" t="s">
        <v>128</v>
      </c>
      <c r="G41" s="26">
        <v>57.72</v>
      </c>
      <c r="H41" s="26">
        <v>0</v>
      </c>
      <c r="I41" s="26">
        <f>ROUND(ROUND(H41,2)*ROUND(G41,2),2)</f>
      </c>
      <c r="O41">
        <f>(I41*21)/100</f>
      </c>
      <c r="P41" t="s">
        <v>12</v>
      </c>
    </row>
    <row r="42" spans="1:5" ht="38.25">
      <c r="A42" s="27" t="s">
        <v>40</v>
      </c>
      <c r="E42" s="28" t="s">
        <v>1619</v>
      </c>
    </row>
    <row r="43" spans="1:5" ht="12.75">
      <c r="A43" s="29" t="s">
        <v>42</v>
      </c>
      <c r="E43" s="30" t="s">
        <v>1620</v>
      </c>
    </row>
    <row r="44" spans="1:5" ht="12.75">
      <c r="A44" t="s">
        <v>44</v>
      </c>
      <c r="E44" s="28" t="s">
        <v>37</v>
      </c>
    </row>
    <row r="45" spans="1:16" ht="12.75">
      <c r="A45" s="19" t="s">
        <v>35</v>
      </c>
      <c r="B45" s="23" t="s">
        <v>32</v>
      </c>
      <c r="C45" s="23" t="s">
        <v>1621</v>
      </c>
      <c r="D45" s="19" t="s">
        <v>37</v>
      </c>
      <c r="E45" s="24" t="s">
        <v>1622</v>
      </c>
      <c r="F45" s="25" t="s">
        <v>142</v>
      </c>
      <c r="G45" s="26">
        <v>135</v>
      </c>
      <c r="H45" s="26">
        <v>0</v>
      </c>
      <c r="I45" s="26">
        <f>ROUND(ROUND(H45,2)*ROUND(G45,2),2)</f>
      </c>
      <c r="O45">
        <f>(I45*21)/100</f>
      </c>
      <c r="P45" t="s">
        <v>12</v>
      </c>
    </row>
    <row r="46" spans="1:5" ht="25.5">
      <c r="A46" s="27" t="s">
        <v>40</v>
      </c>
      <c r="E46" s="28" t="s">
        <v>1623</v>
      </c>
    </row>
    <row r="47" spans="1:5" ht="12.75">
      <c r="A47" s="29" t="s">
        <v>42</v>
      </c>
      <c r="E47" s="30" t="s">
        <v>1624</v>
      </c>
    </row>
    <row r="48" spans="1:5" ht="76.5">
      <c r="A48" t="s">
        <v>44</v>
      </c>
      <c r="E48" s="28" t="s">
        <v>1625</v>
      </c>
    </row>
    <row r="49" spans="1:16" ht="25.5">
      <c r="A49" s="19" t="s">
        <v>35</v>
      </c>
      <c r="B49" s="23" t="s">
        <v>84</v>
      </c>
      <c r="C49" s="23" t="s">
        <v>1589</v>
      </c>
      <c r="D49" s="19" t="s">
        <v>37</v>
      </c>
      <c r="E49" s="24" t="s">
        <v>1590</v>
      </c>
      <c r="F49" s="25" t="s">
        <v>142</v>
      </c>
      <c r="G49" s="26">
        <v>45</v>
      </c>
      <c r="H49" s="26">
        <v>0</v>
      </c>
      <c r="I49" s="26">
        <f>ROUND(ROUND(H49,2)*ROUND(G49,2),2)</f>
      </c>
      <c r="O49">
        <f>(I49*21)/100</f>
      </c>
      <c r="P49" t="s">
        <v>12</v>
      </c>
    </row>
    <row r="50" spans="1:5" ht="38.25">
      <c r="A50" s="27" t="s">
        <v>40</v>
      </c>
      <c r="E50" s="28" t="s">
        <v>1626</v>
      </c>
    </row>
    <row r="51" spans="1:5" ht="12.75">
      <c r="A51" s="29" t="s">
        <v>42</v>
      </c>
      <c r="E51" s="30" t="s">
        <v>1627</v>
      </c>
    </row>
    <row r="52" spans="1:5" ht="114.75">
      <c r="A52" t="s">
        <v>44</v>
      </c>
      <c r="E52" s="28" t="s">
        <v>1593</v>
      </c>
    </row>
    <row r="53" spans="1:16" ht="12.75">
      <c r="A53" s="19" t="s">
        <v>35</v>
      </c>
      <c r="B53" s="23" t="s">
        <v>88</v>
      </c>
      <c r="C53" s="23" t="s">
        <v>1594</v>
      </c>
      <c r="D53" s="19" t="s">
        <v>37</v>
      </c>
      <c r="E53" s="24" t="s">
        <v>1595</v>
      </c>
      <c r="F53" s="25" t="s">
        <v>39</v>
      </c>
      <c r="G53" s="26">
        <v>42.75</v>
      </c>
      <c r="H53" s="26">
        <v>0</v>
      </c>
      <c r="I53" s="26">
        <f>ROUND(ROUND(H53,2)*ROUND(G53,2),2)</f>
      </c>
      <c r="O53">
        <f>(I53*21)/100</f>
      </c>
      <c r="P53" t="s">
        <v>12</v>
      </c>
    </row>
    <row r="54" spans="1:5" ht="12.75">
      <c r="A54" s="27" t="s">
        <v>40</v>
      </c>
      <c r="E54" s="28" t="s">
        <v>1628</v>
      </c>
    </row>
    <row r="55" spans="1:5" ht="12.75">
      <c r="A55" s="29" t="s">
        <v>42</v>
      </c>
      <c r="E55" s="30" t="s">
        <v>1629</v>
      </c>
    </row>
    <row r="56" spans="1:5" ht="38.25">
      <c r="A56" t="s">
        <v>44</v>
      </c>
      <c r="E56" s="28" t="s">
        <v>227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19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0+O8+O57+O78+O79+O124+O157</f>
      </c>
      <c r="P2" t="s">
        <v>13</v>
      </c>
    </row>
    <row r="3" spans="1:16" ht="15" customHeight="1">
      <c r="A3" t="s">
        <v>1</v>
      </c>
      <c r="B3" s="8" t="s">
        <v>4</v>
      </c>
      <c r="C3" s="9" t="s">
        <v>5</v>
      </c>
      <c r="D3" s="1"/>
      <c r="E3" s="10" t="s">
        <v>6</v>
      </c>
      <c r="F3" s="1"/>
      <c r="G3" s="4"/>
      <c r="H3" s="3" t="s">
        <v>261</v>
      </c>
      <c r="I3" s="35">
        <f>0+I8+I57+I78+I79+I124+I157</f>
      </c>
      <c r="O3" t="s">
        <v>9</v>
      </c>
      <c r="P3" t="s">
        <v>12</v>
      </c>
    </row>
    <row r="4" spans="1:16" ht="15" customHeight="1">
      <c r="A4" t="s">
        <v>7</v>
      </c>
      <c r="B4" s="12" t="s">
        <v>8</v>
      </c>
      <c r="C4" s="13" t="s">
        <v>261</v>
      </c>
      <c r="D4" s="5"/>
      <c r="E4" s="14" t="s">
        <v>262</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111</v>
      </c>
      <c r="F8" s="15"/>
      <c r="G8" s="15"/>
      <c r="H8" s="15"/>
      <c r="I8" s="22">
        <f>0+Q8</f>
      </c>
      <c r="O8">
        <f>0+R8</f>
      </c>
      <c r="Q8">
        <f>0+I9+I13+I17+I21+I25+I29+I33+I37+I41+I45+I49+I53</f>
      </c>
      <c r="R8">
        <f>0+O9+O13+O17+O21+O25+O29+O33+O37+O41+O45+O49+O53</f>
      </c>
    </row>
    <row r="9" spans="1:16" ht="12.75">
      <c r="A9" s="19" t="s">
        <v>35</v>
      </c>
      <c r="B9" s="23" t="s">
        <v>19</v>
      </c>
      <c r="C9" s="23" t="s">
        <v>263</v>
      </c>
      <c r="D9" s="19" t="s">
        <v>37</v>
      </c>
      <c r="E9" s="24" t="s">
        <v>264</v>
      </c>
      <c r="F9" s="25" t="s">
        <v>192</v>
      </c>
      <c r="G9" s="26">
        <v>2514</v>
      </c>
      <c r="H9" s="26">
        <v>0</v>
      </c>
      <c r="I9" s="26">
        <f>ROUND(ROUND(H9,2)*ROUND(G9,2),2)</f>
      </c>
      <c r="O9">
        <f>(I9*21)/100</f>
      </c>
      <c r="P9" t="s">
        <v>12</v>
      </c>
    </row>
    <row r="10" spans="1:5" ht="12.75">
      <c r="A10" s="27" t="s">
        <v>40</v>
      </c>
      <c r="E10" s="28" t="s">
        <v>265</v>
      </c>
    </row>
    <row r="11" spans="1:5" ht="38.25">
      <c r="A11" s="29" t="s">
        <v>42</v>
      </c>
      <c r="E11" s="30" t="s">
        <v>266</v>
      </c>
    </row>
    <row r="12" spans="1:5" ht="25.5">
      <c r="A12" t="s">
        <v>44</v>
      </c>
      <c r="E12" s="28" t="s">
        <v>267</v>
      </c>
    </row>
    <row r="13" spans="1:16" ht="12.75">
      <c r="A13" s="19" t="s">
        <v>35</v>
      </c>
      <c r="B13" s="23" t="s">
        <v>12</v>
      </c>
      <c r="C13" s="23" t="s">
        <v>268</v>
      </c>
      <c r="D13" s="19" t="s">
        <v>37</v>
      </c>
      <c r="E13" s="24" t="s">
        <v>269</v>
      </c>
      <c r="F13" s="25" t="s">
        <v>39</v>
      </c>
      <c r="G13" s="26">
        <v>4376.08</v>
      </c>
      <c r="H13" s="26">
        <v>0</v>
      </c>
      <c r="I13" s="26">
        <f>ROUND(ROUND(H13,2)*ROUND(G13,2),2)</f>
      </c>
      <c r="O13">
        <f>(I13*21)/100</f>
      </c>
      <c r="P13" t="s">
        <v>12</v>
      </c>
    </row>
    <row r="14" spans="1:5" ht="12.75">
      <c r="A14" s="27" t="s">
        <v>40</v>
      </c>
      <c r="E14" s="28" t="s">
        <v>270</v>
      </c>
    </row>
    <row r="15" spans="1:5" ht="140.25">
      <c r="A15" s="29" t="s">
        <v>42</v>
      </c>
      <c r="E15" s="30" t="s">
        <v>271</v>
      </c>
    </row>
    <row r="16" spans="1:5" ht="369.75">
      <c r="A16" t="s">
        <v>44</v>
      </c>
      <c r="E16" s="28" t="s">
        <v>216</v>
      </c>
    </row>
    <row r="17" spans="1:16" ht="12.75">
      <c r="A17" s="19" t="s">
        <v>35</v>
      </c>
      <c r="B17" s="23" t="s">
        <v>13</v>
      </c>
      <c r="C17" s="23" t="s">
        <v>272</v>
      </c>
      <c r="D17" s="19" t="s">
        <v>37</v>
      </c>
      <c r="E17" s="24" t="s">
        <v>273</v>
      </c>
      <c r="F17" s="25" t="s">
        <v>39</v>
      </c>
      <c r="G17" s="26">
        <v>45.5</v>
      </c>
      <c r="H17" s="26">
        <v>0</v>
      </c>
      <c r="I17" s="26">
        <f>ROUND(ROUND(H17,2)*ROUND(G17,2),2)</f>
      </c>
      <c r="O17">
        <f>(I17*21)/100</f>
      </c>
      <c r="P17" t="s">
        <v>12</v>
      </c>
    </row>
    <row r="18" spans="1:5" ht="12.75">
      <c r="A18" s="27" t="s">
        <v>40</v>
      </c>
      <c r="E18" s="28" t="s">
        <v>274</v>
      </c>
    </row>
    <row r="19" spans="1:5" ht="127.5">
      <c r="A19" s="29" t="s">
        <v>42</v>
      </c>
      <c r="E19" s="30" t="s">
        <v>275</v>
      </c>
    </row>
    <row r="20" spans="1:5" ht="318.75">
      <c r="A20" t="s">
        <v>44</v>
      </c>
      <c r="E20" s="28" t="s">
        <v>276</v>
      </c>
    </row>
    <row r="21" spans="1:16" ht="12.75">
      <c r="A21" s="19" t="s">
        <v>35</v>
      </c>
      <c r="B21" s="23" t="s">
        <v>23</v>
      </c>
      <c r="C21" s="23" t="s">
        <v>277</v>
      </c>
      <c r="D21" s="19" t="s">
        <v>37</v>
      </c>
      <c r="E21" s="24" t="s">
        <v>278</v>
      </c>
      <c r="F21" s="25" t="s">
        <v>39</v>
      </c>
      <c r="G21" s="26">
        <v>1429.65</v>
      </c>
      <c r="H21" s="26">
        <v>0</v>
      </c>
      <c r="I21" s="26">
        <f>ROUND(ROUND(H21,2)*ROUND(G21,2),2)</f>
      </c>
      <c r="O21">
        <f>(I21*21)/100</f>
      </c>
      <c r="P21" t="s">
        <v>12</v>
      </c>
    </row>
    <row r="22" spans="1:5" ht="12.75">
      <c r="A22" s="27" t="s">
        <v>40</v>
      </c>
      <c r="E22" s="28" t="s">
        <v>279</v>
      </c>
    </row>
    <row r="23" spans="1:5" ht="102">
      <c r="A23" s="29" t="s">
        <v>42</v>
      </c>
      <c r="E23" s="30" t="s">
        <v>280</v>
      </c>
    </row>
    <row r="24" spans="1:5" ht="318.75">
      <c r="A24" t="s">
        <v>44</v>
      </c>
      <c r="E24" s="28" t="s">
        <v>281</v>
      </c>
    </row>
    <row r="25" spans="1:16" ht="12.75">
      <c r="A25" s="19" t="s">
        <v>35</v>
      </c>
      <c r="B25" s="23" t="s">
        <v>25</v>
      </c>
      <c r="C25" s="23" t="s">
        <v>282</v>
      </c>
      <c r="D25" s="19" t="s">
        <v>37</v>
      </c>
      <c r="E25" s="24" t="s">
        <v>283</v>
      </c>
      <c r="F25" s="25" t="s">
        <v>39</v>
      </c>
      <c r="G25" s="26">
        <v>39.55</v>
      </c>
      <c r="H25" s="26">
        <v>0</v>
      </c>
      <c r="I25" s="26">
        <f>ROUND(ROUND(H25,2)*ROUND(G25,2),2)</f>
      </c>
      <c r="O25">
        <f>(I25*21)/100</f>
      </c>
      <c r="P25" t="s">
        <v>12</v>
      </c>
    </row>
    <row r="26" spans="1:5" ht="25.5">
      <c r="A26" s="27" t="s">
        <v>40</v>
      </c>
      <c r="E26" s="28" t="s">
        <v>284</v>
      </c>
    </row>
    <row r="27" spans="1:5" ht="25.5">
      <c r="A27" s="29" t="s">
        <v>42</v>
      </c>
      <c r="E27" s="30" t="s">
        <v>285</v>
      </c>
    </row>
    <row r="28" spans="1:5" ht="318.75">
      <c r="A28" t="s">
        <v>44</v>
      </c>
      <c r="E28" s="28" t="s">
        <v>281</v>
      </c>
    </row>
    <row r="29" spans="1:16" ht="12.75">
      <c r="A29" s="19" t="s">
        <v>35</v>
      </c>
      <c r="B29" s="23" t="s">
        <v>27</v>
      </c>
      <c r="C29" s="23" t="s">
        <v>286</v>
      </c>
      <c r="D29" s="19" t="s">
        <v>37</v>
      </c>
      <c r="E29" s="24" t="s">
        <v>287</v>
      </c>
      <c r="F29" s="25" t="s">
        <v>39</v>
      </c>
      <c r="G29" s="26">
        <v>753.59</v>
      </c>
      <c r="H29" s="26">
        <v>0</v>
      </c>
      <c r="I29" s="26">
        <f>ROUND(ROUND(H29,2)*ROUND(G29,2),2)</f>
      </c>
      <c r="O29">
        <f>(I29*21)/100</f>
      </c>
      <c r="P29" t="s">
        <v>12</v>
      </c>
    </row>
    <row r="30" spans="1:5" ht="12.75">
      <c r="A30" s="27" t="s">
        <v>40</v>
      </c>
      <c r="E30" s="28" t="s">
        <v>288</v>
      </c>
    </row>
    <row r="31" spans="1:5" ht="25.5">
      <c r="A31" s="29" t="s">
        <v>42</v>
      </c>
      <c r="E31" s="30" t="s">
        <v>289</v>
      </c>
    </row>
    <row r="32" spans="1:5" ht="267.75">
      <c r="A32" t="s">
        <v>44</v>
      </c>
      <c r="E32" s="28" t="s">
        <v>290</v>
      </c>
    </row>
    <row r="33" spans="1:16" ht="12.75">
      <c r="A33" s="19" t="s">
        <v>35</v>
      </c>
      <c r="B33" s="23" t="s">
        <v>69</v>
      </c>
      <c r="C33" s="23" t="s">
        <v>291</v>
      </c>
      <c r="D33" s="19" t="s">
        <v>37</v>
      </c>
      <c r="E33" s="24" t="s">
        <v>292</v>
      </c>
      <c r="F33" s="25" t="s">
        <v>39</v>
      </c>
      <c r="G33" s="26">
        <v>2012.6</v>
      </c>
      <c r="H33" s="26">
        <v>0</v>
      </c>
      <c r="I33" s="26">
        <f>ROUND(ROUND(H33,2)*ROUND(G33,2),2)</f>
      </c>
      <c r="O33">
        <f>(I33*21)/100</f>
      </c>
      <c r="P33" t="s">
        <v>12</v>
      </c>
    </row>
    <row r="34" spans="1:5" ht="12.75">
      <c r="A34" s="27" t="s">
        <v>40</v>
      </c>
      <c r="E34" s="28" t="s">
        <v>293</v>
      </c>
    </row>
    <row r="35" spans="1:5" ht="25.5">
      <c r="A35" s="29" t="s">
        <v>42</v>
      </c>
      <c r="E35" s="30" t="s">
        <v>294</v>
      </c>
    </row>
    <row r="36" spans="1:5" ht="267.75">
      <c r="A36" t="s">
        <v>44</v>
      </c>
      <c r="E36" s="28" t="s">
        <v>290</v>
      </c>
    </row>
    <row r="37" spans="1:16" ht="12.75">
      <c r="A37" s="19" t="s">
        <v>35</v>
      </c>
      <c r="B37" s="23" t="s">
        <v>73</v>
      </c>
      <c r="C37" s="23" t="s">
        <v>295</v>
      </c>
      <c r="D37" s="19" t="s">
        <v>37</v>
      </c>
      <c r="E37" s="24" t="s">
        <v>296</v>
      </c>
      <c r="F37" s="25" t="s">
        <v>39</v>
      </c>
      <c r="G37" s="26">
        <v>924.05</v>
      </c>
      <c r="H37" s="26">
        <v>0</v>
      </c>
      <c r="I37" s="26">
        <f>ROUND(ROUND(H37,2)*ROUND(G37,2),2)</f>
      </c>
      <c r="O37">
        <f>(I37*21)/100</f>
      </c>
      <c r="P37" t="s">
        <v>12</v>
      </c>
    </row>
    <row r="38" spans="1:5" ht="63.75">
      <c r="A38" s="27" t="s">
        <v>40</v>
      </c>
      <c r="E38" s="28" t="s">
        <v>297</v>
      </c>
    </row>
    <row r="39" spans="1:5" ht="25.5">
      <c r="A39" s="29" t="s">
        <v>42</v>
      </c>
      <c r="E39" s="30" t="s">
        <v>298</v>
      </c>
    </row>
    <row r="40" spans="1:5" ht="280.5">
      <c r="A40" t="s">
        <v>44</v>
      </c>
      <c r="E40" s="28" t="s">
        <v>299</v>
      </c>
    </row>
    <row r="41" spans="1:16" ht="12.75">
      <c r="A41" s="19" t="s">
        <v>35</v>
      </c>
      <c r="B41" s="23" t="s">
        <v>30</v>
      </c>
      <c r="C41" s="23" t="s">
        <v>300</v>
      </c>
      <c r="D41" s="19" t="s">
        <v>37</v>
      </c>
      <c r="E41" s="24" t="s">
        <v>301</v>
      </c>
      <c r="F41" s="25" t="s">
        <v>39</v>
      </c>
      <c r="G41" s="26">
        <v>501.64</v>
      </c>
      <c r="H41" s="26">
        <v>0</v>
      </c>
      <c r="I41" s="26">
        <f>ROUND(ROUND(H41,2)*ROUND(G41,2),2)</f>
      </c>
      <c r="O41">
        <f>(I41*21)/100</f>
      </c>
      <c r="P41" t="s">
        <v>12</v>
      </c>
    </row>
    <row r="42" spans="1:5" ht="89.25">
      <c r="A42" s="27" t="s">
        <v>40</v>
      </c>
      <c r="E42" s="28" t="s">
        <v>302</v>
      </c>
    </row>
    <row r="43" spans="1:5" ht="25.5">
      <c r="A43" s="29" t="s">
        <v>42</v>
      </c>
      <c r="E43" s="30" t="s">
        <v>303</v>
      </c>
    </row>
    <row r="44" spans="1:5" ht="242.25">
      <c r="A44" t="s">
        <v>44</v>
      </c>
      <c r="E44" s="28" t="s">
        <v>304</v>
      </c>
    </row>
    <row r="45" spans="1:16" ht="12.75">
      <c r="A45" s="19" t="s">
        <v>35</v>
      </c>
      <c r="B45" s="23" t="s">
        <v>32</v>
      </c>
      <c r="C45" s="23" t="s">
        <v>305</v>
      </c>
      <c r="D45" s="19" t="s">
        <v>37</v>
      </c>
      <c r="E45" s="24" t="s">
        <v>306</v>
      </c>
      <c r="F45" s="25" t="s">
        <v>39</v>
      </c>
      <c r="G45" s="26">
        <v>867.94</v>
      </c>
      <c r="H45" s="26">
        <v>0</v>
      </c>
      <c r="I45" s="26">
        <f>ROUND(ROUND(H45,2)*ROUND(G45,2),2)</f>
      </c>
      <c r="O45">
        <f>(I45*21)/100</f>
      </c>
      <c r="P45" t="s">
        <v>12</v>
      </c>
    </row>
    <row r="46" spans="1:5" ht="12.75">
      <c r="A46" s="27" t="s">
        <v>40</v>
      </c>
      <c r="E46" s="28" t="s">
        <v>307</v>
      </c>
    </row>
    <row r="47" spans="1:5" ht="127.5">
      <c r="A47" s="29" t="s">
        <v>42</v>
      </c>
      <c r="E47" s="30" t="s">
        <v>308</v>
      </c>
    </row>
    <row r="48" spans="1:5" ht="229.5">
      <c r="A48" t="s">
        <v>44</v>
      </c>
      <c r="E48" s="28" t="s">
        <v>309</v>
      </c>
    </row>
    <row r="49" spans="1:16" ht="12.75">
      <c r="A49" s="19" t="s">
        <v>35</v>
      </c>
      <c r="B49" s="23" t="s">
        <v>84</v>
      </c>
      <c r="C49" s="23" t="s">
        <v>310</v>
      </c>
      <c r="D49" s="19" t="s">
        <v>37</v>
      </c>
      <c r="E49" s="24" t="s">
        <v>311</v>
      </c>
      <c r="F49" s="25" t="s">
        <v>39</v>
      </c>
      <c r="G49" s="26">
        <v>548.17</v>
      </c>
      <c r="H49" s="26">
        <v>0</v>
      </c>
      <c r="I49" s="26">
        <f>ROUND(ROUND(H49,2)*ROUND(G49,2),2)</f>
      </c>
      <c r="O49">
        <f>(I49*21)/100</f>
      </c>
      <c r="P49" t="s">
        <v>12</v>
      </c>
    </row>
    <row r="50" spans="1:5" ht="25.5">
      <c r="A50" s="27" t="s">
        <v>40</v>
      </c>
      <c r="E50" s="28" t="s">
        <v>312</v>
      </c>
    </row>
    <row r="51" spans="1:5" ht="191.25">
      <c r="A51" s="29" t="s">
        <v>42</v>
      </c>
      <c r="E51" s="30" t="s">
        <v>313</v>
      </c>
    </row>
    <row r="52" spans="1:5" ht="229.5">
      <c r="A52" t="s">
        <v>44</v>
      </c>
      <c r="E52" s="28" t="s">
        <v>314</v>
      </c>
    </row>
    <row r="53" spans="1:16" ht="12.75">
      <c r="A53" s="19" t="s">
        <v>35</v>
      </c>
      <c r="B53" s="23" t="s">
        <v>88</v>
      </c>
      <c r="C53" s="23" t="s">
        <v>315</v>
      </c>
      <c r="D53" s="19" t="s">
        <v>37</v>
      </c>
      <c r="E53" s="24" t="s">
        <v>316</v>
      </c>
      <c r="F53" s="25" t="s">
        <v>128</v>
      </c>
      <c r="G53" s="26">
        <v>19439.78</v>
      </c>
      <c r="H53" s="26">
        <v>0</v>
      </c>
      <c r="I53" s="26">
        <f>ROUND(ROUND(H53,2)*ROUND(G53,2),2)</f>
      </c>
      <c r="O53">
        <f>(I53*21)/100</f>
      </c>
      <c r="P53" t="s">
        <v>12</v>
      </c>
    </row>
    <row r="54" spans="1:5" ht="76.5">
      <c r="A54" s="27" t="s">
        <v>40</v>
      </c>
      <c r="E54" s="28" t="s">
        <v>317</v>
      </c>
    </row>
    <row r="55" spans="1:5" ht="89.25">
      <c r="A55" s="29" t="s">
        <v>42</v>
      </c>
      <c r="E55" s="30" t="s">
        <v>318</v>
      </c>
    </row>
    <row r="56" spans="1:5" ht="25.5">
      <c r="A56" t="s">
        <v>44</v>
      </c>
      <c r="E56" s="28" t="s">
        <v>319</v>
      </c>
    </row>
    <row r="57" spans="1:18" ht="12.75" customHeight="1">
      <c r="A57" s="5" t="s">
        <v>33</v>
      </c>
      <c r="B57" s="5"/>
      <c r="C57" s="33" t="s">
        <v>12</v>
      </c>
      <c r="D57" s="5"/>
      <c r="E57" s="21" t="s">
        <v>320</v>
      </c>
      <c r="F57" s="5"/>
      <c r="G57" s="5"/>
      <c r="H57" s="5"/>
      <c r="I57" s="34">
        <f>0+Q57</f>
      </c>
      <c r="O57">
        <f>0+R57</f>
      </c>
      <c r="Q57">
        <f>0+I58+I62+I66+I70+I74</f>
      </c>
      <c r="R57">
        <f>0+O58+O62+O66+O70+O74</f>
      </c>
    </row>
    <row r="58" spans="1:16" ht="12.75">
      <c r="A58" s="19" t="s">
        <v>35</v>
      </c>
      <c r="B58" s="23" t="s">
        <v>92</v>
      </c>
      <c r="C58" s="23" t="s">
        <v>321</v>
      </c>
      <c r="D58" s="19" t="s">
        <v>37</v>
      </c>
      <c r="E58" s="24" t="s">
        <v>322</v>
      </c>
      <c r="F58" s="25" t="s">
        <v>128</v>
      </c>
      <c r="G58" s="26">
        <v>3344</v>
      </c>
      <c r="H58" s="26">
        <v>0</v>
      </c>
      <c r="I58" s="26">
        <f>ROUND(ROUND(H58,2)*ROUND(G58,2),2)</f>
      </c>
      <c r="O58">
        <f>(I58*21)/100</f>
      </c>
      <c r="P58" t="s">
        <v>12</v>
      </c>
    </row>
    <row r="59" spans="1:5" ht="89.25">
      <c r="A59" s="27" t="s">
        <v>40</v>
      </c>
      <c r="E59" s="28" t="s">
        <v>323</v>
      </c>
    </row>
    <row r="60" spans="1:5" ht="25.5">
      <c r="A60" s="29" t="s">
        <v>42</v>
      </c>
      <c r="E60" s="30" t="s">
        <v>324</v>
      </c>
    </row>
    <row r="61" spans="1:5" ht="25.5">
      <c r="A61" t="s">
        <v>44</v>
      </c>
      <c r="E61" s="28" t="s">
        <v>325</v>
      </c>
    </row>
    <row r="62" spans="1:16" ht="12.75">
      <c r="A62" s="19" t="s">
        <v>35</v>
      </c>
      <c r="B62" s="23" t="s">
        <v>97</v>
      </c>
      <c r="C62" s="23" t="s">
        <v>326</v>
      </c>
      <c r="D62" s="19" t="s">
        <v>37</v>
      </c>
      <c r="E62" s="24" t="s">
        <v>327</v>
      </c>
      <c r="F62" s="25" t="s">
        <v>192</v>
      </c>
      <c r="G62" s="26">
        <v>1520</v>
      </c>
      <c r="H62" s="26">
        <v>0</v>
      </c>
      <c r="I62" s="26">
        <f>ROUND(ROUND(H62,2)*ROUND(G62,2),2)</f>
      </c>
      <c r="O62">
        <f>(I62*21)/100</f>
      </c>
      <c r="P62" t="s">
        <v>12</v>
      </c>
    </row>
    <row r="63" spans="1:5" ht="51">
      <c r="A63" s="27" t="s">
        <v>40</v>
      </c>
      <c r="E63" s="28" t="s">
        <v>328</v>
      </c>
    </row>
    <row r="64" spans="1:5" ht="12.75">
      <c r="A64" s="29" t="s">
        <v>42</v>
      </c>
      <c r="E64" s="30" t="s">
        <v>329</v>
      </c>
    </row>
    <row r="65" spans="1:5" ht="165.75">
      <c r="A65" t="s">
        <v>44</v>
      </c>
      <c r="E65" s="28" t="s">
        <v>330</v>
      </c>
    </row>
    <row r="66" spans="1:16" ht="12.75">
      <c r="A66" s="19" t="s">
        <v>35</v>
      </c>
      <c r="B66" s="23" t="s">
        <v>101</v>
      </c>
      <c r="C66" s="23" t="s">
        <v>331</v>
      </c>
      <c r="D66" s="19" t="s">
        <v>37</v>
      </c>
      <c r="E66" s="24" t="s">
        <v>332</v>
      </c>
      <c r="F66" s="25" t="s">
        <v>128</v>
      </c>
      <c r="G66" s="26">
        <v>4560</v>
      </c>
      <c r="H66" s="26">
        <v>0</v>
      </c>
      <c r="I66" s="26">
        <f>ROUND(ROUND(H66,2)*ROUND(G66,2),2)</f>
      </c>
      <c r="O66">
        <f>(I66*21)/100</f>
      </c>
      <c r="P66" t="s">
        <v>12</v>
      </c>
    </row>
    <row r="67" spans="1:5" ht="63.75">
      <c r="A67" s="27" t="s">
        <v>40</v>
      </c>
      <c r="E67" s="28" t="s">
        <v>333</v>
      </c>
    </row>
    <row r="68" spans="1:5" ht="178.5">
      <c r="A68" s="29" t="s">
        <v>42</v>
      </c>
      <c r="E68" s="30" t="s">
        <v>334</v>
      </c>
    </row>
    <row r="69" spans="1:5" ht="51">
      <c r="A69" t="s">
        <v>44</v>
      </c>
      <c r="E69" s="28" t="s">
        <v>335</v>
      </c>
    </row>
    <row r="70" spans="1:16" ht="12.75">
      <c r="A70" s="19" t="s">
        <v>35</v>
      </c>
      <c r="B70" s="23" t="s">
        <v>106</v>
      </c>
      <c r="C70" s="23" t="s">
        <v>336</v>
      </c>
      <c r="D70" s="19" t="s">
        <v>37</v>
      </c>
      <c r="E70" s="24" t="s">
        <v>337</v>
      </c>
      <c r="F70" s="25" t="s">
        <v>39</v>
      </c>
      <c r="G70" s="26">
        <v>769.5</v>
      </c>
      <c r="H70" s="26">
        <v>0</v>
      </c>
      <c r="I70" s="26">
        <f>ROUND(ROUND(H70,2)*ROUND(G70,2),2)</f>
      </c>
      <c r="O70">
        <f>(I70*21)/100</f>
      </c>
      <c r="P70" t="s">
        <v>12</v>
      </c>
    </row>
    <row r="71" spans="1:5" ht="25.5">
      <c r="A71" s="27" t="s">
        <v>40</v>
      </c>
      <c r="E71" s="28" t="s">
        <v>338</v>
      </c>
    </row>
    <row r="72" spans="1:5" ht="178.5">
      <c r="A72" s="29" t="s">
        <v>42</v>
      </c>
      <c r="E72" s="30" t="s">
        <v>339</v>
      </c>
    </row>
    <row r="73" spans="1:5" ht="38.25">
      <c r="A73" t="s">
        <v>44</v>
      </c>
      <c r="E73" s="28" t="s">
        <v>340</v>
      </c>
    </row>
    <row r="74" spans="1:16" ht="12.75">
      <c r="A74" s="19" t="s">
        <v>35</v>
      </c>
      <c r="B74" s="23" t="s">
        <v>112</v>
      </c>
      <c r="C74" s="23" t="s">
        <v>341</v>
      </c>
      <c r="D74" s="19" t="s">
        <v>37</v>
      </c>
      <c r="E74" s="24" t="s">
        <v>342</v>
      </c>
      <c r="F74" s="25" t="s">
        <v>128</v>
      </c>
      <c r="G74" s="26">
        <v>9145</v>
      </c>
      <c r="H74" s="26">
        <v>0</v>
      </c>
      <c r="I74" s="26">
        <f>ROUND(ROUND(H74,2)*ROUND(G74,2),2)</f>
      </c>
      <c r="O74">
        <f>(I74*21)/100</f>
      </c>
      <c r="P74" t="s">
        <v>12</v>
      </c>
    </row>
    <row r="75" spans="1:5" ht="12.75">
      <c r="A75" s="27" t="s">
        <v>40</v>
      </c>
      <c r="E75" s="28" t="s">
        <v>37</v>
      </c>
    </row>
    <row r="76" spans="1:5" ht="89.25">
      <c r="A76" s="29" t="s">
        <v>42</v>
      </c>
      <c r="E76" s="30" t="s">
        <v>343</v>
      </c>
    </row>
    <row r="77" spans="1:5" ht="38.25">
      <c r="A77" t="s">
        <v>44</v>
      </c>
      <c r="E77" s="28" t="s">
        <v>344</v>
      </c>
    </row>
    <row r="78" spans="1:15" ht="12.75" customHeight="1">
      <c r="A78" s="1" t="s">
        <v>33</v>
      </c>
      <c r="B78" s="1"/>
      <c r="C78" s="31" t="s">
        <v>23</v>
      </c>
      <c r="D78" s="1"/>
      <c r="E78" s="18" t="s">
        <v>345</v>
      </c>
      <c r="F78" s="1"/>
      <c r="G78" s="1"/>
      <c r="H78" s="1"/>
      <c r="I78" s="32">
        <f>0</f>
      </c>
      <c r="O78">
        <f>0</f>
      </c>
    </row>
    <row r="79" spans="1:18" ht="12.75" customHeight="1">
      <c r="A79" s="5" t="s">
        <v>33</v>
      </c>
      <c r="B79" s="5"/>
      <c r="C79" s="33" t="s">
        <v>25</v>
      </c>
      <c r="D79" s="5"/>
      <c r="E79" s="37" t="s">
        <v>346</v>
      </c>
      <c r="F79" s="5"/>
      <c r="G79" s="5"/>
      <c r="H79" s="5"/>
      <c r="I79" s="34">
        <f>0+Q79</f>
      </c>
      <c r="O79">
        <f>0+R79</f>
      </c>
      <c r="Q79">
        <f>0+I80+I84+I88+I92+I96+I100+I104+I108+I112+I116+I120</f>
      </c>
      <c r="R79">
        <f>0+O80+O84+O88+O92+O96+O100+O104+O108+O112+O116+O120</f>
      </c>
    </row>
    <row r="80" spans="1:16" ht="12.75">
      <c r="A80" s="19" t="s">
        <v>35</v>
      </c>
      <c r="B80" s="23" t="s">
        <v>118</v>
      </c>
      <c r="C80" s="23" t="s">
        <v>347</v>
      </c>
      <c r="D80" s="19" t="s">
        <v>65</v>
      </c>
      <c r="E80" s="24" t="s">
        <v>348</v>
      </c>
      <c r="F80" s="25" t="s">
        <v>39</v>
      </c>
      <c r="G80" s="26">
        <v>1980.58</v>
      </c>
      <c r="H80" s="26">
        <v>0</v>
      </c>
      <c r="I80" s="26">
        <f>ROUND(ROUND(H80,2)*ROUND(G80,2),2)</f>
      </c>
      <c r="O80">
        <f>(I80*21)/100</f>
      </c>
      <c r="P80" t="s">
        <v>12</v>
      </c>
    </row>
    <row r="81" spans="1:5" ht="12.75">
      <c r="A81" s="27" t="s">
        <v>40</v>
      </c>
      <c r="E81" s="28" t="s">
        <v>349</v>
      </c>
    </row>
    <row r="82" spans="1:5" ht="25.5">
      <c r="A82" s="29" t="s">
        <v>42</v>
      </c>
      <c r="E82" s="30" t="s">
        <v>350</v>
      </c>
    </row>
    <row r="83" spans="1:5" ht="51">
      <c r="A83" t="s">
        <v>44</v>
      </c>
      <c r="E83" s="28" t="s">
        <v>351</v>
      </c>
    </row>
    <row r="84" spans="1:16" ht="12.75">
      <c r="A84" s="19" t="s">
        <v>35</v>
      </c>
      <c r="B84" s="23" t="s">
        <v>173</v>
      </c>
      <c r="C84" s="23" t="s">
        <v>347</v>
      </c>
      <c r="D84" s="19" t="s">
        <v>70</v>
      </c>
      <c r="E84" s="24" t="s">
        <v>348</v>
      </c>
      <c r="F84" s="25" t="s">
        <v>39</v>
      </c>
      <c r="G84" s="26">
        <v>3382.6</v>
      </c>
      <c r="H84" s="26">
        <v>0</v>
      </c>
      <c r="I84" s="26">
        <f>ROUND(ROUND(H84,2)*ROUND(G84,2),2)</f>
      </c>
      <c r="O84">
        <f>(I84*21)/100</f>
      </c>
      <c r="P84" t="s">
        <v>12</v>
      </c>
    </row>
    <row r="85" spans="1:5" ht="12.75">
      <c r="A85" s="27" t="s">
        <v>40</v>
      </c>
      <c r="E85" s="28" t="s">
        <v>352</v>
      </c>
    </row>
    <row r="86" spans="1:5" ht="89.25">
      <c r="A86" s="29" t="s">
        <v>42</v>
      </c>
      <c r="E86" s="30" t="s">
        <v>353</v>
      </c>
    </row>
    <row r="87" spans="1:5" ht="51">
      <c r="A87" t="s">
        <v>44</v>
      </c>
      <c r="E87" s="28" t="s">
        <v>351</v>
      </c>
    </row>
    <row r="88" spans="1:16" ht="12.75">
      <c r="A88" s="19" t="s">
        <v>35</v>
      </c>
      <c r="B88" s="23" t="s">
        <v>177</v>
      </c>
      <c r="C88" s="23" t="s">
        <v>354</v>
      </c>
      <c r="D88" s="19" t="s">
        <v>37</v>
      </c>
      <c r="E88" s="24" t="s">
        <v>355</v>
      </c>
      <c r="F88" s="25" t="s">
        <v>128</v>
      </c>
      <c r="G88" s="26">
        <v>9409</v>
      </c>
      <c r="H88" s="26">
        <v>0</v>
      </c>
      <c r="I88" s="26">
        <f>ROUND(ROUND(H88,2)*ROUND(G88,2),2)</f>
      </c>
      <c r="O88">
        <f>(I88*21)/100</f>
      </c>
      <c r="P88" t="s">
        <v>12</v>
      </c>
    </row>
    <row r="89" spans="1:5" ht="51">
      <c r="A89" s="27" t="s">
        <v>40</v>
      </c>
      <c r="E89" s="28" t="s">
        <v>356</v>
      </c>
    </row>
    <row r="90" spans="1:5" ht="25.5">
      <c r="A90" s="29" t="s">
        <v>42</v>
      </c>
      <c r="E90" s="30" t="s">
        <v>357</v>
      </c>
    </row>
    <row r="91" spans="1:5" ht="76.5">
      <c r="A91" t="s">
        <v>44</v>
      </c>
      <c r="E91" s="28" t="s">
        <v>358</v>
      </c>
    </row>
    <row r="92" spans="1:16" ht="12.75">
      <c r="A92" s="19" t="s">
        <v>35</v>
      </c>
      <c r="B92" s="23" t="s">
        <v>179</v>
      </c>
      <c r="C92" s="23" t="s">
        <v>359</v>
      </c>
      <c r="D92" s="19" t="s">
        <v>37</v>
      </c>
      <c r="E92" s="24" t="s">
        <v>360</v>
      </c>
      <c r="F92" s="25" t="s">
        <v>128</v>
      </c>
      <c r="G92" s="26">
        <v>228.68</v>
      </c>
      <c r="H92" s="26">
        <v>0</v>
      </c>
      <c r="I92" s="26">
        <f>ROUND(ROUND(H92,2)*ROUND(G92,2),2)</f>
      </c>
      <c r="O92">
        <f>(I92*21)/100</f>
      </c>
      <c r="P92" t="s">
        <v>12</v>
      </c>
    </row>
    <row r="93" spans="1:5" ht="12.75">
      <c r="A93" s="27" t="s">
        <v>40</v>
      </c>
      <c r="E93" s="28" t="s">
        <v>361</v>
      </c>
    </row>
    <row r="94" spans="1:5" ht="25.5">
      <c r="A94" s="29" t="s">
        <v>42</v>
      </c>
      <c r="E94" s="30" t="s">
        <v>362</v>
      </c>
    </row>
    <row r="95" spans="1:5" ht="102">
      <c r="A95" t="s">
        <v>44</v>
      </c>
      <c r="E95" s="28" t="s">
        <v>363</v>
      </c>
    </row>
    <row r="96" spans="1:16" ht="12.75">
      <c r="A96" s="19" t="s">
        <v>35</v>
      </c>
      <c r="B96" s="23" t="s">
        <v>183</v>
      </c>
      <c r="C96" s="23" t="s">
        <v>364</v>
      </c>
      <c r="D96" s="19" t="s">
        <v>37</v>
      </c>
      <c r="E96" s="24" t="s">
        <v>365</v>
      </c>
      <c r="F96" s="25" t="s">
        <v>128</v>
      </c>
      <c r="G96" s="26">
        <v>31874</v>
      </c>
      <c r="H96" s="26">
        <v>0</v>
      </c>
      <c r="I96" s="26">
        <f>ROUND(ROUND(H96,2)*ROUND(G96,2),2)</f>
      </c>
      <c r="O96">
        <f>(I96*21)/100</f>
      </c>
      <c r="P96" t="s">
        <v>12</v>
      </c>
    </row>
    <row r="97" spans="1:5" ht="12.75">
      <c r="A97" s="27" t="s">
        <v>40</v>
      </c>
      <c r="E97" s="28" t="s">
        <v>366</v>
      </c>
    </row>
    <row r="98" spans="1:5" ht="63.75">
      <c r="A98" s="29" t="s">
        <v>42</v>
      </c>
      <c r="E98" s="30" t="s">
        <v>367</v>
      </c>
    </row>
    <row r="99" spans="1:5" ht="51">
      <c r="A99" t="s">
        <v>44</v>
      </c>
      <c r="E99" s="28" t="s">
        <v>368</v>
      </c>
    </row>
    <row r="100" spans="1:16" ht="12.75">
      <c r="A100" s="19" t="s">
        <v>35</v>
      </c>
      <c r="B100" s="23" t="s">
        <v>185</v>
      </c>
      <c r="C100" s="23" t="s">
        <v>369</v>
      </c>
      <c r="D100" s="19" t="s">
        <v>37</v>
      </c>
      <c r="E100" s="24" t="s">
        <v>370</v>
      </c>
      <c r="F100" s="25" t="s">
        <v>128</v>
      </c>
      <c r="G100" s="26">
        <v>20413</v>
      </c>
      <c r="H100" s="26">
        <v>0</v>
      </c>
      <c r="I100" s="26">
        <f>ROUND(ROUND(H100,2)*ROUND(G100,2),2)</f>
      </c>
      <c r="O100">
        <f>(I100*21)/100</f>
      </c>
      <c r="P100" t="s">
        <v>12</v>
      </c>
    </row>
    <row r="101" spans="1:5" ht="12.75">
      <c r="A101" s="27" t="s">
        <v>40</v>
      </c>
      <c r="E101" s="28" t="s">
        <v>371</v>
      </c>
    </row>
    <row r="102" spans="1:5" ht="51">
      <c r="A102" s="29" t="s">
        <v>42</v>
      </c>
      <c r="E102" s="30" t="s">
        <v>372</v>
      </c>
    </row>
    <row r="103" spans="1:5" ht="140.25">
      <c r="A103" t="s">
        <v>44</v>
      </c>
      <c r="E103" s="28" t="s">
        <v>373</v>
      </c>
    </row>
    <row r="104" spans="1:16" ht="12.75">
      <c r="A104" s="19" t="s">
        <v>35</v>
      </c>
      <c r="B104" s="23" t="s">
        <v>189</v>
      </c>
      <c r="C104" s="23" t="s">
        <v>374</v>
      </c>
      <c r="D104" s="19" t="s">
        <v>37</v>
      </c>
      <c r="E104" s="24" t="s">
        <v>375</v>
      </c>
      <c r="F104" s="25" t="s">
        <v>128</v>
      </c>
      <c r="G104" s="26">
        <v>11461</v>
      </c>
      <c r="H104" s="26">
        <v>0</v>
      </c>
      <c r="I104" s="26">
        <f>ROUND(ROUND(H104,2)*ROUND(G104,2),2)</f>
      </c>
      <c r="O104">
        <f>(I104*21)/100</f>
      </c>
      <c r="P104" t="s">
        <v>12</v>
      </c>
    </row>
    <row r="105" spans="1:5" ht="12.75">
      <c r="A105" s="27" t="s">
        <v>40</v>
      </c>
      <c r="E105" s="28" t="s">
        <v>376</v>
      </c>
    </row>
    <row r="106" spans="1:5" ht="12.75">
      <c r="A106" s="29" t="s">
        <v>42</v>
      </c>
      <c r="E106" s="30" t="s">
        <v>377</v>
      </c>
    </row>
    <row r="107" spans="1:5" ht="140.25">
      <c r="A107" t="s">
        <v>44</v>
      </c>
      <c r="E107" s="28" t="s">
        <v>373</v>
      </c>
    </row>
    <row r="108" spans="1:16" ht="12.75">
      <c r="A108" s="19" t="s">
        <v>35</v>
      </c>
      <c r="B108" s="23" t="s">
        <v>195</v>
      </c>
      <c r="C108" s="23" t="s">
        <v>378</v>
      </c>
      <c r="D108" s="19" t="s">
        <v>37</v>
      </c>
      <c r="E108" s="24" t="s">
        <v>379</v>
      </c>
      <c r="F108" s="25" t="s">
        <v>128</v>
      </c>
      <c r="G108" s="26">
        <v>20413</v>
      </c>
      <c r="H108" s="26">
        <v>0</v>
      </c>
      <c r="I108" s="26">
        <f>ROUND(ROUND(H108,2)*ROUND(G108,2),2)</f>
      </c>
      <c r="O108">
        <f>(I108*21)/100</f>
      </c>
      <c r="P108" t="s">
        <v>12</v>
      </c>
    </row>
    <row r="109" spans="1:5" ht="12.75">
      <c r="A109" s="27" t="s">
        <v>40</v>
      </c>
      <c r="E109" s="28" t="s">
        <v>376</v>
      </c>
    </row>
    <row r="110" spans="1:5" ht="51">
      <c r="A110" s="29" t="s">
        <v>42</v>
      </c>
      <c r="E110" s="30" t="s">
        <v>372</v>
      </c>
    </row>
    <row r="111" spans="1:5" ht="140.25">
      <c r="A111" t="s">
        <v>44</v>
      </c>
      <c r="E111" s="28" t="s">
        <v>373</v>
      </c>
    </row>
    <row r="112" spans="1:16" ht="12.75">
      <c r="A112" s="19" t="s">
        <v>35</v>
      </c>
      <c r="B112" s="23" t="s">
        <v>198</v>
      </c>
      <c r="C112" s="23" t="s">
        <v>380</v>
      </c>
      <c r="D112" s="19" t="s">
        <v>37</v>
      </c>
      <c r="E112" s="24" t="s">
        <v>381</v>
      </c>
      <c r="F112" s="25" t="s">
        <v>128</v>
      </c>
      <c r="G112" s="26">
        <v>6</v>
      </c>
      <c r="H112" s="26">
        <v>0</v>
      </c>
      <c r="I112" s="26">
        <f>ROUND(ROUND(H112,2)*ROUND(G112,2),2)</f>
      </c>
      <c r="O112">
        <f>(I112*21)/100</f>
      </c>
      <c r="P112" t="s">
        <v>12</v>
      </c>
    </row>
    <row r="113" spans="1:5" ht="12.75">
      <c r="A113" s="27" t="s">
        <v>40</v>
      </c>
      <c r="E113" s="28" t="s">
        <v>382</v>
      </c>
    </row>
    <row r="114" spans="1:5" ht="25.5">
      <c r="A114" s="29" t="s">
        <v>42</v>
      </c>
      <c r="E114" s="30" t="s">
        <v>383</v>
      </c>
    </row>
    <row r="115" spans="1:5" ht="153">
      <c r="A115" t="s">
        <v>44</v>
      </c>
      <c r="E115" s="28" t="s">
        <v>384</v>
      </c>
    </row>
    <row r="116" spans="1:16" ht="12.75">
      <c r="A116" s="19" t="s">
        <v>35</v>
      </c>
      <c r="B116" s="23" t="s">
        <v>202</v>
      </c>
      <c r="C116" s="23" t="s">
        <v>385</v>
      </c>
      <c r="D116" s="19" t="s">
        <v>37</v>
      </c>
      <c r="E116" s="24" t="s">
        <v>386</v>
      </c>
      <c r="F116" s="25" t="s">
        <v>128</v>
      </c>
      <c r="G116" s="26">
        <v>52</v>
      </c>
      <c r="H116" s="26">
        <v>0</v>
      </c>
      <c r="I116" s="26">
        <f>ROUND(ROUND(H116,2)*ROUND(G116,2),2)</f>
      </c>
      <c r="O116">
        <f>(I116*21)/100</f>
      </c>
      <c r="P116" t="s">
        <v>12</v>
      </c>
    </row>
    <row r="117" spans="1:5" ht="12.75">
      <c r="A117" s="27" t="s">
        <v>40</v>
      </c>
      <c r="E117" s="28" t="s">
        <v>387</v>
      </c>
    </row>
    <row r="118" spans="1:5" ht="25.5">
      <c r="A118" s="29" t="s">
        <v>42</v>
      </c>
      <c r="E118" s="30" t="s">
        <v>388</v>
      </c>
    </row>
    <row r="119" spans="1:5" ht="153">
      <c r="A119" t="s">
        <v>44</v>
      </c>
      <c r="E119" s="28" t="s">
        <v>384</v>
      </c>
    </row>
    <row r="120" spans="1:16" ht="12.75">
      <c r="A120" s="19" t="s">
        <v>35</v>
      </c>
      <c r="B120" s="23" t="s">
        <v>204</v>
      </c>
      <c r="C120" s="23" t="s">
        <v>389</v>
      </c>
      <c r="D120" s="19" t="s">
        <v>37</v>
      </c>
      <c r="E120" s="24" t="s">
        <v>390</v>
      </c>
      <c r="F120" s="25" t="s">
        <v>128</v>
      </c>
      <c r="G120" s="26">
        <v>27</v>
      </c>
      <c r="H120" s="26">
        <v>0</v>
      </c>
      <c r="I120" s="26">
        <f>ROUND(ROUND(H120,2)*ROUND(G120,2),2)</f>
      </c>
      <c r="O120">
        <f>(I120*21)/100</f>
      </c>
      <c r="P120" t="s">
        <v>12</v>
      </c>
    </row>
    <row r="121" spans="1:5" ht="38.25">
      <c r="A121" s="27" t="s">
        <v>40</v>
      </c>
      <c r="E121" s="28" t="s">
        <v>391</v>
      </c>
    </row>
    <row r="122" spans="1:5" ht="38.25">
      <c r="A122" s="29" t="s">
        <v>42</v>
      </c>
      <c r="E122" s="30" t="s">
        <v>392</v>
      </c>
    </row>
    <row r="123" spans="1:5" ht="153">
      <c r="A123" t="s">
        <v>44</v>
      </c>
      <c r="E123" s="28" t="s">
        <v>393</v>
      </c>
    </row>
    <row r="124" spans="1:18" ht="12.75" customHeight="1">
      <c r="A124" s="5" t="s">
        <v>33</v>
      </c>
      <c r="B124" s="5"/>
      <c r="C124" s="33" t="s">
        <v>73</v>
      </c>
      <c r="D124" s="5"/>
      <c r="E124" s="21" t="s">
        <v>394</v>
      </c>
      <c r="F124" s="5"/>
      <c r="G124" s="5"/>
      <c r="H124" s="5"/>
      <c r="I124" s="34">
        <f>0+Q124</f>
      </c>
      <c r="O124">
        <f>0+R124</f>
      </c>
      <c r="Q124">
        <f>0+I125+I129+I133+I137+I141+I145+I149+I153</f>
      </c>
      <c r="R124">
        <f>0+O125+O129+O133+O137+O141+O145+O149+O153</f>
      </c>
    </row>
    <row r="125" spans="1:16" ht="12.75">
      <c r="A125" s="19" t="s">
        <v>35</v>
      </c>
      <c r="B125" s="23" t="s">
        <v>209</v>
      </c>
      <c r="C125" s="23" t="s">
        <v>395</v>
      </c>
      <c r="D125" s="19" t="s">
        <v>37</v>
      </c>
      <c r="E125" s="24" t="s">
        <v>396</v>
      </c>
      <c r="F125" s="25" t="s">
        <v>192</v>
      </c>
      <c r="G125" s="26">
        <v>3110</v>
      </c>
      <c r="H125" s="26">
        <v>0</v>
      </c>
      <c r="I125" s="26">
        <f>ROUND(ROUND(H125,2)*ROUND(G125,2),2)</f>
      </c>
      <c r="O125">
        <f>(I125*21)/100</f>
      </c>
      <c r="P125" t="s">
        <v>12</v>
      </c>
    </row>
    <row r="126" spans="1:5" ht="12.75">
      <c r="A126" s="27" t="s">
        <v>40</v>
      </c>
      <c r="E126" s="28" t="s">
        <v>397</v>
      </c>
    </row>
    <row r="127" spans="1:5" ht="12.75">
      <c r="A127" s="29" t="s">
        <v>42</v>
      </c>
      <c r="E127" s="30" t="s">
        <v>398</v>
      </c>
    </row>
    <row r="128" spans="1:5" ht="242.25">
      <c r="A128" t="s">
        <v>44</v>
      </c>
      <c r="E128" s="28" t="s">
        <v>399</v>
      </c>
    </row>
    <row r="129" spans="1:16" ht="12.75">
      <c r="A129" s="19" t="s">
        <v>35</v>
      </c>
      <c r="B129" s="23" t="s">
        <v>212</v>
      </c>
      <c r="C129" s="23" t="s">
        <v>400</v>
      </c>
      <c r="D129" s="19" t="s">
        <v>37</v>
      </c>
      <c r="E129" s="24" t="s">
        <v>401</v>
      </c>
      <c r="F129" s="25" t="s">
        <v>192</v>
      </c>
      <c r="G129" s="26">
        <v>844</v>
      </c>
      <c r="H129" s="26">
        <v>0</v>
      </c>
      <c r="I129" s="26">
        <f>ROUND(ROUND(H129,2)*ROUND(G129,2),2)</f>
      </c>
      <c r="O129">
        <f>(I129*21)/100</f>
      </c>
      <c r="P129" t="s">
        <v>12</v>
      </c>
    </row>
    <row r="130" spans="1:5" ht="12.75">
      <c r="A130" s="27" t="s">
        <v>40</v>
      </c>
      <c r="E130" s="28" t="s">
        <v>402</v>
      </c>
    </row>
    <row r="131" spans="1:5" ht="12.75">
      <c r="A131" s="29" t="s">
        <v>42</v>
      </c>
      <c r="E131" s="30" t="s">
        <v>403</v>
      </c>
    </row>
    <row r="132" spans="1:5" ht="242.25">
      <c r="A132" t="s">
        <v>44</v>
      </c>
      <c r="E132" s="28" t="s">
        <v>399</v>
      </c>
    </row>
    <row r="133" spans="1:16" ht="12.75">
      <c r="A133" s="19" t="s">
        <v>35</v>
      </c>
      <c r="B133" s="23" t="s">
        <v>217</v>
      </c>
      <c r="C133" s="23" t="s">
        <v>404</v>
      </c>
      <c r="D133" s="19" t="s">
        <v>37</v>
      </c>
      <c r="E133" s="24" t="s">
        <v>405</v>
      </c>
      <c r="F133" s="25" t="s">
        <v>142</v>
      </c>
      <c r="G133" s="26">
        <v>18</v>
      </c>
      <c r="H133" s="26">
        <v>0</v>
      </c>
      <c r="I133" s="26">
        <f>ROUND(ROUND(H133,2)*ROUND(G133,2),2)</f>
      </c>
      <c r="O133">
        <f>(I133*21)/100</f>
      </c>
      <c r="P133" t="s">
        <v>12</v>
      </c>
    </row>
    <row r="134" spans="1:5" ht="12.75">
      <c r="A134" s="27" t="s">
        <v>40</v>
      </c>
      <c r="E134" s="28" t="s">
        <v>406</v>
      </c>
    </row>
    <row r="135" spans="1:5" ht="25.5">
      <c r="A135" s="29" t="s">
        <v>42</v>
      </c>
      <c r="E135" s="30" t="s">
        <v>407</v>
      </c>
    </row>
    <row r="136" spans="1:5" ht="89.25">
      <c r="A136" t="s">
        <v>44</v>
      </c>
      <c r="E136" s="28" t="s">
        <v>408</v>
      </c>
    </row>
    <row r="137" spans="1:16" ht="12.75">
      <c r="A137" s="19" t="s">
        <v>35</v>
      </c>
      <c r="B137" s="23" t="s">
        <v>219</v>
      </c>
      <c r="C137" s="23" t="s">
        <v>409</v>
      </c>
      <c r="D137" s="19" t="s">
        <v>37</v>
      </c>
      <c r="E137" s="24" t="s">
        <v>410</v>
      </c>
      <c r="F137" s="25" t="s">
        <v>142</v>
      </c>
      <c r="G137" s="26">
        <v>86</v>
      </c>
      <c r="H137" s="26">
        <v>0</v>
      </c>
      <c r="I137" s="26">
        <f>ROUND(ROUND(H137,2)*ROUND(G137,2),2)</f>
      </c>
      <c r="O137">
        <f>(I137*21)/100</f>
      </c>
      <c r="P137" t="s">
        <v>12</v>
      </c>
    </row>
    <row r="138" spans="1:5" ht="12.75">
      <c r="A138" s="27" t="s">
        <v>40</v>
      </c>
      <c r="E138" s="28" t="s">
        <v>411</v>
      </c>
    </row>
    <row r="139" spans="1:5" ht="25.5">
      <c r="A139" s="29" t="s">
        <v>42</v>
      </c>
      <c r="E139" s="30" t="s">
        <v>412</v>
      </c>
    </row>
    <row r="140" spans="1:5" ht="76.5">
      <c r="A140" t="s">
        <v>44</v>
      </c>
      <c r="E140" s="28" t="s">
        <v>413</v>
      </c>
    </row>
    <row r="141" spans="1:16" ht="12.75">
      <c r="A141" s="19" t="s">
        <v>35</v>
      </c>
      <c r="B141" s="23" t="s">
        <v>222</v>
      </c>
      <c r="C141" s="23" t="s">
        <v>414</v>
      </c>
      <c r="D141" s="19" t="s">
        <v>37</v>
      </c>
      <c r="E141" s="24" t="s">
        <v>415</v>
      </c>
      <c r="F141" s="25" t="s">
        <v>142</v>
      </c>
      <c r="G141" s="26">
        <v>6</v>
      </c>
      <c r="H141" s="26">
        <v>0</v>
      </c>
      <c r="I141" s="26">
        <f>ROUND(ROUND(H141,2)*ROUND(G141,2),2)</f>
      </c>
      <c r="O141">
        <f>(I141*21)/100</f>
      </c>
      <c r="P141" t="s">
        <v>12</v>
      </c>
    </row>
    <row r="142" spans="1:5" ht="12.75">
      <c r="A142" s="27" t="s">
        <v>40</v>
      </c>
      <c r="E142" s="28" t="s">
        <v>416</v>
      </c>
    </row>
    <row r="143" spans="1:5" ht="25.5">
      <c r="A143" s="29" t="s">
        <v>42</v>
      </c>
      <c r="E143" s="30" t="s">
        <v>383</v>
      </c>
    </row>
    <row r="144" spans="1:5" ht="38.25">
      <c r="A144" t="s">
        <v>44</v>
      </c>
      <c r="E144" s="28" t="s">
        <v>417</v>
      </c>
    </row>
    <row r="145" spans="1:16" ht="12.75">
      <c r="A145" s="19" t="s">
        <v>35</v>
      </c>
      <c r="B145" s="23" t="s">
        <v>228</v>
      </c>
      <c r="C145" s="23" t="s">
        <v>418</v>
      </c>
      <c r="D145" s="19" t="s">
        <v>37</v>
      </c>
      <c r="E145" s="24" t="s">
        <v>419</v>
      </c>
      <c r="F145" s="25" t="s">
        <v>142</v>
      </c>
      <c r="G145" s="26">
        <v>1</v>
      </c>
      <c r="H145" s="26">
        <v>0</v>
      </c>
      <c r="I145" s="26">
        <f>ROUND(ROUND(H145,2)*ROUND(G145,2),2)</f>
      </c>
      <c r="O145">
        <f>(I145*21)/100</f>
      </c>
      <c r="P145" t="s">
        <v>12</v>
      </c>
    </row>
    <row r="146" spans="1:5" ht="12.75">
      <c r="A146" s="27" t="s">
        <v>40</v>
      </c>
      <c r="E146" s="28" t="s">
        <v>37</v>
      </c>
    </row>
    <row r="147" spans="1:5" ht="12.75">
      <c r="A147" s="29" t="s">
        <v>42</v>
      </c>
      <c r="E147" s="30" t="s">
        <v>420</v>
      </c>
    </row>
    <row r="148" spans="1:5" ht="25.5">
      <c r="A148" t="s">
        <v>44</v>
      </c>
      <c r="E148" s="28" t="s">
        <v>421</v>
      </c>
    </row>
    <row r="149" spans="1:16" ht="12.75">
      <c r="A149" s="19" t="s">
        <v>35</v>
      </c>
      <c r="B149" s="23" t="s">
        <v>231</v>
      </c>
      <c r="C149" s="23" t="s">
        <v>422</v>
      </c>
      <c r="D149" s="19" t="s">
        <v>37</v>
      </c>
      <c r="E149" s="24" t="s">
        <v>423</v>
      </c>
      <c r="F149" s="25" t="s">
        <v>142</v>
      </c>
      <c r="G149" s="26">
        <v>1</v>
      </c>
      <c r="H149" s="26">
        <v>0</v>
      </c>
      <c r="I149" s="26">
        <f>ROUND(ROUND(H149,2)*ROUND(G149,2),2)</f>
      </c>
      <c r="O149">
        <f>(I149*21)/100</f>
      </c>
      <c r="P149" t="s">
        <v>12</v>
      </c>
    </row>
    <row r="150" spans="1:5" ht="12.75">
      <c r="A150" s="27" t="s">
        <v>40</v>
      </c>
      <c r="E150" s="28" t="s">
        <v>37</v>
      </c>
    </row>
    <row r="151" spans="1:5" ht="12.75">
      <c r="A151" s="29" t="s">
        <v>42</v>
      </c>
      <c r="E151" s="30" t="s">
        <v>420</v>
      </c>
    </row>
    <row r="152" spans="1:5" ht="25.5">
      <c r="A152" t="s">
        <v>44</v>
      </c>
      <c r="E152" s="28" t="s">
        <v>424</v>
      </c>
    </row>
    <row r="153" spans="1:16" ht="12.75">
      <c r="A153" s="19" t="s">
        <v>35</v>
      </c>
      <c r="B153" s="23" t="s">
        <v>235</v>
      </c>
      <c r="C153" s="23" t="s">
        <v>425</v>
      </c>
      <c r="D153" s="19" t="s">
        <v>37</v>
      </c>
      <c r="E153" s="24" t="s">
        <v>426</v>
      </c>
      <c r="F153" s="25" t="s">
        <v>142</v>
      </c>
      <c r="G153" s="26">
        <v>7</v>
      </c>
      <c r="H153" s="26">
        <v>0</v>
      </c>
      <c r="I153" s="26">
        <f>ROUND(ROUND(H153,2)*ROUND(G153,2),2)</f>
      </c>
      <c r="O153">
        <f>(I153*21)/100</f>
      </c>
      <c r="P153" t="s">
        <v>12</v>
      </c>
    </row>
    <row r="154" spans="1:5" ht="63.75">
      <c r="A154" s="27" t="s">
        <v>40</v>
      </c>
      <c r="E154" s="28" t="s">
        <v>427</v>
      </c>
    </row>
    <row r="155" spans="1:5" ht="12.75">
      <c r="A155" s="29" t="s">
        <v>42</v>
      </c>
      <c r="E155" s="30" t="s">
        <v>428</v>
      </c>
    </row>
    <row r="156" spans="1:5" ht="25.5">
      <c r="A156" t="s">
        <v>44</v>
      </c>
      <c r="E156" s="28" t="s">
        <v>429</v>
      </c>
    </row>
    <row r="157" spans="1:18" ht="12.75" customHeight="1">
      <c r="A157" s="5" t="s">
        <v>33</v>
      </c>
      <c r="B157" s="5"/>
      <c r="C157" s="33" t="s">
        <v>30</v>
      </c>
      <c r="D157" s="5"/>
      <c r="E157" s="21" t="s">
        <v>236</v>
      </c>
      <c r="F157" s="5"/>
      <c r="G157" s="5"/>
      <c r="H157" s="5"/>
      <c r="I157" s="34">
        <f>0+Q157</f>
      </c>
      <c r="O157">
        <f>0+R157</f>
      </c>
      <c r="Q157">
        <f>0+I158+I162+I166+I170+I174+I178+I182+I186+I190</f>
      </c>
      <c r="R157">
        <f>0+O158+O162+O166+O170+O174+O178+O182+O186+O190</f>
      </c>
    </row>
    <row r="158" spans="1:16" ht="12.75">
      <c r="A158" s="19" t="s">
        <v>35</v>
      </c>
      <c r="B158" s="23" t="s">
        <v>237</v>
      </c>
      <c r="C158" s="23" t="s">
        <v>430</v>
      </c>
      <c r="D158" s="19" t="s">
        <v>37</v>
      </c>
      <c r="E158" s="24" t="s">
        <v>431</v>
      </c>
      <c r="F158" s="25" t="s">
        <v>142</v>
      </c>
      <c r="G158" s="26">
        <v>44</v>
      </c>
      <c r="H158" s="26">
        <v>0</v>
      </c>
      <c r="I158" s="26">
        <f>ROUND(ROUND(H158,2)*ROUND(G158,2),2)</f>
      </c>
      <c r="O158">
        <f>(I158*21)/100</f>
      </c>
      <c r="P158" t="s">
        <v>12</v>
      </c>
    </row>
    <row r="159" spans="1:5" ht="12.75">
      <c r="A159" s="27" t="s">
        <v>40</v>
      </c>
      <c r="E159" s="28" t="s">
        <v>432</v>
      </c>
    </row>
    <row r="160" spans="1:5" ht="25.5">
      <c r="A160" s="29" t="s">
        <v>42</v>
      </c>
      <c r="E160" s="30" t="s">
        <v>433</v>
      </c>
    </row>
    <row r="161" spans="1:5" ht="51">
      <c r="A161" t="s">
        <v>44</v>
      </c>
      <c r="E161" s="28" t="s">
        <v>434</v>
      </c>
    </row>
    <row r="162" spans="1:16" ht="12.75">
      <c r="A162" s="19" t="s">
        <v>35</v>
      </c>
      <c r="B162" s="23" t="s">
        <v>243</v>
      </c>
      <c r="C162" s="23" t="s">
        <v>435</v>
      </c>
      <c r="D162" s="19" t="s">
        <v>65</v>
      </c>
      <c r="E162" s="24" t="s">
        <v>436</v>
      </c>
      <c r="F162" s="25" t="s">
        <v>192</v>
      </c>
      <c r="G162" s="26">
        <v>160</v>
      </c>
      <c r="H162" s="26">
        <v>0</v>
      </c>
      <c r="I162" s="26">
        <f>ROUND(ROUND(H162,2)*ROUND(G162,2),2)</f>
      </c>
      <c r="O162">
        <f>(I162*21)/100</f>
      </c>
      <c r="P162" t="s">
        <v>12</v>
      </c>
    </row>
    <row r="163" spans="1:5" ht="25.5">
      <c r="A163" s="27" t="s">
        <v>40</v>
      </c>
      <c r="E163" s="28" t="s">
        <v>437</v>
      </c>
    </row>
    <row r="164" spans="1:5" ht="127.5">
      <c r="A164" s="29" t="s">
        <v>42</v>
      </c>
      <c r="E164" s="30" t="s">
        <v>438</v>
      </c>
    </row>
    <row r="165" spans="1:5" ht="51">
      <c r="A165" t="s">
        <v>44</v>
      </c>
      <c r="E165" s="28" t="s">
        <v>439</v>
      </c>
    </row>
    <row r="166" spans="1:16" ht="12.75">
      <c r="A166" s="19" t="s">
        <v>35</v>
      </c>
      <c r="B166" s="23" t="s">
        <v>249</v>
      </c>
      <c r="C166" s="23" t="s">
        <v>435</v>
      </c>
      <c r="D166" s="19" t="s">
        <v>70</v>
      </c>
      <c r="E166" s="24" t="s">
        <v>436</v>
      </c>
      <c r="F166" s="25" t="s">
        <v>192</v>
      </c>
      <c r="G166" s="26">
        <v>55</v>
      </c>
      <c r="H166" s="26">
        <v>0</v>
      </c>
      <c r="I166" s="26">
        <f>ROUND(ROUND(H166,2)*ROUND(G166,2),2)</f>
      </c>
      <c r="O166">
        <f>(I166*21)/100</f>
      </c>
      <c r="P166" t="s">
        <v>12</v>
      </c>
    </row>
    <row r="167" spans="1:5" ht="25.5">
      <c r="A167" s="27" t="s">
        <v>40</v>
      </c>
      <c r="E167" s="28" t="s">
        <v>440</v>
      </c>
    </row>
    <row r="168" spans="1:5" ht="127.5">
      <c r="A168" s="29" t="s">
        <v>42</v>
      </c>
      <c r="E168" s="30" t="s">
        <v>441</v>
      </c>
    </row>
    <row r="169" spans="1:5" ht="51">
      <c r="A169" t="s">
        <v>44</v>
      </c>
      <c r="E169" s="28" t="s">
        <v>439</v>
      </c>
    </row>
    <row r="170" spans="1:16" ht="12.75">
      <c r="A170" s="19" t="s">
        <v>35</v>
      </c>
      <c r="B170" s="23" t="s">
        <v>255</v>
      </c>
      <c r="C170" s="23" t="s">
        <v>442</v>
      </c>
      <c r="D170" s="19" t="s">
        <v>37</v>
      </c>
      <c r="E170" s="24" t="s">
        <v>443</v>
      </c>
      <c r="F170" s="25" t="s">
        <v>192</v>
      </c>
      <c r="G170" s="26">
        <v>2514</v>
      </c>
      <c r="H170" s="26">
        <v>0</v>
      </c>
      <c r="I170" s="26">
        <f>ROUND(ROUND(H170,2)*ROUND(G170,2),2)</f>
      </c>
      <c r="O170">
        <f>(I170*21)/100</f>
      </c>
      <c r="P170" t="s">
        <v>12</v>
      </c>
    </row>
    <row r="171" spans="1:5" ht="25.5">
      <c r="A171" s="27" t="s">
        <v>40</v>
      </c>
      <c r="E171" s="28" t="s">
        <v>444</v>
      </c>
    </row>
    <row r="172" spans="1:5" ht="38.25">
      <c r="A172" s="29" t="s">
        <v>42</v>
      </c>
      <c r="E172" s="30" t="s">
        <v>445</v>
      </c>
    </row>
    <row r="173" spans="1:5" ht="51">
      <c r="A173" t="s">
        <v>44</v>
      </c>
      <c r="E173" s="28" t="s">
        <v>446</v>
      </c>
    </row>
    <row r="174" spans="1:16" ht="12.75">
      <c r="A174" s="19" t="s">
        <v>35</v>
      </c>
      <c r="B174" s="23" t="s">
        <v>447</v>
      </c>
      <c r="C174" s="23" t="s">
        <v>448</v>
      </c>
      <c r="D174" s="19" t="s">
        <v>37</v>
      </c>
      <c r="E174" s="24" t="s">
        <v>449</v>
      </c>
      <c r="F174" s="25" t="s">
        <v>192</v>
      </c>
      <c r="G174" s="26">
        <v>105</v>
      </c>
      <c r="H174" s="26">
        <v>0</v>
      </c>
      <c r="I174" s="26">
        <f>ROUND(ROUND(H174,2)*ROUND(G174,2),2)</f>
      </c>
      <c r="O174">
        <f>(I174*21)/100</f>
      </c>
      <c r="P174" t="s">
        <v>12</v>
      </c>
    </row>
    <row r="175" spans="1:5" ht="38.25">
      <c r="A175" s="27" t="s">
        <v>40</v>
      </c>
      <c r="E175" s="28" t="s">
        <v>450</v>
      </c>
    </row>
    <row r="176" spans="1:5" ht="38.25">
      <c r="A176" s="29" t="s">
        <v>42</v>
      </c>
      <c r="E176" s="30" t="s">
        <v>451</v>
      </c>
    </row>
    <row r="177" spans="1:5" ht="51">
      <c r="A177" t="s">
        <v>44</v>
      </c>
      <c r="E177" s="28" t="s">
        <v>439</v>
      </c>
    </row>
    <row r="178" spans="1:16" ht="12.75">
      <c r="A178" s="19" t="s">
        <v>35</v>
      </c>
      <c r="B178" s="23" t="s">
        <v>452</v>
      </c>
      <c r="C178" s="23" t="s">
        <v>453</v>
      </c>
      <c r="D178" s="19" t="s">
        <v>37</v>
      </c>
      <c r="E178" s="24" t="s">
        <v>454</v>
      </c>
      <c r="F178" s="25" t="s">
        <v>192</v>
      </c>
      <c r="G178" s="26">
        <v>2562</v>
      </c>
      <c r="H178" s="26">
        <v>0</v>
      </c>
      <c r="I178" s="26">
        <f>ROUND(ROUND(H178,2)*ROUND(G178,2),2)</f>
      </c>
      <c r="O178">
        <f>(I178*21)/100</f>
      </c>
      <c r="P178" t="s">
        <v>12</v>
      </c>
    </row>
    <row r="179" spans="1:5" ht="25.5">
      <c r="A179" s="27" t="s">
        <v>40</v>
      </c>
      <c r="E179" s="28" t="s">
        <v>455</v>
      </c>
    </row>
    <row r="180" spans="1:5" ht="89.25">
      <c r="A180" s="29" t="s">
        <v>42</v>
      </c>
      <c r="E180" s="30" t="s">
        <v>456</v>
      </c>
    </row>
    <row r="181" spans="1:5" ht="38.25">
      <c r="A181" t="s">
        <v>44</v>
      </c>
      <c r="E181" s="28" t="s">
        <v>457</v>
      </c>
    </row>
    <row r="182" spans="1:16" ht="25.5">
      <c r="A182" s="19" t="s">
        <v>35</v>
      </c>
      <c r="B182" s="23" t="s">
        <v>458</v>
      </c>
      <c r="C182" s="23" t="s">
        <v>459</v>
      </c>
      <c r="D182" s="19" t="s">
        <v>37</v>
      </c>
      <c r="E182" s="24" t="s">
        <v>460</v>
      </c>
      <c r="F182" s="25" t="s">
        <v>192</v>
      </c>
      <c r="G182" s="26">
        <v>24</v>
      </c>
      <c r="H182" s="26">
        <v>0</v>
      </c>
      <c r="I182" s="26">
        <f>ROUND(ROUND(H182,2)*ROUND(G182,2),2)</f>
      </c>
      <c r="O182">
        <f>(I182*21)/100</f>
      </c>
      <c r="P182" t="s">
        <v>12</v>
      </c>
    </row>
    <row r="183" spans="1:5" ht="12.75">
      <c r="A183" s="27" t="s">
        <v>40</v>
      </c>
      <c r="E183" s="28" t="s">
        <v>461</v>
      </c>
    </row>
    <row r="184" spans="1:5" ht="25.5">
      <c r="A184" s="29" t="s">
        <v>42</v>
      </c>
      <c r="E184" s="30" t="s">
        <v>462</v>
      </c>
    </row>
    <row r="185" spans="1:5" ht="76.5">
      <c r="A185" t="s">
        <v>44</v>
      </c>
      <c r="E185" s="28" t="s">
        <v>463</v>
      </c>
    </row>
    <row r="186" spans="1:16" ht="12.75">
      <c r="A186" s="19" t="s">
        <v>35</v>
      </c>
      <c r="B186" s="23" t="s">
        <v>464</v>
      </c>
      <c r="C186" s="23" t="s">
        <v>465</v>
      </c>
      <c r="D186" s="19" t="s">
        <v>37</v>
      </c>
      <c r="E186" s="24" t="s">
        <v>466</v>
      </c>
      <c r="F186" s="25" t="s">
        <v>142</v>
      </c>
      <c r="G186" s="26">
        <v>9</v>
      </c>
      <c r="H186" s="26">
        <v>0</v>
      </c>
      <c r="I186" s="26">
        <f>ROUND(ROUND(H186,2)*ROUND(G186,2),2)</f>
      </c>
      <c r="O186">
        <f>(I186*21)/100</f>
      </c>
      <c r="P186" t="s">
        <v>12</v>
      </c>
    </row>
    <row r="187" spans="1:5" ht="63.75">
      <c r="A187" s="27" t="s">
        <v>40</v>
      </c>
      <c r="E187" s="28" t="s">
        <v>467</v>
      </c>
    </row>
    <row r="188" spans="1:5" ht="12.75">
      <c r="A188" s="29" t="s">
        <v>42</v>
      </c>
      <c r="E188" s="30" t="s">
        <v>468</v>
      </c>
    </row>
    <row r="189" spans="1:5" ht="89.25">
      <c r="A189" t="s">
        <v>44</v>
      </c>
      <c r="E189" s="28" t="s">
        <v>254</v>
      </c>
    </row>
    <row r="190" spans="1:16" ht="12.75">
      <c r="A190" s="19" t="s">
        <v>35</v>
      </c>
      <c r="B190" s="23" t="s">
        <v>469</v>
      </c>
      <c r="C190" s="23" t="s">
        <v>250</v>
      </c>
      <c r="D190" s="19" t="s">
        <v>37</v>
      </c>
      <c r="E190" s="24" t="s">
        <v>251</v>
      </c>
      <c r="F190" s="25" t="s">
        <v>142</v>
      </c>
      <c r="G190" s="26">
        <v>3</v>
      </c>
      <c r="H190" s="26">
        <v>0</v>
      </c>
      <c r="I190" s="26">
        <f>ROUND(ROUND(H190,2)*ROUND(G190,2),2)</f>
      </c>
      <c r="O190">
        <f>(I190*21)/100</f>
      </c>
      <c r="P190" t="s">
        <v>12</v>
      </c>
    </row>
    <row r="191" spans="1:5" ht="51">
      <c r="A191" s="27" t="s">
        <v>40</v>
      </c>
      <c r="E191" s="28" t="s">
        <v>470</v>
      </c>
    </row>
    <row r="192" spans="1:5" ht="12.75">
      <c r="A192" s="29" t="s">
        <v>42</v>
      </c>
      <c r="E192" s="30" t="s">
        <v>471</v>
      </c>
    </row>
    <row r="193" spans="1:5" ht="89.25">
      <c r="A193" t="s">
        <v>44</v>
      </c>
      <c r="E193" s="28" t="s">
        <v>254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10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0+O8+O29+O38+O87</f>
      </c>
      <c r="P2" t="s">
        <v>13</v>
      </c>
    </row>
    <row r="3" spans="1:16" ht="15" customHeight="1">
      <c r="A3" t="s">
        <v>1</v>
      </c>
      <c r="B3" s="8" t="s">
        <v>4</v>
      </c>
      <c r="C3" s="9" t="s">
        <v>5</v>
      </c>
      <c r="D3" s="1"/>
      <c r="E3" s="10" t="s">
        <v>6</v>
      </c>
      <c r="F3" s="1"/>
      <c r="G3" s="4"/>
      <c r="H3" s="3" t="s">
        <v>472</v>
      </c>
      <c r="I3" s="35">
        <f>0+I8+I29+I38+I87</f>
      </c>
      <c r="O3" t="s">
        <v>9</v>
      </c>
      <c r="P3" t="s">
        <v>12</v>
      </c>
    </row>
    <row r="4" spans="1:16" ht="15" customHeight="1">
      <c r="A4" t="s">
        <v>7</v>
      </c>
      <c r="B4" s="12" t="s">
        <v>8</v>
      </c>
      <c r="C4" s="13" t="s">
        <v>472</v>
      </c>
      <c r="D4" s="5"/>
      <c r="E4" s="14" t="s">
        <v>473</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111</v>
      </c>
      <c r="F8" s="15"/>
      <c r="G8" s="15"/>
      <c r="H8" s="15"/>
      <c r="I8" s="22">
        <f>0+Q8</f>
      </c>
      <c r="O8">
        <f>0+R8</f>
      </c>
      <c r="Q8">
        <f>0+I9+I13+I17+I21+I25</f>
      </c>
      <c r="R8">
        <f>0+O9+O13+O17+O21+O25</f>
      </c>
    </row>
    <row r="9" spans="1:16" ht="12.75">
      <c r="A9" s="19" t="s">
        <v>35</v>
      </c>
      <c r="B9" s="23" t="s">
        <v>19</v>
      </c>
      <c r="C9" s="23" t="s">
        <v>263</v>
      </c>
      <c r="D9" s="19" t="s">
        <v>12</v>
      </c>
      <c r="E9" s="24" t="s">
        <v>264</v>
      </c>
      <c r="F9" s="25" t="s">
        <v>192</v>
      </c>
      <c r="G9" s="26">
        <v>5</v>
      </c>
      <c r="H9" s="26">
        <v>0</v>
      </c>
      <c r="I9" s="26">
        <f>ROUND(ROUND(H9,2)*ROUND(G9,2),2)</f>
      </c>
      <c r="O9">
        <f>(I9*21)/100</f>
      </c>
      <c r="P9" t="s">
        <v>12</v>
      </c>
    </row>
    <row r="10" spans="1:5" ht="38.25">
      <c r="A10" s="27" t="s">
        <v>40</v>
      </c>
      <c r="E10" s="28" t="s">
        <v>474</v>
      </c>
    </row>
    <row r="11" spans="1:5" ht="12.75">
      <c r="A11" s="29" t="s">
        <v>42</v>
      </c>
      <c r="E11" s="30" t="s">
        <v>475</v>
      </c>
    </row>
    <row r="12" spans="1:5" ht="25.5">
      <c r="A12" t="s">
        <v>44</v>
      </c>
      <c r="E12" s="28" t="s">
        <v>267</v>
      </c>
    </row>
    <row r="13" spans="1:16" ht="12.75">
      <c r="A13" s="19" t="s">
        <v>35</v>
      </c>
      <c r="B13" s="23" t="s">
        <v>12</v>
      </c>
      <c r="C13" s="23" t="s">
        <v>268</v>
      </c>
      <c r="D13" s="19" t="s">
        <v>19</v>
      </c>
      <c r="E13" s="24" t="s">
        <v>269</v>
      </c>
      <c r="F13" s="25" t="s">
        <v>39</v>
      </c>
      <c r="G13" s="26">
        <v>55.12</v>
      </c>
      <c r="H13" s="26">
        <v>0</v>
      </c>
      <c r="I13" s="26">
        <f>ROUND(ROUND(H13,2)*ROUND(G13,2),2)</f>
      </c>
      <c r="O13">
        <f>(I13*21)/100</f>
      </c>
      <c r="P13" t="s">
        <v>12</v>
      </c>
    </row>
    <row r="14" spans="1:5" ht="38.25">
      <c r="A14" s="27" t="s">
        <v>40</v>
      </c>
      <c r="E14" s="28" t="s">
        <v>476</v>
      </c>
    </row>
    <row r="15" spans="1:5" ht="25.5">
      <c r="A15" s="29" t="s">
        <v>42</v>
      </c>
      <c r="E15" s="30" t="s">
        <v>477</v>
      </c>
    </row>
    <row r="16" spans="1:5" ht="369.75">
      <c r="A16" t="s">
        <v>44</v>
      </c>
      <c r="E16" s="28" t="s">
        <v>216</v>
      </c>
    </row>
    <row r="17" spans="1:16" ht="12.75">
      <c r="A17" s="19" t="s">
        <v>35</v>
      </c>
      <c r="B17" s="23" t="s">
        <v>13</v>
      </c>
      <c r="C17" s="23" t="s">
        <v>300</v>
      </c>
      <c r="D17" s="19" t="s">
        <v>19</v>
      </c>
      <c r="E17" s="24" t="s">
        <v>301</v>
      </c>
      <c r="F17" s="25" t="s">
        <v>39</v>
      </c>
      <c r="G17" s="26">
        <v>40.1</v>
      </c>
      <c r="H17" s="26">
        <v>0</v>
      </c>
      <c r="I17" s="26">
        <f>ROUND(ROUND(H17,2)*ROUND(G17,2),2)</f>
      </c>
      <c r="O17">
        <f>(I17*21)/100</f>
      </c>
      <c r="P17" t="s">
        <v>12</v>
      </c>
    </row>
    <row r="18" spans="1:5" ht="114.75">
      <c r="A18" s="27" t="s">
        <v>40</v>
      </c>
      <c r="E18" s="28" t="s">
        <v>478</v>
      </c>
    </row>
    <row r="19" spans="1:5" ht="25.5">
      <c r="A19" s="29" t="s">
        <v>42</v>
      </c>
      <c r="E19" s="30" t="s">
        <v>479</v>
      </c>
    </row>
    <row r="20" spans="1:5" ht="242.25">
      <c r="A20" t="s">
        <v>44</v>
      </c>
      <c r="E20" s="28" t="s">
        <v>304</v>
      </c>
    </row>
    <row r="21" spans="1:16" ht="12.75">
      <c r="A21" s="19" t="s">
        <v>35</v>
      </c>
      <c r="B21" s="23" t="s">
        <v>23</v>
      </c>
      <c r="C21" s="23" t="s">
        <v>315</v>
      </c>
      <c r="D21" s="19" t="s">
        <v>19</v>
      </c>
      <c r="E21" s="24" t="s">
        <v>316</v>
      </c>
      <c r="F21" s="25" t="s">
        <v>128</v>
      </c>
      <c r="G21" s="26">
        <v>189.14</v>
      </c>
      <c r="H21" s="26">
        <v>0</v>
      </c>
      <c r="I21" s="26">
        <f>ROUND(ROUND(H21,2)*ROUND(G21,2),2)</f>
      </c>
      <c r="O21">
        <f>(I21*21)/100</f>
      </c>
      <c r="P21" t="s">
        <v>12</v>
      </c>
    </row>
    <row r="22" spans="1:5" ht="140.25">
      <c r="A22" s="27" t="s">
        <v>40</v>
      </c>
      <c r="E22" s="28" t="s">
        <v>480</v>
      </c>
    </row>
    <row r="23" spans="1:5" ht="25.5">
      <c r="A23" s="29" t="s">
        <v>42</v>
      </c>
      <c r="E23" s="30" t="s">
        <v>481</v>
      </c>
    </row>
    <row r="24" spans="1:5" ht="25.5">
      <c r="A24" t="s">
        <v>44</v>
      </c>
      <c r="E24" s="28" t="s">
        <v>319</v>
      </c>
    </row>
    <row r="25" spans="1:16" ht="12.75">
      <c r="A25" s="19" t="s">
        <v>35</v>
      </c>
      <c r="B25" s="23" t="s">
        <v>25</v>
      </c>
      <c r="C25" s="23" t="s">
        <v>315</v>
      </c>
      <c r="D25" s="19" t="s">
        <v>12</v>
      </c>
      <c r="E25" s="24" t="s">
        <v>316</v>
      </c>
      <c r="F25" s="25" t="s">
        <v>128</v>
      </c>
      <c r="G25" s="26">
        <v>94.1</v>
      </c>
      <c r="H25" s="26">
        <v>0</v>
      </c>
      <c r="I25" s="26">
        <f>ROUND(ROUND(H25,2)*ROUND(G25,2),2)</f>
      </c>
      <c r="O25">
        <f>(I25*21)/100</f>
      </c>
      <c r="P25" t="s">
        <v>12</v>
      </c>
    </row>
    <row r="26" spans="1:5" ht="140.25">
      <c r="A26" s="27" t="s">
        <v>40</v>
      </c>
      <c r="E26" s="28" t="s">
        <v>482</v>
      </c>
    </row>
    <row r="27" spans="1:5" ht="25.5">
      <c r="A27" s="29" t="s">
        <v>42</v>
      </c>
      <c r="E27" s="30" t="s">
        <v>483</v>
      </c>
    </row>
    <row r="28" spans="1:5" ht="25.5">
      <c r="A28" t="s">
        <v>44</v>
      </c>
      <c r="E28" s="28" t="s">
        <v>319</v>
      </c>
    </row>
    <row r="29" spans="1:18" ht="12.75" customHeight="1">
      <c r="A29" s="5" t="s">
        <v>33</v>
      </c>
      <c r="B29" s="5"/>
      <c r="C29" s="33" t="s">
        <v>12</v>
      </c>
      <c r="D29" s="5"/>
      <c r="E29" s="21" t="s">
        <v>320</v>
      </c>
      <c r="F29" s="5"/>
      <c r="G29" s="5"/>
      <c r="H29" s="5"/>
      <c r="I29" s="34">
        <f>0+Q29</f>
      </c>
      <c r="O29">
        <f>0+R29</f>
      </c>
      <c r="Q29">
        <f>0+I30+I34</f>
      </c>
      <c r="R29">
        <f>0+O30+O34</f>
      </c>
    </row>
    <row r="30" spans="1:16" ht="12.75">
      <c r="A30" s="19" t="s">
        <v>35</v>
      </c>
      <c r="B30" s="23" t="s">
        <v>27</v>
      </c>
      <c r="C30" s="23" t="s">
        <v>341</v>
      </c>
      <c r="D30" s="19" t="s">
        <v>19</v>
      </c>
      <c r="E30" s="24" t="s">
        <v>342</v>
      </c>
      <c r="F30" s="25" t="s">
        <v>128</v>
      </c>
      <c r="G30" s="26">
        <v>189.14</v>
      </c>
      <c r="H30" s="26">
        <v>0</v>
      </c>
      <c r="I30" s="26">
        <f>ROUND(ROUND(H30,2)*ROUND(G30,2),2)</f>
      </c>
      <c r="O30">
        <f>(I30*21)/100</f>
      </c>
      <c r="P30" t="s">
        <v>12</v>
      </c>
    </row>
    <row r="31" spans="1:5" ht="38.25">
      <c r="A31" s="27" t="s">
        <v>40</v>
      </c>
      <c r="E31" s="28" t="s">
        <v>484</v>
      </c>
    </row>
    <row r="32" spans="1:5" ht="12.75">
      <c r="A32" s="29" t="s">
        <v>42</v>
      </c>
      <c r="E32" s="30" t="s">
        <v>485</v>
      </c>
    </row>
    <row r="33" spans="1:5" ht="38.25">
      <c r="A33" t="s">
        <v>44</v>
      </c>
      <c r="E33" s="28" t="s">
        <v>344</v>
      </c>
    </row>
    <row r="34" spans="1:16" ht="12.75">
      <c r="A34" s="19" t="s">
        <v>35</v>
      </c>
      <c r="B34" s="23" t="s">
        <v>69</v>
      </c>
      <c r="C34" s="23" t="s">
        <v>341</v>
      </c>
      <c r="D34" s="19" t="s">
        <v>12</v>
      </c>
      <c r="E34" s="24" t="s">
        <v>342</v>
      </c>
      <c r="F34" s="25" t="s">
        <v>128</v>
      </c>
      <c r="G34" s="26">
        <v>94.1</v>
      </c>
      <c r="H34" s="26">
        <v>0</v>
      </c>
      <c r="I34" s="26">
        <f>ROUND(ROUND(H34,2)*ROUND(G34,2),2)</f>
      </c>
      <c r="O34">
        <f>(I34*21)/100</f>
      </c>
      <c r="P34" t="s">
        <v>12</v>
      </c>
    </row>
    <row r="35" spans="1:5" ht="38.25">
      <c r="A35" s="27" t="s">
        <v>40</v>
      </c>
      <c r="E35" s="28" t="s">
        <v>486</v>
      </c>
    </row>
    <row r="36" spans="1:5" ht="12.75">
      <c r="A36" s="29" t="s">
        <v>42</v>
      </c>
      <c r="E36" s="30" t="s">
        <v>487</v>
      </c>
    </row>
    <row r="37" spans="1:5" ht="38.25">
      <c r="A37" t="s">
        <v>44</v>
      </c>
      <c r="E37" s="28" t="s">
        <v>344</v>
      </c>
    </row>
    <row r="38" spans="1:18" ht="12.75" customHeight="1">
      <c r="A38" s="5" t="s">
        <v>33</v>
      </c>
      <c r="B38" s="5"/>
      <c r="C38" s="33" t="s">
        <v>25</v>
      </c>
      <c r="D38" s="5"/>
      <c r="E38" s="21" t="s">
        <v>346</v>
      </c>
      <c r="F38" s="5"/>
      <c r="G38" s="5"/>
      <c r="H38" s="5"/>
      <c r="I38" s="34">
        <f>0+Q38</f>
      </c>
      <c r="O38">
        <f>0+R38</f>
      </c>
      <c r="Q38">
        <f>0+I39+I43+I47+I51+I55+I59+I63+I67+I71+I75+I79+I83</f>
      </c>
      <c r="R38">
        <f>0+O39+O43+O47+O51+O55+O59+O63+O67+O71+O75+O79+O83</f>
      </c>
    </row>
    <row r="39" spans="1:16" ht="12.75">
      <c r="A39" s="19" t="s">
        <v>35</v>
      </c>
      <c r="B39" s="23" t="s">
        <v>73</v>
      </c>
      <c r="C39" s="23" t="s">
        <v>347</v>
      </c>
      <c r="D39" s="19" t="s">
        <v>488</v>
      </c>
      <c r="E39" s="24" t="s">
        <v>348</v>
      </c>
      <c r="F39" s="25" t="s">
        <v>39</v>
      </c>
      <c r="G39" s="26">
        <v>30.79</v>
      </c>
      <c r="H39" s="26">
        <v>0</v>
      </c>
      <c r="I39" s="26">
        <f>ROUND(ROUND(H39,2)*ROUND(G39,2),2)</f>
      </c>
      <c r="O39">
        <f>(I39*21)/100</f>
      </c>
      <c r="P39" t="s">
        <v>12</v>
      </c>
    </row>
    <row r="40" spans="1:5" ht="38.25">
      <c r="A40" s="27" t="s">
        <v>40</v>
      </c>
      <c r="E40" s="28" t="s">
        <v>489</v>
      </c>
    </row>
    <row r="41" spans="1:5" ht="25.5">
      <c r="A41" s="29" t="s">
        <v>42</v>
      </c>
      <c r="E41" s="30" t="s">
        <v>490</v>
      </c>
    </row>
    <row r="42" spans="1:5" ht="51">
      <c r="A42" t="s">
        <v>44</v>
      </c>
      <c r="E42" s="28" t="s">
        <v>351</v>
      </c>
    </row>
    <row r="43" spans="1:16" ht="12.75">
      <c r="A43" s="19" t="s">
        <v>35</v>
      </c>
      <c r="B43" s="23" t="s">
        <v>30</v>
      </c>
      <c r="C43" s="23" t="s">
        <v>347</v>
      </c>
      <c r="D43" s="19" t="s">
        <v>491</v>
      </c>
      <c r="E43" s="24" t="s">
        <v>348</v>
      </c>
      <c r="F43" s="25" t="s">
        <v>39</v>
      </c>
      <c r="G43" s="26">
        <v>14.67</v>
      </c>
      <c r="H43" s="26">
        <v>0</v>
      </c>
      <c r="I43" s="26">
        <f>ROUND(ROUND(H43,2)*ROUND(G43,2),2)</f>
      </c>
      <c r="O43">
        <f>(I43*21)/100</f>
      </c>
      <c r="P43" t="s">
        <v>12</v>
      </c>
    </row>
    <row r="44" spans="1:5" ht="38.25">
      <c r="A44" s="27" t="s">
        <v>40</v>
      </c>
      <c r="E44" s="28" t="s">
        <v>492</v>
      </c>
    </row>
    <row r="45" spans="1:5" ht="12.75">
      <c r="A45" s="29" t="s">
        <v>42</v>
      </c>
      <c r="E45" s="30" t="s">
        <v>493</v>
      </c>
    </row>
    <row r="46" spans="1:5" ht="51">
      <c r="A46" t="s">
        <v>44</v>
      </c>
      <c r="E46" s="28" t="s">
        <v>351</v>
      </c>
    </row>
    <row r="47" spans="1:16" ht="12.75">
      <c r="A47" s="19" t="s">
        <v>35</v>
      </c>
      <c r="B47" s="23" t="s">
        <v>32</v>
      </c>
      <c r="C47" s="23" t="s">
        <v>347</v>
      </c>
      <c r="D47" s="19" t="s">
        <v>494</v>
      </c>
      <c r="E47" s="24" t="s">
        <v>348</v>
      </c>
      <c r="F47" s="25" t="s">
        <v>39</v>
      </c>
      <c r="G47" s="26">
        <v>32.94</v>
      </c>
      <c r="H47" s="26">
        <v>0</v>
      </c>
      <c r="I47" s="26">
        <f>ROUND(ROUND(H47,2)*ROUND(G47,2),2)</f>
      </c>
      <c r="O47">
        <f>(I47*21)/100</f>
      </c>
      <c r="P47" t="s">
        <v>12</v>
      </c>
    </row>
    <row r="48" spans="1:5" ht="38.25">
      <c r="A48" s="27" t="s">
        <v>40</v>
      </c>
      <c r="E48" s="28" t="s">
        <v>495</v>
      </c>
    </row>
    <row r="49" spans="1:5" ht="25.5">
      <c r="A49" s="29" t="s">
        <v>42</v>
      </c>
      <c r="E49" s="30" t="s">
        <v>496</v>
      </c>
    </row>
    <row r="50" spans="1:5" ht="51">
      <c r="A50" t="s">
        <v>44</v>
      </c>
      <c r="E50" s="28" t="s">
        <v>351</v>
      </c>
    </row>
    <row r="51" spans="1:16" ht="12.75">
      <c r="A51" s="19" t="s">
        <v>35</v>
      </c>
      <c r="B51" s="23" t="s">
        <v>84</v>
      </c>
      <c r="C51" s="23" t="s">
        <v>347</v>
      </c>
      <c r="D51" s="19" t="s">
        <v>497</v>
      </c>
      <c r="E51" s="24" t="s">
        <v>348</v>
      </c>
      <c r="F51" s="25" t="s">
        <v>39</v>
      </c>
      <c r="G51" s="26">
        <v>15.7</v>
      </c>
      <c r="H51" s="26">
        <v>0</v>
      </c>
      <c r="I51" s="26">
        <f>ROUND(ROUND(H51,2)*ROUND(G51,2),2)</f>
      </c>
      <c r="O51">
        <f>(I51*21)/100</f>
      </c>
      <c r="P51" t="s">
        <v>12</v>
      </c>
    </row>
    <row r="52" spans="1:5" ht="38.25">
      <c r="A52" s="27" t="s">
        <v>40</v>
      </c>
      <c r="E52" s="28" t="s">
        <v>498</v>
      </c>
    </row>
    <row r="53" spans="1:5" ht="12.75">
      <c r="A53" s="29" t="s">
        <v>42</v>
      </c>
      <c r="E53" s="30" t="s">
        <v>499</v>
      </c>
    </row>
    <row r="54" spans="1:5" ht="51">
      <c r="A54" t="s">
        <v>44</v>
      </c>
      <c r="E54" s="28" t="s">
        <v>351</v>
      </c>
    </row>
    <row r="55" spans="1:16" ht="12.75">
      <c r="A55" s="19" t="s">
        <v>35</v>
      </c>
      <c r="B55" s="23" t="s">
        <v>88</v>
      </c>
      <c r="C55" s="23" t="s">
        <v>500</v>
      </c>
      <c r="D55" s="19" t="s">
        <v>19</v>
      </c>
      <c r="E55" s="24" t="s">
        <v>501</v>
      </c>
      <c r="F55" s="25" t="s">
        <v>128</v>
      </c>
      <c r="G55" s="26">
        <v>189.14</v>
      </c>
      <c r="H55" s="26">
        <v>0</v>
      </c>
      <c r="I55" s="26">
        <f>ROUND(ROUND(H55,2)*ROUND(G55,2),2)</f>
      </c>
      <c r="O55">
        <f>(I55*21)/100</f>
      </c>
      <c r="P55" t="s">
        <v>12</v>
      </c>
    </row>
    <row r="56" spans="1:5" ht="51">
      <c r="A56" s="27" t="s">
        <v>40</v>
      </c>
      <c r="E56" s="28" t="s">
        <v>502</v>
      </c>
    </row>
    <row r="57" spans="1:5" ht="25.5">
      <c r="A57" s="29" t="s">
        <v>42</v>
      </c>
      <c r="E57" s="30" t="s">
        <v>503</v>
      </c>
    </row>
    <row r="58" spans="1:5" ht="51">
      <c r="A58" t="s">
        <v>44</v>
      </c>
      <c r="E58" s="28" t="s">
        <v>368</v>
      </c>
    </row>
    <row r="59" spans="1:16" ht="12.75">
      <c r="A59" s="19" t="s">
        <v>35</v>
      </c>
      <c r="B59" s="23" t="s">
        <v>92</v>
      </c>
      <c r="C59" s="23" t="s">
        <v>500</v>
      </c>
      <c r="D59" s="19" t="s">
        <v>12</v>
      </c>
      <c r="E59" s="24" t="s">
        <v>501</v>
      </c>
      <c r="F59" s="25" t="s">
        <v>128</v>
      </c>
      <c r="G59" s="26">
        <v>94.1</v>
      </c>
      <c r="H59" s="26">
        <v>0</v>
      </c>
      <c r="I59" s="26">
        <f>ROUND(ROUND(H59,2)*ROUND(G59,2),2)</f>
      </c>
      <c r="O59">
        <f>(I59*21)/100</f>
      </c>
      <c r="P59" t="s">
        <v>12</v>
      </c>
    </row>
    <row r="60" spans="1:5" ht="51">
      <c r="A60" s="27" t="s">
        <v>40</v>
      </c>
      <c r="E60" s="28" t="s">
        <v>504</v>
      </c>
    </row>
    <row r="61" spans="1:5" ht="25.5">
      <c r="A61" s="29" t="s">
        <v>42</v>
      </c>
      <c r="E61" s="30" t="s">
        <v>505</v>
      </c>
    </row>
    <row r="62" spans="1:5" ht="51">
      <c r="A62" t="s">
        <v>44</v>
      </c>
      <c r="E62" s="28" t="s">
        <v>368</v>
      </c>
    </row>
    <row r="63" spans="1:16" ht="12.75">
      <c r="A63" s="19" t="s">
        <v>35</v>
      </c>
      <c r="B63" s="23" t="s">
        <v>97</v>
      </c>
      <c r="C63" s="23" t="s">
        <v>364</v>
      </c>
      <c r="D63" s="19" t="s">
        <v>19</v>
      </c>
      <c r="E63" s="24" t="s">
        <v>365</v>
      </c>
      <c r="F63" s="25" t="s">
        <v>128</v>
      </c>
      <c r="G63" s="26">
        <v>189.14</v>
      </c>
      <c r="H63" s="26">
        <v>0</v>
      </c>
      <c r="I63" s="26">
        <f>ROUND(ROUND(H63,2)*ROUND(G63,2),2)</f>
      </c>
      <c r="O63">
        <f>(I63*21)/100</f>
      </c>
      <c r="P63" t="s">
        <v>12</v>
      </c>
    </row>
    <row r="64" spans="1:5" ht="38.25">
      <c r="A64" s="27" t="s">
        <v>40</v>
      </c>
      <c r="E64" s="28" t="s">
        <v>506</v>
      </c>
    </row>
    <row r="65" spans="1:5" ht="25.5">
      <c r="A65" s="29" t="s">
        <v>42</v>
      </c>
      <c r="E65" s="30" t="s">
        <v>503</v>
      </c>
    </row>
    <row r="66" spans="1:5" ht="51">
      <c r="A66" t="s">
        <v>44</v>
      </c>
      <c r="E66" s="28" t="s">
        <v>368</v>
      </c>
    </row>
    <row r="67" spans="1:16" ht="12.75">
      <c r="A67" s="19" t="s">
        <v>35</v>
      </c>
      <c r="B67" s="23" t="s">
        <v>101</v>
      </c>
      <c r="C67" s="23" t="s">
        <v>364</v>
      </c>
      <c r="D67" s="19" t="s">
        <v>12</v>
      </c>
      <c r="E67" s="24" t="s">
        <v>365</v>
      </c>
      <c r="F67" s="25" t="s">
        <v>128</v>
      </c>
      <c r="G67" s="26">
        <v>94.1</v>
      </c>
      <c r="H67" s="26">
        <v>0</v>
      </c>
      <c r="I67" s="26">
        <f>ROUND(ROUND(H67,2)*ROUND(G67,2),2)</f>
      </c>
      <c r="O67">
        <f>(I67*21)/100</f>
      </c>
      <c r="P67" t="s">
        <v>12</v>
      </c>
    </row>
    <row r="68" spans="1:5" ht="38.25">
      <c r="A68" s="27" t="s">
        <v>40</v>
      </c>
      <c r="E68" s="28" t="s">
        <v>507</v>
      </c>
    </row>
    <row r="69" spans="1:5" ht="25.5">
      <c r="A69" s="29" t="s">
        <v>42</v>
      </c>
      <c r="E69" s="30" t="s">
        <v>505</v>
      </c>
    </row>
    <row r="70" spans="1:5" ht="51">
      <c r="A70" t="s">
        <v>44</v>
      </c>
      <c r="E70" s="28" t="s">
        <v>368</v>
      </c>
    </row>
    <row r="71" spans="1:16" ht="12.75">
      <c r="A71" s="19" t="s">
        <v>35</v>
      </c>
      <c r="B71" s="23" t="s">
        <v>106</v>
      </c>
      <c r="C71" s="23" t="s">
        <v>508</v>
      </c>
      <c r="D71" s="19" t="s">
        <v>19</v>
      </c>
      <c r="E71" s="24" t="s">
        <v>509</v>
      </c>
      <c r="F71" s="25" t="s">
        <v>128</v>
      </c>
      <c r="G71" s="26">
        <v>189.14</v>
      </c>
      <c r="H71" s="26">
        <v>0</v>
      </c>
      <c r="I71" s="26">
        <f>ROUND(ROUND(H71,2)*ROUND(G71,2),2)</f>
      </c>
      <c r="O71">
        <f>(I71*21)/100</f>
      </c>
      <c r="P71" t="s">
        <v>12</v>
      </c>
    </row>
    <row r="72" spans="1:5" ht="38.25">
      <c r="A72" s="27" t="s">
        <v>40</v>
      </c>
      <c r="E72" s="28" t="s">
        <v>510</v>
      </c>
    </row>
    <row r="73" spans="1:5" ht="25.5">
      <c r="A73" s="29" t="s">
        <v>42</v>
      </c>
      <c r="E73" s="30" t="s">
        <v>503</v>
      </c>
    </row>
    <row r="74" spans="1:5" ht="140.25">
      <c r="A74" t="s">
        <v>44</v>
      </c>
      <c r="E74" s="28" t="s">
        <v>373</v>
      </c>
    </row>
    <row r="75" spans="1:16" ht="12.75">
      <c r="A75" s="19" t="s">
        <v>35</v>
      </c>
      <c r="B75" s="23" t="s">
        <v>112</v>
      </c>
      <c r="C75" s="23" t="s">
        <v>508</v>
      </c>
      <c r="D75" s="19" t="s">
        <v>12</v>
      </c>
      <c r="E75" s="24" t="s">
        <v>509</v>
      </c>
      <c r="F75" s="25" t="s">
        <v>128</v>
      </c>
      <c r="G75" s="26">
        <v>94.1</v>
      </c>
      <c r="H75" s="26">
        <v>0</v>
      </c>
      <c r="I75" s="26">
        <f>ROUND(ROUND(H75,2)*ROUND(G75,2),2)</f>
      </c>
      <c r="O75">
        <f>(I75*21)/100</f>
      </c>
      <c r="P75" t="s">
        <v>12</v>
      </c>
    </row>
    <row r="76" spans="1:5" ht="38.25">
      <c r="A76" s="27" t="s">
        <v>40</v>
      </c>
      <c r="E76" s="28" t="s">
        <v>511</v>
      </c>
    </row>
    <row r="77" spans="1:5" ht="25.5">
      <c r="A77" s="29" t="s">
        <v>42</v>
      </c>
      <c r="E77" s="30" t="s">
        <v>505</v>
      </c>
    </row>
    <row r="78" spans="1:5" ht="140.25">
      <c r="A78" t="s">
        <v>44</v>
      </c>
      <c r="E78" s="28" t="s">
        <v>373</v>
      </c>
    </row>
    <row r="79" spans="1:16" ht="12.75">
      <c r="A79" s="19" t="s">
        <v>35</v>
      </c>
      <c r="B79" s="23" t="s">
        <v>118</v>
      </c>
      <c r="C79" s="23" t="s">
        <v>512</v>
      </c>
      <c r="D79" s="19" t="s">
        <v>19</v>
      </c>
      <c r="E79" s="24" t="s">
        <v>513</v>
      </c>
      <c r="F79" s="25" t="s">
        <v>128</v>
      </c>
      <c r="G79" s="26">
        <v>189.14</v>
      </c>
      <c r="H79" s="26">
        <v>0</v>
      </c>
      <c r="I79" s="26">
        <f>ROUND(ROUND(H79,2)*ROUND(G79,2),2)</f>
      </c>
      <c r="O79">
        <f>(I79*21)/100</f>
      </c>
      <c r="P79" t="s">
        <v>12</v>
      </c>
    </row>
    <row r="80" spans="1:5" ht="38.25">
      <c r="A80" s="27" t="s">
        <v>40</v>
      </c>
      <c r="E80" s="28" t="s">
        <v>510</v>
      </c>
    </row>
    <row r="81" spans="1:5" ht="25.5">
      <c r="A81" s="29" t="s">
        <v>42</v>
      </c>
      <c r="E81" s="30" t="s">
        <v>503</v>
      </c>
    </row>
    <row r="82" spans="1:5" ht="140.25">
      <c r="A82" t="s">
        <v>44</v>
      </c>
      <c r="E82" s="28" t="s">
        <v>373</v>
      </c>
    </row>
    <row r="83" spans="1:16" ht="12.75">
      <c r="A83" s="19" t="s">
        <v>35</v>
      </c>
      <c r="B83" s="23" t="s">
        <v>173</v>
      </c>
      <c r="C83" s="23" t="s">
        <v>512</v>
      </c>
      <c r="D83" s="19" t="s">
        <v>12</v>
      </c>
      <c r="E83" s="24" t="s">
        <v>513</v>
      </c>
      <c r="F83" s="25" t="s">
        <v>128</v>
      </c>
      <c r="G83" s="26">
        <v>94.1</v>
      </c>
      <c r="H83" s="26">
        <v>0</v>
      </c>
      <c r="I83" s="26">
        <f>ROUND(ROUND(H83,2)*ROUND(G83,2),2)</f>
      </c>
      <c r="O83">
        <f>(I83*21)/100</f>
      </c>
      <c r="P83" t="s">
        <v>12</v>
      </c>
    </row>
    <row r="84" spans="1:5" ht="38.25">
      <c r="A84" s="27" t="s">
        <v>40</v>
      </c>
      <c r="E84" s="28" t="s">
        <v>511</v>
      </c>
    </row>
    <row r="85" spans="1:5" ht="25.5">
      <c r="A85" s="29" t="s">
        <v>42</v>
      </c>
      <c r="E85" s="30" t="s">
        <v>505</v>
      </c>
    </row>
    <row r="86" spans="1:5" ht="140.25">
      <c r="A86" t="s">
        <v>44</v>
      </c>
      <c r="E86" s="28" t="s">
        <v>373</v>
      </c>
    </row>
    <row r="87" spans="1:18" ht="12.75" customHeight="1">
      <c r="A87" s="5" t="s">
        <v>33</v>
      </c>
      <c r="B87" s="5"/>
      <c r="C87" s="33" t="s">
        <v>30</v>
      </c>
      <c r="D87" s="5"/>
      <c r="E87" s="21" t="s">
        <v>236</v>
      </c>
      <c r="F87" s="5"/>
      <c r="G87" s="5"/>
      <c r="H87" s="5"/>
      <c r="I87" s="34">
        <f>0+Q87</f>
      </c>
      <c r="O87">
        <f>0+R87</f>
      </c>
      <c r="Q87">
        <f>0+I88+I92+I96+I100</f>
      </c>
      <c r="R87">
        <f>0+O88+O92+O96+O100</f>
      </c>
    </row>
    <row r="88" spans="1:16" ht="12.75">
      <c r="A88" s="19" t="s">
        <v>35</v>
      </c>
      <c r="B88" s="23" t="s">
        <v>177</v>
      </c>
      <c r="C88" s="23" t="s">
        <v>435</v>
      </c>
      <c r="D88" s="19" t="s">
        <v>19</v>
      </c>
      <c r="E88" s="24" t="s">
        <v>436</v>
      </c>
      <c r="F88" s="25" t="s">
        <v>192</v>
      </c>
      <c r="G88" s="26">
        <v>49.19</v>
      </c>
      <c r="H88" s="26">
        <v>0</v>
      </c>
      <c r="I88" s="26">
        <f>ROUND(ROUND(H88,2)*ROUND(G88,2),2)</f>
      </c>
      <c r="O88">
        <f>(I88*21)/100</f>
      </c>
      <c r="P88" t="s">
        <v>12</v>
      </c>
    </row>
    <row r="89" spans="1:5" ht="51">
      <c r="A89" s="27" t="s">
        <v>40</v>
      </c>
      <c r="E89" s="28" t="s">
        <v>514</v>
      </c>
    </row>
    <row r="90" spans="1:5" ht="12.75">
      <c r="A90" s="29" t="s">
        <v>42</v>
      </c>
      <c r="E90" s="30" t="s">
        <v>515</v>
      </c>
    </row>
    <row r="91" spans="1:5" ht="51">
      <c r="A91" t="s">
        <v>44</v>
      </c>
      <c r="E91" s="28" t="s">
        <v>439</v>
      </c>
    </row>
    <row r="92" spans="1:16" ht="12.75">
      <c r="A92" s="19" t="s">
        <v>35</v>
      </c>
      <c r="B92" s="23" t="s">
        <v>179</v>
      </c>
      <c r="C92" s="23" t="s">
        <v>435</v>
      </c>
      <c r="D92" s="19" t="s">
        <v>12</v>
      </c>
      <c r="E92" s="24" t="s">
        <v>436</v>
      </c>
      <c r="F92" s="25" t="s">
        <v>192</v>
      </c>
      <c r="G92" s="26">
        <v>32.45</v>
      </c>
      <c r="H92" s="26">
        <v>0</v>
      </c>
      <c r="I92" s="26">
        <f>ROUND(ROUND(H92,2)*ROUND(G92,2),2)</f>
      </c>
      <c r="O92">
        <f>(I92*21)/100</f>
      </c>
      <c r="P92" t="s">
        <v>12</v>
      </c>
    </row>
    <row r="93" spans="1:5" ht="51">
      <c r="A93" s="27" t="s">
        <v>40</v>
      </c>
      <c r="E93" s="28" t="s">
        <v>516</v>
      </c>
    </row>
    <row r="94" spans="1:5" ht="12.75">
      <c r="A94" s="29" t="s">
        <v>42</v>
      </c>
      <c r="E94" s="30" t="s">
        <v>517</v>
      </c>
    </row>
    <row r="95" spans="1:5" ht="51">
      <c r="A95" t="s">
        <v>44</v>
      </c>
      <c r="E95" s="28" t="s">
        <v>439</v>
      </c>
    </row>
    <row r="96" spans="1:16" ht="12.75">
      <c r="A96" s="19" t="s">
        <v>35</v>
      </c>
      <c r="B96" s="23" t="s">
        <v>183</v>
      </c>
      <c r="C96" s="23" t="s">
        <v>518</v>
      </c>
      <c r="D96" s="19" t="s">
        <v>19</v>
      </c>
      <c r="E96" s="24" t="s">
        <v>519</v>
      </c>
      <c r="F96" s="25" t="s">
        <v>192</v>
      </c>
      <c r="G96" s="26">
        <v>49.19</v>
      </c>
      <c r="H96" s="26">
        <v>0</v>
      </c>
      <c r="I96" s="26">
        <f>ROUND(ROUND(H96,2)*ROUND(G96,2),2)</f>
      </c>
      <c r="O96">
        <f>(I96*21)/100</f>
      </c>
      <c r="P96" t="s">
        <v>12</v>
      </c>
    </row>
    <row r="97" spans="1:5" ht="38.25">
      <c r="A97" s="27" t="s">
        <v>40</v>
      </c>
      <c r="E97" s="28" t="s">
        <v>520</v>
      </c>
    </row>
    <row r="98" spans="1:5" ht="12.75">
      <c r="A98" s="29" t="s">
        <v>42</v>
      </c>
      <c r="E98" s="30" t="s">
        <v>515</v>
      </c>
    </row>
    <row r="99" spans="1:5" ht="38.25">
      <c r="A99" t="s">
        <v>44</v>
      </c>
      <c r="E99" s="28" t="s">
        <v>457</v>
      </c>
    </row>
    <row r="100" spans="1:16" ht="12.75">
      <c r="A100" s="19" t="s">
        <v>35</v>
      </c>
      <c r="B100" s="23" t="s">
        <v>185</v>
      </c>
      <c r="C100" s="23" t="s">
        <v>518</v>
      </c>
      <c r="D100" s="19" t="s">
        <v>12</v>
      </c>
      <c r="E100" s="24" t="s">
        <v>519</v>
      </c>
      <c r="F100" s="25" t="s">
        <v>192</v>
      </c>
      <c r="G100" s="26">
        <v>32.45</v>
      </c>
      <c r="H100" s="26">
        <v>0</v>
      </c>
      <c r="I100" s="26">
        <f>ROUND(ROUND(H100,2)*ROUND(G100,2),2)</f>
      </c>
      <c r="O100">
        <f>(I100*21)/100</f>
      </c>
      <c r="P100" t="s">
        <v>12</v>
      </c>
    </row>
    <row r="101" spans="1:5" ht="38.25">
      <c r="A101" s="27" t="s">
        <v>40</v>
      </c>
      <c r="E101" s="28" t="s">
        <v>521</v>
      </c>
    </row>
    <row r="102" spans="1:5" ht="12.75">
      <c r="A102" s="29" t="s">
        <v>42</v>
      </c>
      <c r="E102" s="30" t="s">
        <v>517</v>
      </c>
    </row>
    <row r="103" spans="1:5" ht="38.25">
      <c r="A103" t="s">
        <v>44</v>
      </c>
      <c r="E103" s="28" t="s">
        <v>457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9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0+O8+O21+O30+O79</f>
      </c>
      <c r="P2" t="s">
        <v>13</v>
      </c>
    </row>
    <row r="3" spans="1:16" ht="15" customHeight="1">
      <c r="A3" t="s">
        <v>1</v>
      </c>
      <c r="B3" s="8" t="s">
        <v>4</v>
      </c>
      <c r="C3" s="9" t="s">
        <v>5</v>
      </c>
      <c r="D3" s="1"/>
      <c r="E3" s="10" t="s">
        <v>6</v>
      </c>
      <c r="F3" s="1"/>
      <c r="G3" s="4"/>
      <c r="H3" s="3" t="s">
        <v>522</v>
      </c>
      <c r="I3" s="35">
        <f>0+I8+I21+I30+I79</f>
      </c>
      <c r="O3" t="s">
        <v>9</v>
      </c>
      <c r="P3" t="s">
        <v>12</v>
      </c>
    </row>
    <row r="4" spans="1:16" ht="15" customHeight="1">
      <c r="A4" t="s">
        <v>7</v>
      </c>
      <c r="B4" s="12" t="s">
        <v>8</v>
      </c>
      <c r="C4" s="13" t="s">
        <v>522</v>
      </c>
      <c r="D4" s="5"/>
      <c r="E4" s="14" t="s">
        <v>523</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111</v>
      </c>
      <c r="F8" s="15"/>
      <c r="G8" s="15"/>
      <c r="H8" s="15"/>
      <c r="I8" s="22">
        <f>0+Q8</f>
      </c>
      <c r="O8">
        <f>0+R8</f>
      </c>
      <c r="Q8">
        <f>0+I9+I13+I17</f>
      </c>
      <c r="R8">
        <f>0+O9+O13+O17</f>
      </c>
    </row>
    <row r="9" spans="1:16" ht="12.75">
      <c r="A9" s="19" t="s">
        <v>35</v>
      </c>
      <c r="B9" s="23" t="s">
        <v>19</v>
      </c>
      <c r="C9" s="23" t="s">
        <v>263</v>
      </c>
      <c r="D9" s="19" t="s">
        <v>12</v>
      </c>
      <c r="E9" s="24" t="s">
        <v>264</v>
      </c>
      <c r="F9" s="25" t="s">
        <v>192</v>
      </c>
      <c r="G9" s="26">
        <v>4.5</v>
      </c>
      <c r="H9" s="26">
        <v>0</v>
      </c>
      <c r="I9" s="26">
        <f>ROUND(ROUND(H9,2)*ROUND(G9,2),2)</f>
      </c>
      <c r="O9">
        <f>(I9*21)/100</f>
      </c>
      <c r="P9" t="s">
        <v>12</v>
      </c>
    </row>
    <row r="10" spans="1:5" ht="38.25">
      <c r="A10" s="27" t="s">
        <v>40</v>
      </c>
      <c r="E10" s="28" t="s">
        <v>474</v>
      </c>
    </row>
    <row r="11" spans="1:5" ht="12.75">
      <c r="A11" s="29" t="s">
        <v>42</v>
      </c>
      <c r="E11" s="30" t="s">
        <v>524</v>
      </c>
    </row>
    <row r="12" spans="1:5" ht="25.5">
      <c r="A12" t="s">
        <v>44</v>
      </c>
      <c r="E12" s="28" t="s">
        <v>267</v>
      </c>
    </row>
    <row r="13" spans="1:16" ht="12.75">
      <c r="A13" s="19" t="s">
        <v>35</v>
      </c>
      <c r="B13" s="23" t="s">
        <v>12</v>
      </c>
      <c r="C13" s="23" t="s">
        <v>268</v>
      </c>
      <c r="D13" s="19" t="s">
        <v>19</v>
      </c>
      <c r="E13" s="24" t="s">
        <v>269</v>
      </c>
      <c r="F13" s="25" t="s">
        <v>39</v>
      </c>
      <c r="G13" s="26">
        <v>40.15</v>
      </c>
      <c r="H13" s="26">
        <v>0</v>
      </c>
      <c r="I13" s="26">
        <f>ROUND(ROUND(H13,2)*ROUND(G13,2),2)</f>
      </c>
      <c r="O13">
        <f>(I13*21)/100</f>
      </c>
      <c r="P13" t="s">
        <v>12</v>
      </c>
    </row>
    <row r="14" spans="1:5" ht="38.25">
      <c r="A14" s="27" t="s">
        <v>40</v>
      </c>
      <c r="E14" s="28" t="s">
        <v>476</v>
      </c>
    </row>
    <row r="15" spans="1:5" ht="25.5">
      <c r="A15" s="29" t="s">
        <v>42</v>
      </c>
      <c r="E15" s="30" t="s">
        <v>525</v>
      </c>
    </row>
    <row r="16" spans="1:5" ht="369.75">
      <c r="A16" t="s">
        <v>44</v>
      </c>
      <c r="E16" s="28" t="s">
        <v>216</v>
      </c>
    </row>
    <row r="17" spans="1:16" ht="12.75">
      <c r="A17" s="19" t="s">
        <v>35</v>
      </c>
      <c r="B17" s="23" t="s">
        <v>13</v>
      </c>
      <c r="C17" s="23" t="s">
        <v>268</v>
      </c>
      <c r="D17" s="19" t="s">
        <v>12</v>
      </c>
      <c r="E17" s="24" t="s">
        <v>269</v>
      </c>
      <c r="F17" s="25" t="s">
        <v>39</v>
      </c>
      <c r="G17" s="26">
        <v>22.78</v>
      </c>
      <c r="H17" s="26">
        <v>0</v>
      </c>
      <c r="I17" s="26">
        <f>ROUND(ROUND(H17,2)*ROUND(G17,2),2)</f>
      </c>
      <c r="O17">
        <f>(I17*21)/100</f>
      </c>
      <c r="P17" t="s">
        <v>12</v>
      </c>
    </row>
    <row r="18" spans="1:5" ht="38.25">
      <c r="A18" s="27" t="s">
        <v>40</v>
      </c>
      <c r="E18" s="28" t="s">
        <v>526</v>
      </c>
    </row>
    <row r="19" spans="1:5" ht="25.5">
      <c r="A19" s="29" t="s">
        <v>42</v>
      </c>
      <c r="E19" s="30" t="s">
        <v>527</v>
      </c>
    </row>
    <row r="20" spans="1:5" ht="369.75">
      <c r="A20" t="s">
        <v>44</v>
      </c>
      <c r="E20" s="28" t="s">
        <v>216</v>
      </c>
    </row>
    <row r="21" spans="1:18" ht="12.75" customHeight="1">
      <c r="A21" s="5" t="s">
        <v>33</v>
      </c>
      <c r="B21" s="5"/>
      <c r="C21" s="33" t="s">
        <v>12</v>
      </c>
      <c r="D21" s="5"/>
      <c r="E21" s="21" t="s">
        <v>320</v>
      </c>
      <c r="F21" s="5"/>
      <c r="G21" s="5"/>
      <c r="H21" s="5"/>
      <c r="I21" s="34">
        <f>0+Q21</f>
      </c>
      <c r="O21">
        <f>0+R21</f>
      </c>
      <c r="Q21">
        <f>0+I22+I26</f>
      </c>
      <c r="R21">
        <f>0+O22+O26</f>
      </c>
    </row>
    <row r="22" spans="1:16" ht="12.75">
      <c r="A22" s="19" t="s">
        <v>35</v>
      </c>
      <c r="B22" s="23" t="s">
        <v>23</v>
      </c>
      <c r="C22" s="23" t="s">
        <v>341</v>
      </c>
      <c r="D22" s="19" t="s">
        <v>19</v>
      </c>
      <c r="E22" s="24" t="s">
        <v>342</v>
      </c>
      <c r="F22" s="25" t="s">
        <v>128</v>
      </c>
      <c r="G22" s="26">
        <v>161.42</v>
      </c>
      <c r="H22" s="26">
        <v>0</v>
      </c>
      <c r="I22" s="26">
        <f>ROUND(ROUND(H22,2)*ROUND(G22,2),2)</f>
      </c>
      <c r="O22">
        <f>(I22*21)/100</f>
      </c>
      <c r="P22" t="s">
        <v>12</v>
      </c>
    </row>
    <row r="23" spans="1:5" ht="38.25">
      <c r="A23" s="27" t="s">
        <v>40</v>
      </c>
      <c r="E23" s="28" t="s">
        <v>484</v>
      </c>
    </row>
    <row r="24" spans="1:5" ht="12.75">
      <c r="A24" s="29" t="s">
        <v>42</v>
      </c>
      <c r="E24" s="30" t="s">
        <v>528</v>
      </c>
    </row>
    <row r="25" spans="1:5" ht="38.25">
      <c r="A25" t="s">
        <v>44</v>
      </c>
      <c r="E25" s="28" t="s">
        <v>344</v>
      </c>
    </row>
    <row r="26" spans="1:16" ht="12.75">
      <c r="A26" s="19" t="s">
        <v>35</v>
      </c>
      <c r="B26" s="23" t="s">
        <v>25</v>
      </c>
      <c r="C26" s="23" t="s">
        <v>341</v>
      </c>
      <c r="D26" s="19" t="s">
        <v>12</v>
      </c>
      <c r="E26" s="24" t="s">
        <v>342</v>
      </c>
      <c r="F26" s="25" t="s">
        <v>128</v>
      </c>
      <c r="G26" s="26">
        <v>35.9</v>
      </c>
      <c r="H26" s="26">
        <v>0</v>
      </c>
      <c r="I26" s="26">
        <f>ROUND(ROUND(H26,2)*ROUND(G26,2),2)</f>
      </c>
      <c r="O26">
        <f>(I26*21)/100</f>
      </c>
      <c r="P26" t="s">
        <v>12</v>
      </c>
    </row>
    <row r="27" spans="1:5" ht="38.25">
      <c r="A27" s="27" t="s">
        <v>40</v>
      </c>
      <c r="E27" s="28" t="s">
        <v>486</v>
      </c>
    </row>
    <row r="28" spans="1:5" ht="12.75">
      <c r="A28" s="29" t="s">
        <v>42</v>
      </c>
      <c r="E28" s="30" t="s">
        <v>529</v>
      </c>
    </row>
    <row r="29" spans="1:5" ht="38.25">
      <c r="A29" t="s">
        <v>44</v>
      </c>
      <c r="E29" s="28" t="s">
        <v>344</v>
      </c>
    </row>
    <row r="30" spans="1:18" ht="12.75" customHeight="1">
      <c r="A30" s="5" t="s">
        <v>33</v>
      </c>
      <c r="B30" s="5"/>
      <c r="C30" s="33" t="s">
        <v>25</v>
      </c>
      <c r="D30" s="5"/>
      <c r="E30" s="21" t="s">
        <v>346</v>
      </c>
      <c r="F30" s="5"/>
      <c r="G30" s="5"/>
      <c r="H30" s="5"/>
      <c r="I30" s="34">
        <f>0+Q30</f>
      </c>
      <c r="O30">
        <f>0+R30</f>
      </c>
      <c r="Q30">
        <f>0+I31+I35+I39+I43+I47+I51+I55+I59+I63+I67+I71+I75</f>
      </c>
      <c r="R30">
        <f>0+O31+O35+O39+O43+O47+O51+O55+O59+O63+O67+O71+O75</f>
      </c>
    </row>
    <row r="31" spans="1:16" ht="12.75">
      <c r="A31" s="19" t="s">
        <v>35</v>
      </c>
      <c r="B31" s="23" t="s">
        <v>27</v>
      </c>
      <c r="C31" s="23" t="s">
        <v>347</v>
      </c>
      <c r="D31" s="19" t="s">
        <v>488</v>
      </c>
      <c r="E31" s="24" t="s">
        <v>348</v>
      </c>
      <c r="F31" s="25" t="s">
        <v>39</v>
      </c>
      <c r="G31" s="26">
        <v>31.67</v>
      </c>
      <c r="H31" s="26">
        <v>0</v>
      </c>
      <c r="I31" s="26">
        <f>ROUND(ROUND(H31,2)*ROUND(G31,2),2)</f>
      </c>
      <c r="O31">
        <f>(I31*21)/100</f>
      </c>
      <c r="P31" t="s">
        <v>12</v>
      </c>
    </row>
    <row r="32" spans="1:5" ht="38.25">
      <c r="A32" s="27" t="s">
        <v>40</v>
      </c>
      <c r="E32" s="28" t="s">
        <v>489</v>
      </c>
    </row>
    <row r="33" spans="1:5" ht="12.75">
      <c r="A33" s="29" t="s">
        <v>42</v>
      </c>
      <c r="E33" s="30" t="s">
        <v>530</v>
      </c>
    </row>
    <row r="34" spans="1:5" ht="51">
      <c r="A34" t="s">
        <v>44</v>
      </c>
      <c r="E34" s="28" t="s">
        <v>351</v>
      </c>
    </row>
    <row r="35" spans="1:16" ht="12.75">
      <c r="A35" s="19" t="s">
        <v>35</v>
      </c>
      <c r="B35" s="23" t="s">
        <v>69</v>
      </c>
      <c r="C35" s="23" t="s">
        <v>347</v>
      </c>
      <c r="D35" s="19" t="s">
        <v>491</v>
      </c>
      <c r="E35" s="24" t="s">
        <v>348</v>
      </c>
      <c r="F35" s="25" t="s">
        <v>39</v>
      </c>
      <c r="G35" s="26">
        <v>5.76</v>
      </c>
      <c r="H35" s="26">
        <v>0</v>
      </c>
      <c r="I35" s="26">
        <f>ROUND(ROUND(H35,2)*ROUND(G35,2),2)</f>
      </c>
      <c r="O35">
        <f>(I35*21)/100</f>
      </c>
      <c r="P35" t="s">
        <v>12</v>
      </c>
    </row>
    <row r="36" spans="1:5" ht="38.25">
      <c r="A36" s="27" t="s">
        <v>40</v>
      </c>
      <c r="E36" s="28" t="s">
        <v>492</v>
      </c>
    </row>
    <row r="37" spans="1:5" ht="12.75">
      <c r="A37" s="29" t="s">
        <v>42</v>
      </c>
      <c r="E37" s="30" t="s">
        <v>531</v>
      </c>
    </row>
    <row r="38" spans="1:5" ht="51">
      <c r="A38" t="s">
        <v>44</v>
      </c>
      <c r="E38" s="28" t="s">
        <v>351</v>
      </c>
    </row>
    <row r="39" spans="1:16" ht="12.75">
      <c r="A39" s="19" t="s">
        <v>35</v>
      </c>
      <c r="B39" s="23" t="s">
        <v>73</v>
      </c>
      <c r="C39" s="23" t="s">
        <v>347</v>
      </c>
      <c r="D39" s="19" t="s">
        <v>494</v>
      </c>
      <c r="E39" s="24" t="s">
        <v>348</v>
      </c>
      <c r="F39" s="25" t="s">
        <v>39</v>
      </c>
      <c r="G39" s="26">
        <v>33.89</v>
      </c>
      <c r="H39" s="26">
        <v>0</v>
      </c>
      <c r="I39" s="26">
        <f>ROUND(ROUND(H39,2)*ROUND(G39,2),2)</f>
      </c>
      <c r="O39">
        <f>(I39*21)/100</f>
      </c>
      <c r="P39" t="s">
        <v>12</v>
      </c>
    </row>
    <row r="40" spans="1:5" ht="38.25">
      <c r="A40" s="27" t="s">
        <v>40</v>
      </c>
      <c r="E40" s="28" t="s">
        <v>495</v>
      </c>
    </row>
    <row r="41" spans="1:5" ht="12.75">
      <c r="A41" s="29" t="s">
        <v>42</v>
      </c>
      <c r="E41" s="30" t="s">
        <v>532</v>
      </c>
    </row>
    <row r="42" spans="1:5" ht="51">
      <c r="A42" t="s">
        <v>44</v>
      </c>
      <c r="E42" s="28" t="s">
        <v>351</v>
      </c>
    </row>
    <row r="43" spans="1:16" ht="12.75">
      <c r="A43" s="19" t="s">
        <v>35</v>
      </c>
      <c r="B43" s="23" t="s">
        <v>30</v>
      </c>
      <c r="C43" s="23" t="s">
        <v>347</v>
      </c>
      <c r="D43" s="19" t="s">
        <v>497</v>
      </c>
      <c r="E43" s="24" t="s">
        <v>348</v>
      </c>
      <c r="F43" s="25" t="s">
        <v>39</v>
      </c>
      <c r="G43" s="26">
        <v>6.17</v>
      </c>
      <c r="H43" s="26">
        <v>0</v>
      </c>
      <c r="I43" s="26">
        <f>ROUND(ROUND(H43,2)*ROUND(G43,2),2)</f>
      </c>
      <c r="O43">
        <f>(I43*21)/100</f>
      </c>
      <c r="P43" t="s">
        <v>12</v>
      </c>
    </row>
    <row r="44" spans="1:5" ht="38.25">
      <c r="A44" s="27" t="s">
        <v>40</v>
      </c>
      <c r="E44" s="28" t="s">
        <v>498</v>
      </c>
    </row>
    <row r="45" spans="1:5" ht="12.75">
      <c r="A45" s="29" t="s">
        <v>42</v>
      </c>
      <c r="E45" s="30" t="s">
        <v>533</v>
      </c>
    </row>
    <row r="46" spans="1:5" ht="51">
      <c r="A46" t="s">
        <v>44</v>
      </c>
      <c r="E46" s="28" t="s">
        <v>351</v>
      </c>
    </row>
    <row r="47" spans="1:16" ht="12.75">
      <c r="A47" s="19" t="s">
        <v>35</v>
      </c>
      <c r="B47" s="23" t="s">
        <v>32</v>
      </c>
      <c r="C47" s="23" t="s">
        <v>500</v>
      </c>
      <c r="D47" s="19" t="s">
        <v>19</v>
      </c>
      <c r="E47" s="24" t="s">
        <v>501</v>
      </c>
      <c r="F47" s="25" t="s">
        <v>128</v>
      </c>
      <c r="G47" s="26">
        <v>161.42</v>
      </c>
      <c r="H47" s="26">
        <v>0</v>
      </c>
      <c r="I47" s="26">
        <f>ROUND(ROUND(H47,2)*ROUND(G47,2),2)</f>
      </c>
      <c r="O47">
        <f>(I47*21)/100</f>
      </c>
      <c r="P47" t="s">
        <v>12</v>
      </c>
    </row>
    <row r="48" spans="1:5" ht="51">
      <c r="A48" s="27" t="s">
        <v>40</v>
      </c>
      <c r="E48" s="28" t="s">
        <v>502</v>
      </c>
    </row>
    <row r="49" spans="1:5" ht="25.5">
      <c r="A49" s="29" t="s">
        <v>42</v>
      </c>
      <c r="E49" s="30" t="s">
        <v>534</v>
      </c>
    </row>
    <row r="50" spans="1:5" ht="51">
      <c r="A50" t="s">
        <v>44</v>
      </c>
      <c r="E50" s="28" t="s">
        <v>368</v>
      </c>
    </row>
    <row r="51" spans="1:16" ht="12.75">
      <c r="A51" s="19" t="s">
        <v>35</v>
      </c>
      <c r="B51" s="23" t="s">
        <v>84</v>
      </c>
      <c r="C51" s="23" t="s">
        <v>500</v>
      </c>
      <c r="D51" s="19" t="s">
        <v>12</v>
      </c>
      <c r="E51" s="24" t="s">
        <v>501</v>
      </c>
      <c r="F51" s="25" t="s">
        <v>128</v>
      </c>
      <c r="G51" s="26">
        <v>35.9</v>
      </c>
      <c r="H51" s="26">
        <v>0</v>
      </c>
      <c r="I51" s="26">
        <f>ROUND(ROUND(H51,2)*ROUND(G51,2),2)</f>
      </c>
      <c r="O51">
        <f>(I51*21)/100</f>
      </c>
      <c r="P51" t="s">
        <v>12</v>
      </c>
    </row>
    <row r="52" spans="1:5" ht="51">
      <c r="A52" s="27" t="s">
        <v>40</v>
      </c>
      <c r="E52" s="28" t="s">
        <v>504</v>
      </c>
    </row>
    <row r="53" spans="1:5" ht="25.5">
      <c r="A53" s="29" t="s">
        <v>42</v>
      </c>
      <c r="E53" s="30" t="s">
        <v>535</v>
      </c>
    </row>
    <row r="54" spans="1:5" ht="51">
      <c r="A54" t="s">
        <v>44</v>
      </c>
      <c r="E54" s="28" t="s">
        <v>368</v>
      </c>
    </row>
    <row r="55" spans="1:16" ht="12.75">
      <c r="A55" s="19" t="s">
        <v>35</v>
      </c>
      <c r="B55" s="23" t="s">
        <v>88</v>
      </c>
      <c r="C55" s="23" t="s">
        <v>364</v>
      </c>
      <c r="D55" s="19" t="s">
        <v>19</v>
      </c>
      <c r="E55" s="24" t="s">
        <v>365</v>
      </c>
      <c r="F55" s="25" t="s">
        <v>128</v>
      </c>
      <c r="G55" s="26">
        <v>161.42</v>
      </c>
      <c r="H55" s="26">
        <v>0</v>
      </c>
      <c r="I55" s="26">
        <f>ROUND(ROUND(H55,2)*ROUND(G55,2),2)</f>
      </c>
      <c r="O55">
        <f>(I55*21)/100</f>
      </c>
      <c r="P55" t="s">
        <v>12</v>
      </c>
    </row>
    <row r="56" spans="1:5" ht="38.25">
      <c r="A56" s="27" t="s">
        <v>40</v>
      </c>
      <c r="E56" s="28" t="s">
        <v>506</v>
      </c>
    </row>
    <row r="57" spans="1:5" ht="25.5">
      <c r="A57" s="29" t="s">
        <v>42</v>
      </c>
      <c r="E57" s="30" t="s">
        <v>534</v>
      </c>
    </row>
    <row r="58" spans="1:5" ht="51">
      <c r="A58" t="s">
        <v>44</v>
      </c>
      <c r="E58" s="28" t="s">
        <v>368</v>
      </c>
    </row>
    <row r="59" spans="1:16" ht="12.75">
      <c r="A59" s="19" t="s">
        <v>35</v>
      </c>
      <c r="B59" s="23" t="s">
        <v>92</v>
      </c>
      <c r="C59" s="23" t="s">
        <v>364</v>
      </c>
      <c r="D59" s="19" t="s">
        <v>12</v>
      </c>
      <c r="E59" s="24" t="s">
        <v>365</v>
      </c>
      <c r="F59" s="25" t="s">
        <v>128</v>
      </c>
      <c r="G59" s="26">
        <v>35.9</v>
      </c>
      <c r="H59" s="26">
        <v>0</v>
      </c>
      <c r="I59" s="26">
        <f>ROUND(ROUND(H59,2)*ROUND(G59,2),2)</f>
      </c>
      <c r="O59">
        <f>(I59*21)/100</f>
      </c>
      <c r="P59" t="s">
        <v>12</v>
      </c>
    </row>
    <row r="60" spans="1:5" ht="38.25">
      <c r="A60" s="27" t="s">
        <v>40</v>
      </c>
      <c r="E60" s="28" t="s">
        <v>507</v>
      </c>
    </row>
    <row r="61" spans="1:5" ht="25.5">
      <c r="A61" s="29" t="s">
        <v>42</v>
      </c>
      <c r="E61" s="30" t="s">
        <v>535</v>
      </c>
    </row>
    <row r="62" spans="1:5" ht="51">
      <c r="A62" t="s">
        <v>44</v>
      </c>
      <c r="E62" s="28" t="s">
        <v>368</v>
      </c>
    </row>
    <row r="63" spans="1:16" ht="12.75">
      <c r="A63" s="19" t="s">
        <v>35</v>
      </c>
      <c r="B63" s="23" t="s">
        <v>97</v>
      </c>
      <c r="C63" s="23" t="s">
        <v>508</v>
      </c>
      <c r="D63" s="19" t="s">
        <v>19</v>
      </c>
      <c r="E63" s="24" t="s">
        <v>509</v>
      </c>
      <c r="F63" s="25" t="s">
        <v>128</v>
      </c>
      <c r="G63" s="26">
        <v>161.42</v>
      </c>
      <c r="H63" s="26">
        <v>0</v>
      </c>
      <c r="I63" s="26">
        <f>ROUND(ROUND(H63,2)*ROUND(G63,2),2)</f>
      </c>
      <c r="O63">
        <f>(I63*21)/100</f>
      </c>
      <c r="P63" t="s">
        <v>12</v>
      </c>
    </row>
    <row r="64" spans="1:5" ht="38.25">
      <c r="A64" s="27" t="s">
        <v>40</v>
      </c>
      <c r="E64" s="28" t="s">
        <v>510</v>
      </c>
    </row>
    <row r="65" spans="1:5" ht="25.5">
      <c r="A65" s="29" t="s">
        <v>42</v>
      </c>
      <c r="E65" s="30" t="s">
        <v>534</v>
      </c>
    </row>
    <row r="66" spans="1:5" ht="140.25">
      <c r="A66" t="s">
        <v>44</v>
      </c>
      <c r="E66" s="28" t="s">
        <v>373</v>
      </c>
    </row>
    <row r="67" spans="1:16" ht="12.75">
      <c r="A67" s="19" t="s">
        <v>35</v>
      </c>
      <c r="B67" s="23" t="s">
        <v>101</v>
      </c>
      <c r="C67" s="23" t="s">
        <v>508</v>
      </c>
      <c r="D67" s="19" t="s">
        <v>12</v>
      </c>
      <c r="E67" s="24" t="s">
        <v>509</v>
      </c>
      <c r="F67" s="25" t="s">
        <v>128</v>
      </c>
      <c r="G67" s="26">
        <v>35.9</v>
      </c>
      <c r="H67" s="26">
        <v>0</v>
      </c>
      <c r="I67" s="26">
        <f>ROUND(ROUND(H67,2)*ROUND(G67,2),2)</f>
      </c>
      <c r="O67">
        <f>(I67*21)/100</f>
      </c>
      <c r="P67" t="s">
        <v>12</v>
      </c>
    </row>
    <row r="68" spans="1:5" ht="38.25">
      <c r="A68" s="27" t="s">
        <v>40</v>
      </c>
      <c r="E68" s="28" t="s">
        <v>511</v>
      </c>
    </row>
    <row r="69" spans="1:5" ht="12.75">
      <c r="A69" s="29" t="s">
        <v>42</v>
      </c>
      <c r="E69" s="30" t="s">
        <v>529</v>
      </c>
    </row>
    <row r="70" spans="1:5" ht="140.25">
      <c r="A70" t="s">
        <v>44</v>
      </c>
      <c r="E70" s="28" t="s">
        <v>373</v>
      </c>
    </row>
    <row r="71" spans="1:16" ht="12.75">
      <c r="A71" s="19" t="s">
        <v>35</v>
      </c>
      <c r="B71" s="23" t="s">
        <v>106</v>
      </c>
      <c r="C71" s="23" t="s">
        <v>512</v>
      </c>
      <c r="D71" s="19" t="s">
        <v>19</v>
      </c>
      <c r="E71" s="24" t="s">
        <v>513</v>
      </c>
      <c r="F71" s="25" t="s">
        <v>128</v>
      </c>
      <c r="G71" s="26">
        <v>161.42</v>
      </c>
      <c r="H71" s="26">
        <v>0</v>
      </c>
      <c r="I71" s="26">
        <f>ROUND(ROUND(H71,2)*ROUND(G71,2),2)</f>
      </c>
      <c r="O71">
        <f>(I71*21)/100</f>
      </c>
      <c r="P71" t="s">
        <v>12</v>
      </c>
    </row>
    <row r="72" spans="1:5" ht="38.25">
      <c r="A72" s="27" t="s">
        <v>40</v>
      </c>
      <c r="E72" s="28" t="s">
        <v>510</v>
      </c>
    </row>
    <row r="73" spans="1:5" ht="25.5">
      <c r="A73" s="29" t="s">
        <v>42</v>
      </c>
      <c r="E73" s="30" t="s">
        <v>534</v>
      </c>
    </row>
    <row r="74" spans="1:5" ht="140.25">
      <c r="A74" t="s">
        <v>44</v>
      </c>
      <c r="E74" s="28" t="s">
        <v>373</v>
      </c>
    </row>
    <row r="75" spans="1:16" ht="12.75">
      <c r="A75" s="19" t="s">
        <v>35</v>
      </c>
      <c r="B75" s="23" t="s">
        <v>112</v>
      </c>
      <c r="C75" s="23" t="s">
        <v>512</v>
      </c>
      <c r="D75" s="19" t="s">
        <v>12</v>
      </c>
      <c r="E75" s="24" t="s">
        <v>513</v>
      </c>
      <c r="F75" s="25" t="s">
        <v>128</v>
      </c>
      <c r="G75" s="26">
        <v>35.9</v>
      </c>
      <c r="H75" s="26">
        <v>0</v>
      </c>
      <c r="I75" s="26">
        <f>ROUND(ROUND(H75,2)*ROUND(G75,2),2)</f>
      </c>
      <c r="O75">
        <f>(I75*21)/100</f>
      </c>
      <c r="P75" t="s">
        <v>12</v>
      </c>
    </row>
    <row r="76" spans="1:5" ht="38.25">
      <c r="A76" s="27" t="s">
        <v>40</v>
      </c>
      <c r="E76" s="28" t="s">
        <v>511</v>
      </c>
    </row>
    <row r="77" spans="1:5" ht="25.5">
      <c r="A77" s="29" t="s">
        <v>42</v>
      </c>
      <c r="E77" s="30" t="s">
        <v>535</v>
      </c>
    </row>
    <row r="78" spans="1:5" ht="140.25">
      <c r="A78" t="s">
        <v>44</v>
      </c>
      <c r="E78" s="28" t="s">
        <v>373</v>
      </c>
    </row>
    <row r="79" spans="1:18" ht="12.75" customHeight="1">
      <c r="A79" s="5" t="s">
        <v>33</v>
      </c>
      <c r="B79" s="5"/>
      <c r="C79" s="33" t="s">
        <v>30</v>
      </c>
      <c r="D79" s="5"/>
      <c r="E79" s="21" t="s">
        <v>236</v>
      </c>
      <c r="F79" s="5"/>
      <c r="G79" s="5"/>
      <c r="H79" s="5"/>
      <c r="I79" s="34">
        <f>0+Q79</f>
      </c>
      <c r="O79">
        <f>0+R79</f>
      </c>
      <c r="Q79">
        <f>0+I80+I84+I88+I92</f>
      </c>
      <c r="R79">
        <f>0+O80+O84+O88+O92</f>
      </c>
    </row>
    <row r="80" spans="1:16" ht="12.75">
      <c r="A80" s="19" t="s">
        <v>35</v>
      </c>
      <c r="B80" s="23" t="s">
        <v>118</v>
      </c>
      <c r="C80" s="23" t="s">
        <v>435</v>
      </c>
      <c r="D80" s="19" t="s">
        <v>536</v>
      </c>
      <c r="E80" s="24" t="s">
        <v>436</v>
      </c>
      <c r="F80" s="25" t="s">
        <v>192</v>
      </c>
      <c r="G80" s="26">
        <v>31.92</v>
      </c>
      <c r="H80" s="26">
        <v>0</v>
      </c>
      <c r="I80" s="26">
        <f>ROUND(ROUND(H80,2)*ROUND(G80,2),2)</f>
      </c>
      <c r="O80">
        <f>(I80*21)/100</f>
      </c>
      <c r="P80" t="s">
        <v>12</v>
      </c>
    </row>
    <row r="81" spans="1:5" ht="51">
      <c r="A81" s="27" t="s">
        <v>40</v>
      </c>
      <c r="E81" s="28" t="s">
        <v>514</v>
      </c>
    </row>
    <row r="82" spans="1:5" ht="12.75">
      <c r="A82" s="29" t="s">
        <v>42</v>
      </c>
      <c r="E82" s="30" t="s">
        <v>537</v>
      </c>
    </row>
    <row r="83" spans="1:5" ht="51">
      <c r="A83" t="s">
        <v>44</v>
      </c>
      <c r="E83" s="28" t="s">
        <v>439</v>
      </c>
    </row>
    <row r="84" spans="1:16" ht="12.75">
      <c r="A84" s="19" t="s">
        <v>35</v>
      </c>
      <c r="B84" s="23" t="s">
        <v>173</v>
      </c>
      <c r="C84" s="23" t="s">
        <v>435</v>
      </c>
      <c r="D84" s="19" t="s">
        <v>538</v>
      </c>
      <c r="E84" s="24" t="s">
        <v>436</v>
      </c>
      <c r="F84" s="25" t="s">
        <v>192</v>
      </c>
      <c r="G84" s="26">
        <v>15.96</v>
      </c>
      <c r="H84" s="26">
        <v>0</v>
      </c>
      <c r="I84" s="26">
        <f>ROUND(ROUND(H84,2)*ROUND(G84,2),2)</f>
      </c>
      <c r="O84">
        <f>(I84*21)/100</f>
      </c>
      <c r="P84" t="s">
        <v>12</v>
      </c>
    </row>
    <row r="85" spans="1:5" ht="51">
      <c r="A85" s="27" t="s">
        <v>40</v>
      </c>
      <c r="E85" s="28" t="s">
        <v>516</v>
      </c>
    </row>
    <row r="86" spans="1:5" ht="12.75">
      <c r="A86" s="29" t="s">
        <v>42</v>
      </c>
      <c r="E86" s="30" t="s">
        <v>539</v>
      </c>
    </row>
    <row r="87" spans="1:5" ht="51">
      <c r="A87" t="s">
        <v>44</v>
      </c>
      <c r="E87" s="28" t="s">
        <v>439</v>
      </c>
    </row>
    <row r="88" spans="1:16" ht="12.75">
      <c r="A88" s="19" t="s">
        <v>35</v>
      </c>
      <c r="B88" s="23" t="s">
        <v>177</v>
      </c>
      <c r="C88" s="23" t="s">
        <v>518</v>
      </c>
      <c r="D88" s="19" t="s">
        <v>536</v>
      </c>
      <c r="E88" s="24" t="s">
        <v>519</v>
      </c>
      <c r="F88" s="25" t="s">
        <v>192</v>
      </c>
      <c r="G88" s="26">
        <v>31.92</v>
      </c>
      <c r="H88" s="26">
        <v>0</v>
      </c>
      <c r="I88" s="26">
        <f>ROUND(ROUND(H88,2)*ROUND(G88,2),2)</f>
      </c>
      <c r="O88">
        <f>(I88*21)/100</f>
      </c>
      <c r="P88" t="s">
        <v>12</v>
      </c>
    </row>
    <row r="89" spans="1:5" ht="38.25">
      <c r="A89" s="27" t="s">
        <v>40</v>
      </c>
      <c r="E89" s="28" t="s">
        <v>520</v>
      </c>
    </row>
    <row r="90" spans="1:5" ht="12.75">
      <c r="A90" s="29" t="s">
        <v>42</v>
      </c>
      <c r="E90" s="30" t="s">
        <v>537</v>
      </c>
    </row>
    <row r="91" spans="1:5" ht="38.25">
      <c r="A91" t="s">
        <v>44</v>
      </c>
      <c r="E91" s="28" t="s">
        <v>457</v>
      </c>
    </row>
    <row r="92" spans="1:16" ht="12.75">
      <c r="A92" s="19" t="s">
        <v>35</v>
      </c>
      <c r="B92" s="23" t="s">
        <v>179</v>
      </c>
      <c r="C92" s="23" t="s">
        <v>518</v>
      </c>
      <c r="D92" s="19" t="s">
        <v>538</v>
      </c>
      <c r="E92" s="24" t="s">
        <v>519</v>
      </c>
      <c r="F92" s="25" t="s">
        <v>192</v>
      </c>
      <c r="G92" s="26">
        <v>15.96</v>
      </c>
      <c r="H92" s="26">
        <v>0</v>
      </c>
      <c r="I92" s="26">
        <f>ROUND(ROUND(H92,2)*ROUND(G92,2),2)</f>
      </c>
      <c r="O92">
        <f>(I92*21)/100</f>
      </c>
      <c r="P92" t="s">
        <v>12</v>
      </c>
    </row>
    <row r="93" spans="1:5" ht="38.25">
      <c r="A93" s="27" t="s">
        <v>40</v>
      </c>
      <c r="E93" s="28" t="s">
        <v>521</v>
      </c>
    </row>
    <row r="94" spans="1:5" ht="12.75">
      <c r="A94" s="29" t="s">
        <v>42</v>
      </c>
      <c r="E94" s="30" t="s">
        <v>539</v>
      </c>
    </row>
    <row r="95" spans="1:5" ht="38.25">
      <c r="A95" t="s">
        <v>44</v>
      </c>
      <c r="E95" s="28" t="s">
        <v>457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7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0+O8+O21+O34+O63</f>
      </c>
      <c r="P2" t="s">
        <v>13</v>
      </c>
    </row>
    <row r="3" spans="1:16" ht="15" customHeight="1">
      <c r="A3" t="s">
        <v>1</v>
      </c>
      <c r="B3" s="8" t="s">
        <v>4</v>
      </c>
      <c r="C3" s="9" t="s">
        <v>5</v>
      </c>
      <c r="D3" s="1"/>
      <c r="E3" s="10" t="s">
        <v>6</v>
      </c>
      <c r="F3" s="1"/>
      <c r="G3" s="4"/>
      <c r="H3" s="3" t="s">
        <v>540</v>
      </c>
      <c r="I3" s="35">
        <f>0+I8+I21+I34+I63</f>
      </c>
      <c r="O3" t="s">
        <v>9</v>
      </c>
      <c r="P3" t="s">
        <v>12</v>
      </c>
    </row>
    <row r="4" spans="1:16" ht="15" customHeight="1">
      <c r="A4" t="s">
        <v>7</v>
      </c>
      <c r="B4" s="12" t="s">
        <v>8</v>
      </c>
      <c r="C4" s="13" t="s">
        <v>540</v>
      </c>
      <c r="D4" s="5"/>
      <c r="E4" s="14" t="s">
        <v>541</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111</v>
      </c>
      <c r="F8" s="15"/>
      <c r="G8" s="15"/>
      <c r="H8" s="15"/>
      <c r="I8" s="22">
        <f>0+Q8</f>
      </c>
      <c r="O8">
        <f>0+R8</f>
      </c>
      <c r="Q8">
        <f>0+I9+I13+I17</f>
      </c>
      <c r="R8">
        <f>0+O9+O13+O17</f>
      </c>
    </row>
    <row r="9" spans="1:16" ht="12.75">
      <c r="A9" s="19" t="s">
        <v>35</v>
      </c>
      <c r="B9" s="23" t="s">
        <v>19</v>
      </c>
      <c r="C9" s="23" t="s">
        <v>263</v>
      </c>
      <c r="D9" s="19" t="s">
        <v>37</v>
      </c>
      <c r="E9" s="24" t="s">
        <v>264</v>
      </c>
      <c r="F9" s="25" t="s">
        <v>192</v>
      </c>
      <c r="G9" s="26">
        <v>89.7</v>
      </c>
      <c r="H9" s="26">
        <v>0</v>
      </c>
      <c r="I9" s="26">
        <f>ROUND(ROUND(H9,2)*ROUND(G9,2),2)</f>
      </c>
      <c r="O9">
        <f>(I9*21)/100</f>
      </c>
      <c r="P9" t="s">
        <v>12</v>
      </c>
    </row>
    <row r="10" spans="1:5" ht="12.75">
      <c r="A10" s="27" t="s">
        <v>40</v>
      </c>
      <c r="E10" s="28" t="s">
        <v>542</v>
      </c>
    </row>
    <row r="11" spans="1:5" ht="76.5">
      <c r="A11" s="29" t="s">
        <v>42</v>
      </c>
      <c r="E11" s="30" t="s">
        <v>543</v>
      </c>
    </row>
    <row r="12" spans="1:5" ht="25.5">
      <c r="A12" t="s">
        <v>44</v>
      </c>
      <c r="E12" s="28" t="s">
        <v>267</v>
      </c>
    </row>
    <row r="13" spans="1:16" ht="12.75">
      <c r="A13" s="19" t="s">
        <v>35</v>
      </c>
      <c r="B13" s="23" t="s">
        <v>12</v>
      </c>
      <c r="C13" s="23" t="s">
        <v>268</v>
      </c>
      <c r="D13" s="19" t="s">
        <v>65</v>
      </c>
      <c r="E13" s="24" t="s">
        <v>269</v>
      </c>
      <c r="F13" s="25" t="s">
        <v>39</v>
      </c>
      <c r="G13" s="26">
        <v>95.2</v>
      </c>
      <c r="H13" s="26">
        <v>0</v>
      </c>
      <c r="I13" s="26">
        <f>ROUND(ROUND(H13,2)*ROUND(G13,2),2)</f>
      </c>
      <c r="O13">
        <f>(I13*21)/100</f>
      </c>
      <c r="P13" t="s">
        <v>12</v>
      </c>
    </row>
    <row r="14" spans="1:5" ht="12.75">
      <c r="A14" s="27" t="s">
        <v>40</v>
      </c>
      <c r="E14" s="28" t="s">
        <v>544</v>
      </c>
    </row>
    <row r="15" spans="1:5" ht="38.25">
      <c r="A15" s="29" t="s">
        <v>42</v>
      </c>
      <c r="E15" s="30" t="s">
        <v>545</v>
      </c>
    </row>
    <row r="16" spans="1:5" ht="369.75">
      <c r="A16" t="s">
        <v>44</v>
      </c>
      <c r="E16" s="28" t="s">
        <v>216</v>
      </c>
    </row>
    <row r="17" spans="1:16" ht="12.75">
      <c r="A17" s="19" t="s">
        <v>35</v>
      </c>
      <c r="B17" s="23" t="s">
        <v>13</v>
      </c>
      <c r="C17" s="23" t="s">
        <v>315</v>
      </c>
      <c r="D17" s="19" t="s">
        <v>37</v>
      </c>
      <c r="E17" s="24" t="s">
        <v>316</v>
      </c>
      <c r="F17" s="25" t="s">
        <v>128</v>
      </c>
      <c r="G17" s="26">
        <v>393.83</v>
      </c>
      <c r="H17" s="26">
        <v>0</v>
      </c>
      <c r="I17" s="26">
        <f>ROUND(ROUND(H17,2)*ROUND(G17,2),2)</f>
      </c>
      <c r="O17">
        <f>(I17*21)/100</f>
      </c>
      <c r="P17" t="s">
        <v>12</v>
      </c>
    </row>
    <row r="18" spans="1:5" ht="12.75">
      <c r="A18" s="27" t="s">
        <v>40</v>
      </c>
      <c r="E18" s="28" t="s">
        <v>37</v>
      </c>
    </row>
    <row r="19" spans="1:5" ht="38.25">
      <c r="A19" s="29" t="s">
        <v>42</v>
      </c>
      <c r="E19" s="30" t="s">
        <v>546</v>
      </c>
    </row>
    <row r="20" spans="1:5" ht="25.5">
      <c r="A20" t="s">
        <v>44</v>
      </c>
      <c r="E20" s="28" t="s">
        <v>319</v>
      </c>
    </row>
    <row r="21" spans="1:18" ht="12.75" customHeight="1">
      <c r="A21" s="5" t="s">
        <v>33</v>
      </c>
      <c r="B21" s="5"/>
      <c r="C21" s="33" t="s">
        <v>12</v>
      </c>
      <c r="D21" s="5"/>
      <c r="E21" s="21" t="s">
        <v>320</v>
      </c>
      <c r="F21" s="5"/>
      <c r="G21" s="5"/>
      <c r="H21" s="5"/>
      <c r="I21" s="34">
        <f>0+Q21</f>
      </c>
      <c r="O21">
        <f>0+R21</f>
      </c>
      <c r="Q21">
        <f>0+I22+I26+I30</f>
      </c>
      <c r="R21">
        <f>0+O22+O26+O30</f>
      </c>
    </row>
    <row r="22" spans="1:16" ht="12.75">
      <c r="A22" s="19" t="s">
        <v>35</v>
      </c>
      <c r="B22" s="23" t="s">
        <v>23</v>
      </c>
      <c r="C22" s="23" t="s">
        <v>326</v>
      </c>
      <c r="D22" s="19" t="s">
        <v>37</v>
      </c>
      <c r="E22" s="24" t="s">
        <v>327</v>
      </c>
      <c r="F22" s="25" t="s">
        <v>192</v>
      </c>
      <c r="G22" s="26">
        <v>30.3</v>
      </c>
      <c r="H22" s="26">
        <v>0</v>
      </c>
      <c r="I22" s="26">
        <f>ROUND(ROUND(H22,2)*ROUND(G22,2),2)</f>
      </c>
      <c r="O22">
        <f>(I22*21)/100</f>
      </c>
      <c r="P22" t="s">
        <v>12</v>
      </c>
    </row>
    <row r="23" spans="1:5" ht="12.75">
      <c r="A23" s="27" t="s">
        <v>40</v>
      </c>
      <c r="E23" s="28" t="s">
        <v>547</v>
      </c>
    </row>
    <row r="24" spans="1:5" ht="25.5">
      <c r="A24" s="29" t="s">
        <v>42</v>
      </c>
      <c r="E24" s="30" t="s">
        <v>548</v>
      </c>
    </row>
    <row r="25" spans="1:5" ht="165.75">
      <c r="A25" t="s">
        <v>44</v>
      </c>
      <c r="E25" s="28" t="s">
        <v>330</v>
      </c>
    </row>
    <row r="26" spans="1:16" ht="12.75">
      <c r="A26" s="19" t="s">
        <v>35</v>
      </c>
      <c r="B26" s="23" t="s">
        <v>25</v>
      </c>
      <c r="C26" s="23" t="s">
        <v>331</v>
      </c>
      <c r="D26" s="19" t="s">
        <v>37</v>
      </c>
      <c r="E26" s="24" t="s">
        <v>332</v>
      </c>
      <c r="F26" s="25" t="s">
        <v>128</v>
      </c>
      <c r="G26" s="26">
        <v>68.48</v>
      </c>
      <c r="H26" s="26">
        <v>0</v>
      </c>
      <c r="I26" s="26">
        <f>ROUND(ROUND(H26,2)*ROUND(G26,2),2)</f>
      </c>
      <c r="O26">
        <f>(I26*21)/100</f>
      </c>
      <c r="P26" t="s">
        <v>12</v>
      </c>
    </row>
    <row r="27" spans="1:5" ht="12.75">
      <c r="A27" s="27" t="s">
        <v>40</v>
      </c>
      <c r="E27" s="28" t="s">
        <v>549</v>
      </c>
    </row>
    <row r="28" spans="1:5" ht="38.25">
      <c r="A28" s="29" t="s">
        <v>42</v>
      </c>
      <c r="E28" s="30" t="s">
        <v>550</v>
      </c>
    </row>
    <row r="29" spans="1:5" ht="51">
      <c r="A29" t="s">
        <v>44</v>
      </c>
      <c r="E29" s="28" t="s">
        <v>335</v>
      </c>
    </row>
    <row r="30" spans="1:16" ht="12.75">
      <c r="A30" s="19" t="s">
        <v>35</v>
      </c>
      <c r="B30" s="23" t="s">
        <v>27</v>
      </c>
      <c r="C30" s="23" t="s">
        <v>341</v>
      </c>
      <c r="D30" s="19" t="s">
        <v>37</v>
      </c>
      <c r="E30" s="24" t="s">
        <v>342</v>
      </c>
      <c r="F30" s="25" t="s">
        <v>128</v>
      </c>
      <c r="G30" s="26">
        <v>393.83</v>
      </c>
      <c r="H30" s="26">
        <v>0</v>
      </c>
      <c r="I30" s="26">
        <f>ROUND(ROUND(H30,2)*ROUND(G30,2),2)</f>
      </c>
      <c r="O30">
        <f>(I30*21)/100</f>
      </c>
      <c r="P30" t="s">
        <v>12</v>
      </c>
    </row>
    <row r="31" spans="1:5" ht="12.75">
      <c r="A31" s="27" t="s">
        <v>40</v>
      </c>
      <c r="E31" s="28" t="s">
        <v>37</v>
      </c>
    </row>
    <row r="32" spans="1:5" ht="25.5">
      <c r="A32" s="29" t="s">
        <v>42</v>
      </c>
      <c r="E32" s="30" t="s">
        <v>551</v>
      </c>
    </row>
    <row r="33" spans="1:5" ht="38.25">
      <c r="A33" t="s">
        <v>44</v>
      </c>
      <c r="E33" s="28" t="s">
        <v>344</v>
      </c>
    </row>
    <row r="34" spans="1:18" ht="12.75" customHeight="1">
      <c r="A34" s="5" t="s">
        <v>33</v>
      </c>
      <c r="B34" s="5"/>
      <c r="C34" s="33" t="s">
        <v>25</v>
      </c>
      <c r="D34" s="5"/>
      <c r="E34" s="21" t="s">
        <v>346</v>
      </c>
      <c r="F34" s="5"/>
      <c r="G34" s="5"/>
      <c r="H34" s="5"/>
      <c r="I34" s="34">
        <f>0+Q34</f>
      </c>
      <c r="O34">
        <f>0+R34</f>
      </c>
      <c r="Q34">
        <f>0+I35+I39+I43+I47+I51+I55+I59</f>
      </c>
      <c r="R34">
        <f>0+O35+O39+O43+O47+O51+O55+O59</f>
      </c>
    </row>
    <row r="35" spans="1:16" ht="12.75">
      <c r="A35" s="19" t="s">
        <v>35</v>
      </c>
      <c r="B35" s="23" t="s">
        <v>69</v>
      </c>
      <c r="C35" s="23" t="s">
        <v>347</v>
      </c>
      <c r="D35" s="19" t="s">
        <v>65</v>
      </c>
      <c r="E35" s="24" t="s">
        <v>348</v>
      </c>
      <c r="F35" s="25" t="s">
        <v>39</v>
      </c>
      <c r="G35" s="26">
        <v>59.53</v>
      </c>
      <c r="H35" s="26">
        <v>0</v>
      </c>
      <c r="I35" s="26">
        <f>ROUND(ROUND(H35,2)*ROUND(G35,2),2)</f>
      </c>
      <c r="O35">
        <f>(I35*21)/100</f>
      </c>
      <c r="P35" t="s">
        <v>12</v>
      </c>
    </row>
    <row r="36" spans="1:5" ht="12.75">
      <c r="A36" s="27" t="s">
        <v>40</v>
      </c>
      <c r="E36" s="28" t="s">
        <v>552</v>
      </c>
    </row>
    <row r="37" spans="1:5" ht="114.75">
      <c r="A37" s="29" t="s">
        <v>42</v>
      </c>
      <c r="E37" s="30" t="s">
        <v>553</v>
      </c>
    </row>
    <row r="38" spans="1:5" ht="51">
      <c r="A38" t="s">
        <v>44</v>
      </c>
      <c r="E38" s="28" t="s">
        <v>351</v>
      </c>
    </row>
    <row r="39" spans="1:16" ht="12.75">
      <c r="A39" s="19" t="s">
        <v>35</v>
      </c>
      <c r="B39" s="23" t="s">
        <v>73</v>
      </c>
      <c r="C39" s="23" t="s">
        <v>347</v>
      </c>
      <c r="D39" s="19" t="s">
        <v>70</v>
      </c>
      <c r="E39" s="24" t="s">
        <v>348</v>
      </c>
      <c r="F39" s="25" t="s">
        <v>39</v>
      </c>
      <c r="G39" s="26">
        <v>130.29</v>
      </c>
      <c r="H39" s="26">
        <v>0</v>
      </c>
      <c r="I39" s="26">
        <f>ROUND(ROUND(H39,2)*ROUND(G39,2),2)</f>
      </c>
      <c r="O39">
        <f>(I39*21)/100</f>
      </c>
      <c r="P39" t="s">
        <v>12</v>
      </c>
    </row>
    <row r="40" spans="1:5" ht="12.75">
      <c r="A40" s="27" t="s">
        <v>40</v>
      </c>
      <c r="E40" s="28" t="s">
        <v>554</v>
      </c>
    </row>
    <row r="41" spans="1:5" ht="25.5">
      <c r="A41" s="29" t="s">
        <v>42</v>
      </c>
      <c r="E41" s="30" t="s">
        <v>555</v>
      </c>
    </row>
    <row r="42" spans="1:5" ht="51">
      <c r="A42" t="s">
        <v>44</v>
      </c>
      <c r="E42" s="28" t="s">
        <v>351</v>
      </c>
    </row>
    <row r="43" spans="1:16" ht="12.75">
      <c r="A43" s="19" t="s">
        <v>35</v>
      </c>
      <c r="B43" s="23" t="s">
        <v>30</v>
      </c>
      <c r="C43" s="23" t="s">
        <v>364</v>
      </c>
      <c r="D43" s="19" t="s">
        <v>37</v>
      </c>
      <c r="E43" s="24" t="s">
        <v>365</v>
      </c>
      <c r="F43" s="25" t="s">
        <v>128</v>
      </c>
      <c r="G43" s="26">
        <v>704.2</v>
      </c>
      <c r="H43" s="26">
        <v>0</v>
      </c>
      <c r="I43" s="26">
        <f>ROUND(ROUND(H43,2)*ROUND(G43,2),2)</f>
      </c>
      <c r="O43">
        <f>(I43*21)/100</f>
      </c>
      <c r="P43" t="s">
        <v>12</v>
      </c>
    </row>
    <row r="44" spans="1:5" ht="12.75">
      <c r="A44" s="27" t="s">
        <v>40</v>
      </c>
      <c r="E44" s="28" t="s">
        <v>556</v>
      </c>
    </row>
    <row r="45" spans="1:5" ht="89.25">
      <c r="A45" s="29" t="s">
        <v>42</v>
      </c>
      <c r="E45" s="30" t="s">
        <v>557</v>
      </c>
    </row>
    <row r="46" spans="1:5" ht="51">
      <c r="A46" t="s">
        <v>44</v>
      </c>
      <c r="E46" s="28" t="s">
        <v>368</v>
      </c>
    </row>
    <row r="47" spans="1:16" ht="12.75">
      <c r="A47" s="19" t="s">
        <v>35</v>
      </c>
      <c r="B47" s="23" t="s">
        <v>32</v>
      </c>
      <c r="C47" s="23" t="s">
        <v>369</v>
      </c>
      <c r="D47" s="19" t="s">
        <v>37</v>
      </c>
      <c r="E47" s="24" t="s">
        <v>370</v>
      </c>
      <c r="F47" s="25" t="s">
        <v>128</v>
      </c>
      <c r="G47" s="26">
        <v>356.6</v>
      </c>
      <c r="H47" s="26">
        <v>0</v>
      </c>
      <c r="I47" s="26">
        <f>ROUND(ROUND(H47,2)*ROUND(G47,2),2)</f>
      </c>
      <c r="O47">
        <f>(I47*21)/100</f>
      </c>
      <c r="P47" t="s">
        <v>12</v>
      </c>
    </row>
    <row r="48" spans="1:5" ht="12.75">
      <c r="A48" s="27" t="s">
        <v>40</v>
      </c>
      <c r="E48" s="28" t="s">
        <v>558</v>
      </c>
    </row>
    <row r="49" spans="1:5" ht="25.5">
      <c r="A49" s="29" t="s">
        <v>42</v>
      </c>
      <c r="E49" s="30" t="s">
        <v>559</v>
      </c>
    </row>
    <row r="50" spans="1:5" ht="140.25">
      <c r="A50" t="s">
        <v>44</v>
      </c>
      <c r="E50" s="28" t="s">
        <v>373</v>
      </c>
    </row>
    <row r="51" spans="1:16" ht="12.75">
      <c r="A51" s="19" t="s">
        <v>35</v>
      </c>
      <c r="B51" s="23" t="s">
        <v>84</v>
      </c>
      <c r="C51" s="23" t="s">
        <v>374</v>
      </c>
      <c r="D51" s="19" t="s">
        <v>37</v>
      </c>
      <c r="E51" s="24" t="s">
        <v>375</v>
      </c>
      <c r="F51" s="25" t="s">
        <v>128</v>
      </c>
      <c r="G51" s="26">
        <v>353.6</v>
      </c>
      <c r="H51" s="26">
        <v>0</v>
      </c>
      <c r="I51" s="26">
        <f>ROUND(ROUND(H51,2)*ROUND(G51,2),2)</f>
      </c>
      <c r="O51">
        <f>(I51*21)/100</f>
      </c>
      <c r="P51" t="s">
        <v>12</v>
      </c>
    </row>
    <row r="52" spans="1:5" ht="12.75">
      <c r="A52" s="27" t="s">
        <v>40</v>
      </c>
      <c r="E52" s="28" t="s">
        <v>560</v>
      </c>
    </row>
    <row r="53" spans="1:5" ht="25.5">
      <c r="A53" s="29" t="s">
        <v>42</v>
      </c>
      <c r="E53" s="30" t="s">
        <v>561</v>
      </c>
    </row>
    <row r="54" spans="1:5" ht="140.25">
      <c r="A54" t="s">
        <v>44</v>
      </c>
      <c r="E54" s="28" t="s">
        <v>373</v>
      </c>
    </row>
    <row r="55" spans="1:16" ht="12.75">
      <c r="A55" s="19" t="s">
        <v>35</v>
      </c>
      <c r="B55" s="23" t="s">
        <v>88</v>
      </c>
      <c r="C55" s="23" t="s">
        <v>378</v>
      </c>
      <c r="D55" s="19" t="s">
        <v>37</v>
      </c>
      <c r="E55" s="24" t="s">
        <v>379</v>
      </c>
      <c r="F55" s="25" t="s">
        <v>128</v>
      </c>
      <c r="G55" s="26">
        <v>350.6</v>
      </c>
      <c r="H55" s="26">
        <v>0</v>
      </c>
      <c r="I55" s="26">
        <f>ROUND(ROUND(H55,2)*ROUND(G55,2),2)</f>
      </c>
      <c r="O55">
        <f>(I55*21)/100</f>
      </c>
      <c r="P55" t="s">
        <v>12</v>
      </c>
    </row>
    <row r="56" spans="1:5" ht="12.75">
      <c r="A56" s="27" t="s">
        <v>40</v>
      </c>
      <c r="E56" s="28" t="s">
        <v>562</v>
      </c>
    </row>
    <row r="57" spans="1:5" ht="25.5">
      <c r="A57" s="29" t="s">
        <v>42</v>
      </c>
      <c r="E57" s="30" t="s">
        <v>563</v>
      </c>
    </row>
    <row r="58" spans="1:5" ht="140.25">
      <c r="A58" t="s">
        <v>44</v>
      </c>
      <c r="E58" s="28" t="s">
        <v>373</v>
      </c>
    </row>
    <row r="59" spans="1:16" ht="12.75">
      <c r="A59" s="19" t="s">
        <v>35</v>
      </c>
      <c r="B59" s="23" t="s">
        <v>92</v>
      </c>
      <c r="C59" s="23" t="s">
        <v>564</v>
      </c>
      <c r="D59" s="19" t="s">
        <v>37</v>
      </c>
      <c r="E59" s="24" t="s">
        <v>565</v>
      </c>
      <c r="F59" s="25" t="s">
        <v>128</v>
      </c>
      <c r="G59" s="26">
        <v>10</v>
      </c>
      <c r="H59" s="26">
        <v>0</v>
      </c>
      <c r="I59" s="26">
        <f>ROUND(ROUND(H59,2)*ROUND(G59,2),2)</f>
      </c>
      <c r="O59">
        <f>(I59*21)/100</f>
      </c>
      <c r="P59" t="s">
        <v>12</v>
      </c>
    </row>
    <row r="60" spans="1:5" ht="12.75">
      <c r="A60" s="27" t="s">
        <v>40</v>
      </c>
      <c r="E60" s="28" t="s">
        <v>566</v>
      </c>
    </row>
    <row r="61" spans="1:5" ht="25.5">
      <c r="A61" s="29" t="s">
        <v>42</v>
      </c>
      <c r="E61" s="30" t="s">
        <v>567</v>
      </c>
    </row>
    <row r="62" spans="1:5" ht="153">
      <c r="A62" t="s">
        <v>44</v>
      </c>
      <c r="E62" s="28" t="s">
        <v>384</v>
      </c>
    </row>
    <row r="63" spans="1:18" ht="12.75" customHeight="1">
      <c r="A63" s="5" t="s">
        <v>33</v>
      </c>
      <c r="B63" s="5"/>
      <c r="C63" s="33" t="s">
        <v>30</v>
      </c>
      <c r="D63" s="5"/>
      <c r="E63" s="21" t="s">
        <v>236</v>
      </c>
      <c r="F63" s="5"/>
      <c r="G63" s="5"/>
      <c r="H63" s="5"/>
      <c r="I63" s="34">
        <f>0+Q63</f>
      </c>
      <c r="O63">
        <f>0+R63</f>
      </c>
      <c r="Q63">
        <f>0+I64+I68+I72</f>
      </c>
      <c r="R63">
        <f>0+O64+O68+O72</f>
      </c>
    </row>
    <row r="64" spans="1:16" ht="12.75">
      <c r="A64" s="19" t="s">
        <v>35</v>
      </c>
      <c r="B64" s="23" t="s">
        <v>97</v>
      </c>
      <c r="C64" s="23" t="s">
        <v>435</v>
      </c>
      <c r="D64" s="19" t="s">
        <v>37</v>
      </c>
      <c r="E64" s="24" t="s">
        <v>436</v>
      </c>
      <c r="F64" s="25" t="s">
        <v>192</v>
      </c>
      <c r="G64" s="26">
        <v>131</v>
      </c>
      <c r="H64" s="26">
        <v>0</v>
      </c>
      <c r="I64" s="26">
        <f>ROUND(ROUND(H64,2)*ROUND(G64,2),2)</f>
      </c>
      <c r="O64">
        <f>(I64*21)/100</f>
      </c>
      <c r="P64" t="s">
        <v>12</v>
      </c>
    </row>
    <row r="65" spans="1:5" ht="25.5">
      <c r="A65" s="27" t="s">
        <v>40</v>
      </c>
      <c r="E65" s="28" t="s">
        <v>568</v>
      </c>
    </row>
    <row r="66" spans="1:5" ht="38.25">
      <c r="A66" s="29" t="s">
        <v>42</v>
      </c>
      <c r="E66" s="30" t="s">
        <v>569</v>
      </c>
    </row>
    <row r="67" spans="1:5" ht="51">
      <c r="A67" t="s">
        <v>44</v>
      </c>
      <c r="E67" s="28" t="s">
        <v>439</v>
      </c>
    </row>
    <row r="68" spans="1:16" ht="12.75">
      <c r="A68" s="19" t="s">
        <v>35</v>
      </c>
      <c r="B68" s="23" t="s">
        <v>101</v>
      </c>
      <c r="C68" s="23" t="s">
        <v>442</v>
      </c>
      <c r="D68" s="19" t="s">
        <v>37</v>
      </c>
      <c r="E68" s="24" t="s">
        <v>443</v>
      </c>
      <c r="F68" s="25" t="s">
        <v>192</v>
      </c>
      <c r="G68" s="26">
        <v>83.7</v>
      </c>
      <c r="H68" s="26">
        <v>0</v>
      </c>
      <c r="I68" s="26">
        <f>ROUND(ROUND(H68,2)*ROUND(G68,2),2)</f>
      </c>
      <c r="O68">
        <f>(I68*21)/100</f>
      </c>
      <c r="P68" t="s">
        <v>12</v>
      </c>
    </row>
    <row r="69" spans="1:5" ht="12.75">
      <c r="A69" s="27" t="s">
        <v>40</v>
      </c>
      <c r="E69" s="28" t="s">
        <v>570</v>
      </c>
    </row>
    <row r="70" spans="1:5" ht="38.25">
      <c r="A70" s="29" t="s">
        <v>42</v>
      </c>
      <c r="E70" s="30" t="s">
        <v>571</v>
      </c>
    </row>
    <row r="71" spans="1:5" ht="51">
      <c r="A71" t="s">
        <v>44</v>
      </c>
      <c r="E71" s="28" t="s">
        <v>446</v>
      </c>
    </row>
    <row r="72" spans="1:16" ht="12.75">
      <c r="A72" s="19" t="s">
        <v>35</v>
      </c>
      <c r="B72" s="23" t="s">
        <v>106</v>
      </c>
      <c r="C72" s="23" t="s">
        <v>453</v>
      </c>
      <c r="D72" s="19" t="s">
        <v>37</v>
      </c>
      <c r="E72" s="24" t="s">
        <v>454</v>
      </c>
      <c r="F72" s="25" t="s">
        <v>192</v>
      </c>
      <c r="G72" s="26">
        <v>36.3</v>
      </c>
      <c r="H72" s="26">
        <v>0</v>
      </c>
      <c r="I72" s="26">
        <f>ROUND(ROUND(H72,2)*ROUND(G72,2),2)</f>
      </c>
      <c r="O72">
        <f>(I72*21)/100</f>
      </c>
      <c r="P72" t="s">
        <v>12</v>
      </c>
    </row>
    <row r="73" spans="1:5" ht="12.75">
      <c r="A73" s="27" t="s">
        <v>40</v>
      </c>
      <c r="E73" s="28" t="s">
        <v>37</v>
      </c>
    </row>
    <row r="74" spans="1:5" ht="76.5">
      <c r="A74" s="29" t="s">
        <v>42</v>
      </c>
      <c r="E74" s="30" t="s">
        <v>572</v>
      </c>
    </row>
    <row r="75" spans="1:5" ht="38.25">
      <c r="A75" t="s">
        <v>44</v>
      </c>
      <c r="E75" s="28" t="s">
        <v>457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7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0+O8+O29+O34+O39+O64+O69</f>
      </c>
      <c r="P2" t="s">
        <v>13</v>
      </c>
    </row>
    <row r="3" spans="1:16" ht="15" customHeight="1">
      <c r="A3" t="s">
        <v>1</v>
      </c>
      <c r="B3" s="8" t="s">
        <v>4</v>
      </c>
      <c r="C3" s="9" t="s">
        <v>5</v>
      </c>
      <c r="D3" s="1"/>
      <c r="E3" s="10" t="s">
        <v>6</v>
      </c>
      <c r="F3" s="1"/>
      <c r="G3" s="4"/>
      <c r="H3" s="3" t="s">
        <v>573</v>
      </c>
      <c r="I3" s="35">
        <f>0+I8+I29+I34+I39+I64+I69</f>
      </c>
      <c r="O3" t="s">
        <v>9</v>
      </c>
      <c r="P3" t="s">
        <v>12</v>
      </c>
    </row>
    <row r="4" spans="1:16" ht="15" customHeight="1">
      <c r="A4" t="s">
        <v>7</v>
      </c>
      <c r="B4" s="12" t="s">
        <v>8</v>
      </c>
      <c r="C4" s="13" t="s">
        <v>573</v>
      </c>
      <c r="D4" s="5"/>
      <c r="E4" s="14" t="s">
        <v>574</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111</v>
      </c>
      <c r="F8" s="15"/>
      <c r="G8" s="15"/>
      <c r="H8" s="15"/>
      <c r="I8" s="22">
        <f>0+Q8</f>
      </c>
      <c r="O8">
        <f>0+R8</f>
      </c>
      <c r="Q8">
        <f>0+I9+I13+I17+I21+I25</f>
      </c>
      <c r="R8">
        <f>0+O9+O13+O17+O21+O25</f>
      </c>
    </row>
    <row r="9" spans="1:16" ht="12.75">
      <c r="A9" s="19" t="s">
        <v>35</v>
      </c>
      <c r="B9" s="23" t="s">
        <v>19</v>
      </c>
      <c r="C9" s="23" t="s">
        <v>263</v>
      </c>
      <c r="D9" s="19" t="s">
        <v>37</v>
      </c>
      <c r="E9" s="24" t="s">
        <v>264</v>
      </c>
      <c r="F9" s="25" t="s">
        <v>192</v>
      </c>
      <c r="G9" s="26">
        <v>15.6</v>
      </c>
      <c r="H9" s="26">
        <v>0</v>
      </c>
      <c r="I9" s="26">
        <f>ROUND(ROUND(H9,2)*ROUND(G9,2),2)</f>
      </c>
      <c r="O9">
        <f>(I9*21)/100</f>
      </c>
      <c r="P9" t="s">
        <v>12</v>
      </c>
    </row>
    <row r="10" spans="1:5" ht="12.75">
      <c r="A10" s="27" t="s">
        <v>40</v>
      </c>
      <c r="E10" s="28" t="s">
        <v>575</v>
      </c>
    </row>
    <row r="11" spans="1:5" ht="12.75">
      <c r="A11" s="29" t="s">
        <v>42</v>
      </c>
      <c r="E11" s="30" t="s">
        <v>576</v>
      </c>
    </row>
    <row r="12" spans="1:5" ht="25.5">
      <c r="A12" t="s">
        <v>44</v>
      </c>
      <c r="E12" s="28" t="s">
        <v>267</v>
      </c>
    </row>
    <row r="13" spans="1:16" ht="12.75">
      <c r="A13" s="19" t="s">
        <v>35</v>
      </c>
      <c r="B13" s="23" t="s">
        <v>12</v>
      </c>
      <c r="C13" s="23" t="s">
        <v>268</v>
      </c>
      <c r="D13" s="19" t="s">
        <v>37</v>
      </c>
      <c r="E13" s="24" t="s">
        <v>269</v>
      </c>
      <c r="F13" s="25" t="s">
        <v>39</v>
      </c>
      <c r="G13" s="26">
        <v>11.72</v>
      </c>
      <c r="H13" s="26">
        <v>0</v>
      </c>
      <c r="I13" s="26">
        <f>ROUND(ROUND(H13,2)*ROUND(G13,2),2)</f>
      </c>
      <c r="O13">
        <f>(I13*21)/100</f>
      </c>
      <c r="P13" t="s">
        <v>12</v>
      </c>
    </row>
    <row r="14" spans="1:5" ht="12.75">
      <c r="A14" s="27" t="s">
        <v>40</v>
      </c>
      <c r="E14" s="28" t="s">
        <v>577</v>
      </c>
    </row>
    <row r="15" spans="1:5" ht="25.5">
      <c r="A15" s="29" t="s">
        <v>42</v>
      </c>
      <c r="E15" s="30" t="s">
        <v>578</v>
      </c>
    </row>
    <row r="16" spans="1:5" ht="369.75">
      <c r="A16" t="s">
        <v>44</v>
      </c>
      <c r="E16" s="28" t="s">
        <v>216</v>
      </c>
    </row>
    <row r="17" spans="1:16" ht="12.75">
      <c r="A17" s="19" t="s">
        <v>35</v>
      </c>
      <c r="B17" s="23" t="s">
        <v>13</v>
      </c>
      <c r="C17" s="23" t="s">
        <v>113</v>
      </c>
      <c r="D17" s="19" t="s">
        <v>37</v>
      </c>
      <c r="E17" s="24" t="s">
        <v>114</v>
      </c>
      <c r="F17" s="25" t="s">
        <v>39</v>
      </c>
      <c r="G17" s="26">
        <v>25.14</v>
      </c>
      <c r="H17" s="26">
        <v>0</v>
      </c>
      <c r="I17" s="26">
        <f>ROUND(ROUND(H17,2)*ROUND(G17,2),2)</f>
      </c>
      <c r="O17">
        <f>(I17*21)/100</f>
      </c>
      <c r="P17" t="s">
        <v>12</v>
      </c>
    </row>
    <row r="18" spans="1:5" ht="12.75">
      <c r="A18" s="27" t="s">
        <v>40</v>
      </c>
      <c r="E18" s="28" t="s">
        <v>37</v>
      </c>
    </row>
    <row r="19" spans="1:5" ht="25.5">
      <c r="A19" s="29" t="s">
        <v>42</v>
      </c>
      <c r="E19" s="30" t="s">
        <v>579</v>
      </c>
    </row>
    <row r="20" spans="1:5" ht="306">
      <c r="A20" t="s">
        <v>44</v>
      </c>
      <c r="E20" s="28" t="s">
        <v>117</v>
      </c>
    </row>
    <row r="21" spans="1:16" ht="12.75">
      <c r="A21" s="19" t="s">
        <v>35</v>
      </c>
      <c r="B21" s="23" t="s">
        <v>23</v>
      </c>
      <c r="C21" s="23" t="s">
        <v>295</v>
      </c>
      <c r="D21" s="19" t="s">
        <v>37</v>
      </c>
      <c r="E21" s="24" t="s">
        <v>296</v>
      </c>
      <c r="F21" s="25" t="s">
        <v>39</v>
      </c>
      <c r="G21" s="26">
        <v>25.14</v>
      </c>
      <c r="H21" s="26">
        <v>0</v>
      </c>
      <c r="I21" s="26">
        <f>ROUND(ROUND(H21,2)*ROUND(G21,2),2)</f>
      </c>
      <c r="O21">
        <f>(I21*21)/100</f>
      </c>
      <c r="P21" t="s">
        <v>12</v>
      </c>
    </row>
    <row r="22" spans="1:5" ht="102">
      <c r="A22" s="27" t="s">
        <v>40</v>
      </c>
      <c r="E22" s="28" t="s">
        <v>580</v>
      </c>
    </row>
    <row r="23" spans="1:5" ht="38.25">
      <c r="A23" s="29" t="s">
        <v>42</v>
      </c>
      <c r="E23" s="30" t="s">
        <v>581</v>
      </c>
    </row>
    <row r="24" spans="1:5" ht="280.5">
      <c r="A24" t="s">
        <v>44</v>
      </c>
      <c r="E24" s="28" t="s">
        <v>299</v>
      </c>
    </row>
    <row r="25" spans="1:16" ht="12.75">
      <c r="A25" s="19" t="s">
        <v>35</v>
      </c>
      <c r="B25" s="23" t="s">
        <v>25</v>
      </c>
      <c r="C25" s="23" t="s">
        <v>315</v>
      </c>
      <c r="D25" s="19" t="s">
        <v>37</v>
      </c>
      <c r="E25" s="24" t="s">
        <v>316</v>
      </c>
      <c r="F25" s="25" t="s">
        <v>128</v>
      </c>
      <c r="G25" s="26">
        <v>1409.33</v>
      </c>
      <c r="H25" s="26">
        <v>0</v>
      </c>
      <c r="I25" s="26">
        <f>ROUND(ROUND(H25,2)*ROUND(G25,2),2)</f>
      </c>
      <c r="O25">
        <f>(I25*21)/100</f>
      </c>
      <c r="P25" t="s">
        <v>12</v>
      </c>
    </row>
    <row r="26" spans="1:5" ht="114.75">
      <c r="A26" s="27" t="s">
        <v>40</v>
      </c>
      <c r="E26" s="28" t="s">
        <v>582</v>
      </c>
    </row>
    <row r="27" spans="1:5" ht="38.25">
      <c r="A27" s="29" t="s">
        <v>42</v>
      </c>
      <c r="E27" s="30" t="s">
        <v>583</v>
      </c>
    </row>
    <row r="28" spans="1:5" ht="25.5">
      <c r="A28" t="s">
        <v>44</v>
      </c>
      <c r="E28" s="28" t="s">
        <v>319</v>
      </c>
    </row>
    <row r="29" spans="1:18" ht="12.75" customHeight="1">
      <c r="A29" s="5" t="s">
        <v>33</v>
      </c>
      <c r="B29" s="5"/>
      <c r="C29" s="33" t="s">
        <v>12</v>
      </c>
      <c r="D29" s="5"/>
      <c r="E29" s="21" t="s">
        <v>320</v>
      </c>
      <c r="F29" s="5"/>
      <c r="G29" s="5"/>
      <c r="H29" s="5"/>
      <c r="I29" s="34">
        <f>0+Q29</f>
      </c>
      <c r="O29">
        <f>0+R29</f>
      </c>
      <c r="Q29">
        <f>0+I30</f>
      </c>
      <c r="R29">
        <f>0+O30</f>
      </c>
    </row>
    <row r="30" spans="1:16" ht="12.75">
      <c r="A30" s="19" t="s">
        <v>35</v>
      </c>
      <c r="B30" s="23" t="s">
        <v>27</v>
      </c>
      <c r="C30" s="23" t="s">
        <v>341</v>
      </c>
      <c r="D30" s="19" t="s">
        <v>37</v>
      </c>
      <c r="E30" s="24" t="s">
        <v>342</v>
      </c>
      <c r="F30" s="25" t="s">
        <v>128</v>
      </c>
      <c r="G30" s="26">
        <v>728.49</v>
      </c>
      <c r="H30" s="26">
        <v>0</v>
      </c>
      <c r="I30" s="26">
        <f>ROUND(ROUND(H30,2)*ROUND(G30,2),2)</f>
      </c>
      <c r="O30">
        <f>(I30*21)/100</f>
      </c>
      <c r="P30" t="s">
        <v>12</v>
      </c>
    </row>
    <row r="31" spans="1:5" ht="12.75">
      <c r="A31" s="27" t="s">
        <v>40</v>
      </c>
      <c r="E31" s="28" t="s">
        <v>584</v>
      </c>
    </row>
    <row r="32" spans="1:5" ht="25.5">
      <c r="A32" s="29" t="s">
        <v>42</v>
      </c>
      <c r="E32" s="30" t="s">
        <v>585</v>
      </c>
    </row>
    <row r="33" spans="1:5" ht="38.25">
      <c r="A33" t="s">
        <v>44</v>
      </c>
      <c r="E33" s="28" t="s">
        <v>344</v>
      </c>
    </row>
    <row r="34" spans="1:18" ht="12.75" customHeight="1">
      <c r="A34" s="5" t="s">
        <v>33</v>
      </c>
      <c r="B34" s="5"/>
      <c r="C34" s="33" t="s">
        <v>23</v>
      </c>
      <c r="D34" s="5"/>
      <c r="E34" s="21" t="s">
        <v>345</v>
      </c>
      <c r="F34" s="5"/>
      <c r="G34" s="5"/>
      <c r="H34" s="5"/>
      <c r="I34" s="34">
        <f>0+Q34</f>
      </c>
      <c r="O34">
        <f>0+R34</f>
      </c>
      <c r="Q34">
        <f>0+I35</f>
      </c>
      <c r="R34">
        <f>0+O35</f>
      </c>
    </row>
    <row r="35" spans="1:16" ht="12.75">
      <c r="A35" s="19" t="s">
        <v>35</v>
      </c>
      <c r="B35" s="23" t="s">
        <v>69</v>
      </c>
      <c r="C35" s="23" t="s">
        <v>586</v>
      </c>
      <c r="D35" s="19" t="s">
        <v>37</v>
      </c>
      <c r="E35" s="24" t="s">
        <v>587</v>
      </c>
      <c r="F35" s="25" t="s">
        <v>39</v>
      </c>
      <c r="G35" s="26">
        <v>2.13</v>
      </c>
      <c r="H35" s="26">
        <v>0</v>
      </c>
      <c r="I35" s="26">
        <f>ROUND(ROUND(H35,2)*ROUND(G35,2),2)</f>
      </c>
      <c r="O35">
        <f>(I35*21)/100</f>
      </c>
      <c r="P35" t="s">
        <v>12</v>
      </c>
    </row>
    <row r="36" spans="1:5" ht="25.5">
      <c r="A36" s="27" t="s">
        <v>40</v>
      </c>
      <c r="E36" s="28" t="s">
        <v>588</v>
      </c>
    </row>
    <row r="37" spans="1:5" ht="25.5">
      <c r="A37" s="29" t="s">
        <v>42</v>
      </c>
      <c r="E37" s="30" t="s">
        <v>589</v>
      </c>
    </row>
    <row r="38" spans="1:5" ht="127.5">
      <c r="A38" t="s">
        <v>44</v>
      </c>
      <c r="E38" s="28" t="s">
        <v>590</v>
      </c>
    </row>
    <row r="39" spans="1:18" ht="12.75" customHeight="1">
      <c r="A39" s="5" t="s">
        <v>33</v>
      </c>
      <c r="B39" s="5"/>
      <c r="C39" s="33" t="s">
        <v>25</v>
      </c>
      <c r="D39" s="5"/>
      <c r="E39" s="21" t="s">
        <v>346</v>
      </c>
      <c r="F39" s="5"/>
      <c r="G39" s="5"/>
      <c r="H39" s="5"/>
      <c r="I39" s="34">
        <f>0+Q39</f>
      </c>
      <c r="O39">
        <f>0+R39</f>
      </c>
      <c r="Q39">
        <f>0+I40+I44+I48+I52+I56+I60</f>
      </c>
      <c r="R39">
        <f>0+O40+O44+O48+O52+O56+O60</f>
      </c>
    </row>
    <row r="40" spans="1:16" ht="25.5">
      <c r="A40" s="19" t="s">
        <v>35</v>
      </c>
      <c r="B40" s="23" t="s">
        <v>73</v>
      </c>
      <c r="C40" s="23" t="s">
        <v>591</v>
      </c>
      <c r="D40" s="19" t="s">
        <v>37</v>
      </c>
      <c r="E40" s="24" t="s">
        <v>592</v>
      </c>
      <c r="F40" s="25" t="s">
        <v>128</v>
      </c>
      <c r="G40" s="26">
        <v>690.28</v>
      </c>
      <c r="H40" s="26">
        <v>0</v>
      </c>
      <c r="I40" s="26">
        <f>ROUND(ROUND(H40,2)*ROUND(G40,2),2)</f>
      </c>
      <c r="O40">
        <f>(I40*21)/100</f>
      </c>
      <c r="P40" t="s">
        <v>12</v>
      </c>
    </row>
    <row r="41" spans="1:5" ht="12.75">
      <c r="A41" s="27" t="s">
        <v>40</v>
      </c>
      <c r="E41" s="28" t="s">
        <v>593</v>
      </c>
    </row>
    <row r="42" spans="1:5" ht="51">
      <c r="A42" s="29" t="s">
        <v>42</v>
      </c>
      <c r="E42" s="30" t="s">
        <v>594</v>
      </c>
    </row>
    <row r="43" spans="1:5" ht="51">
      <c r="A43" t="s">
        <v>44</v>
      </c>
      <c r="E43" s="28" t="s">
        <v>351</v>
      </c>
    </row>
    <row r="44" spans="1:16" ht="12.75">
      <c r="A44" s="19" t="s">
        <v>35</v>
      </c>
      <c r="B44" s="23" t="s">
        <v>30</v>
      </c>
      <c r="C44" s="23" t="s">
        <v>347</v>
      </c>
      <c r="D44" s="19" t="s">
        <v>37</v>
      </c>
      <c r="E44" s="24" t="s">
        <v>348</v>
      </c>
      <c r="F44" s="25" t="s">
        <v>39</v>
      </c>
      <c r="G44" s="26">
        <v>175.87</v>
      </c>
      <c r="H44" s="26">
        <v>0</v>
      </c>
      <c r="I44" s="26">
        <f>ROUND(ROUND(H44,2)*ROUND(G44,2),2)</f>
      </c>
      <c r="O44">
        <f>(I44*21)/100</f>
      </c>
      <c r="P44" t="s">
        <v>12</v>
      </c>
    </row>
    <row r="45" spans="1:5" ht="12.75">
      <c r="A45" s="27" t="s">
        <v>40</v>
      </c>
      <c r="E45" s="28" t="s">
        <v>595</v>
      </c>
    </row>
    <row r="46" spans="1:5" ht="51">
      <c r="A46" s="29" t="s">
        <v>42</v>
      </c>
      <c r="E46" s="30" t="s">
        <v>596</v>
      </c>
    </row>
    <row r="47" spans="1:5" ht="51">
      <c r="A47" t="s">
        <v>44</v>
      </c>
      <c r="E47" s="28" t="s">
        <v>351</v>
      </c>
    </row>
    <row r="48" spans="1:16" ht="12.75">
      <c r="A48" s="19" t="s">
        <v>35</v>
      </c>
      <c r="B48" s="23" t="s">
        <v>32</v>
      </c>
      <c r="C48" s="23" t="s">
        <v>500</v>
      </c>
      <c r="D48" s="19" t="s">
        <v>37</v>
      </c>
      <c r="E48" s="24" t="s">
        <v>501</v>
      </c>
      <c r="F48" s="25" t="s">
        <v>128</v>
      </c>
      <c r="G48" s="26">
        <v>680.84</v>
      </c>
      <c r="H48" s="26">
        <v>0</v>
      </c>
      <c r="I48" s="26">
        <f>ROUND(ROUND(H48,2)*ROUND(G48,2),2)</f>
      </c>
      <c r="O48">
        <f>(I48*21)/100</f>
      </c>
      <c r="P48" t="s">
        <v>12</v>
      </c>
    </row>
    <row r="49" spans="1:5" ht="25.5">
      <c r="A49" s="27" t="s">
        <v>40</v>
      </c>
      <c r="E49" s="28" t="s">
        <v>597</v>
      </c>
    </row>
    <row r="50" spans="1:5" ht="25.5">
      <c r="A50" s="29" t="s">
        <v>42</v>
      </c>
      <c r="E50" s="30" t="s">
        <v>598</v>
      </c>
    </row>
    <row r="51" spans="1:5" ht="51">
      <c r="A51" t="s">
        <v>44</v>
      </c>
      <c r="E51" s="28" t="s">
        <v>368</v>
      </c>
    </row>
    <row r="52" spans="1:16" ht="12.75">
      <c r="A52" s="19" t="s">
        <v>35</v>
      </c>
      <c r="B52" s="23" t="s">
        <v>84</v>
      </c>
      <c r="C52" s="23" t="s">
        <v>364</v>
      </c>
      <c r="D52" s="19" t="s">
        <v>37</v>
      </c>
      <c r="E52" s="24" t="s">
        <v>365</v>
      </c>
      <c r="F52" s="25" t="s">
        <v>128</v>
      </c>
      <c r="G52" s="26">
        <v>636.3</v>
      </c>
      <c r="H52" s="26">
        <v>0</v>
      </c>
      <c r="I52" s="26">
        <f>ROUND(ROUND(H52,2)*ROUND(G52,2),2)</f>
      </c>
      <c r="O52">
        <f>(I52*21)/100</f>
      </c>
      <c r="P52" t="s">
        <v>12</v>
      </c>
    </row>
    <row r="53" spans="1:5" ht="25.5">
      <c r="A53" s="27" t="s">
        <v>40</v>
      </c>
      <c r="E53" s="28" t="s">
        <v>599</v>
      </c>
    </row>
    <row r="54" spans="1:5" ht="25.5">
      <c r="A54" s="29" t="s">
        <v>42</v>
      </c>
      <c r="E54" s="30" t="s">
        <v>600</v>
      </c>
    </row>
    <row r="55" spans="1:5" ht="51">
      <c r="A55" t="s">
        <v>44</v>
      </c>
      <c r="E55" s="28" t="s">
        <v>368</v>
      </c>
    </row>
    <row r="56" spans="1:16" ht="12.75">
      <c r="A56" s="19" t="s">
        <v>35</v>
      </c>
      <c r="B56" s="23" t="s">
        <v>88</v>
      </c>
      <c r="C56" s="23" t="s">
        <v>601</v>
      </c>
      <c r="D56" s="19" t="s">
        <v>37</v>
      </c>
      <c r="E56" s="24" t="s">
        <v>602</v>
      </c>
      <c r="F56" s="25" t="s">
        <v>128</v>
      </c>
      <c r="G56" s="26">
        <v>660.27</v>
      </c>
      <c r="H56" s="26">
        <v>0</v>
      </c>
      <c r="I56" s="26">
        <f>ROUND(ROUND(H56,2)*ROUND(G56,2),2)</f>
      </c>
      <c r="O56">
        <f>(I56*21)/100</f>
      </c>
      <c r="P56" t="s">
        <v>12</v>
      </c>
    </row>
    <row r="57" spans="1:5" ht="12.75">
      <c r="A57" s="27" t="s">
        <v>40</v>
      </c>
      <c r="E57" s="28" t="s">
        <v>37</v>
      </c>
    </row>
    <row r="58" spans="1:5" ht="51">
      <c r="A58" s="29" t="s">
        <v>42</v>
      </c>
      <c r="E58" s="30" t="s">
        <v>603</v>
      </c>
    </row>
    <row r="59" spans="1:5" ht="140.25">
      <c r="A59" t="s">
        <v>44</v>
      </c>
      <c r="E59" s="28" t="s">
        <v>373</v>
      </c>
    </row>
    <row r="60" spans="1:16" ht="12.75">
      <c r="A60" s="19" t="s">
        <v>35</v>
      </c>
      <c r="B60" s="23" t="s">
        <v>92</v>
      </c>
      <c r="C60" s="23" t="s">
        <v>604</v>
      </c>
      <c r="D60" s="19" t="s">
        <v>37</v>
      </c>
      <c r="E60" s="24" t="s">
        <v>605</v>
      </c>
      <c r="F60" s="25" t="s">
        <v>128</v>
      </c>
      <c r="G60" s="26">
        <v>653.01</v>
      </c>
      <c r="H60" s="26">
        <v>0</v>
      </c>
      <c r="I60" s="26">
        <f>ROUND(ROUND(H60,2)*ROUND(G60,2),2)</f>
      </c>
      <c r="O60">
        <f>(I60*21)/100</f>
      </c>
      <c r="P60" t="s">
        <v>12</v>
      </c>
    </row>
    <row r="61" spans="1:5" ht="12.75">
      <c r="A61" s="27" t="s">
        <v>40</v>
      </c>
      <c r="E61" s="28" t="s">
        <v>606</v>
      </c>
    </row>
    <row r="62" spans="1:5" ht="51">
      <c r="A62" s="29" t="s">
        <v>42</v>
      </c>
      <c r="E62" s="30" t="s">
        <v>607</v>
      </c>
    </row>
    <row r="63" spans="1:5" ht="140.25">
      <c r="A63" t="s">
        <v>44</v>
      </c>
      <c r="E63" s="28" t="s">
        <v>373</v>
      </c>
    </row>
    <row r="64" spans="1:18" ht="12.75" customHeight="1">
      <c r="A64" s="5" t="s">
        <v>33</v>
      </c>
      <c r="B64" s="5"/>
      <c r="C64" s="33" t="s">
        <v>73</v>
      </c>
      <c r="D64" s="5"/>
      <c r="E64" s="21" t="s">
        <v>394</v>
      </c>
      <c r="F64" s="5"/>
      <c r="G64" s="5"/>
      <c r="H64" s="5"/>
      <c r="I64" s="34">
        <f>0+Q64</f>
      </c>
      <c r="O64">
        <f>0+R64</f>
      </c>
      <c r="Q64">
        <f>0+I65</f>
      </c>
      <c r="R64">
        <f>0+O65</f>
      </c>
    </row>
    <row r="65" spans="1:16" ht="12.75">
      <c r="A65" s="19" t="s">
        <v>35</v>
      </c>
      <c r="B65" s="23" t="s">
        <v>97</v>
      </c>
      <c r="C65" s="23" t="s">
        <v>409</v>
      </c>
      <c r="D65" s="19" t="s">
        <v>37</v>
      </c>
      <c r="E65" s="24" t="s">
        <v>410</v>
      </c>
      <c r="F65" s="25" t="s">
        <v>142</v>
      </c>
      <c r="G65" s="26">
        <v>4</v>
      </c>
      <c r="H65" s="26">
        <v>0</v>
      </c>
      <c r="I65" s="26">
        <f>ROUND(ROUND(H65,2)*ROUND(G65,2),2)</f>
      </c>
      <c r="O65">
        <f>(I65*21)/100</f>
      </c>
      <c r="P65" t="s">
        <v>12</v>
      </c>
    </row>
    <row r="66" spans="1:5" ht="12.75">
      <c r="A66" s="27" t="s">
        <v>40</v>
      </c>
      <c r="E66" s="28" t="s">
        <v>411</v>
      </c>
    </row>
    <row r="67" spans="1:5" ht="25.5">
      <c r="A67" s="29" t="s">
        <v>42</v>
      </c>
      <c r="E67" s="30" t="s">
        <v>608</v>
      </c>
    </row>
    <row r="68" spans="1:5" ht="76.5">
      <c r="A68" t="s">
        <v>44</v>
      </c>
      <c r="E68" s="28" t="s">
        <v>413</v>
      </c>
    </row>
    <row r="69" spans="1:18" ht="12.75" customHeight="1">
      <c r="A69" s="5" t="s">
        <v>33</v>
      </c>
      <c r="B69" s="5"/>
      <c r="C69" s="33" t="s">
        <v>30</v>
      </c>
      <c r="D69" s="5"/>
      <c r="E69" s="21" t="s">
        <v>236</v>
      </c>
      <c r="F69" s="5"/>
      <c r="G69" s="5"/>
      <c r="H69" s="5"/>
      <c r="I69" s="34">
        <f>0+Q69</f>
      </c>
      <c r="O69">
        <f>0+R69</f>
      </c>
      <c r="Q69">
        <f>0+I70+I74</f>
      </c>
      <c r="R69">
        <f>0+O70+O74</f>
      </c>
    </row>
    <row r="70" spans="1:16" ht="12.75">
      <c r="A70" s="19" t="s">
        <v>35</v>
      </c>
      <c r="B70" s="23" t="s">
        <v>101</v>
      </c>
      <c r="C70" s="23" t="s">
        <v>435</v>
      </c>
      <c r="D70" s="19" t="s">
        <v>37</v>
      </c>
      <c r="E70" s="24" t="s">
        <v>436</v>
      </c>
      <c r="F70" s="25" t="s">
        <v>192</v>
      </c>
      <c r="G70" s="26">
        <v>134.47</v>
      </c>
      <c r="H70" s="26">
        <v>0</v>
      </c>
      <c r="I70" s="26">
        <f>ROUND(ROUND(H70,2)*ROUND(G70,2),2)</f>
      </c>
      <c r="O70">
        <f>(I70*21)/100</f>
      </c>
      <c r="P70" t="s">
        <v>12</v>
      </c>
    </row>
    <row r="71" spans="1:5" ht="12.75">
      <c r="A71" s="27" t="s">
        <v>40</v>
      </c>
      <c r="E71" s="28" t="s">
        <v>37</v>
      </c>
    </row>
    <row r="72" spans="1:5" ht="25.5">
      <c r="A72" s="29" t="s">
        <v>42</v>
      </c>
      <c r="E72" s="30" t="s">
        <v>609</v>
      </c>
    </row>
    <row r="73" spans="1:5" ht="51">
      <c r="A73" t="s">
        <v>44</v>
      </c>
      <c r="E73" s="28" t="s">
        <v>439</v>
      </c>
    </row>
    <row r="74" spans="1:16" ht="12.75">
      <c r="A74" s="19" t="s">
        <v>35</v>
      </c>
      <c r="B74" s="23" t="s">
        <v>106</v>
      </c>
      <c r="C74" s="23" t="s">
        <v>448</v>
      </c>
      <c r="D74" s="19" t="s">
        <v>37</v>
      </c>
      <c r="E74" s="24" t="s">
        <v>449</v>
      </c>
      <c r="F74" s="25" t="s">
        <v>192</v>
      </c>
      <c r="G74" s="26">
        <v>15</v>
      </c>
      <c r="H74" s="26">
        <v>0</v>
      </c>
      <c r="I74" s="26">
        <f>ROUND(ROUND(H74,2)*ROUND(G74,2),2)</f>
      </c>
      <c r="O74">
        <f>(I74*21)/100</f>
      </c>
      <c r="P74" t="s">
        <v>12</v>
      </c>
    </row>
    <row r="75" spans="1:5" ht="38.25">
      <c r="A75" s="27" t="s">
        <v>40</v>
      </c>
      <c r="E75" s="28" t="s">
        <v>610</v>
      </c>
    </row>
    <row r="76" spans="1:5" ht="25.5">
      <c r="A76" s="29" t="s">
        <v>42</v>
      </c>
      <c r="E76" s="30" t="s">
        <v>611</v>
      </c>
    </row>
    <row r="77" spans="1:5" ht="51">
      <c r="A77" t="s">
        <v>44</v>
      </c>
      <c r="E77" s="28" t="s">
        <v>439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8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0+O8+O25+O30+O35+O56+O65</f>
      </c>
      <c r="P2" t="s">
        <v>13</v>
      </c>
    </row>
    <row r="3" spans="1:16" ht="15" customHeight="1">
      <c r="A3" t="s">
        <v>1</v>
      </c>
      <c r="B3" s="8" t="s">
        <v>4</v>
      </c>
      <c r="C3" s="9" t="s">
        <v>5</v>
      </c>
      <c r="D3" s="1"/>
      <c r="E3" s="10" t="s">
        <v>6</v>
      </c>
      <c r="F3" s="1"/>
      <c r="G3" s="4"/>
      <c r="H3" s="3" t="s">
        <v>612</v>
      </c>
      <c r="I3" s="35">
        <f>0+I8+I25+I30+I35+I56+I65</f>
      </c>
      <c r="O3" t="s">
        <v>9</v>
      </c>
      <c r="P3" t="s">
        <v>12</v>
      </c>
    </row>
    <row r="4" spans="1:16" ht="15" customHeight="1">
      <c r="A4" t="s">
        <v>7</v>
      </c>
      <c r="B4" s="12" t="s">
        <v>8</v>
      </c>
      <c r="C4" s="13" t="s">
        <v>612</v>
      </c>
      <c r="D4" s="5"/>
      <c r="E4" s="14" t="s">
        <v>613</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111</v>
      </c>
      <c r="F8" s="15"/>
      <c r="G8" s="15"/>
      <c r="H8" s="15"/>
      <c r="I8" s="22">
        <f>0+Q8</f>
      </c>
      <c r="O8">
        <f>0+R8</f>
      </c>
      <c r="Q8">
        <f>0+I9+I13+I17+I21</f>
      </c>
      <c r="R8">
        <f>0+O9+O13+O17+O21</f>
      </c>
    </row>
    <row r="9" spans="1:16" ht="12.75">
      <c r="A9" s="19" t="s">
        <v>35</v>
      </c>
      <c r="B9" s="23" t="s">
        <v>19</v>
      </c>
      <c r="C9" s="23" t="s">
        <v>268</v>
      </c>
      <c r="D9" s="19" t="s">
        <v>65</v>
      </c>
      <c r="E9" s="24" t="s">
        <v>269</v>
      </c>
      <c r="F9" s="25" t="s">
        <v>39</v>
      </c>
      <c r="G9" s="26">
        <v>247.88</v>
      </c>
      <c r="H9" s="26">
        <v>0</v>
      </c>
      <c r="I9" s="26">
        <f>ROUND(ROUND(H9,2)*ROUND(G9,2),2)</f>
      </c>
      <c r="O9">
        <f>(I9*21)/100</f>
      </c>
      <c r="P9" t="s">
        <v>12</v>
      </c>
    </row>
    <row r="10" spans="1:5" ht="12.75">
      <c r="A10" s="27" t="s">
        <v>40</v>
      </c>
      <c r="E10" s="28" t="s">
        <v>614</v>
      </c>
    </row>
    <row r="11" spans="1:5" ht="25.5">
      <c r="A11" s="29" t="s">
        <v>42</v>
      </c>
      <c r="E11" s="30" t="s">
        <v>615</v>
      </c>
    </row>
    <row r="12" spans="1:5" ht="369.75">
      <c r="A12" t="s">
        <v>44</v>
      </c>
      <c r="E12" s="28" t="s">
        <v>216</v>
      </c>
    </row>
    <row r="13" spans="1:16" ht="12.75">
      <c r="A13" s="19" t="s">
        <v>35</v>
      </c>
      <c r="B13" s="23" t="s">
        <v>12</v>
      </c>
      <c r="C13" s="23" t="s">
        <v>286</v>
      </c>
      <c r="D13" s="19" t="s">
        <v>37</v>
      </c>
      <c r="E13" s="24" t="s">
        <v>287</v>
      </c>
      <c r="F13" s="25" t="s">
        <v>39</v>
      </c>
      <c r="G13" s="26">
        <v>182.87</v>
      </c>
      <c r="H13" s="26">
        <v>0</v>
      </c>
      <c r="I13" s="26">
        <f>ROUND(ROUND(H13,2)*ROUND(G13,2),2)</f>
      </c>
      <c r="O13">
        <f>(I13*21)/100</f>
      </c>
      <c r="P13" t="s">
        <v>12</v>
      </c>
    </row>
    <row r="14" spans="1:5" ht="25.5">
      <c r="A14" s="27" t="s">
        <v>40</v>
      </c>
      <c r="E14" s="28" t="s">
        <v>616</v>
      </c>
    </row>
    <row r="15" spans="1:5" ht="25.5">
      <c r="A15" s="29" t="s">
        <v>42</v>
      </c>
      <c r="E15" s="30" t="s">
        <v>617</v>
      </c>
    </row>
    <row r="16" spans="1:5" ht="267.75">
      <c r="A16" t="s">
        <v>44</v>
      </c>
      <c r="E16" s="28" t="s">
        <v>290</v>
      </c>
    </row>
    <row r="17" spans="1:16" ht="12.75">
      <c r="A17" s="19" t="s">
        <v>35</v>
      </c>
      <c r="B17" s="23" t="s">
        <v>13</v>
      </c>
      <c r="C17" s="23" t="s">
        <v>315</v>
      </c>
      <c r="D17" s="19" t="s">
        <v>37</v>
      </c>
      <c r="E17" s="24" t="s">
        <v>316</v>
      </c>
      <c r="F17" s="25" t="s">
        <v>128</v>
      </c>
      <c r="G17" s="26">
        <v>83.75</v>
      </c>
      <c r="H17" s="26">
        <v>0</v>
      </c>
      <c r="I17" s="26">
        <f>ROUND(ROUND(H17,2)*ROUND(G17,2),2)</f>
      </c>
      <c r="O17">
        <f>(I17*21)/100</f>
      </c>
      <c r="P17" t="s">
        <v>12</v>
      </c>
    </row>
    <row r="18" spans="1:5" ht="12.75">
      <c r="A18" s="27" t="s">
        <v>40</v>
      </c>
      <c r="E18" s="28" t="s">
        <v>37</v>
      </c>
    </row>
    <row r="19" spans="1:5" ht="51">
      <c r="A19" s="29" t="s">
        <v>42</v>
      </c>
      <c r="E19" s="30" t="s">
        <v>618</v>
      </c>
    </row>
    <row r="20" spans="1:5" ht="25.5">
      <c r="A20" t="s">
        <v>44</v>
      </c>
      <c r="E20" s="28" t="s">
        <v>319</v>
      </c>
    </row>
    <row r="21" spans="1:16" ht="12.75">
      <c r="A21" s="19" t="s">
        <v>35</v>
      </c>
      <c r="B21" s="23" t="s">
        <v>23</v>
      </c>
      <c r="C21" s="23" t="s">
        <v>619</v>
      </c>
      <c r="D21" s="19" t="s">
        <v>37</v>
      </c>
      <c r="E21" s="24" t="s">
        <v>620</v>
      </c>
      <c r="F21" s="25" t="s">
        <v>128</v>
      </c>
      <c r="G21" s="26">
        <v>1652.55</v>
      </c>
      <c r="H21" s="26">
        <v>0</v>
      </c>
      <c r="I21" s="26">
        <f>ROUND(ROUND(H21,2)*ROUND(G21,2),2)</f>
      </c>
      <c r="O21">
        <f>(I21*21)/100</f>
      </c>
      <c r="P21" t="s">
        <v>12</v>
      </c>
    </row>
    <row r="22" spans="1:5" ht="12.75">
      <c r="A22" s="27" t="s">
        <v>40</v>
      </c>
      <c r="E22" s="28" t="s">
        <v>621</v>
      </c>
    </row>
    <row r="23" spans="1:5" ht="25.5">
      <c r="A23" s="29" t="s">
        <v>42</v>
      </c>
      <c r="E23" s="30" t="s">
        <v>622</v>
      </c>
    </row>
    <row r="24" spans="1:5" ht="38.25">
      <c r="A24" t="s">
        <v>44</v>
      </c>
      <c r="E24" s="28" t="s">
        <v>623</v>
      </c>
    </row>
    <row r="25" spans="1:18" ht="12.75" customHeight="1">
      <c r="A25" s="5" t="s">
        <v>33</v>
      </c>
      <c r="B25" s="5"/>
      <c r="C25" s="33" t="s">
        <v>12</v>
      </c>
      <c r="D25" s="5"/>
      <c r="E25" s="21" t="s">
        <v>320</v>
      </c>
      <c r="F25" s="5"/>
      <c r="G25" s="5"/>
      <c r="H25" s="5"/>
      <c r="I25" s="34">
        <f>0+Q25</f>
      </c>
      <c r="O25">
        <f>0+R25</f>
      </c>
      <c r="Q25">
        <f>0+I26</f>
      </c>
      <c r="R25">
        <f>0+O26</f>
      </c>
    </row>
    <row r="26" spans="1:16" ht="12.75">
      <c r="A26" s="19" t="s">
        <v>35</v>
      </c>
      <c r="B26" s="23" t="s">
        <v>25</v>
      </c>
      <c r="C26" s="23" t="s">
        <v>624</v>
      </c>
      <c r="D26" s="19" t="s">
        <v>37</v>
      </c>
      <c r="E26" s="24" t="s">
        <v>625</v>
      </c>
      <c r="F26" s="25" t="s">
        <v>128</v>
      </c>
      <c r="G26" s="26">
        <v>4732.04</v>
      </c>
      <c r="H26" s="26">
        <v>0</v>
      </c>
      <c r="I26" s="26">
        <f>ROUND(ROUND(H26,2)*ROUND(G26,2),2)</f>
      </c>
      <c r="O26">
        <f>(I26*21)/100</f>
      </c>
      <c r="P26" t="s">
        <v>12</v>
      </c>
    </row>
    <row r="27" spans="1:5" ht="12.75">
      <c r="A27" s="27" t="s">
        <v>40</v>
      </c>
      <c r="E27" s="28" t="s">
        <v>37</v>
      </c>
    </row>
    <row r="28" spans="1:5" ht="76.5">
      <c r="A28" s="29" t="s">
        <v>42</v>
      </c>
      <c r="E28" s="30" t="s">
        <v>626</v>
      </c>
    </row>
    <row r="29" spans="1:5" ht="102">
      <c r="A29" t="s">
        <v>44</v>
      </c>
      <c r="E29" s="28" t="s">
        <v>627</v>
      </c>
    </row>
    <row r="30" spans="1:18" ht="12.75" customHeight="1">
      <c r="A30" s="5" t="s">
        <v>33</v>
      </c>
      <c r="B30" s="5"/>
      <c r="C30" s="33" t="s">
        <v>23</v>
      </c>
      <c r="D30" s="5"/>
      <c r="E30" s="21" t="s">
        <v>345</v>
      </c>
      <c r="F30" s="5"/>
      <c r="G30" s="5"/>
      <c r="H30" s="5"/>
      <c r="I30" s="34">
        <f>0+Q30</f>
      </c>
      <c r="O30">
        <f>0+R30</f>
      </c>
      <c r="Q30">
        <f>0+I31</f>
      </c>
      <c r="R30">
        <f>0+O31</f>
      </c>
    </row>
    <row r="31" spans="1:16" ht="12.75">
      <c r="A31" s="19" t="s">
        <v>35</v>
      </c>
      <c r="B31" s="23" t="s">
        <v>27</v>
      </c>
      <c r="C31" s="23" t="s">
        <v>628</v>
      </c>
      <c r="D31" s="19" t="s">
        <v>37</v>
      </c>
      <c r="E31" s="24" t="s">
        <v>629</v>
      </c>
      <c r="F31" s="25" t="s">
        <v>39</v>
      </c>
      <c r="G31" s="26">
        <v>4.23</v>
      </c>
      <c r="H31" s="26">
        <v>0</v>
      </c>
      <c r="I31" s="26">
        <f>ROUND(ROUND(H31,2)*ROUND(G31,2),2)</f>
      </c>
      <c r="O31">
        <f>(I31*21)/100</f>
      </c>
      <c r="P31" t="s">
        <v>12</v>
      </c>
    </row>
    <row r="32" spans="1:5" ht="12.75">
      <c r="A32" s="27" t="s">
        <v>40</v>
      </c>
      <c r="E32" s="28" t="s">
        <v>37</v>
      </c>
    </row>
    <row r="33" spans="1:5" ht="63.75">
      <c r="A33" s="29" t="s">
        <v>42</v>
      </c>
      <c r="E33" s="30" t="s">
        <v>630</v>
      </c>
    </row>
    <row r="34" spans="1:5" ht="293.25">
      <c r="A34" t="s">
        <v>44</v>
      </c>
      <c r="E34" s="28" t="s">
        <v>631</v>
      </c>
    </row>
    <row r="35" spans="1:18" ht="12.75" customHeight="1">
      <c r="A35" s="5" t="s">
        <v>33</v>
      </c>
      <c r="B35" s="5"/>
      <c r="C35" s="33" t="s">
        <v>25</v>
      </c>
      <c r="D35" s="5"/>
      <c r="E35" s="21" t="s">
        <v>346</v>
      </c>
      <c r="F35" s="5"/>
      <c r="G35" s="5"/>
      <c r="H35" s="5"/>
      <c r="I35" s="34">
        <f>0+Q35</f>
      </c>
      <c r="O35">
        <f>0+R35</f>
      </c>
      <c r="Q35">
        <f>0+I36+I40+I44+I48+I52</f>
      </c>
      <c r="R35">
        <f>0+O36+O40+O44+O48+O52</f>
      </c>
    </row>
    <row r="36" spans="1:16" ht="12.75">
      <c r="A36" s="19" t="s">
        <v>35</v>
      </c>
      <c r="B36" s="23" t="s">
        <v>69</v>
      </c>
      <c r="C36" s="23" t="s">
        <v>347</v>
      </c>
      <c r="D36" s="19" t="s">
        <v>37</v>
      </c>
      <c r="E36" s="24" t="s">
        <v>348</v>
      </c>
      <c r="F36" s="25" t="s">
        <v>39</v>
      </c>
      <c r="G36" s="26">
        <v>770.11</v>
      </c>
      <c r="H36" s="26">
        <v>0</v>
      </c>
      <c r="I36" s="26">
        <f>ROUND(ROUND(H36,2)*ROUND(G36,2),2)</f>
      </c>
      <c r="O36">
        <f>(I36*21)/100</f>
      </c>
      <c r="P36" t="s">
        <v>12</v>
      </c>
    </row>
    <row r="37" spans="1:5" ht="12.75">
      <c r="A37" s="27" t="s">
        <v>40</v>
      </c>
      <c r="E37" s="28" t="s">
        <v>632</v>
      </c>
    </row>
    <row r="38" spans="1:5" ht="25.5">
      <c r="A38" s="29" t="s">
        <v>42</v>
      </c>
      <c r="E38" s="30" t="s">
        <v>633</v>
      </c>
    </row>
    <row r="39" spans="1:5" ht="51">
      <c r="A39" t="s">
        <v>44</v>
      </c>
      <c r="E39" s="28" t="s">
        <v>351</v>
      </c>
    </row>
    <row r="40" spans="1:16" ht="12.75">
      <c r="A40" s="19" t="s">
        <v>35</v>
      </c>
      <c r="B40" s="23" t="s">
        <v>73</v>
      </c>
      <c r="C40" s="23" t="s">
        <v>564</v>
      </c>
      <c r="D40" s="19" t="s">
        <v>37</v>
      </c>
      <c r="E40" s="24" t="s">
        <v>565</v>
      </c>
      <c r="F40" s="25" t="s">
        <v>128</v>
      </c>
      <c r="G40" s="26">
        <v>3076.11</v>
      </c>
      <c r="H40" s="26">
        <v>0</v>
      </c>
      <c r="I40" s="26">
        <f>ROUND(ROUND(H40,2)*ROUND(G40,2),2)</f>
      </c>
      <c r="O40">
        <f>(I40*21)/100</f>
      </c>
      <c r="P40" t="s">
        <v>12</v>
      </c>
    </row>
    <row r="41" spans="1:5" ht="25.5">
      <c r="A41" s="27" t="s">
        <v>40</v>
      </c>
      <c r="E41" s="28" t="s">
        <v>634</v>
      </c>
    </row>
    <row r="42" spans="1:5" ht="25.5">
      <c r="A42" s="29" t="s">
        <v>42</v>
      </c>
      <c r="E42" s="30" t="s">
        <v>635</v>
      </c>
    </row>
    <row r="43" spans="1:5" ht="153">
      <c r="A43" t="s">
        <v>44</v>
      </c>
      <c r="E43" s="28" t="s">
        <v>384</v>
      </c>
    </row>
    <row r="44" spans="1:16" ht="12.75">
      <c r="A44" s="19" t="s">
        <v>35</v>
      </c>
      <c r="B44" s="23" t="s">
        <v>30</v>
      </c>
      <c r="C44" s="23" t="s">
        <v>636</v>
      </c>
      <c r="D44" s="19" t="s">
        <v>37</v>
      </c>
      <c r="E44" s="24" t="s">
        <v>637</v>
      </c>
      <c r="F44" s="25" t="s">
        <v>128</v>
      </c>
      <c r="G44" s="26">
        <v>333.83</v>
      </c>
      <c r="H44" s="26">
        <v>0</v>
      </c>
      <c r="I44" s="26">
        <f>ROUND(ROUND(H44,2)*ROUND(G44,2),2)</f>
      </c>
      <c r="O44">
        <f>(I44*21)/100</f>
      </c>
      <c r="P44" t="s">
        <v>12</v>
      </c>
    </row>
    <row r="45" spans="1:5" ht="25.5">
      <c r="A45" s="27" t="s">
        <v>40</v>
      </c>
      <c r="E45" s="28" t="s">
        <v>638</v>
      </c>
    </row>
    <row r="46" spans="1:5" ht="25.5">
      <c r="A46" s="29" t="s">
        <v>42</v>
      </c>
      <c r="E46" s="30" t="s">
        <v>639</v>
      </c>
    </row>
    <row r="47" spans="1:5" ht="153">
      <c r="A47" t="s">
        <v>44</v>
      </c>
      <c r="E47" s="28" t="s">
        <v>384</v>
      </c>
    </row>
    <row r="48" spans="1:16" ht="25.5">
      <c r="A48" s="19" t="s">
        <v>35</v>
      </c>
      <c r="B48" s="23" t="s">
        <v>32</v>
      </c>
      <c r="C48" s="23" t="s">
        <v>640</v>
      </c>
      <c r="D48" s="19" t="s">
        <v>37</v>
      </c>
      <c r="E48" s="24" t="s">
        <v>641</v>
      </c>
      <c r="F48" s="25" t="s">
        <v>128</v>
      </c>
      <c r="G48" s="26">
        <v>146.35</v>
      </c>
      <c r="H48" s="26">
        <v>0</v>
      </c>
      <c r="I48" s="26">
        <f>ROUND(ROUND(H48,2)*ROUND(G48,2),2)</f>
      </c>
      <c r="O48">
        <f>(I48*21)/100</f>
      </c>
      <c r="P48" t="s">
        <v>12</v>
      </c>
    </row>
    <row r="49" spans="1:5" ht="25.5">
      <c r="A49" s="27" t="s">
        <v>40</v>
      </c>
      <c r="E49" s="28" t="s">
        <v>642</v>
      </c>
    </row>
    <row r="50" spans="1:5" ht="38.25">
      <c r="A50" s="29" t="s">
        <v>42</v>
      </c>
      <c r="E50" s="30" t="s">
        <v>643</v>
      </c>
    </row>
    <row r="51" spans="1:5" ht="153">
      <c r="A51" t="s">
        <v>44</v>
      </c>
      <c r="E51" s="28" t="s">
        <v>384</v>
      </c>
    </row>
    <row r="52" spans="1:16" ht="25.5">
      <c r="A52" s="19" t="s">
        <v>35</v>
      </c>
      <c r="B52" s="23" t="s">
        <v>84</v>
      </c>
      <c r="C52" s="23" t="s">
        <v>644</v>
      </c>
      <c r="D52" s="19" t="s">
        <v>37</v>
      </c>
      <c r="E52" s="24" t="s">
        <v>645</v>
      </c>
      <c r="F52" s="25" t="s">
        <v>128</v>
      </c>
      <c r="G52" s="26">
        <v>83.75</v>
      </c>
      <c r="H52" s="26">
        <v>0</v>
      </c>
      <c r="I52" s="26">
        <f>ROUND(ROUND(H52,2)*ROUND(G52,2),2)</f>
      </c>
      <c r="O52">
        <f>(I52*21)/100</f>
      </c>
      <c r="P52" t="s">
        <v>12</v>
      </c>
    </row>
    <row r="53" spans="1:5" ht="25.5">
      <c r="A53" s="27" t="s">
        <v>40</v>
      </c>
      <c r="E53" s="28" t="s">
        <v>646</v>
      </c>
    </row>
    <row r="54" spans="1:5" ht="38.25">
      <c r="A54" s="29" t="s">
        <v>42</v>
      </c>
      <c r="E54" s="30" t="s">
        <v>647</v>
      </c>
    </row>
    <row r="55" spans="1:5" ht="153">
      <c r="A55" t="s">
        <v>44</v>
      </c>
      <c r="E55" s="28" t="s">
        <v>384</v>
      </c>
    </row>
    <row r="56" spans="1:18" ht="12.75" customHeight="1">
      <c r="A56" s="5" t="s">
        <v>33</v>
      </c>
      <c r="B56" s="5"/>
      <c r="C56" s="33" t="s">
        <v>73</v>
      </c>
      <c r="D56" s="5"/>
      <c r="E56" s="21" t="s">
        <v>394</v>
      </c>
      <c r="F56" s="5"/>
      <c r="G56" s="5"/>
      <c r="H56" s="5"/>
      <c r="I56" s="34">
        <f>0+Q56</f>
      </c>
      <c r="O56">
        <f>0+R56</f>
      </c>
      <c r="Q56">
        <f>0+I57+I61</f>
      </c>
      <c r="R56">
        <f>0+O57+O61</f>
      </c>
    </row>
    <row r="57" spans="1:16" ht="12.75">
      <c r="A57" s="19" t="s">
        <v>35</v>
      </c>
      <c r="B57" s="23" t="s">
        <v>88</v>
      </c>
      <c r="C57" s="23" t="s">
        <v>648</v>
      </c>
      <c r="D57" s="19" t="s">
        <v>37</v>
      </c>
      <c r="E57" s="24" t="s">
        <v>649</v>
      </c>
      <c r="F57" s="25" t="s">
        <v>192</v>
      </c>
      <c r="G57" s="26">
        <v>23</v>
      </c>
      <c r="H57" s="26">
        <v>0</v>
      </c>
      <c r="I57" s="26">
        <f>ROUND(ROUND(H57,2)*ROUND(G57,2),2)</f>
      </c>
      <c r="O57">
        <f>(I57*21)/100</f>
      </c>
      <c r="P57" t="s">
        <v>12</v>
      </c>
    </row>
    <row r="58" spans="1:5" ht="12.75">
      <c r="A58" s="27" t="s">
        <v>40</v>
      </c>
      <c r="E58" s="28" t="s">
        <v>650</v>
      </c>
    </row>
    <row r="59" spans="1:5" ht="25.5">
      <c r="A59" s="29" t="s">
        <v>42</v>
      </c>
      <c r="E59" s="30" t="s">
        <v>651</v>
      </c>
    </row>
    <row r="60" spans="1:5" ht="242.25">
      <c r="A60" t="s">
        <v>44</v>
      </c>
      <c r="E60" s="28" t="s">
        <v>652</v>
      </c>
    </row>
    <row r="61" spans="1:16" ht="12.75">
      <c r="A61" s="19" t="s">
        <v>35</v>
      </c>
      <c r="B61" s="23" t="s">
        <v>92</v>
      </c>
      <c r="C61" s="23" t="s">
        <v>653</v>
      </c>
      <c r="D61" s="19" t="s">
        <v>37</v>
      </c>
      <c r="E61" s="24" t="s">
        <v>654</v>
      </c>
      <c r="F61" s="25" t="s">
        <v>192</v>
      </c>
      <c r="G61" s="26">
        <v>200</v>
      </c>
      <c r="H61" s="26">
        <v>0</v>
      </c>
      <c r="I61" s="26">
        <f>ROUND(ROUND(H61,2)*ROUND(G61,2),2)</f>
      </c>
      <c r="O61">
        <f>(I61*21)/100</f>
      </c>
      <c r="P61" t="s">
        <v>12</v>
      </c>
    </row>
    <row r="62" spans="1:5" ht="12.75">
      <c r="A62" s="27" t="s">
        <v>40</v>
      </c>
      <c r="E62" s="28" t="s">
        <v>655</v>
      </c>
    </row>
    <row r="63" spans="1:5" ht="89.25">
      <c r="A63" s="29" t="s">
        <v>42</v>
      </c>
      <c r="E63" s="30" t="s">
        <v>656</v>
      </c>
    </row>
    <row r="64" spans="1:5" ht="242.25">
      <c r="A64" t="s">
        <v>44</v>
      </c>
      <c r="E64" s="28" t="s">
        <v>652</v>
      </c>
    </row>
    <row r="65" spans="1:18" ht="12.75" customHeight="1">
      <c r="A65" s="5" t="s">
        <v>33</v>
      </c>
      <c r="B65" s="5"/>
      <c r="C65" s="33" t="s">
        <v>30</v>
      </c>
      <c r="D65" s="5"/>
      <c r="E65" s="21" t="s">
        <v>236</v>
      </c>
      <c r="F65" s="5"/>
      <c r="G65" s="5"/>
      <c r="H65" s="5"/>
      <c r="I65" s="34">
        <f>0+Q65</f>
      </c>
      <c r="O65">
        <f>0+R65</f>
      </c>
      <c r="Q65">
        <f>0+I66+I70+I74+I78+I82</f>
      </c>
      <c r="R65">
        <f>0+O66+O70+O74+O78+O82</f>
      </c>
    </row>
    <row r="66" spans="1:16" ht="12.75">
      <c r="A66" s="19" t="s">
        <v>35</v>
      </c>
      <c r="B66" s="23" t="s">
        <v>97</v>
      </c>
      <c r="C66" s="23" t="s">
        <v>657</v>
      </c>
      <c r="D66" s="19" t="s">
        <v>37</v>
      </c>
      <c r="E66" s="24" t="s">
        <v>658</v>
      </c>
      <c r="F66" s="25" t="s">
        <v>192</v>
      </c>
      <c r="G66" s="26">
        <v>101</v>
      </c>
      <c r="H66" s="26">
        <v>0</v>
      </c>
      <c r="I66" s="26">
        <f>ROUND(ROUND(H66,2)*ROUND(G66,2),2)</f>
      </c>
      <c r="O66">
        <f>(I66*21)/100</f>
      </c>
      <c r="P66" t="s">
        <v>12</v>
      </c>
    </row>
    <row r="67" spans="1:5" ht="12.75">
      <c r="A67" s="27" t="s">
        <v>40</v>
      </c>
      <c r="E67" s="28" t="s">
        <v>659</v>
      </c>
    </row>
    <row r="68" spans="1:5" ht="25.5">
      <c r="A68" s="29" t="s">
        <v>42</v>
      </c>
      <c r="E68" s="30" t="s">
        <v>660</v>
      </c>
    </row>
    <row r="69" spans="1:5" ht="63.75">
      <c r="A69" t="s">
        <v>44</v>
      </c>
      <c r="E69" s="28" t="s">
        <v>661</v>
      </c>
    </row>
    <row r="70" spans="1:16" ht="25.5">
      <c r="A70" s="19" t="s">
        <v>35</v>
      </c>
      <c r="B70" s="23" t="s">
        <v>101</v>
      </c>
      <c r="C70" s="23" t="s">
        <v>662</v>
      </c>
      <c r="D70" s="19" t="s">
        <v>37</v>
      </c>
      <c r="E70" s="24" t="s">
        <v>663</v>
      </c>
      <c r="F70" s="25" t="s">
        <v>142</v>
      </c>
      <c r="G70" s="26">
        <v>4</v>
      </c>
      <c r="H70" s="26">
        <v>0</v>
      </c>
      <c r="I70" s="26">
        <f>ROUND(ROUND(H70,2)*ROUND(G70,2),2)</f>
      </c>
      <c r="O70">
        <f>(I70*21)/100</f>
      </c>
      <c r="P70" t="s">
        <v>12</v>
      </c>
    </row>
    <row r="71" spans="1:5" ht="12.75">
      <c r="A71" s="27" t="s">
        <v>40</v>
      </c>
      <c r="E71" s="28" t="s">
        <v>664</v>
      </c>
    </row>
    <row r="72" spans="1:5" ht="12.75">
      <c r="A72" s="29" t="s">
        <v>42</v>
      </c>
      <c r="E72" s="30" t="s">
        <v>665</v>
      </c>
    </row>
    <row r="73" spans="1:5" ht="25.5">
      <c r="A73" t="s">
        <v>44</v>
      </c>
      <c r="E73" s="28" t="s">
        <v>666</v>
      </c>
    </row>
    <row r="74" spans="1:16" ht="12.75">
      <c r="A74" s="19" t="s">
        <v>35</v>
      </c>
      <c r="B74" s="23" t="s">
        <v>106</v>
      </c>
      <c r="C74" s="23" t="s">
        <v>667</v>
      </c>
      <c r="D74" s="19" t="s">
        <v>37</v>
      </c>
      <c r="E74" s="24" t="s">
        <v>668</v>
      </c>
      <c r="F74" s="25" t="s">
        <v>192</v>
      </c>
      <c r="G74" s="26">
        <v>1596.57</v>
      </c>
      <c r="H74" s="26">
        <v>0</v>
      </c>
      <c r="I74" s="26">
        <f>ROUND(ROUND(H74,2)*ROUND(G74,2),2)</f>
      </c>
      <c r="O74">
        <f>(I74*21)/100</f>
      </c>
      <c r="P74" t="s">
        <v>12</v>
      </c>
    </row>
    <row r="75" spans="1:5" ht="12.75">
      <c r="A75" s="27" t="s">
        <v>40</v>
      </c>
      <c r="E75" s="28" t="s">
        <v>669</v>
      </c>
    </row>
    <row r="76" spans="1:5" ht="38.25">
      <c r="A76" s="29" t="s">
        <v>42</v>
      </c>
      <c r="E76" s="30" t="s">
        <v>670</v>
      </c>
    </row>
    <row r="77" spans="1:5" ht="51">
      <c r="A77" t="s">
        <v>44</v>
      </c>
      <c r="E77" s="28" t="s">
        <v>439</v>
      </c>
    </row>
    <row r="78" spans="1:16" ht="12.75">
      <c r="A78" s="19" t="s">
        <v>35</v>
      </c>
      <c r="B78" s="23" t="s">
        <v>112</v>
      </c>
      <c r="C78" s="23" t="s">
        <v>671</v>
      </c>
      <c r="D78" s="19" t="s">
        <v>37</v>
      </c>
      <c r="E78" s="24" t="s">
        <v>672</v>
      </c>
      <c r="F78" s="25" t="s">
        <v>142</v>
      </c>
      <c r="G78" s="26">
        <v>7</v>
      </c>
      <c r="H78" s="26">
        <v>0</v>
      </c>
      <c r="I78" s="26">
        <f>ROUND(ROUND(H78,2)*ROUND(G78,2),2)</f>
      </c>
      <c r="O78">
        <f>(I78*21)/100</f>
      </c>
      <c r="P78" t="s">
        <v>12</v>
      </c>
    </row>
    <row r="79" spans="1:5" ht="12.75">
      <c r="A79" s="27" t="s">
        <v>40</v>
      </c>
      <c r="E79" s="28" t="s">
        <v>673</v>
      </c>
    </row>
    <row r="80" spans="1:5" ht="12.75">
      <c r="A80" s="29" t="s">
        <v>42</v>
      </c>
      <c r="E80" s="30" t="s">
        <v>674</v>
      </c>
    </row>
    <row r="81" spans="1:5" ht="89.25">
      <c r="A81" t="s">
        <v>44</v>
      </c>
      <c r="E81" s="28" t="s">
        <v>675</v>
      </c>
    </row>
    <row r="82" spans="1:16" ht="12.75">
      <c r="A82" s="19" t="s">
        <v>35</v>
      </c>
      <c r="B82" s="23" t="s">
        <v>118</v>
      </c>
      <c r="C82" s="23" t="s">
        <v>676</v>
      </c>
      <c r="D82" s="19" t="s">
        <v>37</v>
      </c>
      <c r="E82" s="24" t="s">
        <v>677</v>
      </c>
      <c r="F82" s="25" t="s">
        <v>142</v>
      </c>
      <c r="G82" s="26">
        <v>3</v>
      </c>
      <c r="H82" s="26">
        <v>0</v>
      </c>
      <c r="I82" s="26">
        <f>ROUND(ROUND(H82,2)*ROUND(G82,2),2)</f>
      </c>
      <c r="O82">
        <f>(I82*21)/100</f>
      </c>
      <c r="P82" t="s">
        <v>12</v>
      </c>
    </row>
    <row r="83" spans="1:5" ht="293.25">
      <c r="A83" s="27" t="s">
        <v>40</v>
      </c>
      <c r="E83" s="28" t="s">
        <v>678</v>
      </c>
    </row>
    <row r="84" spans="1:5" ht="242.25">
      <c r="A84" s="29" t="s">
        <v>42</v>
      </c>
      <c r="E84" s="30" t="s">
        <v>679</v>
      </c>
    </row>
    <row r="85" spans="1:5" ht="89.25">
      <c r="A85" t="s">
        <v>44</v>
      </c>
      <c r="E85" s="28" t="s">
        <v>675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8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0+O8+O25+O30+O35+O56</f>
      </c>
      <c r="P2" t="s">
        <v>13</v>
      </c>
    </row>
    <row r="3" spans="1:16" ht="15" customHeight="1">
      <c r="A3" t="s">
        <v>1</v>
      </c>
      <c r="B3" s="8" t="s">
        <v>4</v>
      </c>
      <c r="C3" s="9" t="s">
        <v>5</v>
      </c>
      <c r="D3" s="1"/>
      <c r="E3" s="10" t="s">
        <v>6</v>
      </c>
      <c r="F3" s="1"/>
      <c r="G3" s="4"/>
      <c r="H3" s="3" t="s">
        <v>680</v>
      </c>
      <c r="I3" s="35">
        <f>0+I8+I25+I30+I35+I56</f>
      </c>
      <c r="O3" t="s">
        <v>9</v>
      </c>
      <c r="P3" t="s">
        <v>12</v>
      </c>
    </row>
    <row r="4" spans="1:16" ht="15" customHeight="1">
      <c r="A4" t="s">
        <v>7</v>
      </c>
      <c r="B4" s="12" t="s">
        <v>8</v>
      </c>
      <c r="C4" s="13" t="s">
        <v>680</v>
      </c>
      <c r="D4" s="5"/>
      <c r="E4" s="14" t="s">
        <v>681</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111</v>
      </c>
      <c r="F8" s="15"/>
      <c r="G8" s="15"/>
      <c r="H8" s="15"/>
      <c r="I8" s="22">
        <f>0+Q8</f>
      </c>
      <c r="O8">
        <f>0+R8</f>
      </c>
      <c r="Q8">
        <f>0+I9+I13+I17+I21</f>
      </c>
      <c r="R8">
        <f>0+O9+O13+O17+O21</f>
      </c>
    </row>
    <row r="9" spans="1:16" ht="12.75">
      <c r="A9" s="19" t="s">
        <v>35</v>
      </c>
      <c r="B9" s="23" t="s">
        <v>19</v>
      </c>
      <c r="C9" s="23" t="s">
        <v>268</v>
      </c>
      <c r="D9" s="19" t="s">
        <v>37</v>
      </c>
      <c r="E9" s="24" t="s">
        <v>269</v>
      </c>
      <c r="F9" s="25" t="s">
        <v>39</v>
      </c>
      <c r="G9" s="26">
        <v>230.27</v>
      </c>
      <c r="H9" s="26">
        <v>0</v>
      </c>
      <c r="I9" s="26">
        <f>ROUND(ROUND(H9,2)*ROUND(G9,2),2)</f>
      </c>
      <c r="O9">
        <f>(I9*21)/100</f>
      </c>
      <c r="P9" t="s">
        <v>12</v>
      </c>
    </row>
    <row r="10" spans="1:5" ht="12.75">
      <c r="A10" s="27" t="s">
        <v>40</v>
      </c>
      <c r="E10" s="28" t="s">
        <v>614</v>
      </c>
    </row>
    <row r="11" spans="1:5" ht="25.5">
      <c r="A11" s="29" t="s">
        <v>42</v>
      </c>
      <c r="E11" s="30" t="s">
        <v>682</v>
      </c>
    </row>
    <row r="12" spans="1:5" ht="369.75">
      <c r="A12" t="s">
        <v>44</v>
      </c>
      <c r="E12" s="28" t="s">
        <v>216</v>
      </c>
    </row>
    <row r="13" spans="1:16" ht="12.75">
      <c r="A13" s="19" t="s">
        <v>35</v>
      </c>
      <c r="B13" s="23" t="s">
        <v>12</v>
      </c>
      <c r="C13" s="23" t="s">
        <v>286</v>
      </c>
      <c r="D13" s="19" t="s">
        <v>37</v>
      </c>
      <c r="E13" s="24" t="s">
        <v>287</v>
      </c>
      <c r="F13" s="25" t="s">
        <v>39</v>
      </c>
      <c r="G13" s="26">
        <v>161.19</v>
      </c>
      <c r="H13" s="26">
        <v>0</v>
      </c>
      <c r="I13" s="26">
        <f>ROUND(ROUND(H13,2)*ROUND(G13,2),2)</f>
      </c>
      <c r="O13">
        <f>(I13*21)/100</f>
      </c>
      <c r="P13" t="s">
        <v>12</v>
      </c>
    </row>
    <row r="14" spans="1:5" ht="25.5">
      <c r="A14" s="27" t="s">
        <v>40</v>
      </c>
      <c r="E14" s="28" t="s">
        <v>616</v>
      </c>
    </row>
    <row r="15" spans="1:5" ht="25.5">
      <c r="A15" s="29" t="s">
        <v>42</v>
      </c>
      <c r="E15" s="30" t="s">
        <v>683</v>
      </c>
    </row>
    <row r="16" spans="1:5" ht="267.75">
      <c r="A16" t="s">
        <v>44</v>
      </c>
      <c r="E16" s="28" t="s">
        <v>290</v>
      </c>
    </row>
    <row r="17" spans="1:16" ht="12.75">
      <c r="A17" s="19" t="s">
        <v>35</v>
      </c>
      <c r="B17" s="23" t="s">
        <v>13</v>
      </c>
      <c r="C17" s="23" t="s">
        <v>315</v>
      </c>
      <c r="D17" s="19" t="s">
        <v>37</v>
      </c>
      <c r="E17" s="24" t="s">
        <v>316</v>
      </c>
      <c r="F17" s="25" t="s">
        <v>128</v>
      </c>
      <c r="G17" s="26">
        <v>2819.61</v>
      </c>
      <c r="H17" s="26">
        <v>0</v>
      </c>
      <c r="I17" s="26">
        <f>ROUND(ROUND(H17,2)*ROUND(G17,2),2)</f>
      </c>
      <c r="O17">
        <f>(I17*21)/100</f>
      </c>
      <c r="P17" t="s">
        <v>12</v>
      </c>
    </row>
    <row r="18" spans="1:5" ht="12.75">
      <c r="A18" s="27" t="s">
        <v>40</v>
      </c>
      <c r="E18" s="28" t="s">
        <v>37</v>
      </c>
    </row>
    <row r="19" spans="1:5" ht="63.75">
      <c r="A19" s="29" t="s">
        <v>42</v>
      </c>
      <c r="E19" s="30" t="s">
        <v>684</v>
      </c>
    </row>
    <row r="20" spans="1:5" ht="25.5">
      <c r="A20" t="s">
        <v>44</v>
      </c>
      <c r="E20" s="28" t="s">
        <v>319</v>
      </c>
    </row>
    <row r="21" spans="1:16" ht="12.75">
      <c r="A21" s="19" t="s">
        <v>35</v>
      </c>
      <c r="B21" s="23" t="s">
        <v>23</v>
      </c>
      <c r="C21" s="23" t="s">
        <v>619</v>
      </c>
      <c r="D21" s="19" t="s">
        <v>37</v>
      </c>
      <c r="E21" s="24" t="s">
        <v>620</v>
      </c>
      <c r="F21" s="25" t="s">
        <v>128</v>
      </c>
      <c r="G21" s="26">
        <v>1535.11</v>
      </c>
      <c r="H21" s="26">
        <v>0</v>
      </c>
      <c r="I21" s="26">
        <f>ROUND(ROUND(H21,2)*ROUND(G21,2),2)</f>
      </c>
      <c r="O21">
        <f>(I21*21)/100</f>
      </c>
      <c r="P21" t="s">
        <v>12</v>
      </c>
    </row>
    <row r="22" spans="1:5" ht="12.75">
      <c r="A22" s="27" t="s">
        <v>40</v>
      </c>
      <c r="E22" s="28" t="s">
        <v>685</v>
      </c>
    </row>
    <row r="23" spans="1:5" ht="25.5">
      <c r="A23" s="29" t="s">
        <v>42</v>
      </c>
      <c r="E23" s="30" t="s">
        <v>686</v>
      </c>
    </row>
    <row r="24" spans="1:5" ht="38.25">
      <c r="A24" t="s">
        <v>44</v>
      </c>
      <c r="E24" s="28" t="s">
        <v>623</v>
      </c>
    </row>
    <row r="25" spans="1:18" ht="12.75" customHeight="1">
      <c r="A25" s="5" t="s">
        <v>33</v>
      </c>
      <c r="B25" s="5"/>
      <c r="C25" s="33" t="s">
        <v>12</v>
      </c>
      <c r="D25" s="5"/>
      <c r="E25" s="21" t="s">
        <v>320</v>
      </c>
      <c r="F25" s="5"/>
      <c r="G25" s="5"/>
      <c r="H25" s="5"/>
      <c r="I25" s="34">
        <f>0+Q25</f>
      </c>
      <c r="O25">
        <f>0+R25</f>
      </c>
      <c r="Q25">
        <f>0+I26</f>
      </c>
      <c r="R25">
        <f>0+O26</f>
      </c>
    </row>
    <row r="26" spans="1:16" ht="12.75">
      <c r="A26" s="19" t="s">
        <v>35</v>
      </c>
      <c r="B26" s="23" t="s">
        <v>25</v>
      </c>
      <c r="C26" s="23" t="s">
        <v>624</v>
      </c>
      <c r="D26" s="19" t="s">
        <v>37</v>
      </c>
      <c r="E26" s="24" t="s">
        <v>625</v>
      </c>
      <c r="F26" s="25" t="s">
        <v>128</v>
      </c>
      <c r="G26" s="26">
        <v>3665.49</v>
      </c>
      <c r="H26" s="26">
        <v>0</v>
      </c>
      <c r="I26" s="26">
        <f>ROUND(ROUND(H26,2)*ROUND(G26,2),2)</f>
      </c>
      <c r="O26">
        <f>(I26*21)/100</f>
      </c>
      <c r="P26" t="s">
        <v>12</v>
      </c>
    </row>
    <row r="27" spans="1:5" ht="12.75">
      <c r="A27" s="27" t="s">
        <v>40</v>
      </c>
      <c r="E27" s="28" t="s">
        <v>37</v>
      </c>
    </row>
    <row r="28" spans="1:5" ht="76.5">
      <c r="A28" s="29" t="s">
        <v>42</v>
      </c>
      <c r="E28" s="30" t="s">
        <v>687</v>
      </c>
    </row>
    <row r="29" spans="1:5" ht="102">
      <c r="A29" t="s">
        <v>44</v>
      </c>
      <c r="E29" s="28" t="s">
        <v>627</v>
      </c>
    </row>
    <row r="30" spans="1:18" ht="12.75" customHeight="1">
      <c r="A30" s="5" t="s">
        <v>33</v>
      </c>
      <c r="B30" s="5"/>
      <c r="C30" s="33" t="s">
        <v>23</v>
      </c>
      <c r="D30" s="5"/>
      <c r="E30" s="21" t="s">
        <v>345</v>
      </c>
      <c r="F30" s="5"/>
      <c r="G30" s="5"/>
      <c r="H30" s="5"/>
      <c r="I30" s="34">
        <f>0+Q30</f>
      </c>
      <c r="O30">
        <f>0+R30</f>
      </c>
      <c r="Q30">
        <f>0+I31</f>
      </c>
      <c r="R30">
        <f>0+O31</f>
      </c>
    </row>
    <row r="31" spans="1:16" ht="12.75">
      <c r="A31" s="19" t="s">
        <v>35</v>
      </c>
      <c r="B31" s="23" t="s">
        <v>27</v>
      </c>
      <c r="C31" s="23" t="s">
        <v>628</v>
      </c>
      <c r="D31" s="19" t="s">
        <v>37</v>
      </c>
      <c r="E31" s="24" t="s">
        <v>629</v>
      </c>
      <c r="F31" s="25" t="s">
        <v>39</v>
      </c>
      <c r="G31" s="26">
        <v>4.66</v>
      </c>
      <c r="H31" s="26">
        <v>0</v>
      </c>
      <c r="I31" s="26">
        <f>ROUND(ROUND(H31,2)*ROUND(G31,2),2)</f>
      </c>
      <c r="O31">
        <f>(I31*21)/100</f>
      </c>
      <c r="P31" t="s">
        <v>12</v>
      </c>
    </row>
    <row r="32" spans="1:5" ht="12.75">
      <c r="A32" s="27" t="s">
        <v>40</v>
      </c>
      <c r="E32" s="28" t="s">
        <v>37</v>
      </c>
    </row>
    <row r="33" spans="1:5" ht="63.75">
      <c r="A33" s="29" t="s">
        <v>42</v>
      </c>
      <c r="E33" s="30" t="s">
        <v>688</v>
      </c>
    </row>
    <row r="34" spans="1:5" ht="293.25">
      <c r="A34" t="s">
        <v>44</v>
      </c>
      <c r="E34" s="28" t="s">
        <v>631</v>
      </c>
    </row>
    <row r="35" spans="1:18" ht="12.75" customHeight="1">
      <c r="A35" s="5" t="s">
        <v>33</v>
      </c>
      <c r="B35" s="5"/>
      <c r="C35" s="33" t="s">
        <v>25</v>
      </c>
      <c r="D35" s="5"/>
      <c r="E35" s="21" t="s">
        <v>346</v>
      </c>
      <c r="F35" s="5"/>
      <c r="G35" s="5"/>
      <c r="H35" s="5"/>
      <c r="I35" s="34">
        <f>0+Q35</f>
      </c>
      <c r="O35">
        <f>0+R35</f>
      </c>
      <c r="Q35">
        <f>0+I36+I40+I44+I48+I52</f>
      </c>
      <c r="R35">
        <f>0+O36+O40+O44+O48+O52</f>
      </c>
    </row>
    <row r="36" spans="1:16" ht="12.75">
      <c r="A36" s="19" t="s">
        <v>35</v>
      </c>
      <c r="B36" s="23" t="s">
        <v>69</v>
      </c>
      <c r="C36" s="23" t="s">
        <v>347</v>
      </c>
      <c r="D36" s="19" t="s">
        <v>37</v>
      </c>
      <c r="E36" s="24" t="s">
        <v>348</v>
      </c>
      <c r="F36" s="25" t="s">
        <v>39</v>
      </c>
      <c r="G36" s="26">
        <v>590.37</v>
      </c>
      <c r="H36" s="26">
        <v>0</v>
      </c>
      <c r="I36" s="26">
        <f>ROUND(ROUND(H36,2)*ROUND(G36,2),2)</f>
      </c>
      <c r="O36">
        <f>(I36*21)/100</f>
      </c>
      <c r="P36" t="s">
        <v>12</v>
      </c>
    </row>
    <row r="37" spans="1:5" ht="12.75">
      <c r="A37" s="27" t="s">
        <v>40</v>
      </c>
      <c r="E37" s="28" t="s">
        <v>632</v>
      </c>
    </row>
    <row r="38" spans="1:5" ht="25.5">
      <c r="A38" s="29" t="s">
        <v>42</v>
      </c>
      <c r="E38" s="30" t="s">
        <v>689</v>
      </c>
    </row>
    <row r="39" spans="1:5" ht="51">
      <c r="A39" t="s">
        <v>44</v>
      </c>
      <c r="E39" s="28" t="s">
        <v>351</v>
      </c>
    </row>
    <row r="40" spans="1:16" ht="12.75">
      <c r="A40" s="19" t="s">
        <v>35</v>
      </c>
      <c r="B40" s="23" t="s">
        <v>73</v>
      </c>
      <c r="C40" s="23" t="s">
        <v>564</v>
      </c>
      <c r="D40" s="19" t="s">
        <v>37</v>
      </c>
      <c r="E40" s="24" t="s">
        <v>565</v>
      </c>
      <c r="F40" s="25" t="s">
        <v>128</v>
      </c>
      <c r="G40" s="26">
        <v>2272.3</v>
      </c>
      <c r="H40" s="26">
        <v>0</v>
      </c>
      <c r="I40" s="26">
        <f>ROUND(ROUND(H40,2)*ROUND(G40,2),2)</f>
      </c>
      <c r="O40">
        <f>(I40*21)/100</f>
      </c>
      <c r="P40" t="s">
        <v>12</v>
      </c>
    </row>
    <row r="41" spans="1:5" ht="25.5">
      <c r="A41" s="27" t="s">
        <v>40</v>
      </c>
      <c r="E41" s="28" t="s">
        <v>634</v>
      </c>
    </row>
    <row r="42" spans="1:5" ht="25.5">
      <c r="A42" s="29" t="s">
        <v>42</v>
      </c>
      <c r="E42" s="30" t="s">
        <v>690</v>
      </c>
    </row>
    <row r="43" spans="1:5" ht="153">
      <c r="A43" t="s">
        <v>44</v>
      </c>
      <c r="E43" s="28" t="s">
        <v>384</v>
      </c>
    </row>
    <row r="44" spans="1:16" ht="12.75">
      <c r="A44" s="19" t="s">
        <v>35</v>
      </c>
      <c r="B44" s="23" t="s">
        <v>30</v>
      </c>
      <c r="C44" s="23" t="s">
        <v>636</v>
      </c>
      <c r="D44" s="19" t="s">
        <v>37</v>
      </c>
      <c r="E44" s="24" t="s">
        <v>637</v>
      </c>
      <c r="F44" s="25" t="s">
        <v>128</v>
      </c>
      <c r="G44" s="26">
        <v>385.21</v>
      </c>
      <c r="H44" s="26">
        <v>0</v>
      </c>
      <c r="I44" s="26">
        <f>ROUND(ROUND(H44,2)*ROUND(G44,2),2)</f>
      </c>
      <c r="O44">
        <f>(I44*21)/100</f>
      </c>
      <c r="P44" t="s">
        <v>12</v>
      </c>
    </row>
    <row r="45" spans="1:5" ht="25.5">
      <c r="A45" s="27" t="s">
        <v>40</v>
      </c>
      <c r="E45" s="28" t="s">
        <v>638</v>
      </c>
    </row>
    <row r="46" spans="1:5" ht="38.25">
      <c r="A46" s="29" t="s">
        <v>42</v>
      </c>
      <c r="E46" s="30" t="s">
        <v>691</v>
      </c>
    </row>
    <row r="47" spans="1:5" ht="153">
      <c r="A47" t="s">
        <v>44</v>
      </c>
      <c r="E47" s="28" t="s">
        <v>384</v>
      </c>
    </row>
    <row r="48" spans="1:16" ht="25.5">
      <c r="A48" s="19" t="s">
        <v>35</v>
      </c>
      <c r="B48" s="23" t="s">
        <v>32</v>
      </c>
      <c r="C48" s="23" t="s">
        <v>640</v>
      </c>
      <c r="D48" s="19" t="s">
        <v>37</v>
      </c>
      <c r="E48" s="24" t="s">
        <v>641</v>
      </c>
      <c r="F48" s="25" t="s">
        <v>128</v>
      </c>
      <c r="G48" s="26">
        <v>90.17</v>
      </c>
      <c r="H48" s="26">
        <v>0</v>
      </c>
      <c r="I48" s="26">
        <f>ROUND(ROUND(H48,2)*ROUND(G48,2),2)</f>
      </c>
      <c r="O48">
        <f>(I48*21)/100</f>
      </c>
      <c r="P48" t="s">
        <v>12</v>
      </c>
    </row>
    <row r="49" spans="1:5" ht="25.5">
      <c r="A49" s="27" t="s">
        <v>40</v>
      </c>
      <c r="E49" s="28" t="s">
        <v>642</v>
      </c>
    </row>
    <row r="50" spans="1:5" ht="38.25">
      <c r="A50" s="29" t="s">
        <v>42</v>
      </c>
      <c r="E50" s="30" t="s">
        <v>692</v>
      </c>
    </row>
    <row r="51" spans="1:5" ht="153">
      <c r="A51" t="s">
        <v>44</v>
      </c>
      <c r="E51" s="28" t="s">
        <v>384</v>
      </c>
    </row>
    <row r="52" spans="1:16" ht="25.5">
      <c r="A52" s="19" t="s">
        <v>35</v>
      </c>
      <c r="B52" s="23" t="s">
        <v>84</v>
      </c>
      <c r="C52" s="23" t="s">
        <v>644</v>
      </c>
      <c r="D52" s="19" t="s">
        <v>37</v>
      </c>
      <c r="E52" s="24" t="s">
        <v>645</v>
      </c>
      <c r="F52" s="25" t="s">
        <v>128</v>
      </c>
      <c r="G52" s="26">
        <v>71.93</v>
      </c>
      <c r="H52" s="26">
        <v>0</v>
      </c>
      <c r="I52" s="26">
        <f>ROUND(ROUND(H52,2)*ROUND(G52,2),2)</f>
      </c>
      <c r="O52">
        <f>(I52*21)/100</f>
      </c>
      <c r="P52" t="s">
        <v>12</v>
      </c>
    </row>
    <row r="53" spans="1:5" ht="25.5">
      <c r="A53" s="27" t="s">
        <v>40</v>
      </c>
      <c r="E53" s="28" t="s">
        <v>646</v>
      </c>
    </row>
    <row r="54" spans="1:5" ht="38.25">
      <c r="A54" s="29" t="s">
        <v>42</v>
      </c>
      <c r="E54" s="30" t="s">
        <v>693</v>
      </c>
    </row>
    <row r="55" spans="1:5" ht="153">
      <c r="A55" t="s">
        <v>44</v>
      </c>
      <c r="E55" s="28" t="s">
        <v>384</v>
      </c>
    </row>
    <row r="56" spans="1:18" ht="12.75" customHeight="1">
      <c r="A56" s="5" t="s">
        <v>33</v>
      </c>
      <c r="B56" s="5"/>
      <c r="C56" s="33" t="s">
        <v>30</v>
      </c>
      <c r="D56" s="5"/>
      <c r="E56" s="21" t="s">
        <v>236</v>
      </c>
      <c r="F56" s="5"/>
      <c r="G56" s="5"/>
      <c r="H56" s="5"/>
      <c r="I56" s="34">
        <f>0+Q56</f>
      </c>
      <c r="O56">
        <f>0+R56</f>
      </c>
      <c r="Q56">
        <f>0+I57+I61+I65+I69+I73+I77</f>
      </c>
      <c r="R56">
        <f>0+O57+O61+O65+O69+O73+O77</f>
      </c>
    </row>
    <row r="57" spans="1:16" ht="12.75">
      <c r="A57" s="19" t="s">
        <v>35</v>
      </c>
      <c r="B57" s="23" t="s">
        <v>88</v>
      </c>
      <c r="C57" s="23" t="s">
        <v>657</v>
      </c>
      <c r="D57" s="19" t="s">
        <v>37</v>
      </c>
      <c r="E57" s="24" t="s">
        <v>658</v>
      </c>
      <c r="F57" s="25" t="s">
        <v>192</v>
      </c>
      <c r="G57" s="26">
        <v>20.5</v>
      </c>
      <c r="H57" s="26">
        <v>0</v>
      </c>
      <c r="I57" s="26">
        <f>ROUND(ROUND(H57,2)*ROUND(G57,2),2)</f>
      </c>
      <c r="O57">
        <f>(I57*21)/100</f>
      </c>
      <c r="P57" t="s">
        <v>12</v>
      </c>
    </row>
    <row r="58" spans="1:5" ht="12.75">
      <c r="A58" s="27" t="s">
        <v>40</v>
      </c>
      <c r="E58" s="28" t="s">
        <v>659</v>
      </c>
    </row>
    <row r="59" spans="1:5" ht="38.25">
      <c r="A59" s="29" t="s">
        <v>42</v>
      </c>
      <c r="E59" s="30" t="s">
        <v>694</v>
      </c>
    </row>
    <row r="60" spans="1:5" ht="63.75">
      <c r="A60" t="s">
        <v>44</v>
      </c>
      <c r="E60" s="28" t="s">
        <v>661</v>
      </c>
    </row>
    <row r="61" spans="1:16" ht="25.5">
      <c r="A61" s="19" t="s">
        <v>35</v>
      </c>
      <c r="B61" s="23" t="s">
        <v>92</v>
      </c>
      <c r="C61" s="23" t="s">
        <v>662</v>
      </c>
      <c r="D61" s="19" t="s">
        <v>37</v>
      </c>
      <c r="E61" s="24" t="s">
        <v>663</v>
      </c>
      <c r="F61" s="25" t="s">
        <v>142</v>
      </c>
      <c r="G61" s="26">
        <v>4</v>
      </c>
      <c r="H61" s="26">
        <v>0</v>
      </c>
      <c r="I61" s="26">
        <f>ROUND(ROUND(H61,2)*ROUND(G61,2),2)</f>
      </c>
      <c r="O61">
        <f>(I61*21)/100</f>
      </c>
      <c r="P61" t="s">
        <v>12</v>
      </c>
    </row>
    <row r="62" spans="1:5" ht="12.75">
      <c r="A62" s="27" t="s">
        <v>40</v>
      </c>
      <c r="E62" s="28" t="s">
        <v>664</v>
      </c>
    </row>
    <row r="63" spans="1:5" ht="12.75">
      <c r="A63" s="29" t="s">
        <v>42</v>
      </c>
      <c r="E63" s="30" t="s">
        <v>665</v>
      </c>
    </row>
    <row r="64" spans="1:5" ht="25.5">
      <c r="A64" t="s">
        <v>44</v>
      </c>
      <c r="E64" s="28" t="s">
        <v>666</v>
      </c>
    </row>
    <row r="65" spans="1:16" ht="12.75">
      <c r="A65" s="19" t="s">
        <v>35</v>
      </c>
      <c r="B65" s="23" t="s">
        <v>97</v>
      </c>
      <c r="C65" s="23" t="s">
        <v>695</v>
      </c>
      <c r="D65" s="19" t="s">
        <v>37</v>
      </c>
      <c r="E65" s="24" t="s">
        <v>696</v>
      </c>
      <c r="F65" s="25" t="s">
        <v>39</v>
      </c>
      <c r="G65" s="26">
        <v>0.22</v>
      </c>
      <c r="H65" s="26">
        <v>0</v>
      </c>
      <c r="I65" s="26">
        <f>ROUND(ROUND(H65,2)*ROUND(G65,2),2)</f>
      </c>
      <c r="O65">
        <f>(I65*21)/100</f>
      </c>
      <c r="P65" t="s">
        <v>12</v>
      </c>
    </row>
    <row r="66" spans="1:5" ht="25.5">
      <c r="A66" s="27" t="s">
        <v>40</v>
      </c>
      <c r="E66" s="28" t="s">
        <v>697</v>
      </c>
    </row>
    <row r="67" spans="1:5" ht="12.75">
      <c r="A67" s="29" t="s">
        <v>42</v>
      </c>
      <c r="E67" s="30" t="s">
        <v>698</v>
      </c>
    </row>
    <row r="68" spans="1:5" ht="51">
      <c r="A68" t="s">
        <v>44</v>
      </c>
      <c r="E68" s="28" t="s">
        <v>699</v>
      </c>
    </row>
    <row r="69" spans="1:16" ht="12.75">
      <c r="A69" s="19" t="s">
        <v>35</v>
      </c>
      <c r="B69" s="23" t="s">
        <v>101</v>
      </c>
      <c r="C69" s="23" t="s">
        <v>667</v>
      </c>
      <c r="D69" s="19" t="s">
        <v>37</v>
      </c>
      <c r="E69" s="24" t="s">
        <v>668</v>
      </c>
      <c r="F69" s="25" t="s">
        <v>192</v>
      </c>
      <c r="G69" s="26">
        <v>1510.53</v>
      </c>
      <c r="H69" s="26">
        <v>0</v>
      </c>
      <c r="I69" s="26">
        <f>ROUND(ROUND(H69,2)*ROUND(G69,2),2)</f>
      </c>
      <c r="O69">
        <f>(I69*21)/100</f>
      </c>
      <c r="P69" t="s">
        <v>12</v>
      </c>
    </row>
    <row r="70" spans="1:5" ht="12.75">
      <c r="A70" s="27" t="s">
        <v>40</v>
      </c>
      <c r="E70" s="28" t="s">
        <v>669</v>
      </c>
    </row>
    <row r="71" spans="1:5" ht="38.25">
      <c r="A71" s="29" t="s">
        <v>42</v>
      </c>
      <c r="E71" s="30" t="s">
        <v>700</v>
      </c>
    </row>
    <row r="72" spans="1:5" ht="51">
      <c r="A72" t="s">
        <v>44</v>
      </c>
      <c r="E72" s="28" t="s">
        <v>439</v>
      </c>
    </row>
    <row r="73" spans="1:16" ht="12.75">
      <c r="A73" s="19" t="s">
        <v>35</v>
      </c>
      <c r="B73" s="23" t="s">
        <v>106</v>
      </c>
      <c r="C73" s="23" t="s">
        <v>671</v>
      </c>
      <c r="D73" s="19" t="s">
        <v>37</v>
      </c>
      <c r="E73" s="24" t="s">
        <v>672</v>
      </c>
      <c r="F73" s="25" t="s">
        <v>142</v>
      </c>
      <c r="G73" s="26">
        <v>16</v>
      </c>
      <c r="H73" s="26">
        <v>0</v>
      </c>
      <c r="I73" s="26">
        <f>ROUND(ROUND(H73,2)*ROUND(G73,2),2)</f>
      </c>
      <c r="O73">
        <f>(I73*21)/100</f>
      </c>
      <c r="P73" t="s">
        <v>12</v>
      </c>
    </row>
    <row r="74" spans="1:5" ht="12.75">
      <c r="A74" s="27" t="s">
        <v>40</v>
      </c>
      <c r="E74" s="28" t="s">
        <v>673</v>
      </c>
    </row>
    <row r="75" spans="1:5" ht="12.75">
      <c r="A75" s="29" t="s">
        <v>42</v>
      </c>
      <c r="E75" s="30" t="s">
        <v>701</v>
      </c>
    </row>
    <row r="76" spans="1:5" ht="89.25">
      <c r="A76" t="s">
        <v>44</v>
      </c>
      <c r="E76" s="28" t="s">
        <v>675</v>
      </c>
    </row>
    <row r="77" spans="1:16" ht="12.75">
      <c r="A77" s="19" t="s">
        <v>35</v>
      </c>
      <c r="B77" s="23" t="s">
        <v>112</v>
      </c>
      <c r="C77" s="23" t="s">
        <v>676</v>
      </c>
      <c r="D77" s="19" t="s">
        <v>37</v>
      </c>
      <c r="E77" s="24" t="s">
        <v>677</v>
      </c>
      <c r="F77" s="25" t="s">
        <v>142</v>
      </c>
      <c r="G77" s="26">
        <v>3</v>
      </c>
      <c r="H77" s="26">
        <v>0</v>
      </c>
      <c r="I77" s="26">
        <f>ROUND(ROUND(H77,2)*ROUND(G77,2),2)</f>
      </c>
      <c r="O77">
        <f>(I77*21)/100</f>
      </c>
      <c r="P77" t="s">
        <v>12</v>
      </c>
    </row>
    <row r="78" spans="1:5" ht="293.25">
      <c r="A78" s="27" t="s">
        <v>40</v>
      </c>
      <c r="E78" s="28" t="s">
        <v>678</v>
      </c>
    </row>
    <row r="79" spans="1:5" ht="255">
      <c r="A79" s="29" t="s">
        <v>42</v>
      </c>
      <c r="E79" s="30" t="s">
        <v>702</v>
      </c>
    </row>
    <row r="80" spans="1:5" ht="89.25">
      <c r="A80" t="s">
        <v>44</v>
      </c>
      <c r="E80" s="28" t="s">
        <v>675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