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/>
  <bookViews>
    <workbookView xWindow="36616" yWindow="65416" windowWidth="29040" windowHeight="15840" activeTab="0"/>
  </bookViews>
  <sheets>
    <sheet name="Rekapitulace" sheetId="15" r:id="rId1"/>
    <sheet name="SO 000" sheetId="1" r:id="rId2"/>
    <sheet name="SO 101" sheetId="2" r:id="rId3"/>
    <sheet name="SO 101.1" sheetId="3" r:id="rId4"/>
    <sheet name="SO 101.2" sheetId="4" r:id="rId5"/>
    <sheet name="SO 101.3" sheetId="5" r:id="rId6"/>
    <sheet name="SO 101.4" sheetId="6" r:id="rId7"/>
    <sheet name="SO 101.5" sheetId="7" r:id="rId8"/>
    <sheet name="SO 101.6" sheetId="8" r:id="rId9"/>
    <sheet name="SO 101.7" sheetId="9" r:id="rId10"/>
    <sheet name="SO 120" sheetId="10" r:id="rId11"/>
    <sheet name="SO 190" sheetId="11" r:id="rId12"/>
    <sheet name="SO 191" sheetId="12" r:id="rId13"/>
    <sheet name="SO 192" sheetId="13" r:id="rId14"/>
    <sheet name="SO 301" sheetId="14" r:id="rId15"/>
  </sheets>
  <definedNames/>
  <calcPr calcId="191029"/>
  <extLst/>
</workbook>
</file>

<file path=xl/sharedStrings.xml><?xml version="1.0" encoding="utf-8"?>
<sst xmlns="http://schemas.openxmlformats.org/spreadsheetml/2006/main" count="3324" uniqueCount="666">
  <si>
    <t>ASPE10</t>
  </si>
  <si>
    <t>S</t>
  </si>
  <si>
    <t>Firma: M-PROJEKCE s.r.o.</t>
  </si>
  <si>
    <t>Soupis prací objektu</t>
  </si>
  <si>
    <t xml:space="preserve">Stavba: </t>
  </si>
  <si>
    <t>18-021-02</t>
  </si>
  <si>
    <t>III/10140 Cvrčovice, rekonstrukce silnice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</si>
  <si>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</si>
  <si>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</si>
  <si>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</si>
  <si>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</si>
  <si>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</si>
  <si>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</si>
  <si>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</si>
  <si>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</si>
  <si>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</si>
  <si>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</si>
  <si>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</si>
  <si>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</si>
  <si>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</si>
  <si>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</si>
  <si>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</si>
  <si>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</si>
  <si>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</si>
  <si>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</si>
  <si>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</si>
  <si>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</si>
  <si>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</si>
  <si>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</si>
  <si>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</si>
  <si>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</si>
  <si>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</si>
  <si>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</si>
  <si>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</si>
  <si>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</si>
  <si>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</si>
  <si>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</si>
  <si>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</si>
  <si>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</si>
  <si>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</si>
  <si>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</si>
  <si>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Ochrana neověřených inženýrských sítí, doplnění chrániček, obetonování apod.</t>
  </si>
  <si>
    <t>VV</t>
  </si>
  <si>
    <t>1=1,000 [A]</t>
  </si>
  <si>
    <t>TS</t>
  </si>
  <si>
    <t>zahrnuje veškeré náklady spojené s objednatelem požadovanými zařízeními</t>
  </si>
  <si>
    <t>02742</t>
  </si>
  <si>
    <t>PROVIZORNÍ LÁVKY</t>
  </si>
  <si>
    <t>lávky pro pěší nad rýhami, vč. dodávky, montáže, přemístění po stavbě a údržby.  
Položka zahrnuje pronájem lávek po celou dobu stavby. Počet lávek dle  
technologického postupu zhotovitele.</t>
  </si>
  <si>
    <t>02811</t>
  </si>
  <si>
    <t>PRŮZKUMNÉ PRÁCE GEOTECHNICKÉ NA POVRCHU</t>
  </si>
  <si>
    <t>Práce geotechnika v průběhu stavby (posouzení svahů, podloží atd...)</t>
  </si>
  <si>
    <t>zahrnuje veškeré náklady spojené s objednatelem požadovanými pracemi</t>
  </si>
  <si>
    <t>02821</t>
  </si>
  <si>
    <t>a</t>
  </si>
  <si>
    <t>PRŮZKUMNÉ PRÁCE ARCHEOLOGICKÉ NA POVRCHU</t>
  </si>
  <si>
    <t>KČ</t>
  </si>
  <si>
    <t>Archeologický dohled (provizorní cena 25 000,- Kč bez DPH - položka bude  
fakturována dle skutečnosti na základě Zhotovitelem předložených faktur  
vystavených oprávněnou institucí provádějící archeologický dohled). Zadavatel  
upozorňuje, že položku archeologický dohled uvedenou v soupisu prací, musí účastník  
ocenit provizorní cenou, která je uvedena pod položkou v soupisu prací. V případě, že  
účastník ocení položku (archeologický dohled) jinou, než uvedenou provizorní cenou,  
zadavatel vyloučí účastníka ze zadávacího řízení.  
(v rámci položky je Zhotovitel stavby povinen respektovat zákon č. 20/1987 Sb., o  
státní památkové péči a provést oznámení o zahájení výkopových prací a to v  
dostatečném předstihu před prováděním zemních prací. Dále je Zhotovitel povinen  
strpět na staveništi archeologický dohled v průběhu provádění stavebních prací.  
Oznámení musí být adresováno na příslušnou instituci oprávněnou k provádění  
archeologického dohledu a výzkumu, se kterou bude formou smlouvy o  
archeologickém dohledu zajištěn archeologický dohled. Dojde-li při provádění zemních  
prací k archeologickým nálezům, je Zhotovitel povinen veškeré stavební práce  
okamžitě zastavit a tyto skutečnosti neprodleně oznámit TDI, zástupci investora a  
příslušnému archeologickému pracovišti provádějící archeologický dohled. Činnost za  
archeologický dohled bude fakturována dle skutečnosti na základě Zhotovitelem  
předložených faktur od oprávněné instituce provádějící archeologický dohled.)</t>
  </si>
  <si>
    <t>25000=25 000,000 [A]</t>
  </si>
  <si>
    <t>b</t>
  </si>
  <si>
    <t>Záchranný archeologický průzkum (provizorní cena 25 000,- Kč bez DPH - položka  
bude fakturována dle skutečnosti na základě Zhotovitelem předložených faktur  
vystavených oprávněnou institucí provádějící archeologický průzkum). Zadavatel  
upozorňuje, že položku záchranný archeologický průzkum uvedenou v soupisu prací,  
musí účastník ocenit provizorní cenou, která je uvedena pod položkou v soupisu prací.  
V případě, že účastník ocení položku (záchranný archeologický průzkum) jinou, než  
uvedenou provizorní cenou, zadavatel vyloučí účastníka ze zadávacího řízení.  
(položka bude použita na přímý příkaz TDI a investora v případě, že při provádění  
zemních prací a při provádění archeologického dohledu dojde k archeologickým  
nálezům. V rámci položky bude uzavřena smlouva o provedení archeologického  
průzkumu s příslušnou instituci oprávněnou k provádění archeologického průzkumu.  
Dále je Zhotovitel povinen strpět na staveništi archeologický průzkum v průběhu  
provádění stavebních prací. Činnost za archeologický průzkum bude fakturována dle  
skutečnosti na základě Zhotovitelem předložených faktur od oprávněné instituce  
provádějící archeologický průzkum.)</t>
  </si>
  <si>
    <t>02910</t>
  </si>
  <si>
    <t>OSTATNÍ POŽADAVKY - ZEMĚMĚŘIČSKÁ MĚŘENÍ</t>
  </si>
  <si>
    <t>Geodetická činnost v průběhu provádění stavebních prací (geodet zhotovitele stavby)  
včetně vytyčení stavby, obvodu staveniště a skutečného zjištění průběhu inženýrských  
sítí. Součástí je vybudování potřebné vytyčovací sítě.</t>
  </si>
  <si>
    <t>zahrnuje veškeré náklady spojené s objednatelem požadovanými pracemi,   
- pro stanovení orientační investorské ceny určete jednotkovou cenu jako 1% odhadované ceny stavby</t>
  </si>
  <si>
    <t>7</t>
  </si>
  <si>
    <t>02943</t>
  </si>
  <si>
    <t>OSTATNÍ POŽADAVKY - VYPRACOVÁNÍ RDS</t>
  </si>
  <si>
    <t>Realizační dokumentace stavby (dále jen „RDS“) dle kap. 11 Směrnice pro  
dokumentaci staveb pozemních komunikací (SDS PK) (2/2007), vč. dodatku č. 1  
(12/2009) – Prováděcí dokumentace zhotovovacích prací dle čl. 11.4.2.1 SDS PK v  
rozsahu dle kap. 6 Technických kvalitativních podmínek pro dokumentaci staveb  
pozemních komunikací (TKP-D) (8/2006), příloha č. 5. Součástí je předání  
dokumentace v tištěné podobě (4 paré) a předání 1 x v elektronické podobě (rozsah a  
uspořádání odpovídající podobě tištěné) v uzavřeném (PDF) a otevřeném formátu  
(DWG, XLS, DOC, apod.).</t>
  </si>
  <si>
    <t>8</t>
  </si>
  <si>
    <t>02944</t>
  </si>
  <si>
    <t>OSTAT POŽADAVKY - DOKUMENTACE SKUTEČ PROVEDENÍ V DIGIT FORMĚ</t>
  </si>
  <si>
    <t>Dokumentace skutečného provedení stavby ve smyslu § 125 odst. 6 stavebního  
zákona, dle kap. 12 Směrnice pro dokumentaci staveb pozemních komunikací (SDS  
PK) (2/2007), vč. dodatku č. 1 (12/2009) v rozsahu dle kap. 6 Technických  
kvalitativních podmínek pro dokumentaci staveb pozemních komunikací (TKP-D)  
(8/2006), příloha č. 6. Součástí je předání dokumentace v tištěné podobě (3 paré) a  
předání 1 x v digitální podobě (rozsah a uspořádání odpovídající podobě tištěné) v  
uzavřeném (PDF) a otevřeném formátu (DWG, XLS, DOC, apod.).</t>
  </si>
  <si>
    <t>02945</t>
  </si>
  <si>
    <t>OSTAT POŽADAVKY - GEOMETRICKÝ PLÁN</t>
  </si>
  <si>
    <t>Geodetické zaměření zkutečného provedení stavby vložené na podkladu katastrální  
mapy, v případě zásahu do cizích pozemků Geometrický plán potvrzený katastrálním  
úřadem. (Zajištění geometrických plánů skutečného provedení objektů a inženýrských  
sítí a geometrických plánů věcných břemen v požadovaném formátu s hranicemi  
pozemků jako podklad pro vklad do katastrální mapy pro evidenci změn na  
katastrálním úřadu. Tato dokumentace bude potvrzena příslušným katastrálním  
úřadem a předána v 6 ti vyhotovení v termínu dle potřeb investora).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</si>
  <si>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</si>
  <si>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02950</t>
  </si>
  <si>
    <t>OSTATNÍ POŽADAVKY - POSUDKY, KONTROLY, REVIZNÍ ZPRÁVY</t>
  </si>
  <si>
    <t>Monitoring dotčených objektů před a po stavbě.</t>
  </si>
  <si>
    <t>11</t>
  </si>
  <si>
    <t>03100</t>
  </si>
  <si>
    <t>ZAŘÍZENÍ STAVENIŠTĚ - ZŘÍZENÍ, PROVOZ, DEMONTÁŽ</t>
  </si>
  <si>
    <t>Kompletní zařízení staveniště pro celou stavbu včetně zajištění potřebných  
povolení a rozhodnutí. Položka zahrnuje náklady spojené se staveništními  
komunikacemi, oplocením staveniště, vstupem a vjezdem na staveniště, staveništní  
přípojky vody, kanalizace, elektrické energie, zajištění dodávky elektrické energie,  
rozvody médií po stavbě včetně vyvolaných přeložek sítí a s tím spojených nákladů  
s odstávkou a zabezpečení stávajících IS proti poškození, kancelářské plochy pro  
potřeby zhotovitele a zástupce investora, sociální zařízení, zajištění skladovacích  
ploch a prostor pro potřeby stavby.  
Komplexní ostrahu a zabezpečení staveniště. Monitoring vlivu stavby na okolní  
prostředí (hluk, prašnost, doprava). Poplatky a náklady spojené se záborem  
veřejného prostranství a s tím související dopravní značení a zabezpečení  
pracoviště.Poplatky a náklady za spotřebované energie, plyn a vodu atd. v době  
výstavby až do předání díla. Zajištění údržby veřejných komunikací a komunikací  
pro pěší v průběhu celé stavby, včetně případné zimní údržby.</t>
  </si>
  <si>
    <t>zahrnuje objednatelem povolené náklady na pořízení (event. pronájem), provozování, udržování a likvidaci zhotovitelova zařízení</t>
  </si>
  <si>
    <t>SO 101</t>
  </si>
  <si>
    <t>Rekonstrukce silnice III/10140</t>
  </si>
  <si>
    <t>014101</t>
  </si>
  <si>
    <t>POPLATKY ZA SKLÁDKU</t>
  </si>
  <si>
    <t>T</t>
  </si>
  <si>
    <t>zemina, předpoklad 1800 kg/m3  
k fakturaci budou doloženy vážní lístky ze skládky a doklad o úhradě poplatku za  
skládku</t>
  </si>
  <si>
    <t>pol. č. 12933: (2917m*0,5m3/m)*1,8t/m3=2 625,300 [A] 
pol. č. 12920: 188,4m3*1,8t/m3=339,120 [B] 
Celkem: A+B=2 964,420 [C]</t>
  </si>
  <si>
    <t>zahrnuje veškeré poplatky provozovateli skládky související s uložením odpadu na skládce.</t>
  </si>
  <si>
    <t>materiál s asf. pojivem, předpoklad 2200 kg/m3, materiál z podkladních vrstev nestmelených,  
k fakturaci budou doloženy vážní lístky ze skládky a doklad o úhradě poplatku za  
skládku</t>
  </si>
  <si>
    <t>pol. č. 11333: 2117m3*2,2t/m3=4 657,400 [A] 
pol. č. 11332: 3380,4m3*2,2t/m3=7 436,880 [B] 
Celkem: A+B=12 094,280 [C]</t>
  </si>
  <si>
    <t>Zemní práce</t>
  </si>
  <si>
    <t>11332</t>
  </si>
  <si>
    <t>ODSTRANĚNÍ PODKLADŮ ZPEVNĚNÝCH PLOCH Z KAMENIVA NESTMELENÉHO</t>
  </si>
  <si>
    <t>M3</t>
  </si>
  <si>
    <t>v místě plné konstrukce, v tl. 200mm, včetně odvozu bez ohledu na vzdálenost (skládka zvolena zhotovitelem) a uložení na  
skládku, poplatek za skládku vykázán v pol. č. 014101.b, zhotovitel zváží možnost zpětného využití materiálu při stavbě</t>
  </si>
  <si>
    <t>plná kce: 16290m2*0,200m=3 258,000 [A] 
sjezdy: 816m2*0,15m=122,400 [B] 
Celkem: A+B=3 380,400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</si>
  <si>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</si>
  <si>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</t>
  </si>
  <si>
    <t>ODSTRANĚNÍ PODKLADU ZPEVNĚNÝCH PLOCH S ASFALT POJIVEM</t>
  </si>
  <si>
    <t>v místě plné konstrukce, v tl. 130 mm včetně odvozu bez ohledu na vzdálenost (skládka zvolena zhotovitelem) a uložení na  
skládku, poplatek za skládku vykázán v pol. č. 014101.b  
zhotovitel zváží možnost zpětného využití materiálu při stavbě</t>
  </si>
  <si>
    <t>plná kce: 16290m2*0,13m=2 117,700 [B]</t>
  </si>
  <si>
    <t>11372</t>
  </si>
  <si>
    <t>FRÉZOVÁNÍ ZPEVNĚNÝCH PLOCH ASFALTOVÝCH</t>
  </si>
  <si>
    <t>odkup vyfrézovaného materiálu zhotovitelem, zhotovitel zváží možnost zpětného  
využití materiálu při stavbě.</t>
  </si>
  <si>
    <t>fréza: 3905m2*0,05m=195,250 [A] 
plná kce: 16290m2*0,12m=1 954,800 [B] 
Celkem: A+B=2 150,050 [C]</t>
  </si>
  <si>
    <t>113764</t>
  </si>
  <si>
    <t>FRÉZOVÁNÍ DRÁŽKY PRŮŘEZU DO 400MM2 V ASFALTOVÉ VOZOVCE</t>
  </si>
  <si>
    <t>M</t>
  </si>
  <si>
    <t>komůrka pro těsnění pracovních spar, podél obrubníků, napojení starý/nový povrch, včetně likvidace vzniklého materiálu</t>
  </si>
  <si>
    <t>240m+1520m=1 760,000 [A]</t>
  </si>
  <si>
    <t>Položka zahrnuje veškerou manipulaci s vybouranou sutí a s vybouranými hmotami vč. uložení na skládku.</t>
  </si>
  <si>
    <t>12110</t>
  </si>
  <si>
    <t>SEJMUTÍ ORNICE NEBO LESNÍ PŮDY</t>
  </si>
  <si>
    <t>v tl. 0,15m včetně odvozu bez ohledu na vzdálenost (skládka zvolena zhotovitelem), vč. uložení,  
Plocha odečtena digitálně ze situace.</t>
  </si>
  <si>
    <t>(500m2+8100m2+4160m2)*0,15m=1 914,000 [A]</t>
  </si>
  <si>
    <t>položka zahrnuje sejmutí ornice bez ohledu na tloušťku vrstvy a její vodorovnou dopravu  
nezahrnuje uložení na trvalou skládku</t>
  </si>
  <si>
    <t>12920</t>
  </si>
  <si>
    <t>ČIŠTĚNÍ KRAJNIC OD NÁNOSU</t>
  </si>
  <si>
    <t>Odstranění stávajících krajnic v tl. 0,10m. včetně odvozu bez ohledu na vzdálenost (skládka zvolena zhotovitelem),  vč. uložení na skládku, poplatek za skládku vykázán v pol. č. 014101.a</t>
  </si>
  <si>
    <t>3768m*0,5m*0,1m=188,400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</si>
  <si>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</si>
  <si>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12933</t>
  </si>
  <si>
    <t>ČIŠTĚNÍ PŘÍKOPŮ OD NÁNOSU PŘES 0,50M3/M</t>
  </si>
  <si>
    <t>Odstranění stávajícího materiálu v místě příkopu, reprofilace příkopů.  
včetně odvozu bez ohledu na vzdálenost (skládka zvolena zhotovitelem), vč. uložení na skládku, poplatek za skládku vykázán v pol. č. 014101.a</t>
  </si>
  <si>
    <t>2917m=2 917,000 [A]</t>
  </si>
  <si>
    <t>18110</t>
  </si>
  <si>
    <t>ÚPRAVA PLÁNĚ SE ZHUTNĚNÍM V HORNINĚ TŘ. I</t>
  </si>
  <si>
    <t>M2</t>
  </si>
  <si>
    <t>20362,5m2+816m2=21 178,500 [A]</t>
  </si>
  <si>
    <t>položka zahrnuje úpravu pláně včetně vyrovnání výškových rozdílů. Míru zhutnění určuje projekt.</t>
  </si>
  <si>
    <t>18220</t>
  </si>
  <si>
    <t>ROZPROSTŘENÍ ORNICE VE SVAHU</t>
  </si>
  <si>
    <t>tl. 0,15 m, včetně opatření humózního materiálu</t>
  </si>
  <si>
    <t>(8100m2+4160m2)*0,15m=1 839,000 [A]</t>
  </si>
  <si>
    <t>položka zahrnuje:  
nutné přemístění ornice z dočasných skládek vzdálených do 50m  
rozprostření ornice v předepsané tloušťce ve svahu přes 1:5</t>
  </si>
  <si>
    <t>12</t>
  </si>
  <si>
    <t>18230</t>
  </si>
  <si>
    <t>ROZPROSTŘENÍ ORNICE V ROVINĚ</t>
  </si>
  <si>
    <t>500m2*0,15m=75,000 [A]</t>
  </si>
  <si>
    <t>položka zahrnuje:  
nutné přemístění ornice z dočasných skládek vzdálených do 50m  
rozprostření ornice v předepsané tloušťce v rovině a ve svahu do 1:5</t>
  </si>
  <si>
    <t>13</t>
  </si>
  <si>
    <t>18242</t>
  </si>
  <si>
    <t>ZALOŽENÍ TRÁVNÍKU HYDROOSEVEM NA ORNICI</t>
  </si>
  <si>
    <t>obnova zatravnění</t>
  </si>
  <si>
    <t>500m2+8100m2+4160m2=12 760,000 [A]</t>
  </si>
  <si>
    <t>Zahrnuje dodání předepsané travní směsi, hydroosev na ornici, zalévání, první pokosení, to vše bez ohledu na sklon terénu</t>
  </si>
  <si>
    <t>14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</si>
  <si>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</si>
  <si>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</si>
  <si>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</si>
  <si>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15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</si>
  <si>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</si>
  <si>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</si>
  <si>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</si>
  <si>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16</t>
  </si>
  <si>
    <t>18710</t>
  </si>
  <si>
    <t>OŠETŘENÍ ORNICE NA SKLÁDCE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</si>
  <si>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</si>
  <si>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</si>
  <si>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17</t>
  </si>
  <si>
    <t>21197</t>
  </si>
  <si>
    <t>OPLÁŠTĚNÍ ODVODŇOVACÍCH ŽEBER Z GEOTEXTILIE</t>
  </si>
  <si>
    <t>opláštění trativodů, separační geotextilie (mech. odolnost proti protlačení min. 3kN), položka bude čerpána dle skutečnosti a se souhlasem TDI a investora</t>
  </si>
  <si>
    <t>850m*2,2m=1 870,000 [A]</t>
  </si>
  <si>
    <t>položka zahrnuje dodávku předepsané geotextilie, mimostaveništní a vnitrostaveništní dopravu a její uložení včetně potřebných přesahů (nezapočítávají se do výměry)</t>
  </si>
  <si>
    <t>18</t>
  </si>
  <si>
    <t>21263</t>
  </si>
  <si>
    <t>TRATIVODY KOMPLET Z TRUB Z PLAST HMOT DN DO 150MM</t>
  </si>
  <si>
    <t>drenážní trubka DN 150 SN8, perforace 270°, včetně ŠD lože tl. 100mm a výplně  
trativodu z kameniva 8/16  
včetně výkopu pro trativod, včetně odvozu, uložení na skládku a poplatku za skládku  
včetně napojení do vpustí, šachet a pod.</t>
  </si>
  <si>
    <t>850m=850,000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</si>
  <si>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</si>
  <si>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</si>
  <si>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19</t>
  </si>
  <si>
    <t>451314</t>
  </si>
  <si>
    <t>PODKLADNÍ A VÝPLŇOVÉ VRSTVY Z PROSTÉHO BETONU C25/30</t>
  </si>
  <si>
    <t>obnova zpevněných ploch z betonu tl. 0,10 m</t>
  </si>
  <si>
    <t>25m2*0,1m=2,500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</si>
  <si>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</si>
  <si>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20</t>
  </si>
  <si>
    <t>45152</t>
  </si>
  <si>
    <t>PODKLADNÍ A VÝPLŇOVÉ VRSTVY Z KAMENIVA DRCENÉHO</t>
  </si>
  <si>
    <t>Podkladní vrstva z ŠD pod betonové lože příkopových žlabů a vegetačních tvárnic (drobná drť fr. 4-8).</t>
  </si>
  <si>
    <t>vegetačky: 315m2*0,04m=12,600 [A] 
žlabovky: 1021m*0,6m*0,1m=61,260 [B] 
Celkem: A+B=73,860 [C]</t>
  </si>
  <si>
    <t>položka zahrnuje dodávku předepsaného kameniva, mimostaveništní a vnitrostaveništní dopravu a jeho uložení  
není-li v zadávací dokumentaci uvedeno jinak, jedná se o nakupovaný materiál</t>
  </si>
  <si>
    <t>21</t>
  </si>
  <si>
    <t>466921</t>
  </si>
  <si>
    <t>DLAŽBY VEGETAČNÍ Z BETONOVÝCH DLAŽDIC NA SUCHO</t>
  </si>
  <si>
    <t>315m2=315,000 [A]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</si>
  <si>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</si>
  <si>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Komunikace</t>
  </si>
  <si>
    <t>22</t>
  </si>
  <si>
    <t>56333</t>
  </si>
  <si>
    <t>VOZOVKOVÉ VRSTVY ZE ŠTĚRKODRTI TL. DO 150MM</t>
  </si>
  <si>
    <t>ŠDa 0/63 tl. min. 150mm v místě plné konstrukce</t>
  </si>
  <si>
    <t>16290m2*1,25koef.rozš.=20 362,500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</si>
  <si>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</si>
  <si>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</t>
  </si>
  <si>
    <t>ŠDa 0/32 tl. min. 150mm v místě plné konstrukce</t>
  </si>
  <si>
    <t>16290m2*1,1koef.rozš.=17 919,000 [A] 
sjezdy: 816m2=816,000 [B] 
Celkem: A+B=18 735,000 [C]</t>
  </si>
  <si>
    <t>24</t>
  </si>
  <si>
    <t>56363</t>
  </si>
  <si>
    <t>VOZOVKOVÉ VRSTVY Z RECYKLOVANÉHO MATERIÁLU TL DO 150MM</t>
  </si>
  <si>
    <t>R-mat tl. 150mm v místě sjezdů</t>
  </si>
  <si>
    <t>816m2=816,000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</si>
  <si>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</si>
  <si>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25</t>
  </si>
  <si>
    <t>567564</t>
  </si>
  <si>
    <t>VRST PRO OBNOVU A OPR RECYK ZA STUD CEM A ASF EM TL DO 300MM</t>
  </si>
  <si>
    <t>RS 0-63 CA v tl. max 0,30 m, položka bude čerpána dle skutečnosti a se souhlasem TDI a investora</t>
  </si>
  <si>
    <t>1200m2*1,1koef.rozš.=1 320,000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</si>
  <si>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</si>
  <si>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26</t>
  </si>
  <si>
    <t>56963</t>
  </si>
  <si>
    <t>ZPEVNĚNÍ KRAJNIC Z RECYKLOVANÉHO MATERIÁLU TL DO 150MM</t>
  </si>
  <si>
    <t>zpevnění krajnic z asfaltového recyklátu (R-mat) tl. 150mm, včetně opatření asfaltového recyklátu, plocha odečtena digitálně ze situace</t>
  </si>
  <si>
    <t>3307m2=3 307,000 [A]</t>
  </si>
  <si>
    <t>27</t>
  </si>
  <si>
    <t>572123</t>
  </si>
  <si>
    <t>INFILTRAČNÍ POSTŘIK Z EMULZE DO 1,0KG/M2</t>
  </si>
  <si>
    <t>PI-C 0,80 kg/m2 (zbytkového pojiva) v místě plné konstrukce</t>
  </si>
  <si>
    <t>17104,500m2=17 104,500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</si>
  <si>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</si>
  <si>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28</t>
  </si>
  <si>
    <t>572213</t>
  </si>
  <si>
    <t>SPOJOVACÍ POSTŘIK Z EMULZE DO 0,5KG/M2</t>
  </si>
  <si>
    <t>PS-C 0,35 kg/m2 (zbytkového pojiva)</t>
  </si>
  <si>
    <t>fréza:  4022,15m2+3905m2=7 927,150 [A] 
plná kce:  16290m2+16697,250m2=32 987,250 [B] 
Celkem: A+B=40 914,400 [C]</t>
  </si>
  <si>
    <t>29</t>
  </si>
  <si>
    <t>574A33</t>
  </si>
  <si>
    <t>ASFALTOVÝ BETON PRO OBRUSNÉ VRSTVY ACO 11 TL. 40MM</t>
  </si>
  <si>
    <t>ACO 11 v tl. 40 mm v místě plné konstrukce</t>
  </si>
  <si>
    <t>16290m2=16 290,000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</si>
  <si>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</si>
  <si>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30</t>
  </si>
  <si>
    <t>574A43</t>
  </si>
  <si>
    <t>ASFALTOVÝ BETON PRO OBRUSNÉ VRSTVY ACO 11 TL. 50MM</t>
  </si>
  <si>
    <t>ACO 11 v tl. 50 mm v místě frézované vozovky</t>
  </si>
  <si>
    <t>3905m2=3 905,000 [A]</t>
  </si>
  <si>
    <t>31</t>
  </si>
  <si>
    <t>574C45</t>
  </si>
  <si>
    <t>ASFALTOVÝ BETON PRO LOŽNÍ VRSTVY ACL 16 TL. 50MM</t>
  </si>
  <si>
    <t>ACL 16 v tl. 50 mm v místě frézované vozovky</t>
  </si>
  <si>
    <t>3905m2*1,03koef.rozš.=4 022,150 [A]</t>
  </si>
  <si>
    <t>32</t>
  </si>
  <si>
    <t>574C56</t>
  </si>
  <si>
    <t>ASFALTOVÝ BETON PRO LOŽNÍ VRSTVY ACL 16+, 16S TL. 60MM</t>
  </si>
  <si>
    <t>ACL 16+ v tl. 60 mm v místě plné konstrukce</t>
  </si>
  <si>
    <t>16290m2*1,025koef.rozš.=16 697,250 [A]</t>
  </si>
  <si>
    <t>33</t>
  </si>
  <si>
    <t>574E46</t>
  </si>
  <si>
    <t>ASFALTOVÝ BETON PRO PODKLADNÍ VRSTVY ACP 16+, 16S TL. 50MM</t>
  </si>
  <si>
    <t>ACP 16+ v tl. 50 mm v místě plné konstrukce</t>
  </si>
  <si>
    <t>16290m2*1,05koef.rozš.=17 104,500 [A]</t>
  </si>
  <si>
    <t>34</t>
  </si>
  <si>
    <t>58212</t>
  </si>
  <si>
    <t>DLÁŽDĚNÉ KRYTY Z VELKÝCH KOSTEK DO LOŽE Z MC</t>
  </si>
  <si>
    <t>žulová dlažba - velká kostka, tl. 160 mm do lože MC25 tl. 40 mm, vyspárováno cem  
maltou MC25 XF4 s min. hloubkou spáry 100 mm</t>
  </si>
  <si>
    <t>42m2=42,000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</si>
  <si>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</si>
  <si>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Potrubí</t>
  </si>
  <si>
    <t>35</t>
  </si>
  <si>
    <t>89722</t>
  </si>
  <si>
    <t>VPUSŤ KANALIZAČNÍ HORSKÁ KOMPLETNÍ Z BETON DÍLCŮ</t>
  </si>
  <si>
    <t>KUS</t>
  </si>
  <si>
    <t>Prefabrikovaná horská vpusť 1 500 x 900 mm</t>
  </si>
  <si>
    <t>4=4,000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</si>
  <si>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</si>
  <si>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36</t>
  </si>
  <si>
    <t>897624</t>
  </si>
  <si>
    <t>VPUSŤ ŠTĚRBINOVÝCH ŽLABŮ Z BETON DÍLCŮ SV. ŠÍŘKY DO 250MM</t>
  </si>
  <si>
    <t>Dílce uliční vpusti štěrbonového žlabu vč. kalového koše.</t>
  </si>
  <si>
    <t>položka zahrnuje dodávku a osazení předepsaného dílce včetně mříže  
nezahrnuje předepsané podkladní konstrukce</t>
  </si>
  <si>
    <t>37</t>
  </si>
  <si>
    <t>897726</t>
  </si>
  <si>
    <t>ČISTÍCÍ KUSY ŠTĚRBIN ŽLABŮ Z BETON DÍLCŮ SV. ŠÍŘKY DO 400MM</t>
  </si>
  <si>
    <t>Štěrbinový dílec čistící se spodním výtokem vč. litinového roštu (třída zatížení  
D400).</t>
  </si>
  <si>
    <t>položka zahrnuje dodávku a osazení předepsaného dílce  
nezahrnuje předepsané podkladní konstrukce</t>
  </si>
  <si>
    <t>Ostatní konstrukce a práce</t>
  </si>
  <si>
    <t>38</t>
  </si>
  <si>
    <t>917211</t>
  </si>
  <si>
    <t>ZÁHONOVÉ OBRUBY Z BETONOVÝCH OBRUBNÍKŮ ŠÍŘ 50MM</t>
  </si>
  <si>
    <t>záhonová obruba 1000/50/200 vč. betonového lože s opěrou tl. 100 mm z C20/25n - XF3</t>
  </si>
  <si>
    <t>24m=24,000 [A]</t>
  </si>
  <si>
    <t>Položka zahrnuje:  
dodání a pokládku betonových obrubníků o rozměrech předepsaných zadávací dokumentací  
betonové lože i boční betonovou opěrku.</t>
  </si>
  <si>
    <t>39</t>
  </si>
  <si>
    <t>917224</t>
  </si>
  <si>
    <t>SILNIČNÍ A CHODNÍKOVÉ OBRUBY Z BETONOVÝCH OBRUBNÍKŮ ŠÍŘ 150MM</t>
  </si>
  <si>
    <t>Silniční obrubník 150/250/1000 do bet. lože C20/25n - XF3 tl. min 0,10  
m.</t>
  </si>
  <si>
    <t>660m=660,000 [A]</t>
  </si>
  <si>
    <t>40</t>
  </si>
  <si>
    <t>91725</t>
  </si>
  <si>
    <t>NÁSTUPIŠTNÍ OBRUBNÍKY BETONOVÉ</t>
  </si>
  <si>
    <t>Kasselský obrubník 400/330/1000 mm do bet. lože C20/25n XF3 tl. 0,15 m s  
nášlapem 20 cm včetně náběhů.</t>
  </si>
  <si>
    <t>17m=17,000 [A]</t>
  </si>
  <si>
    <t>41</t>
  </si>
  <si>
    <t>919111</t>
  </si>
  <si>
    <t>ŘEZÁNÍ ASFALTOVÉHO KRYTU VOZOVEK TL DO 50MM</t>
  </si>
  <si>
    <t>napojení starý/nový povrch, včetně likvidace vzniklého materiálu</t>
  </si>
  <si>
    <t>240m=240,000 [A]</t>
  </si>
  <si>
    <t>položka zahrnuje řezání vozovkové vrstvy v předepsané tloušťce, včetně spotřeby vody</t>
  </si>
  <si>
    <t>42</t>
  </si>
  <si>
    <t>931313</t>
  </si>
  <si>
    <t>TĚSNĚNÍ DILATAČ SPAR ASF ZÁLIVKOU PRŮŘ DO 300MM2</t>
  </si>
  <si>
    <t>Napojení na stávající povrch, podél obrub, zalití spáry pružnou zálivkou za horka dle ČSN 14188-1, typ N2,</t>
  </si>
  <si>
    <t>položka zahrnuje dodávku a osazení předepsaného materiálu, očištění ploch spáry před úpravou, očištění okolí spáry po úpravě  
nezahrnuje těsnící profil</t>
  </si>
  <si>
    <t>43</t>
  </si>
  <si>
    <t>935111</t>
  </si>
  <si>
    <t>ŠTĚRBINOVÉ ŽLABY Z BETONOVÝCH DÍLCŮ ŠÍŘ DO 400MM VÝŠ DO 500MM BEZ OBRUBY</t>
  </si>
  <si>
    <t>Štěrbinový žlab velký 400/500/4000mm do bet. lože  
MCB-10 nebo C16/20n - XF1 tl. 0,10m, malta M 25 - XF4  
na obou stranách žlabu spojovací nátěr dle ČSN 73 6129</t>
  </si>
  <si>
    <t>7,5m=7,500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</si>
  <si>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</si>
  <si>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44</t>
  </si>
  <si>
    <t>935212</t>
  </si>
  <si>
    <t>PŘÍKOPOVÉ ŽLABY Z BETON TVÁRNIC ŠÍŘ DO 600MM DO BETONU TL 100MM</t>
  </si>
  <si>
    <t>š. 0,60 m, do bet. lože C 20/25n - XF3 tl. min. 0,10 m</t>
  </si>
  <si>
    <t>1021m=1 021,000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</si>
  <si>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</si>
  <si>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45</t>
  </si>
  <si>
    <t>935822</t>
  </si>
  <si>
    <t>ŽLABY A RIGOLY DLÁŽDĚNÉ Z KOSTEK VELKÝCH DO BETONU TL 100MM</t>
  </si>
  <si>
    <t>z kostek 160 x 160 mm, včetně vyspárování maltou M25 XF4 v tl. do 2/3 výšky spáry  
do bet. lože C 20/25 - XF3 tl. min 0,10 m</t>
  </si>
  <si>
    <t>41m2=41,000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</si>
  <si>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</si>
  <si>
    <t>SO 101.1</t>
  </si>
  <si>
    <t>Propustek v km 0,571</t>
  </si>
  <si>
    <t>(37,73m3-11,750m3)*1,8t/m3=46,764 [A]</t>
  </si>
  <si>
    <t>12373</t>
  </si>
  <si>
    <t>ODKOP PRO SPOD STAVBU SILNIC A ŽELEZNIC TŘ. I</t>
  </si>
  <si>
    <t>Pro potrubí, čela propustku, včetně odvozu bez ohledu na vzdálenost (skládka zvolena  
zhotovitelem), uložení na skládku je vykázáno v pol. č. 17120, zpětné využití materiálu, poplatek za skládku zbylého materiálu   
vykázán v pol. č. 014101</t>
  </si>
  <si>
    <t>1,85m2*9,80m=18,130 [A] 
4,2m2*2,0m=8,400 [B] 
5,6m2*2,0m=11,200 [C] 
Celkem: A+B+C=37,730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</si>
  <si>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</si>
  <si>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</si>
  <si>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</si>
  <si>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pro pol. č. 17511: 11,750m3=11,750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</si>
  <si>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</si>
  <si>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17120</t>
  </si>
  <si>
    <t>ULOŽENÍ SYPANINY DO NÁSYPŮ A NA SKLÁDKY BEZ ZHUTNĚNÍ</t>
  </si>
  <si>
    <t>uložení materiálu na skládku a mezideponii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</si>
  <si>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</si>
  <si>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17511</t>
  </si>
  <si>
    <t>OBSYP POTRUBÍ A OBJEKTŮ SE ZHUTNĚNÍM</t>
  </si>
  <si>
    <t>zemina dle ČSN 73 6133, materiál ze stavby</t>
  </si>
  <si>
    <t>1,0m2*9,80m=9,800 [A] 
1,3m2*1,5m=1,950 [B] 
Celkem: A+B=11,750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</si>
  <si>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</si>
  <si>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272314</t>
  </si>
  <si>
    <t>ZÁKLADY Z PROSTÉHO BETONU DO C25/30</t>
  </si>
  <si>
    <t>Základ propustku v místě vtoku a odtoku  
C 25/30 - XF4</t>
  </si>
  <si>
    <t>2*0,8m3=1,600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</si>
  <si>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</si>
  <si>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272315</t>
  </si>
  <si>
    <t>ZÁKLADY Z PROSTÉHO BETONU DO C30/37</t>
  </si>
  <si>
    <t>Bet. práh C30/37 - XF4</t>
  </si>
  <si>
    <t>2*(0,6m*0,3m*1,9m)=0,684 [A]</t>
  </si>
  <si>
    <t>451312</t>
  </si>
  <si>
    <t>PODKLADNÍ A VÝPLŇOVÉ VRSTVY Z PROSTÉHO BETONU C12/15</t>
  </si>
  <si>
    <t>podkladní beton C12/15 pro uložení trouby a čela tl. min. 0,15 m,</t>
  </si>
  <si>
    <t>9,8m*0,15m*1,0m=1,470 [A] 
2*(0,8m*0,15m*1,0m)=0,240 [B] 
Celkem: A+B=1,710 [C]</t>
  </si>
  <si>
    <t>bet. lože z C25/30 - XF3 tl. 0,10m pod dlažbu z lomového kamene</t>
  </si>
  <si>
    <t>2*(3,2m*0,2m*1,9m)=2,432 [A]</t>
  </si>
  <si>
    <t>podsyp pod troubou propustku, dlažbou z lomového kamene a čelem tl. 0,10m ze ŠP 0-4,</t>
  </si>
  <si>
    <t>9,8m*0,1m*1,0m=0,980 [A] 
2*(0,8m*0,1m*1,0m)=0,160 [B] 
2*(2,20m*0,1m*1,9m)=0,836 [C] 
Celkem: A+B+C=1,976 [D]</t>
  </si>
  <si>
    <t>465512</t>
  </si>
  <si>
    <t>DLAŽBY Z LOMOVÉHO KAMENE NA MC</t>
  </si>
  <si>
    <t>Odláždění z lomového kamene tl. 0,20 m, vyspárováno cem. maltou M25 - XF4  
minimálně do hl. min. 0,10 m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</si>
  <si>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</si>
  <si>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9111A1</t>
  </si>
  <si>
    <t>ZÁBRADLÍ SILNIČNÍ S VODOR MADLY - DODÁVKA A MONTÁŽ</t>
  </si>
  <si>
    <t>výšky 1,10 m, včetně povrchových úprav dle PD a upevňovacích prvků</t>
  </si>
  <si>
    <t>2*5,0m=10,000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</si>
  <si>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</si>
  <si>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9181D5</t>
  </si>
  <si>
    <t>ČELA PROPUSTU Z TRUB DN DO 600MM Z BETONU DO C 30/37</t>
  </si>
  <si>
    <t>dle PD</t>
  </si>
  <si>
    <t>2=2,000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</si>
  <si>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</si>
  <si>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9183D2</t>
  </si>
  <si>
    <t>PROPUSTY Z TRUB DN 600MM ŽELEZOBETONOVÝCH</t>
  </si>
  <si>
    <t>9,80m=9,800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</si>
  <si>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</si>
  <si>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SO 101.2</t>
  </si>
  <si>
    <t>Propustek v km 0,977</t>
  </si>
  <si>
    <t>(47,025m3-17,375m3)*1,8t/m3=53,370 [A]</t>
  </si>
  <si>
    <t>Pro potrubí, čela propustku, jímky včetně odvozu bez ohledu na vzdálenost (skládka zvolena  
zhotovitelem), uložení na skládku je vykázáno v pol. č. 17120, zpětné využití materiálu, poplatek za skládku zbylého materiálu   
vykázán v pol. č. 014101</t>
  </si>
  <si>
    <t>2,0m2*8,5m=17,000 [A] 
5,75m2*3,5m=20,125 [B] 
4,5m2*2,2m=9,900 [C] 
Celkem: A+B+C=47,025 [D]</t>
  </si>
  <si>
    <t>pro pol. č. 17511: 17,375m3=17,375 [A]</t>
  </si>
  <si>
    <t>47,025m3=47,025 [A]</t>
  </si>
  <si>
    <t>1,0m2*10,0m=10,000 [A] 
1,25m2*4,5m=5,625 [B] 
0,7m2*2,5m=1,750 [C] 
Celkem: A+B+C=17,375 [D]</t>
  </si>
  <si>
    <t>Základ propustku v místě odtoku  
C 25/30 - XF4</t>
  </si>
  <si>
    <t>0,8m*1,0m*1,0m=0,800 [A]</t>
  </si>
  <si>
    <t>10,3m*0,15m*1,0m=1,545 [A] 
1,6m*2,0m*0,1m=0,320 [B] 
Celkem: A+B=1,865 [C]</t>
  </si>
  <si>
    <t>10,3m*0,1m*1,0m=1,030 [A] 
1,6m*2,0m*0,1m=0,320 [B] 
Celkem: A+B=1,350 [C]</t>
  </si>
  <si>
    <t>46251</t>
  </si>
  <si>
    <t>ZÁHOZ Z LOMOVÉHO KAMENE</t>
  </si>
  <si>
    <t>1,9m*1,9m*0,5m=1,805 [A]</t>
  </si>
  <si>
    <t>položka zahrnuje:  
- dodávku a zához lomového kamene předepsané frakce včetně mimostaveništní a vnitrostaveništní dopravy  
není-li v zadávací dokumentaci uvedeno jinak, jedná se o nakupovaný materiál</t>
  </si>
  <si>
    <t>9182D</t>
  </si>
  <si>
    <t>VTOKOVÉ JÍMKY BETONOVÉ VČETNĚ DLAŽBY PROPUSTU Z TRUB DN DO 600MM</t>
  </si>
  <si>
    <t>Vtoková jímka C 30/37 - XF3 opatřená dlažbou z lom. kamene tl. 150mm vč. vyspárování M25-XF4 a bet. lože tl. 100mm z C25/30n-XF3, včetně ochranných  
nátěrů dle PD,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</si>
  <si>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</si>
  <si>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10m=10,000 [A]</t>
  </si>
  <si>
    <t>SO 101.3</t>
  </si>
  <si>
    <t>Propustek v km 1,160</t>
  </si>
  <si>
    <t>(42,8m3-16,79m3)*1,8t/m3=46,818 [A]</t>
  </si>
  <si>
    <t>1,8m2*8,5m=15,300 [A] 
5,5m2*3,5m=19,250 [B] 
3,75m2*2,2m=8,250 [C] 
Celkem: A+B+C=42,800 [D]</t>
  </si>
  <si>
    <t>pro pol. č. 17511:16,79m3=16,790 [A]</t>
  </si>
  <si>
    <t>42,8m3=42,800 [A]</t>
  </si>
  <si>
    <t>1,0m2*10,0m=10,000 [A] 
1,5m2*3,5m=5,250 [B] 
0,7m2*2,2m=1,540 [C] 
Celkem: A+B+C=16,790 [D]</t>
  </si>
  <si>
    <t>10,0m=10,000 [A]</t>
  </si>
  <si>
    <t>SO 101.4</t>
  </si>
  <si>
    <t>Propustek v km 1,415</t>
  </si>
  <si>
    <t>(40,020m3-17,750m3)*1,8t/m3=40,086 [A]</t>
  </si>
  <si>
    <t>1,8m2*8,5m=15,300 [A] 
4,8m2*3,5m=16,800 [B] 
3,6m2*2,2m=7,920 [C] 
Celkem: A+B+C=40,020 [D]</t>
  </si>
  <si>
    <t>pro pol. č. 17511: 17,750m3=17,750 [A]</t>
  </si>
  <si>
    <t>40,020m3=40,020 [A]</t>
  </si>
  <si>
    <t>1,0m2*10m=10,000 [A] 
1,5m2*3,3m=4,950 [B] 
0,7m2*4m=2,800 [C] 
Celkem: A+B+C=17,750 [D]</t>
  </si>
  <si>
    <t>SO 101.5</t>
  </si>
  <si>
    <t>Propustek v km 2,615</t>
  </si>
  <si>
    <t>(58,025m3-19,150m3)*1,8t/m3=69,975 [A]</t>
  </si>
  <si>
    <t>1,85m2*8,5m=15,725 [A] 
8,5m2*3,8m=32,300 [B] 
4m2*2,5m=10,000 [C] 
Celkem: A+B+C=58,025 [D]</t>
  </si>
  <si>
    <t>pro pol. č. 17511: 19,150m3=19,150 [A]</t>
  </si>
  <si>
    <t>58,025m3=58,025 [A]</t>
  </si>
  <si>
    <t>1,0m2*10,0m=10,000 [A] 
1,85m2*4,0m=7,400 [B] 
0,7m2*2,5m=1,750 [C] 
Celkem: A+B+C=19,150 [D]</t>
  </si>
  <si>
    <t>SO 101.6</t>
  </si>
  <si>
    <t>Propustek v km 2,765</t>
  </si>
  <si>
    <t>(49,4m3-14,65m3)*1,8t/m3=62,550 [A]</t>
  </si>
  <si>
    <t>1,90m2*8,5m=16,150 [A] 
5,7m2*4,5m=25,650 [B] 
3,8m2*2,0m=7,600 [C] 
Celkem: A+B+C=49,400 [D]</t>
  </si>
  <si>
    <t>pro pol. č. 17511: 14,650m3=14,650 [A]</t>
  </si>
  <si>
    <t>49,4m3=49,400 [A]</t>
  </si>
  <si>
    <t>1,0m2*10,0m=10,000 [A] 
1,3m2*2,5m=3,250 [B] 
0,7m2*2,0m=1,400 [C] 
Celkem: A+B+C=14,650 [D]</t>
  </si>
  <si>
    <t>SO 101.7</t>
  </si>
  <si>
    <t>Propustek v km 2,8825</t>
  </si>
  <si>
    <t>(52,43m3-32,825m3)*1,8t/m3=35,289 [A]</t>
  </si>
  <si>
    <t>Pro potrubí, vývar a horskou vpusť, včetně odvozu bez ohledu na vzdálenost (skládka zvolena  
zhotovitelem), uložení na skládku je vykázáno v pol. č. 17120, zpětné využití materiálu, poplatek za skládku zbylého materiálu   
vykázán v pol. č. 014101</t>
  </si>
  <si>
    <t>4,6m2*1,8m=8,280 [A] 
7,2m2*2,0m=14,400 [B] 
3,5m2*8,5m=29,750 [C] 
Celkem: A+B+C=52,430 [D]</t>
  </si>
  <si>
    <t>pro pol. č. 17511: 32,825m3=32,825 [A]</t>
  </si>
  <si>
    <t>52,43m3=52,430 [A]</t>
  </si>
  <si>
    <t>(0,3m2+1,15m2)*3,5m=5,075 [A] 
0,75m2*3,0m=2,250 [B] 
3,0m2*8,5m=25,500 [C] 
Celkem: A+B+C=32,825 [D]</t>
  </si>
  <si>
    <t>Vývarová jímka 1,90x2,5m, monolit. beton C25/30-XF3</t>
  </si>
  <si>
    <t>0,3m*1,0m*1,9m=0,570 [A] 
3*(0,3m*0,55m*1,9m)=0,941 [B] 
Celkem: A+B=1,511 [C]</t>
  </si>
  <si>
    <t>10,6m*0,15m*0,6m=0,954 [A] 
1,7m*1,1m*0,1m=0,187 [B] 
Celkem: A+B=1,141 [C]</t>
  </si>
  <si>
    <t>1,3m*1,9m*0,1m=0,247 [A]</t>
  </si>
  <si>
    <t>10,6m*0,1m*0,6m=0,636 [A] 
1,9m*1,3m*0,1m=0,247 [B] 
Celkem: A+B=0,883 [C]</t>
  </si>
  <si>
    <t>dlažba z kamene tl. 0,15m vč. vyspárování M25-XF3,</t>
  </si>
  <si>
    <t>1,3m*1,9m*0,15m=0,371 [A]</t>
  </si>
  <si>
    <t>Beton C30/37-XF4, rozměry dle PD</t>
  </si>
  <si>
    <t>9183A2</t>
  </si>
  <si>
    <t>PROPUSTY Z TRUB DN 300MM ŽELEZOBETONOVÝCH</t>
  </si>
  <si>
    <t>10,6m=10,600 [A]</t>
  </si>
  <si>
    <t>SO 120</t>
  </si>
  <si>
    <t>Úprava chodníků Cvrčovice</t>
  </si>
  <si>
    <t>20m2+1051m2+126m2=1 197,000 [A]</t>
  </si>
  <si>
    <t>582611</t>
  </si>
  <si>
    <t>KRYTY Z BETON DLAŽDIC SE ZÁMKEM ŠEDÝCH TL 60MM DO LOŽE Z KAM</t>
  </si>
  <si>
    <t>do lože z ŠD 4-8 tl. 30mm,  předpoklad 30 % z celkové plochy</t>
  </si>
  <si>
    <t>587205</t>
  </si>
  <si>
    <t>PŘEDLÁŽDĚNÍ KRYTU Z BETONOVÝCH DLAŽDIC</t>
  </si>
  <si>
    <t>předláždění a výšková úprava plochy v km 0,044</t>
  </si>
  <si>
    <t>20m2=20,000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</si>
  <si>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</si>
  <si>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587206</t>
  </si>
  <si>
    <t>PŘEDLÁŽDĚNÍ KRYTU Z BETONOVÝCH DLAŽDIC SE ZÁMKEM</t>
  </si>
  <si>
    <t>úprava stávajících chodníků, předpoklad 30 % z celkové plochy bude doplněno novým materiálem,</t>
  </si>
  <si>
    <t>1040m2+6m2+5m2=1 051,000 [A]</t>
  </si>
  <si>
    <t>58740</t>
  </si>
  <si>
    <t>PŘEDLÁŽDĚNÍ KRYTU Z VEGETAČNÍCH DÍLCŮ (PANELŮ)</t>
  </si>
  <si>
    <t>předláždění a výšková úprava plochy pro parkování v km 0,060</t>
  </si>
  <si>
    <t>126m2=126,000 [A]</t>
  </si>
  <si>
    <t>Přidružená stavební výroba</t>
  </si>
  <si>
    <t>711117</t>
  </si>
  <si>
    <t>IZOLACE BĚŽNÝCH KONSTRUKCÍ PROTI ZEMNÍ VLHKOSTI Z PE FÓLIÍ</t>
  </si>
  <si>
    <t>nopová folie v místě stávající zdi</t>
  </si>
  <si>
    <t>0,5m*180m=90,000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</si>
  <si>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</si>
  <si>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SO 190</t>
  </si>
  <si>
    <t>Dopravní značení</t>
  </si>
  <si>
    <t>91228</t>
  </si>
  <si>
    <t>SMĚROVÉ SLOUPKY Z PLAST HMOT VČETNĚ ODRAZNÉHO PÁSKU</t>
  </si>
  <si>
    <t>Z11a, Z11b (červené sloupky)</t>
  </si>
  <si>
    <t>18=18,000 [A]</t>
  </si>
  <si>
    <t>položka zahrnuje:  
- dodání a osazení sloupku včetně nutných zemních prací  
- vnitrostaveništní a mimostaveništní doprava  
- odrazky plastové nebo z retroreflexní fólie</t>
  </si>
  <si>
    <t>bílé sloupky</t>
  </si>
  <si>
    <t>108=108,000 [A]</t>
  </si>
  <si>
    <t>914131</t>
  </si>
  <si>
    <t>DOPRAVNÍ ZNAČKY ZÁKLADNÍ VELIKOSTI OCELOVÉ FÓLIE TŘ 2 - DODÁVKA A MONTÁŽ</t>
  </si>
  <si>
    <t>15xP4, 15xP2, 4xP1, 8xIP6, 5xP6, 7xB4, 4xE13, 1xA11, 1xA2b, 2xP7, 4xIJ4c, 4xIZ4a, 4xIZ4b, 1xIZ8a, 1xIZ8b, 4xE2b, 2xA10, 1xE7a, 1xE7b, 1xIP19, 2xA12, 2xB20a, 1xP8, 2xA6a, 2xA32a, 2xA30, 2xA31a, 2xA31b, 2xA31c, 1xIS21c, 1xIS21a, 4xIS3c, 1xIS4c, 1xIS1b, 1xIS3d</t>
  </si>
  <si>
    <t>111=111,000 [A]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</si>
  <si>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</si>
  <si>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</si>
  <si>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</si>
  <si>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odvozu, uložení na skládku a poplatku za skládku</t>
  </si>
  <si>
    <t>100=100,000 [A]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</si>
  <si>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</si>
  <si>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</si>
  <si>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</si>
  <si>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z ocelových žárově zinkovaných trubek, včetně upevňovacího zařízení,  
betonového základu a zemních prací (včetně odvozu, uložení a poplatku za  
skládku)</t>
  </si>
  <si>
    <t>91=91,000 [A]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</si>
  <si>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</si>
  <si>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</si>
  <si>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</si>
  <si>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odstranění stávajících sloupků, betonového základu a zemních prací (včetně odvozu,  
uložení a poplatku za skládku)</t>
  </si>
  <si>
    <t>80=80,000 [A]</t>
  </si>
  <si>
    <t>915111</t>
  </si>
  <si>
    <t>VODOROVNÉ DOPRAVNÍ ZNAČENÍ BARVOU HLADKÉ - DODÁVKA A POKLÁDKA</t>
  </si>
  <si>
    <t>předznačení barvou</t>
  </si>
  <si>
    <t>V 2b (0,125): 142m*0,125m=17,750 [A] 
V 4 (0,125): 6335m*0,125m=791,875 [B] 
V 4 (0,25): 35m*0,25m=8,750 [C] 
V 5: 4m2=4,000 [D] 
V7: 45m2=45,000 [E] 
V 9a: 4,5m2=4,500 [F] 
V 10: 7,7m2=7,700 [G] 
V 11a: 17,75m2=17,750 [H] 
V 13: 9,65m2=9,650 [I] 
V 18: 16,5m2=16,500 [J] 
Celkem: A+B+C+D+E+F+G+H+I+J=923,475 [K]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</si>
  <si>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</si>
  <si>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</si>
  <si>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</si>
  <si>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s reflexní úpravou</t>
  </si>
  <si>
    <t>V 5: 4m2=4,000 [A] 
V 7: 45m2=45,000 [B] 
V 9a: 4,5m2=4,500 [C] 
V 11a: 17,75m2=17,750 [D] 
V 13: 9,65m2=9,650 [E] 
Celkem: A+B+C+D+E=80,900 [F]</t>
  </si>
  <si>
    <t>915221</t>
  </si>
  <si>
    <t>VODOR DOPRAV ZNAČ PLASTEM STRUKTURÁLNÍ NEHLUČNÉ - DOD A POKLÁDKA</t>
  </si>
  <si>
    <t>V 2b (0,125): 142m*0,125m=17,750 [A] 
V 4 (0,125): 6335m*0,125m=791,875 [B] 
V 4 (0,25): 35m*0,25m=8,750 [C] 
V 10: 7,7m2=7,700 [D] 
Celkem: A+B+C+D=826,075 [E]</t>
  </si>
  <si>
    <t>915231</t>
  </si>
  <si>
    <t>VODOR DOPRAV ZNAČ PLASTEM PROFIL ZVUČÍCÍ - DOD A POKLÁDKA</t>
  </si>
  <si>
    <t>V 18: 16,5m2=16,500 [A]</t>
  </si>
  <si>
    <t>91552</t>
  </si>
  <si>
    <t>VODOR DOPRAV ZNAČ - PÍSMENA</t>
  </si>
  <si>
    <t>V 11a: 24*2=48,000 [A]</t>
  </si>
  <si>
    <t>položka zahrnuje:  
- dodání a pokládku nátěrového materiálu  
- předznačení a reflexní úpravu</t>
  </si>
  <si>
    <t>SO 191</t>
  </si>
  <si>
    <t>Dopravně inženýrské opatření</t>
  </si>
  <si>
    <t>02720</t>
  </si>
  <si>
    <t>POMOC PRÁCE ZŘÍZ NEBO ZAJIŠŤ REGULACI A OCHRANU DOPRAVY</t>
  </si>
  <si>
    <t>Položka zahrnuje dopravně inženýrská opatření v průběhu celé stavby – pro všechny  
SO (dle schváleného plánu ZOV a vyjádření DI PČR), zahrnuje pronájem dopravního  
znační - tzn. osazení, přesuny a odvoz provizorního dopravního značení. Zahrnuje  
dočasné dopravní značení, SSZ, dopravní zařízení (např. citybloky, provizorní  
betonová a ocelová svodidla, světelné výstražné zařízení atd.) oplocení a všechny  
související práce po dobu trvání stavby. Včetně zasypání příkopů v případě potřeby při  
realizaci propustků po polovinách, bude využit vhodný materiál ze stavby, včetně  
odstranění, přemístění a uložení materiálu v  
rámci jednotlivých propustků, včetně dočasného zřízení případných provizorních cest.  
Součástí položky je i údržba a péče o dopravně inženýrská opatření v průběhu celé  
stavby. Součástí položky je vyřízení DIR včetně jeho projednání.</t>
  </si>
  <si>
    <t>SO 192</t>
  </si>
  <si>
    <t>Oprava objízdných tras</t>
  </si>
  <si>
    <t>113748</t>
  </si>
  <si>
    <t>FRÉZOVÁNÍ ZPEVNĚNÝCH PLOCH ASFALTOVÝCH TL. DO 150MM</t>
  </si>
  <si>
    <t>Rozsah oprav vozovky bude odsouhlasen zástupcem investora a TDI. Pochůzkou bude rozhodnuto o způsobu  
opravy, zda bude provedena pouze oprava obrusné vrstvy, nebo obrusné a ložní vrstvy. Objízdná trasa  
celkové délky 4,3 km a vede po silnicích II/101, III/10141 a III/00712. Předpoklad 20 % z celkové plochy komunikací.  
Odkup vyfrézovaného materiálu zhotovitelem.</t>
  </si>
  <si>
    <t>(4300m*5,5m)*0,20=4 730,000 [A]</t>
  </si>
  <si>
    <t>Spojovací postřik katioaktivní emulzí PS-C 0,35 kg/m2. Objízdná trasa celkové délky 4,3 km a vede po silnicích II/101, III/10141 a III/00712. Předpoklad 20 % z celkové plochy komunikací.</t>
  </si>
  <si>
    <t>((4300m*5,5m)*0,20)*2=9 460,000 [A]</t>
  </si>
  <si>
    <t>574A44</t>
  </si>
  <si>
    <t>ASFALTOVÝ BETON PRO OBRUSNÉ VRSTVY ACO 11+, 11S TL. 50MM</t>
  </si>
  <si>
    <t>Objízdná trasa celkové délky 4,3 km a vede po silnicích II/101, III/10141 a III/00712. Předpoklad 20 % z celkové plochy komunikací.</t>
  </si>
  <si>
    <t>574C77</t>
  </si>
  <si>
    <t>ASFALTOVÝ BETON PRO LOŽNÍ VRSTVY ACL 22 TL. 80MM</t>
  </si>
  <si>
    <t>93808</t>
  </si>
  <si>
    <t>OČIŠTĚNÍ VOZOVEK ZAMETENÍM</t>
  </si>
  <si>
    <t>Zametení a očištění opravených objízdných tras před předáním stavby investorovi, objízdná trasa celkové délky 4,3 km a vede po silnicích II/101, III/10141 a III/00712. Předpoklad 20 % z celkové plochy komunikací.</t>
  </si>
  <si>
    <t>položka zahrnuje očištění předepsaným způsobem včetně odklizení vzniklého odpadu</t>
  </si>
  <si>
    <t>SO 301</t>
  </si>
  <si>
    <t>Odvodnění komunikace</t>
  </si>
  <si>
    <t>(1342,700m3+80,263m3)*1,8t/m3=2 561,333 [A]</t>
  </si>
  <si>
    <t>kámen, předpoklad 2600 kg/m3, železobeton, předpoklad 2600 kg/m3, beton, předpoklad 2100 kg/m3,  
k fakturaci budou doloženy vážní lístky ze skládky a doklad o úhradě poplatku za  
skládku</t>
  </si>
  <si>
    <t>162,880m3*2,6t/m3=423,488 [A]</t>
  </si>
  <si>
    <t>odstranění podkladních vrstev tl. 0,2 m</t>
  </si>
  <si>
    <t>740m*1,5m*0,2m=222,000 [A]</t>
  </si>
  <si>
    <t>frézování zpevněných asfaltových vrstev v tl. 0,1 m</t>
  </si>
  <si>
    <t>740m*1,5m*0,1m=111,000 [A]</t>
  </si>
  <si>
    <t>vykopávky na vozovkové vrstvy z R-materiálu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</si>
  <si>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</si>
  <si>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13173</t>
  </si>
  <si>
    <t>HLOUBENÍ JAM ZAPAŽ I NEPAŽ TŘ. I</t>
  </si>
  <si>
    <t>včetně odvozu bez ohledu na vzdálenost (skládka zvolena zhotovitelem) a uložení na skládku, poplatek za skládku vykázán v pol. č. 014101.a, zhotovitel zváží možnost zpětného využití materiálu při stavbě</t>
  </si>
  <si>
    <t>UV: (1,25m*1,15m2)*17=24,438 [A] 
DŠ: (1,75m*1,45m2)*22=55,825 [B] 
Celkem: A+B=80,263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</si>
  <si>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</si>
  <si>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</si>
  <si>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</si>
  <si>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STOKA D1: 384m*2,2m2=844,800 [A] 
STOKA D2: 356m*1,3m2=462,800 [B] 
přípojky: 39m*0,9m2=35,100 [C] 
Celkem: A+B+C=1 342,700 [D]</t>
  </si>
  <si>
    <t>mezideponie z pol. 11372 a 11332 pro zpětné využití 
zhotovitel zváží využití přebytku na stavbě</t>
  </si>
  <si>
    <t>z pol 11332: 
222m3=222,000 [A] 
z pol. 11372: 
111m3=111,000 [B] 
Celkem: A+B=333,000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</si>
  <si>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</si>
  <si>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</si>
  <si>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</si>
  <si>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rýhy bude s ohledem na nutnost řádného zhutnění rýhy v silnici III/10140 a v místech  
vjezdů proveden rovněž kamenivem fr. 0-63 mm až do úrovně budoucí zemní pláně pod  
podkladní konstrukční vrstvy silnice. Zásyp rýhy bude prováděn s hutněním po vrstvách max.  
0,30 m na 95 % PS. Na pláni bude dosaženo Edef 2 min. 45 Mpa. Zhotovitel zajistí provedení  
dle požadavku správce statické (dynamické) zkoušky hutnění a za jeho přítomnosti a  
přítomnosti TDI a AD. V jednotlivých úsecích stok tyto zkoušky provede po max. vzdálenosti  
50,0 m s předáním tištěného výstupu a s následným doložením protokolu. Zásyp výkopu (nad  
zónou potrubí) pod komunikacemi dle ČSN 721006, TP170, TKP4 (MDS ČR).</t>
  </si>
  <si>
    <t>STOKA D1: 384m*0,85m2=326,400 [A] 
STOKA D2: 356m*0,6m2=213,600 [B] 
přípojky: 39m*0,4m2=15,600 [C] 
Celkem: A+B+C=555,600 [D]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</si>
  <si>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</si>
  <si>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</si>
  <si>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</si>
  <si>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bude proveden s ohledem na doporučení výrobce trub a na zásady dodržování  
technologické kázně štěrkopískem zrnitosti 0-16 mm, ve vrstvě min. 0,10 m nad horním vrcholem trouby  
pak zrnitostí 0-40 mm. Obsyp bude proveden do zhutněné výšky 0,30 m nad horní vrchol potrubí s  
hutněním max. po 0,30 m na min. 95 % Proctor Standart. Obsypy a obsypový materiál budou odpovídat  
ČSN EN 13242 a ČSN 721512.</t>
  </si>
  <si>
    <t>STOKA D1: 384m*1,05m2=403,200 [A] 
STOKA D2: 356m*0,55m2=195,800 [B] 
přípojky: 39m*0,5m2=19,500 [C] 
UV: (1,0m*1,15m2)*17=19,550 [D] 
DŠ: (1,5m*1,45m2)*22=47,850 [E] 
Celkem: A+B+C+D+E=685,900 [F]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</si>
  <si>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</si>
  <si>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STOKA D1: 384m*1,5m=576,000 [A] 
STOKA D2: 356m*1,0m=356,000 [B] 
přípojky: 39m*1,0m=39,000 [C] 
UV: 17*1,44m2=24,480 [D] 
DŠ: 22*2,25m2=49,500 [E] 
Celkem: A+B+C+D+E=1 044,980 [F]</t>
  </si>
  <si>
    <t>740m*1,5m=1 110,000 [A]</t>
  </si>
  <si>
    <t>bet. lože C12/15 X0 tl. min 0,15 m, výška  
betonového lože bude provedena do výšky při stěně rýhy v roznášecím úhlu 120°</t>
  </si>
  <si>
    <t>STOKA D1: 384m*0,33m2=126,720 [A] 
STOKA D2: 356m*0,13m2=46,280 [B] 
přípojky: 39m*0,08m2=3,120 [C] 
Celkem: A+B+C=176,120 [D]</t>
  </si>
  <si>
    <t>vozovkové vrstvy ze ŠD tl. 0,15 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</si>
  <si>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</si>
  <si>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56362</t>
  </si>
  <si>
    <t>VOZOVKOVÉ VRSTVY Z RECYKLOVANÉHO MATERIÁLU TL DO 100MM</t>
  </si>
  <si>
    <t>vozovkové vrstvy z R-materiálu v tl. 0,1 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</si>
  <si>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</si>
  <si>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574C46</t>
  </si>
  <si>
    <t>ASFALTOVÝ BETON PRO LOŽNÍ VRSTVY ACL 16+, 16S TL. 50MM</t>
  </si>
  <si>
    <t>ACL tl. 0,05 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</si>
  <si>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</si>
  <si>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82460</t>
  </si>
  <si>
    <t>POTRUBÍ Z TRUB ŽELEZOBETONOVÝCH DN DO 800MM</t>
  </si>
  <si>
    <t>STOKA D1: 384m=384,000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</si>
  <si>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</si>
  <si>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87433</t>
  </si>
  <si>
    <t>POTRUBÍ Z TRUB PLASTOVÝCH ODPADNÍCH DN DO 150MM</t>
  </si>
  <si>
    <t>Přípojky PVC DN150 mm, min. SN8</t>
  </si>
  <si>
    <t>13*3,0m=39,000 [A]</t>
  </si>
  <si>
    <t>87446</t>
  </si>
  <si>
    <t>POTRUBÍ Z TRUB PLASTOVÝCH ODPADNÍCH DN DO 400MM</t>
  </si>
  <si>
    <t>Potrubí stoky bude provedeno z plastu s kruhovou pevnosti min. SN 16 v dimenzi DN 300 - 400</t>
  </si>
  <si>
    <t>STOKA D2: 356m=356,000 [B]</t>
  </si>
  <si>
    <t>894146</t>
  </si>
  <si>
    <t>ŠACHTY KANALIZAČNÍ Z BETON DÍLCŮ NA POTRUBÍ DN DO 400MM</t>
  </si>
  <si>
    <t>Kanalizační revizní šachty budou typové, sestavené z betonových skruží prům. 1,0 s těsněním  
a stupadly např. KASI typ TBZ-Q PERFECT 300-1085 s výstelkou dna žlabu průtočného i  
připojovacího potrubí z kameninovou výstelkou (žlabem), dále ze skruží TBS-Q 1000/250/120-  
SP výšky 0,25 m, typ TBS-Q 1000/500/120-SP výšky 0,50 m a typ TBS-Q 1000/1000/120-SP  
výšky 1,0 m tloušťky stěn 120 mm osazené na betonové prefabrikované výše uvedené dno  
výšky 1000 mm. Po osazení přechodového kónusu typ TBR-Q 600/1000x625/120 SPK nebo  
přechodové zákrytové desky TZK-Q 200/120 T budou osazeny vyrovnávací prstence TBW- Q  
40 až TBW Q 120/625/120 a ve stoupáních vyrovnávací prstence se sklonem např. TBW-Q  
60-100/625/120 vždy uložené do maltové šachtové směsi např. ERGELIT SBM. Poklopy  
budou celolitinové třídy D 400 (40 tun) s celolitinovým rámem a zámkem a těsněním osazené  
na maltu např. ERGELIT Verguss superfix 35.  
Spadištní šachty budou upraveny s obložením protilehlé stěny do 1/2 průměru šachty přímo z  
výroby čedičovým obkladem dna a stěny a dle samostatného výkresu. Skluzové šachty budou  
vytvořeny žlabem ve dně tvaru S (vlnovka mezi přítokem a odtokem). Úhly vtoku a odtoku  
budou objednány dle úhlů přítokových a odtokových potrubí ze šachet.  Včetně lože z betonu tl. 0,10m a podsypu (vyrovnávky) ze štěrkopísku (štěrkodrti) fr. 0-32 tl. 0,15 m. Řešení kanalizačních revizních šachet a uličních vpustí jejich zpřesnění zkonzultuje zhotovitel  
a TDI s projektantem (AD) a budoucím vlastníkem a správcem před zadáním do výroby.</t>
  </si>
  <si>
    <t>9=9,000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</si>
  <si>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</si>
  <si>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89416</t>
  </si>
  <si>
    <t>ŠACHTY KANALIZAČ Z BETON DÍLCŮ NA POTRUBÍ DN DO 800MM</t>
  </si>
  <si>
    <t>13=13,000 [A]</t>
  </si>
  <si>
    <t>89712</t>
  </si>
  <si>
    <t>VPUSŤ KANALIZAČNÍ ULIČNÍ KOMPLETNÍ Z BETONOVÝCH DÍLCŮ</t>
  </si>
  <si>
    <t>Budou napojeny do potrubí stok osazením odboček, nebo do vybetonovaných a kameninou  
vyložených kynet prefabrikovaného dna kanalizačních revizních šachet min. 100 mm nade  
dnem. Budou provedeny z prefabrikovaných dílců s litinovou mříží - viz výkres Uliční vpustvzorový  
výkres. Přípojky budou z plastových DN 150 SN 16. Potrubí přípojek od UV musí  
podcházet osatní inženýrské sítě vyjma splaškové kanalizace. Včetně lože z betonu tl. 0,10m a podsypu (vyrovnávky) ze štěrkopísku (štěrkodrti) fr. 0-32 tl. 0,15 m, včetně mříže.</t>
  </si>
  <si>
    <t>17=17,000 [A]</t>
  </si>
  <si>
    <t>899632</t>
  </si>
  <si>
    <t>ZKOUŠKA VODOTĚSNOSTI POTRUBÍ DN DO 150MM</t>
  </si>
  <si>
    <t>Přípojky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</si>
  <si>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</si>
  <si>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899662</t>
  </si>
  <si>
    <t>ZKOUŠKA VODOTĚSNOSTI POTRUBÍ DN DO 400MM</t>
  </si>
  <si>
    <t>899682</t>
  </si>
  <si>
    <t>ZKOUŠKA VODOTĚSNOSTI POTRUBÍ DN DO 800MM</t>
  </si>
  <si>
    <t>89980</t>
  </si>
  <si>
    <t>TELEVIZNÍ PROHLÍDKA POTRUBÍ</t>
  </si>
  <si>
    <t>STOKA D1: 384m=384,000 [A] 
STOKA D2: 356m=356,000 [B] 
Celkem: A+B=740,000 [C]</t>
  </si>
  <si>
    <t>položka zahrnuje prohlídku potrubí televizní kamerou, záznam prohlídky na nosičích DVD a vyhotovení závěrečného písemného protokolu</t>
  </si>
  <si>
    <t>899901</t>
  </si>
  <si>
    <t>PŘEPOJENÍ PŘÍPOJEK</t>
  </si>
  <si>
    <t>vodovod 
bude fakturováno dle skutečnosti</t>
  </si>
  <si>
    <t>35=35,000 [A]</t>
  </si>
  <si>
    <t>položka zahrnuje řez na potrubí, dodání a osazení příslušných tvarovek a armatur</t>
  </si>
  <si>
    <t>kanalizace 
bude fakturováno dle skutečnosti</t>
  </si>
  <si>
    <t>c</t>
  </si>
  <si>
    <t>plyn 
bude fakturováno dle skutečnosti</t>
  </si>
  <si>
    <t>10=10,000 [A]</t>
  </si>
  <si>
    <t>96687</t>
  </si>
  <si>
    <t>VYBOURÁNÍ ULIČNÍCH VPUSTÍ KOMPLETNÍCH</t>
  </si>
  <si>
    <t>Přesný počet UV bude stanoven vizuální prohlídkou za přítomnosti TDI a investora. Předpoklad 15ks (vč. přípojek). včetně odvozu bez ohledu na vzdálenost (skládka zvolena zhotovitelem) a uložení na skládku a vč. poplatku za skládku.</t>
  </si>
  <si>
    <t>15=15,000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</si>
  <si>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</si>
  <si>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</si>
  <si>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</si>
  <si>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Přesný počet šachet bude stanoven vizuální prohlídkou za přítomnosti TDI a investora. Předpoklad 20ks. včetně odvozu bez ohledu na vzdálenost (skládka zvolena zhotovitelem) a uložení na skládku a vč. poplatku za skládku.</t>
  </si>
  <si>
    <t>20=20,000 [A]</t>
  </si>
  <si>
    <t>96711</t>
  </si>
  <si>
    <t>VYBOURÁNÍ ČÁSTÍ KONSTRUKCÍ Z BETON DÍLCŮ</t>
  </si>
  <si>
    <t>Vybourání stávající dešťové kanalizace, poplatek za skládku vykázán v pol. č. 014101.b,</t>
  </si>
  <si>
    <t>STOKA D1: 384m*0,35m2=134,400 [A] 
STOKA D2: 356m*0,08m2=28,480 [B] 
Celkem: A+B=162,880 [C]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</si>
  <si>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</si>
  <si>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Aspe</t>
  </si>
  <si>
    <t>Strana:</t>
  </si>
  <si>
    <t>3.1.1</t>
  </si>
  <si>
    <t>Datum:</t>
  </si>
  <si>
    <t>Čas:</t>
  </si>
  <si>
    <t>Soupis objektů</t>
  </si>
  <si>
    <t>Stavba:</t>
  </si>
  <si>
    <t>18-021-02 - III/10140 Cvrčovice, rekonstrukce silnice</t>
  </si>
  <si>
    <t>Varianta:</t>
  </si>
  <si>
    <t xml:space="preserve">ZŘ - </t>
  </si>
  <si>
    <t>Odbytová cena [Kč]</t>
  </si>
  <si>
    <t>Objekt</t>
  </si>
  <si>
    <t>Název</t>
  </si>
  <si>
    <t xml:space="preserve">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</si>
</sst>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dd\.mm\.yyyy"/>
    <numFmt numFmtId="166" formatCode="h\:mm\:ss\ "/>
  </numFmts>
  <fonts count="14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0" fontId="6" fillId="0" borderId="0" xfId="20" applyAlignment="1">
      <alignment vertical="top"/>
      <protection/>
    </xf>
    <xf numFmtId="0" fontId="7" fillId="0" borderId="0" xfId="20" applyFont="1" applyAlignment="1">
      <alignment horizontal="left" vertical="top" wrapText="1" readingOrder="1"/>
      <protection/>
    </xf>
    <xf numFmtId="0" fontId="8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left" vertical="top" wrapText="1" readingOrder="1"/>
      <protection/>
    </xf>
    <xf numFmtId="3" fontId="8" fillId="0" borderId="0" xfId="20" applyNumberFormat="1" applyFont="1" applyAlignment="1">
      <alignment horizontal="right" vertical="top"/>
      <protection/>
    </xf>
    <xf numFmtId="0" fontId="8" fillId="0" borderId="0" xfId="20" applyFont="1" applyAlignment="1">
      <alignment horizontal="left" vertical="top" wrapText="1"/>
      <protection/>
    </xf>
    <xf numFmtId="165" fontId="8" fillId="0" borderId="0" xfId="20" applyNumberFormat="1" applyFont="1" applyAlignment="1">
      <alignment horizontal="left" vertical="top"/>
      <protection/>
    </xf>
    <xf numFmtId="166" fontId="8" fillId="0" borderId="0" xfId="20" applyNumberFormat="1" applyFont="1" applyAlignment="1">
      <alignment horizontal="left" vertical="top"/>
      <protection/>
    </xf>
    <xf numFmtId="0" fontId="9" fillId="0" borderId="0" xfId="20" applyFont="1" applyAlignment="1">
      <alignment horizontal="center" vertical="top" wrapText="1"/>
      <protection/>
    </xf>
    <xf numFmtId="0" fontId="10" fillId="0" borderId="0" xfId="20" applyFont="1" applyAlignment="1">
      <alignment horizontal="right" vertical="top" wrapText="1" readingOrder="1"/>
      <protection/>
    </xf>
    <xf numFmtId="0" fontId="10" fillId="0" borderId="0" xfId="20" applyFont="1" applyAlignment="1">
      <alignment horizontal="left" vertical="top" wrapText="1"/>
      <protection/>
    </xf>
    <xf numFmtId="0" fontId="7" fillId="0" borderId="0" xfId="20" applyFont="1" applyAlignment="1">
      <alignment horizontal="right" vertical="top" wrapText="1" readingOrder="1"/>
      <protection/>
    </xf>
    <xf numFmtId="0" fontId="7" fillId="0" borderId="0" xfId="20" applyFont="1" applyAlignment="1">
      <alignment horizontal="left" vertical="top" wrapText="1"/>
      <protection/>
    </xf>
    <xf numFmtId="0" fontId="11" fillId="0" borderId="0" xfId="20" applyFont="1" applyAlignment="1">
      <alignment horizontal="right" vertical="top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left" vertical="top" wrapText="1" readingOrder="1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Alignment="1">
      <alignment horizontal="left" vertical="top" wrapText="1"/>
      <protection/>
    </xf>
    <xf numFmtId="0" fontId="8" fillId="0" borderId="2" xfId="20" applyFont="1" applyBorder="1" applyAlignment="1">
      <alignment horizontal="right" vertical="top"/>
      <protection/>
    </xf>
    <xf numFmtId="0" fontId="11" fillId="0" borderId="2" xfId="20" applyFont="1" applyBorder="1" applyAlignment="1">
      <alignment horizontal="right" vertical="top"/>
      <protection/>
    </xf>
    <xf numFmtId="4" fontId="8" fillId="0" borderId="2" xfId="20" applyNumberFormat="1" applyFont="1" applyBorder="1" applyAlignment="1">
      <alignment horizontal="right" vertical="top"/>
      <protection/>
    </xf>
    <xf numFmtId="4" fontId="11" fillId="0" borderId="2" xfId="20" applyNumberFormat="1" applyFont="1" applyBorder="1" applyAlignment="1">
      <alignment horizontal="righ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1</xdr:row>
      <xdr:rowOff>95250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8EE3-7144-4958-B509-243EC0187691}">
  <sheetPr>
    <outlinePr summaryBelow="0"/>
  </sheetPr>
  <dimension ref="B2:AD55"/>
  <sheetViews>
    <sheetView showGridLines="0" tabSelected="1" workbookViewId="0" topLeftCell="D1">
      <selection activeCell="T30" sqref="T30"/>
    </sheetView>
  </sheetViews>
  <sheetFormatPr defaultColWidth="9.140625" defaultRowHeight="12.75" customHeight="1"/>
  <cols>
    <col min="1" max="1" width="1.1484375" style="33" customWidth="1"/>
    <col min="2" max="2" width="2.28125" style="33" customWidth="1"/>
    <col min="3" max="3" width="1.1484375" style="33" customWidth="1"/>
    <col min="4" max="4" width="8.00390625" style="33" customWidth="1"/>
    <col min="5" max="5" width="1.1484375" style="33" customWidth="1"/>
    <col min="6" max="6" width="1.421875" style="33" customWidth="1"/>
    <col min="7" max="7" width="5.28125" style="33" customWidth="1"/>
    <col min="8" max="8" width="1.28515625" style="33" customWidth="1"/>
    <col min="9" max="9" width="4.28125" style="33" customWidth="1"/>
    <col min="10" max="10" width="23.28125" style="33" customWidth="1"/>
    <col min="11" max="11" width="2.140625" style="33" customWidth="1"/>
    <col min="12" max="12" width="3.57421875" style="33" customWidth="1"/>
    <col min="13" max="13" width="3.7109375" style="33" customWidth="1"/>
    <col min="14" max="15" width="0.9921875" style="33" customWidth="1"/>
    <col min="16" max="16" width="12.00390625" style="33" customWidth="1"/>
    <col min="17" max="17" width="1.28515625" style="33" customWidth="1"/>
    <col min="18" max="18" width="5.8515625" style="33" customWidth="1"/>
    <col min="19" max="19" width="4.7109375" style="33" customWidth="1"/>
    <col min="20" max="20" width="0.9921875" style="33" customWidth="1"/>
    <col min="21" max="21" width="1.421875" style="33" customWidth="1"/>
    <col min="22" max="22" width="2.57421875" style="33" customWidth="1"/>
    <col min="23" max="23" width="3.140625" style="33" customWidth="1"/>
    <col min="24" max="24" width="0.9921875" style="33" customWidth="1"/>
    <col min="25" max="25" width="3.28125" style="33" customWidth="1"/>
    <col min="26" max="26" width="1.421875" style="33" customWidth="1"/>
    <col min="27" max="27" width="1.8515625" style="33" customWidth="1"/>
    <col min="28" max="28" width="1.1484375" style="33" customWidth="1"/>
    <col min="29" max="29" width="4.421875" style="33" customWidth="1"/>
    <col min="30" max="30" width="1.1484375" style="33" customWidth="1"/>
    <col min="31" max="256" width="6.8515625" style="33" customWidth="1"/>
    <col min="257" max="257" width="1.1484375" style="33" customWidth="1"/>
    <col min="258" max="258" width="2.28125" style="33" customWidth="1"/>
    <col min="259" max="259" width="1.1484375" style="33" customWidth="1"/>
    <col min="260" max="260" width="8.00390625" style="33" customWidth="1"/>
    <col min="261" max="261" width="1.1484375" style="33" customWidth="1"/>
    <col min="262" max="262" width="1.421875" style="33" customWidth="1"/>
    <col min="263" max="263" width="5.28125" style="33" customWidth="1"/>
    <col min="264" max="264" width="1.28515625" style="33" customWidth="1"/>
    <col min="265" max="265" width="4.28125" style="33" customWidth="1"/>
    <col min="266" max="266" width="23.28125" style="33" customWidth="1"/>
    <col min="267" max="267" width="2.140625" style="33" customWidth="1"/>
    <col min="268" max="268" width="3.57421875" style="33" customWidth="1"/>
    <col min="269" max="269" width="3.7109375" style="33" customWidth="1"/>
    <col min="270" max="271" width="0.9921875" style="33" customWidth="1"/>
    <col min="272" max="272" width="12.00390625" style="33" customWidth="1"/>
    <col min="273" max="273" width="1.28515625" style="33" customWidth="1"/>
    <col min="274" max="274" width="5.8515625" style="33" customWidth="1"/>
    <col min="275" max="275" width="4.7109375" style="33" customWidth="1"/>
    <col min="276" max="276" width="0.9921875" style="33" customWidth="1"/>
    <col min="277" max="277" width="1.421875" style="33" customWidth="1"/>
    <col min="278" max="278" width="2.57421875" style="33" customWidth="1"/>
    <col min="279" max="279" width="3.140625" style="33" customWidth="1"/>
    <col min="280" max="280" width="0.9921875" style="33" customWidth="1"/>
    <col min="281" max="281" width="3.28125" style="33" customWidth="1"/>
    <col min="282" max="282" width="1.421875" style="33" customWidth="1"/>
    <col min="283" max="283" width="1.8515625" style="33" customWidth="1"/>
    <col min="284" max="284" width="1.1484375" style="33" customWidth="1"/>
    <col min="285" max="285" width="3.140625" style="33" customWidth="1"/>
    <col min="286" max="286" width="1.1484375" style="33" customWidth="1"/>
    <col min="287" max="512" width="6.8515625" style="33" customWidth="1"/>
    <col min="513" max="513" width="1.1484375" style="33" customWidth="1"/>
    <col min="514" max="514" width="2.28125" style="33" customWidth="1"/>
    <col min="515" max="515" width="1.1484375" style="33" customWidth="1"/>
    <col min="516" max="516" width="8.00390625" style="33" customWidth="1"/>
    <col min="517" max="517" width="1.1484375" style="33" customWidth="1"/>
    <col min="518" max="518" width="1.421875" style="33" customWidth="1"/>
    <col min="519" max="519" width="5.28125" style="33" customWidth="1"/>
    <col min="520" max="520" width="1.28515625" style="33" customWidth="1"/>
    <col min="521" max="521" width="4.28125" style="33" customWidth="1"/>
    <col min="522" max="522" width="23.28125" style="33" customWidth="1"/>
    <col min="523" max="523" width="2.140625" style="33" customWidth="1"/>
    <col min="524" max="524" width="3.57421875" style="33" customWidth="1"/>
    <col min="525" max="525" width="3.7109375" style="33" customWidth="1"/>
    <col min="526" max="527" width="0.9921875" style="33" customWidth="1"/>
    <col min="528" max="528" width="12.00390625" style="33" customWidth="1"/>
    <col min="529" max="529" width="1.28515625" style="33" customWidth="1"/>
    <col min="530" max="530" width="5.8515625" style="33" customWidth="1"/>
    <col min="531" max="531" width="4.7109375" style="33" customWidth="1"/>
    <col min="532" max="532" width="0.9921875" style="33" customWidth="1"/>
    <col min="533" max="533" width="1.421875" style="33" customWidth="1"/>
    <col min="534" max="534" width="2.57421875" style="33" customWidth="1"/>
    <col min="535" max="535" width="3.140625" style="33" customWidth="1"/>
    <col min="536" max="536" width="0.9921875" style="33" customWidth="1"/>
    <col min="537" max="537" width="3.28125" style="33" customWidth="1"/>
    <col min="538" max="538" width="1.421875" style="33" customWidth="1"/>
    <col min="539" max="539" width="1.8515625" style="33" customWidth="1"/>
    <col min="540" max="540" width="1.1484375" style="33" customWidth="1"/>
    <col min="541" max="541" width="3.140625" style="33" customWidth="1"/>
    <col min="542" max="542" width="1.1484375" style="33" customWidth="1"/>
    <col min="543" max="768" width="6.8515625" style="33" customWidth="1"/>
    <col min="769" max="769" width="1.1484375" style="33" customWidth="1"/>
    <col min="770" max="770" width="2.28125" style="33" customWidth="1"/>
    <col min="771" max="771" width="1.1484375" style="33" customWidth="1"/>
    <col min="772" max="772" width="8.00390625" style="33" customWidth="1"/>
    <col min="773" max="773" width="1.1484375" style="33" customWidth="1"/>
    <col min="774" max="774" width="1.421875" style="33" customWidth="1"/>
    <col min="775" max="775" width="5.28125" style="33" customWidth="1"/>
    <col min="776" max="776" width="1.28515625" style="33" customWidth="1"/>
    <col min="777" max="777" width="4.28125" style="33" customWidth="1"/>
    <col min="778" max="778" width="23.28125" style="33" customWidth="1"/>
    <col min="779" max="779" width="2.140625" style="33" customWidth="1"/>
    <col min="780" max="780" width="3.57421875" style="33" customWidth="1"/>
    <col min="781" max="781" width="3.7109375" style="33" customWidth="1"/>
    <col min="782" max="783" width="0.9921875" style="33" customWidth="1"/>
    <col min="784" max="784" width="12.00390625" style="33" customWidth="1"/>
    <col min="785" max="785" width="1.28515625" style="33" customWidth="1"/>
    <col min="786" max="786" width="5.8515625" style="33" customWidth="1"/>
    <col min="787" max="787" width="4.7109375" style="33" customWidth="1"/>
    <col min="788" max="788" width="0.9921875" style="33" customWidth="1"/>
    <col min="789" max="789" width="1.421875" style="33" customWidth="1"/>
    <col min="790" max="790" width="2.57421875" style="33" customWidth="1"/>
    <col min="791" max="791" width="3.140625" style="33" customWidth="1"/>
    <col min="792" max="792" width="0.9921875" style="33" customWidth="1"/>
    <col min="793" max="793" width="3.28125" style="33" customWidth="1"/>
    <col min="794" max="794" width="1.421875" style="33" customWidth="1"/>
    <col min="795" max="795" width="1.8515625" style="33" customWidth="1"/>
    <col min="796" max="796" width="1.1484375" style="33" customWidth="1"/>
    <col min="797" max="797" width="3.140625" style="33" customWidth="1"/>
    <col min="798" max="798" width="1.1484375" style="33" customWidth="1"/>
    <col min="799" max="1024" width="6.8515625" style="33" customWidth="1"/>
    <col min="1025" max="1025" width="1.1484375" style="33" customWidth="1"/>
    <col min="1026" max="1026" width="2.28125" style="33" customWidth="1"/>
    <col min="1027" max="1027" width="1.1484375" style="33" customWidth="1"/>
    <col min="1028" max="1028" width="8.00390625" style="33" customWidth="1"/>
    <col min="1029" max="1029" width="1.1484375" style="33" customWidth="1"/>
    <col min="1030" max="1030" width="1.421875" style="33" customWidth="1"/>
    <col min="1031" max="1031" width="5.28125" style="33" customWidth="1"/>
    <col min="1032" max="1032" width="1.28515625" style="33" customWidth="1"/>
    <col min="1033" max="1033" width="4.28125" style="33" customWidth="1"/>
    <col min="1034" max="1034" width="23.28125" style="33" customWidth="1"/>
    <col min="1035" max="1035" width="2.140625" style="33" customWidth="1"/>
    <col min="1036" max="1036" width="3.57421875" style="33" customWidth="1"/>
    <col min="1037" max="1037" width="3.7109375" style="33" customWidth="1"/>
    <col min="1038" max="1039" width="0.9921875" style="33" customWidth="1"/>
    <col min="1040" max="1040" width="12.00390625" style="33" customWidth="1"/>
    <col min="1041" max="1041" width="1.28515625" style="33" customWidth="1"/>
    <col min="1042" max="1042" width="5.8515625" style="33" customWidth="1"/>
    <col min="1043" max="1043" width="4.7109375" style="33" customWidth="1"/>
    <col min="1044" max="1044" width="0.9921875" style="33" customWidth="1"/>
    <col min="1045" max="1045" width="1.421875" style="33" customWidth="1"/>
    <col min="1046" max="1046" width="2.57421875" style="33" customWidth="1"/>
    <col min="1047" max="1047" width="3.140625" style="33" customWidth="1"/>
    <col min="1048" max="1048" width="0.9921875" style="33" customWidth="1"/>
    <col min="1049" max="1049" width="3.28125" style="33" customWidth="1"/>
    <col min="1050" max="1050" width="1.421875" style="33" customWidth="1"/>
    <col min="1051" max="1051" width="1.8515625" style="33" customWidth="1"/>
    <col min="1052" max="1052" width="1.1484375" style="33" customWidth="1"/>
    <col min="1053" max="1053" width="3.140625" style="33" customWidth="1"/>
    <col min="1054" max="1054" width="1.1484375" style="33" customWidth="1"/>
    <col min="1055" max="1280" width="6.8515625" style="33" customWidth="1"/>
    <col min="1281" max="1281" width="1.1484375" style="33" customWidth="1"/>
    <col min="1282" max="1282" width="2.28125" style="33" customWidth="1"/>
    <col min="1283" max="1283" width="1.1484375" style="33" customWidth="1"/>
    <col min="1284" max="1284" width="8.00390625" style="33" customWidth="1"/>
    <col min="1285" max="1285" width="1.1484375" style="33" customWidth="1"/>
    <col min="1286" max="1286" width="1.421875" style="33" customWidth="1"/>
    <col min="1287" max="1287" width="5.28125" style="33" customWidth="1"/>
    <col min="1288" max="1288" width="1.28515625" style="33" customWidth="1"/>
    <col min="1289" max="1289" width="4.28125" style="33" customWidth="1"/>
    <col min="1290" max="1290" width="23.28125" style="33" customWidth="1"/>
    <col min="1291" max="1291" width="2.140625" style="33" customWidth="1"/>
    <col min="1292" max="1292" width="3.57421875" style="33" customWidth="1"/>
    <col min="1293" max="1293" width="3.7109375" style="33" customWidth="1"/>
    <col min="1294" max="1295" width="0.9921875" style="33" customWidth="1"/>
    <col min="1296" max="1296" width="12.00390625" style="33" customWidth="1"/>
    <col min="1297" max="1297" width="1.28515625" style="33" customWidth="1"/>
    <col min="1298" max="1298" width="5.8515625" style="33" customWidth="1"/>
    <col min="1299" max="1299" width="4.7109375" style="33" customWidth="1"/>
    <col min="1300" max="1300" width="0.9921875" style="33" customWidth="1"/>
    <col min="1301" max="1301" width="1.421875" style="33" customWidth="1"/>
    <col min="1302" max="1302" width="2.57421875" style="33" customWidth="1"/>
    <col min="1303" max="1303" width="3.140625" style="33" customWidth="1"/>
    <col min="1304" max="1304" width="0.9921875" style="33" customWidth="1"/>
    <col min="1305" max="1305" width="3.28125" style="33" customWidth="1"/>
    <col min="1306" max="1306" width="1.421875" style="33" customWidth="1"/>
    <col min="1307" max="1307" width="1.8515625" style="33" customWidth="1"/>
    <col min="1308" max="1308" width="1.1484375" style="33" customWidth="1"/>
    <col min="1309" max="1309" width="3.140625" style="33" customWidth="1"/>
    <col min="1310" max="1310" width="1.1484375" style="33" customWidth="1"/>
    <col min="1311" max="1536" width="6.8515625" style="33" customWidth="1"/>
    <col min="1537" max="1537" width="1.1484375" style="33" customWidth="1"/>
    <col min="1538" max="1538" width="2.28125" style="33" customWidth="1"/>
    <col min="1539" max="1539" width="1.1484375" style="33" customWidth="1"/>
    <col min="1540" max="1540" width="8.00390625" style="33" customWidth="1"/>
    <col min="1541" max="1541" width="1.1484375" style="33" customWidth="1"/>
    <col min="1542" max="1542" width="1.421875" style="33" customWidth="1"/>
    <col min="1543" max="1543" width="5.28125" style="33" customWidth="1"/>
    <col min="1544" max="1544" width="1.28515625" style="33" customWidth="1"/>
    <col min="1545" max="1545" width="4.28125" style="33" customWidth="1"/>
    <col min="1546" max="1546" width="23.28125" style="33" customWidth="1"/>
    <col min="1547" max="1547" width="2.140625" style="33" customWidth="1"/>
    <col min="1548" max="1548" width="3.57421875" style="33" customWidth="1"/>
    <col min="1549" max="1549" width="3.7109375" style="33" customWidth="1"/>
    <col min="1550" max="1551" width="0.9921875" style="33" customWidth="1"/>
    <col min="1552" max="1552" width="12.00390625" style="33" customWidth="1"/>
    <col min="1553" max="1553" width="1.28515625" style="33" customWidth="1"/>
    <col min="1554" max="1554" width="5.8515625" style="33" customWidth="1"/>
    <col min="1555" max="1555" width="4.7109375" style="33" customWidth="1"/>
    <col min="1556" max="1556" width="0.9921875" style="33" customWidth="1"/>
    <col min="1557" max="1557" width="1.421875" style="33" customWidth="1"/>
    <col min="1558" max="1558" width="2.57421875" style="33" customWidth="1"/>
    <col min="1559" max="1559" width="3.140625" style="33" customWidth="1"/>
    <col min="1560" max="1560" width="0.9921875" style="33" customWidth="1"/>
    <col min="1561" max="1561" width="3.28125" style="33" customWidth="1"/>
    <col min="1562" max="1562" width="1.421875" style="33" customWidth="1"/>
    <col min="1563" max="1563" width="1.8515625" style="33" customWidth="1"/>
    <col min="1564" max="1564" width="1.1484375" style="33" customWidth="1"/>
    <col min="1565" max="1565" width="3.140625" style="33" customWidth="1"/>
    <col min="1566" max="1566" width="1.1484375" style="33" customWidth="1"/>
    <col min="1567" max="1792" width="6.8515625" style="33" customWidth="1"/>
    <col min="1793" max="1793" width="1.1484375" style="33" customWidth="1"/>
    <col min="1794" max="1794" width="2.28125" style="33" customWidth="1"/>
    <col min="1795" max="1795" width="1.1484375" style="33" customWidth="1"/>
    <col min="1796" max="1796" width="8.00390625" style="33" customWidth="1"/>
    <col min="1797" max="1797" width="1.1484375" style="33" customWidth="1"/>
    <col min="1798" max="1798" width="1.421875" style="33" customWidth="1"/>
    <col min="1799" max="1799" width="5.28125" style="33" customWidth="1"/>
    <col min="1800" max="1800" width="1.28515625" style="33" customWidth="1"/>
    <col min="1801" max="1801" width="4.28125" style="33" customWidth="1"/>
    <col min="1802" max="1802" width="23.28125" style="33" customWidth="1"/>
    <col min="1803" max="1803" width="2.140625" style="33" customWidth="1"/>
    <col min="1804" max="1804" width="3.57421875" style="33" customWidth="1"/>
    <col min="1805" max="1805" width="3.7109375" style="33" customWidth="1"/>
    <col min="1806" max="1807" width="0.9921875" style="33" customWidth="1"/>
    <col min="1808" max="1808" width="12.00390625" style="33" customWidth="1"/>
    <col min="1809" max="1809" width="1.28515625" style="33" customWidth="1"/>
    <col min="1810" max="1810" width="5.8515625" style="33" customWidth="1"/>
    <col min="1811" max="1811" width="4.7109375" style="33" customWidth="1"/>
    <col min="1812" max="1812" width="0.9921875" style="33" customWidth="1"/>
    <col min="1813" max="1813" width="1.421875" style="33" customWidth="1"/>
    <col min="1814" max="1814" width="2.57421875" style="33" customWidth="1"/>
    <col min="1815" max="1815" width="3.140625" style="33" customWidth="1"/>
    <col min="1816" max="1816" width="0.9921875" style="33" customWidth="1"/>
    <col min="1817" max="1817" width="3.28125" style="33" customWidth="1"/>
    <col min="1818" max="1818" width="1.421875" style="33" customWidth="1"/>
    <col min="1819" max="1819" width="1.8515625" style="33" customWidth="1"/>
    <col min="1820" max="1820" width="1.1484375" style="33" customWidth="1"/>
    <col min="1821" max="1821" width="3.140625" style="33" customWidth="1"/>
    <col min="1822" max="1822" width="1.1484375" style="33" customWidth="1"/>
    <col min="1823" max="2048" width="6.8515625" style="33" customWidth="1"/>
    <col min="2049" max="2049" width="1.1484375" style="33" customWidth="1"/>
    <col min="2050" max="2050" width="2.28125" style="33" customWidth="1"/>
    <col min="2051" max="2051" width="1.1484375" style="33" customWidth="1"/>
    <col min="2052" max="2052" width="8.00390625" style="33" customWidth="1"/>
    <col min="2053" max="2053" width="1.1484375" style="33" customWidth="1"/>
    <col min="2054" max="2054" width="1.421875" style="33" customWidth="1"/>
    <col min="2055" max="2055" width="5.28125" style="33" customWidth="1"/>
    <col min="2056" max="2056" width="1.28515625" style="33" customWidth="1"/>
    <col min="2057" max="2057" width="4.28125" style="33" customWidth="1"/>
    <col min="2058" max="2058" width="23.28125" style="33" customWidth="1"/>
    <col min="2059" max="2059" width="2.140625" style="33" customWidth="1"/>
    <col min="2060" max="2060" width="3.57421875" style="33" customWidth="1"/>
    <col min="2061" max="2061" width="3.7109375" style="33" customWidth="1"/>
    <col min="2062" max="2063" width="0.9921875" style="33" customWidth="1"/>
    <col min="2064" max="2064" width="12.00390625" style="33" customWidth="1"/>
    <col min="2065" max="2065" width="1.28515625" style="33" customWidth="1"/>
    <col min="2066" max="2066" width="5.8515625" style="33" customWidth="1"/>
    <col min="2067" max="2067" width="4.7109375" style="33" customWidth="1"/>
    <col min="2068" max="2068" width="0.9921875" style="33" customWidth="1"/>
    <col min="2069" max="2069" width="1.421875" style="33" customWidth="1"/>
    <col min="2070" max="2070" width="2.57421875" style="33" customWidth="1"/>
    <col min="2071" max="2071" width="3.140625" style="33" customWidth="1"/>
    <col min="2072" max="2072" width="0.9921875" style="33" customWidth="1"/>
    <col min="2073" max="2073" width="3.28125" style="33" customWidth="1"/>
    <col min="2074" max="2074" width="1.421875" style="33" customWidth="1"/>
    <col min="2075" max="2075" width="1.8515625" style="33" customWidth="1"/>
    <col min="2076" max="2076" width="1.1484375" style="33" customWidth="1"/>
    <col min="2077" max="2077" width="3.140625" style="33" customWidth="1"/>
    <col min="2078" max="2078" width="1.1484375" style="33" customWidth="1"/>
    <col min="2079" max="2304" width="6.8515625" style="33" customWidth="1"/>
    <col min="2305" max="2305" width="1.1484375" style="33" customWidth="1"/>
    <col min="2306" max="2306" width="2.28125" style="33" customWidth="1"/>
    <col min="2307" max="2307" width="1.1484375" style="33" customWidth="1"/>
    <col min="2308" max="2308" width="8.00390625" style="33" customWidth="1"/>
    <col min="2309" max="2309" width="1.1484375" style="33" customWidth="1"/>
    <col min="2310" max="2310" width="1.421875" style="33" customWidth="1"/>
    <col min="2311" max="2311" width="5.28125" style="33" customWidth="1"/>
    <col min="2312" max="2312" width="1.28515625" style="33" customWidth="1"/>
    <col min="2313" max="2313" width="4.28125" style="33" customWidth="1"/>
    <col min="2314" max="2314" width="23.28125" style="33" customWidth="1"/>
    <col min="2315" max="2315" width="2.140625" style="33" customWidth="1"/>
    <col min="2316" max="2316" width="3.57421875" style="33" customWidth="1"/>
    <col min="2317" max="2317" width="3.7109375" style="33" customWidth="1"/>
    <col min="2318" max="2319" width="0.9921875" style="33" customWidth="1"/>
    <col min="2320" max="2320" width="12.00390625" style="33" customWidth="1"/>
    <col min="2321" max="2321" width="1.28515625" style="33" customWidth="1"/>
    <col min="2322" max="2322" width="5.8515625" style="33" customWidth="1"/>
    <col min="2323" max="2323" width="4.7109375" style="33" customWidth="1"/>
    <col min="2324" max="2324" width="0.9921875" style="33" customWidth="1"/>
    <col min="2325" max="2325" width="1.421875" style="33" customWidth="1"/>
    <col min="2326" max="2326" width="2.57421875" style="33" customWidth="1"/>
    <col min="2327" max="2327" width="3.140625" style="33" customWidth="1"/>
    <col min="2328" max="2328" width="0.9921875" style="33" customWidth="1"/>
    <col min="2329" max="2329" width="3.28125" style="33" customWidth="1"/>
    <col min="2330" max="2330" width="1.421875" style="33" customWidth="1"/>
    <col min="2331" max="2331" width="1.8515625" style="33" customWidth="1"/>
    <col min="2332" max="2332" width="1.1484375" style="33" customWidth="1"/>
    <col min="2333" max="2333" width="3.140625" style="33" customWidth="1"/>
    <col min="2334" max="2334" width="1.1484375" style="33" customWidth="1"/>
    <col min="2335" max="2560" width="6.8515625" style="33" customWidth="1"/>
    <col min="2561" max="2561" width="1.1484375" style="33" customWidth="1"/>
    <col min="2562" max="2562" width="2.28125" style="33" customWidth="1"/>
    <col min="2563" max="2563" width="1.1484375" style="33" customWidth="1"/>
    <col min="2564" max="2564" width="8.00390625" style="33" customWidth="1"/>
    <col min="2565" max="2565" width="1.1484375" style="33" customWidth="1"/>
    <col min="2566" max="2566" width="1.421875" style="33" customWidth="1"/>
    <col min="2567" max="2567" width="5.28125" style="33" customWidth="1"/>
    <col min="2568" max="2568" width="1.28515625" style="33" customWidth="1"/>
    <col min="2569" max="2569" width="4.28125" style="33" customWidth="1"/>
    <col min="2570" max="2570" width="23.28125" style="33" customWidth="1"/>
    <col min="2571" max="2571" width="2.140625" style="33" customWidth="1"/>
    <col min="2572" max="2572" width="3.57421875" style="33" customWidth="1"/>
    <col min="2573" max="2573" width="3.7109375" style="33" customWidth="1"/>
    <col min="2574" max="2575" width="0.9921875" style="33" customWidth="1"/>
    <col min="2576" max="2576" width="12.00390625" style="33" customWidth="1"/>
    <col min="2577" max="2577" width="1.28515625" style="33" customWidth="1"/>
    <col min="2578" max="2578" width="5.8515625" style="33" customWidth="1"/>
    <col min="2579" max="2579" width="4.7109375" style="33" customWidth="1"/>
    <col min="2580" max="2580" width="0.9921875" style="33" customWidth="1"/>
    <col min="2581" max="2581" width="1.421875" style="33" customWidth="1"/>
    <col min="2582" max="2582" width="2.57421875" style="33" customWidth="1"/>
    <col min="2583" max="2583" width="3.140625" style="33" customWidth="1"/>
    <col min="2584" max="2584" width="0.9921875" style="33" customWidth="1"/>
    <col min="2585" max="2585" width="3.28125" style="33" customWidth="1"/>
    <col min="2586" max="2586" width="1.421875" style="33" customWidth="1"/>
    <col min="2587" max="2587" width="1.8515625" style="33" customWidth="1"/>
    <col min="2588" max="2588" width="1.1484375" style="33" customWidth="1"/>
    <col min="2589" max="2589" width="3.140625" style="33" customWidth="1"/>
    <col min="2590" max="2590" width="1.1484375" style="33" customWidth="1"/>
    <col min="2591" max="2816" width="6.8515625" style="33" customWidth="1"/>
    <col min="2817" max="2817" width="1.1484375" style="33" customWidth="1"/>
    <col min="2818" max="2818" width="2.28125" style="33" customWidth="1"/>
    <col min="2819" max="2819" width="1.1484375" style="33" customWidth="1"/>
    <col min="2820" max="2820" width="8.00390625" style="33" customWidth="1"/>
    <col min="2821" max="2821" width="1.1484375" style="33" customWidth="1"/>
    <col min="2822" max="2822" width="1.421875" style="33" customWidth="1"/>
    <col min="2823" max="2823" width="5.28125" style="33" customWidth="1"/>
    <col min="2824" max="2824" width="1.28515625" style="33" customWidth="1"/>
    <col min="2825" max="2825" width="4.28125" style="33" customWidth="1"/>
    <col min="2826" max="2826" width="23.28125" style="33" customWidth="1"/>
    <col min="2827" max="2827" width="2.140625" style="33" customWidth="1"/>
    <col min="2828" max="2828" width="3.57421875" style="33" customWidth="1"/>
    <col min="2829" max="2829" width="3.7109375" style="33" customWidth="1"/>
    <col min="2830" max="2831" width="0.9921875" style="33" customWidth="1"/>
    <col min="2832" max="2832" width="12.00390625" style="33" customWidth="1"/>
    <col min="2833" max="2833" width="1.28515625" style="33" customWidth="1"/>
    <col min="2834" max="2834" width="5.8515625" style="33" customWidth="1"/>
    <col min="2835" max="2835" width="4.7109375" style="33" customWidth="1"/>
    <col min="2836" max="2836" width="0.9921875" style="33" customWidth="1"/>
    <col min="2837" max="2837" width="1.421875" style="33" customWidth="1"/>
    <col min="2838" max="2838" width="2.57421875" style="33" customWidth="1"/>
    <col min="2839" max="2839" width="3.140625" style="33" customWidth="1"/>
    <col min="2840" max="2840" width="0.9921875" style="33" customWidth="1"/>
    <col min="2841" max="2841" width="3.28125" style="33" customWidth="1"/>
    <col min="2842" max="2842" width="1.421875" style="33" customWidth="1"/>
    <col min="2843" max="2843" width="1.8515625" style="33" customWidth="1"/>
    <col min="2844" max="2844" width="1.1484375" style="33" customWidth="1"/>
    <col min="2845" max="2845" width="3.140625" style="33" customWidth="1"/>
    <col min="2846" max="2846" width="1.1484375" style="33" customWidth="1"/>
    <col min="2847" max="3072" width="6.8515625" style="33" customWidth="1"/>
    <col min="3073" max="3073" width="1.1484375" style="33" customWidth="1"/>
    <col min="3074" max="3074" width="2.28125" style="33" customWidth="1"/>
    <col min="3075" max="3075" width="1.1484375" style="33" customWidth="1"/>
    <col min="3076" max="3076" width="8.00390625" style="33" customWidth="1"/>
    <col min="3077" max="3077" width="1.1484375" style="33" customWidth="1"/>
    <col min="3078" max="3078" width="1.421875" style="33" customWidth="1"/>
    <col min="3079" max="3079" width="5.28125" style="33" customWidth="1"/>
    <col min="3080" max="3080" width="1.28515625" style="33" customWidth="1"/>
    <col min="3081" max="3081" width="4.28125" style="33" customWidth="1"/>
    <col min="3082" max="3082" width="23.28125" style="33" customWidth="1"/>
    <col min="3083" max="3083" width="2.140625" style="33" customWidth="1"/>
    <col min="3084" max="3084" width="3.57421875" style="33" customWidth="1"/>
    <col min="3085" max="3085" width="3.7109375" style="33" customWidth="1"/>
    <col min="3086" max="3087" width="0.9921875" style="33" customWidth="1"/>
    <col min="3088" max="3088" width="12.00390625" style="33" customWidth="1"/>
    <col min="3089" max="3089" width="1.28515625" style="33" customWidth="1"/>
    <col min="3090" max="3090" width="5.8515625" style="33" customWidth="1"/>
    <col min="3091" max="3091" width="4.7109375" style="33" customWidth="1"/>
    <col min="3092" max="3092" width="0.9921875" style="33" customWidth="1"/>
    <col min="3093" max="3093" width="1.421875" style="33" customWidth="1"/>
    <col min="3094" max="3094" width="2.57421875" style="33" customWidth="1"/>
    <col min="3095" max="3095" width="3.140625" style="33" customWidth="1"/>
    <col min="3096" max="3096" width="0.9921875" style="33" customWidth="1"/>
    <col min="3097" max="3097" width="3.28125" style="33" customWidth="1"/>
    <col min="3098" max="3098" width="1.421875" style="33" customWidth="1"/>
    <col min="3099" max="3099" width="1.8515625" style="33" customWidth="1"/>
    <col min="3100" max="3100" width="1.1484375" style="33" customWidth="1"/>
    <col min="3101" max="3101" width="3.140625" style="33" customWidth="1"/>
    <col min="3102" max="3102" width="1.1484375" style="33" customWidth="1"/>
    <col min="3103" max="3328" width="6.8515625" style="33" customWidth="1"/>
    <col min="3329" max="3329" width="1.1484375" style="33" customWidth="1"/>
    <col min="3330" max="3330" width="2.28125" style="33" customWidth="1"/>
    <col min="3331" max="3331" width="1.1484375" style="33" customWidth="1"/>
    <col min="3332" max="3332" width="8.00390625" style="33" customWidth="1"/>
    <col min="3333" max="3333" width="1.1484375" style="33" customWidth="1"/>
    <col min="3334" max="3334" width="1.421875" style="33" customWidth="1"/>
    <col min="3335" max="3335" width="5.28125" style="33" customWidth="1"/>
    <col min="3336" max="3336" width="1.28515625" style="33" customWidth="1"/>
    <col min="3337" max="3337" width="4.28125" style="33" customWidth="1"/>
    <col min="3338" max="3338" width="23.28125" style="33" customWidth="1"/>
    <col min="3339" max="3339" width="2.140625" style="33" customWidth="1"/>
    <col min="3340" max="3340" width="3.57421875" style="33" customWidth="1"/>
    <col min="3341" max="3341" width="3.7109375" style="33" customWidth="1"/>
    <col min="3342" max="3343" width="0.9921875" style="33" customWidth="1"/>
    <col min="3344" max="3344" width="12.00390625" style="33" customWidth="1"/>
    <col min="3345" max="3345" width="1.28515625" style="33" customWidth="1"/>
    <col min="3346" max="3346" width="5.8515625" style="33" customWidth="1"/>
    <col min="3347" max="3347" width="4.7109375" style="33" customWidth="1"/>
    <col min="3348" max="3348" width="0.9921875" style="33" customWidth="1"/>
    <col min="3349" max="3349" width="1.421875" style="33" customWidth="1"/>
    <col min="3350" max="3350" width="2.57421875" style="33" customWidth="1"/>
    <col min="3351" max="3351" width="3.140625" style="33" customWidth="1"/>
    <col min="3352" max="3352" width="0.9921875" style="33" customWidth="1"/>
    <col min="3353" max="3353" width="3.28125" style="33" customWidth="1"/>
    <col min="3354" max="3354" width="1.421875" style="33" customWidth="1"/>
    <col min="3355" max="3355" width="1.8515625" style="33" customWidth="1"/>
    <col min="3356" max="3356" width="1.1484375" style="33" customWidth="1"/>
    <col min="3357" max="3357" width="3.140625" style="33" customWidth="1"/>
    <col min="3358" max="3358" width="1.1484375" style="33" customWidth="1"/>
    <col min="3359" max="3584" width="6.8515625" style="33" customWidth="1"/>
    <col min="3585" max="3585" width="1.1484375" style="33" customWidth="1"/>
    <col min="3586" max="3586" width="2.28125" style="33" customWidth="1"/>
    <col min="3587" max="3587" width="1.1484375" style="33" customWidth="1"/>
    <col min="3588" max="3588" width="8.00390625" style="33" customWidth="1"/>
    <col min="3589" max="3589" width="1.1484375" style="33" customWidth="1"/>
    <col min="3590" max="3590" width="1.421875" style="33" customWidth="1"/>
    <col min="3591" max="3591" width="5.28125" style="33" customWidth="1"/>
    <col min="3592" max="3592" width="1.28515625" style="33" customWidth="1"/>
    <col min="3593" max="3593" width="4.28125" style="33" customWidth="1"/>
    <col min="3594" max="3594" width="23.28125" style="33" customWidth="1"/>
    <col min="3595" max="3595" width="2.140625" style="33" customWidth="1"/>
    <col min="3596" max="3596" width="3.57421875" style="33" customWidth="1"/>
    <col min="3597" max="3597" width="3.7109375" style="33" customWidth="1"/>
    <col min="3598" max="3599" width="0.9921875" style="33" customWidth="1"/>
    <col min="3600" max="3600" width="12.00390625" style="33" customWidth="1"/>
    <col min="3601" max="3601" width="1.28515625" style="33" customWidth="1"/>
    <col min="3602" max="3602" width="5.8515625" style="33" customWidth="1"/>
    <col min="3603" max="3603" width="4.7109375" style="33" customWidth="1"/>
    <col min="3604" max="3604" width="0.9921875" style="33" customWidth="1"/>
    <col min="3605" max="3605" width="1.421875" style="33" customWidth="1"/>
    <col min="3606" max="3606" width="2.57421875" style="33" customWidth="1"/>
    <col min="3607" max="3607" width="3.140625" style="33" customWidth="1"/>
    <col min="3608" max="3608" width="0.9921875" style="33" customWidth="1"/>
    <col min="3609" max="3609" width="3.28125" style="33" customWidth="1"/>
    <col min="3610" max="3610" width="1.421875" style="33" customWidth="1"/>
    <col min="3611" max="3611" width="1.8515625" style="33" customWidth="1"/>
    <col min="3612" max="3612" width="1.1484375" style="33" customWidth="1"/>
    <col min="3613" max="3613" width="3.140625" style="33" customWidth="1"/>
    <col min="3614" max="3614" width="1.1484375" style="33" customWidth="1"/>
    <col min="3615" max="3840" width="6.8515625" style="33" customWidth="1"/>
    <col min="3841" max="3841" width="1.1484375" style="33" customWidth="1"/>
    <col min="3842" max="3842" width="2.28125" style="33" customWidth="1"/>
    <col min="3843" max="3843" width="1.1484375" style="33" customWidth="1"/>
    <col min="3844" max="3844" width="8.00390625" style="33" customWidth="1"/>
    <col min="3845" max="3845" width="1.1484375" style="33" customWidth="1"/>
    <col min="3846" max="3846" width="1.421875" style="33" customWidth="1"/>
    <col min="3847" max="3847" width="5.28125" style="33" customWidth="1"/>
    <col min="3848" max="3848" width="1.28515625" style="33" customWidth="1"/>
    <col min="3849" max="3849" width="4.28125" style="33" customWidth="1"/>
    <col min="3850" max="3850" width="23.28125" style="33" customWidth="1"/>
    <col min="3851" max="3851" width="2.140625" style="33" customWidth="1"/>
    <col min="3852" max="3852" width="3.57421875" style="33" customWidth="1"/>
    <col min="3853" max="3853" width="3.7109375" style="33" customWidth="1"/>
    <col min="3854" max="3855" width="0.9921875" style="33" customWidth="1"/>
    <col min="3856" max="3856" width="12.00390625" style="33" customWidth="1"/>
    <col min="3857" max="3857" width="1.28515625" style="33" customWidth="1"/>
    <col min="3858" max="3858" width="5.8515625" style="33" customWidth="1"/>
    <col min="3859" max="3859" width="4.7109375" style="33" customWidth="1"/>
    <col min="3860" max="3860" width="0.9921875" style="33" customWidth="1"/>
    <col min="3861" max="3861" width="1.421875" style="33" customWidth="1"/>
    <col min="3862" max="3862" width="2.57421875" style="33" customWidth="1"/>
    <col min="3863" max="3863" width="3.140625" style="33" customWidth="1"/>
    <col min="3864" max="3864" width="0.9921875" style="33" customWidth="1"/>
    <col min="3865" max="3865" width="3.28125" style="33" customWidth="1"/>
    <col min="3866" max="3866" width="1.421875" style="33" customWidth="1"/>
    <col min="3867" max="3867" width="1.8515625" style="33" customWidth="1"/>
    <col min="3868" max="3868" width="1.1484375" style="33" customWidth="1"/>
    <col min="3869" max="3869" width="3.140625" style="33" customWidth="1"/>
    <col min="3870" max="3870" width="1.1484375" style="33" customWidth="1"/>
    <col min="3871" max="4096" width="6.8515625" style="33" customWidth="1"/>
    <col min="4097" max="4097" width="1.1484375" style="33" customWidth="1"/>
    <col min="4098" max="4098" width="2.28125" style="33" customWidth="1"/>
    <col min="4099" max="4099" width="1.1484375" style="33" customWidth="1"/>
    <col min="4100" max="4100" width="8.00390625" style="33" customWidth="1"/>
    <col min="4101" max="4101" width="1.1484375" style="33" customWidth="1"/>
    <col min="4102" max="4102" width="1.421875" style="33" customWidth="1"/>
    <col min="4103" max="4103" width="5.28125" style="33" customWidth="1"/>
    <col min="4104" max="4104" width="1.28515625" style="33" customWidth="1"/>
    <col min="4105" max="4105" width="4.28125" style="33" customWidth="1"/>
    <col min="4106" max="4106" width="23.28125" style="33" customWidth="1"/>
    <col min="4107" max="4107" width="2.140625" style="33" customWidth="1"/>
    <col min="4108" max="4108" width="3.57421875" style="33" customWidth="1"/>
    <col min="4109" max="4109" width="3.7109375" style="33" customWidth="1"/>
    <col min="4110" max="4111" width="0.9921875" style="33" customWidth="1"/>
    <col min="4112" max="4112" width="12.00390625" style="33" customWidth="1"/>
    <col min="4113" max="4113" width="1.28515625" style="33" customWidth="1"/>
    <col min="4114" max="4114" width="5.8515625" style="33" customWidth="1"/>
    <col min="4115" max="4115" width="4.7109375" style="33" customWidth="1"/>
    <col min="4116" max="4116" width="0.9921875" style="33" customWidth="1"/>
    <col min="4117" max="4117" width="1.421875" style="33" customWidth="1"/>
    <col min="4118" max="4118" width="2.57421875" style="33" customWidth="1"/>
    <col min="4119" max="4119" width="3.140625" style="33" customWidth="1"/>
    <col min="4120" max="4120" width="0.9921875" style="33" customWidth="1"/>
    <col min="4121" max="4121" width="3.28125" style="33" customWidth="1"/>
    <col min="4122" max="4122" width="1.421875" style="33" customWidth="1"/>
    <col min="4123" max="4123" width="1.8515625" style="33" customWidth="1"/>
    <col min="4124" max="4124" width="1.1484375" style="33" customWidth="1"/>
    <col min="4125" max="4125" width="3.140625" style="33" customWidth="1"/>
    <col min="4126" max="4126" width="1.1484375" style="33" customWidth="1"/>
    <col min="4127" max="4352" width="6.8515625" style="33" customWidth="1"/>
    <col min="4353" max="4353" width="1.1484375" style="33" customWidth="1"/>
    <col min="4354" max="4354" width="2.28125" style="33" customWidth="1"/>
    <col min="4355" max="4355" width="1.1484375" style="33" customWidth="1"/>
    <col min="4356" max="4356" width="8.00390625" style="33" customWidth="1"/>
    <col min="4357" max="4357" width="1.1484375" style="33" customWidth="1"/>
    <col min="4358" max="4358" width="1.421875" style="33" customWidth="1"/>
    <col min="4359" max="4359" width="5.28125" style="33" customWidth="1"/>
    <col min="4360" max="4360" width="1.28515625" style="33" customWidth="1"/>
    <col min="4361" max="4361" width="4.28125" style="33" customWidth="1"/>
    <col min="4362" max="4362" width="23.28125" style="33" customWidth="1"/>
    <col min="4363" max="4363" width="2.140625" style="33" customWidth="1"/>
    <col min="4364" max="4364" width="3.57421875" style="33" customWidth="1"/>
    <col min="4365" max="4365" width="3.7109375" style="33" customWidth="1"/>
    <col min="4366" max="4367" width="0.9921875" style="33" customWidth="1"/>
    <col min="4368" max="4368" width="12.00390625" style="33" customWidth="1"/>
    <col min="4369" max="4369" width="1.28515625" style="33" customWidth="1"/>
    <col min="4370" max="4370" width="5.8515625" style="33" customWidth="1"/>
    <col min="4371" max="4371" width="4.7109375" style="33" customWidth="1"/>
    <col min="4372" max="4372" width="0.9921875" style="33" customWidth="1"/>
    <col min="4373" max="4373" width="1.421875" style="33" customWidth="1"/>
    <col min="4374" max="4374" width="2.57421875" style="33" customWidth="1"/>
    <col min="4375" max="4375" width="3.140625" style="33" customWidth="1"/>
    <col min="4376" max="4376" width="0.9921875" style="33" customWidth="1"/>
    <col min="4377" max="4377" width="3.28125" style="33" customWidth="1"/>
    <col min="4378" max="4378" width="1.421875" style="33" customWidth="1"/>
    <col min="4379" max="4379" width="1.8515625" style="33" customWidth="1"/>
    <col min="4380" max="4380" width="1.1484375" style="33" customWidth="1"/>
    <col min="4381" max="4381" width="3.140625" style="33" customWidth="1"/>
    <col min="4382" max="4382" width="1.1484375" style="33" customWidth="1"/>
    <col min="4383" max="4608" width="6.8515625" style="33" customWidth="1"/>
    <col min="4609" max="4609" width="1.1484375" style="33" customWidth="1"/>
    <col min="4610" max="4610" width="2.28125" style="33" customWidth="1"/>
    <col min="4611" max="4611" width="1.1484375" style="33" customWidth="1"/>
    <col min="4612" max="4612" width="8.00390625" style="33" customWidth="1"/>
    <col min="4613" max="4613" width="1.1484375" style="33" customWidth="1"/>
    <col min="4614" max="4614" width="1.421875" style="33" customWidth="1"/>
    <col min="4615" max="4615" width="5.28125" style="33" customWidth="1"/>
    <col min="4616" max="4616" width="1.28515625" style="33" customWidth="1"/>
    <col min="4617" max="4617" width="4.28125" style="33" customWidth="1"/>
    <col min="4618" max="4618" width="23.28125" style="33" customWidth="1"/>
    <col min="4619" max="4619" width="2.140625" style="33" customWidth="1"/>
    <col min="4620" max="4620" width="3.57421875" style="33" customWidth="1"/>
    <col min="4621" max="4621" width="3.7109375" style="33" customWidth="1"/>
    <col min="4622" max="4623" width="0.9921875" style="33" customWidth="1"/>
    <col min="4624" max="4624" width="12.00390625" style="33" customWidth="1"/>
    <col min="4625" max="4625" width="1.28515625" style="33" customWidth="1"/>
    <col min="4626" max="4626" width="5.8515625" style="33" customWidth="1"/>
    <col min="4627" max="4627" width="4.7109375" style="33" customWidth="1"/>
    <col min="4628" max="4628" width="0.9921875" style="33" customWidth="1"/>
    <col min="4629" max="4629" width="1.421875" style="33" customWidth="1"/>
    <col min="4630" max="4630" width="2.57421875" style="33" customWidth="1"/>
    <col min="4631" max="4631" width="3.140625" style="33" customWidth="1"/>
    <col min="4632" max="4632" width="0.9921875" style="33" customWidth="1"/>
    <col min="4633" max="4633" width="3.28125" style="33" customWidth="1"/>
    <col min="4634" max="4634" width="1.421875" style="33" customWidth="1"/>
    <col min="4635" max="4635" width="1.8515625" style="33" customWidth="1"/>
    <col min="4636" max="4636" width="1.1484375" style="33" customWidth="1"/>
    <col min="4637" max="4637" width="3.140625" style="33" customWidth="1"/>
    <col min="4638" max="4638" width="1.1484375" style="33" customWidth="1"/>
    <col min="4639" max="4864" width="6.8515625" style="33" customWidth="1"/>
    <col min="4865" max="4865" width="1.1484375" style="33" customWidth="1"/>
    <col min="4866" max="4866" width="2.28125" style="33" customWidth="1"/>
    <col min="4867" max="4867" width="1.1484375" style="33" customWidth="1"/>
    <col min="4868" max="4868" width="8.00390625" style="33" customWidth="1"/>
    <col min="4869" max="4869" width="1.1484375" style="33" customWidth="1"/>
    <col min="4870" max="4870" width="1.421875" style="33" customWidth="1"/>
    <col min="4871" max="4871" width="5.28125" style="33" customWidth="1"/>
    <col min="4872" max="4872" width="1.28515625" style="33" customWidth="1"/>
    <col min="4873" max="4873" width="4.28125" style="33" customWidth="1"/>
    <col min="4874" max="4874" width="23.28125" style="33" customWidth="1"/>
    <col min="4875" max="4875" width="2.140625" style="33" customWidth="1"/>
    <col min="4876" max="4876" width="3.57421875" style="33" customWidth="1"/>
    <col min="4877" max="4877" width="3.7109375" style="33" customWidth="1"/>
    <col min="4878" max="4879" width="0.9921875" style="33" customWidth="1"/>
    <col min="4880" max="4880" width="12.00390625" style="33" customWidth="1"/>
    <col min="4881" max="4881" width="1.28515625" style="33" customWidth="1"/>
    <col min="4882" max="4882" width="5.8515625" style="33" customWidth="1"/>
    <col min="4883" max="4883" width="4.7109375" style="33" customWidth="1"/>
    <col min="4884" max="4884" width="0.9921875" style="33" customWidth="1"/>
    <col min="4885" max="4885" width="1.421875" style="33" customWidth="1"/>
    <col min="4886" max="4886" width="2.57421875" style="33" customWidth="1"/>
    <col min="4887" max="4887" width="3.140625" style="33" customWidth="1"/>
    <col min="4888" max="4888" width="0.9921875" style="33" customWidth="1"/>
    <col min="4889" max="4889" width="3.28125" style="33" customWidth="1"/>
    <col min="4890" max="4890" width="1.421875" style="33" customWidth="1"/>
    <col min="4891" max="4891" width="1.8515625" style="33" customWidth="1"/>
    <col min="4892" max="4892" width="1.1484375" style="33" customWidth="1"/>
    <col min="4893" max="4893" width="3.140625" style="33" customWidth="1"/>
    <col min="4894" max="4894" width="1.1484375" style="33" customWidth="1"/>
    <col min="4895" max="5120" width="6.8515625" style="33" customWidth="1"/>
    <col min="5121" max="5121" width="1.1484375" style="33" customWidth="1"/>
    <col min="5122" max="5122" width="2.28125" style="33" customWidth="1"/>
    <col min="5123" max="5123" width="1.1484375" style="33" customWidth="1"/>
    <col min="5124" max="5124" width="8.00390625" style="33" customWidth="1"/>
    <col min="5125" max="5125" width="1.1484375" style="33" customWidth="1"/>
    <col min="5126" max="5126" width="1.421875" style="33" customWidth="1"/>
    <col min="5127" max="5127" width="5.28125" style="33" customWidth="1"/>
    <col min="5128" max="5128" width="1.28515625" style="33" customWidth="1"/>
    <col min="5129" max="5129" width="4.28125" style="33" customWidth="1"/>
    <col min="5130" max="5130" width="23.28125" style="33" customWidth="1"/>
    <col min="5131" max="5131" width="2.140625" style="33" customWidth="1"/>
    <col min="5132" max="5132" width="3.57421875" style="33" customWidth="1"/>
    <col min="5133" max="5133" width="3.7109375" style="33" customWidth="1"/>
    <col min="5134" max="5135" width="0.9921875" style="33" customWidth="1"/>
    <col min="5136" max="5136" width="12.00390625" style="33" customWidth="1"/>
    <col min="5137" max="5137" width="1.28515625" style="33" customWidth="1"/>
    <col min="5138" max="5138" width="5.8515625" style="33" customWidth="1"/>
    <col min="5139" max="5139" width="4.7109375" style="33" customWidth="1"/>
    <col min="5140" max="5140" width="0.9921875" style="33" customWidth="1"/>
    <col min="5141" max="5141" width="1.421875" style="33" customWidth="1"/>
    <col min="5142" max="5142" width="2.57421875" style="33" customWidth="1"/>
    <col min="5143" max="5143" width="3.140625" style="33" customWidth="1"/>
    <col min="5144" max="5144" width="0.9921875" style="33" customWidth="1"/>
    <col min="5145" max="5145" width="3.28125" style="33" customWidth="1"/>
    <col min="5146" max="5146" width="1.421875" style="33" customWidth="1"/>
    <col min="5147" max="5147" width="1.8515625" style="33" customWidth="1"/>
    <col min="5148" max="5148" width="1.1484375" style="33" customWidth="1"/>
    <col min="5149" max="5149" width="3.140625" style="33" customWidth="1"/>
    <col min="5150" max="5150" width="1.1484375" style="33" customWidth="1"/>
    <col min="5151" max="5376" width="6.8515625" style="33" customWidth="1"/>
    <col min="5377" max="5377" width="1.1484375" style="33" customWidth="1"/>
    <col min="5378" max="5378" width="2.28125" style="33" customWidth="1"/>
    <col min="5379" max="5379" width="1.1484375" style="33" customWidth="1"/>
    <col min="5380" max="5380" width="8.00390625" style="33" customWidth="1"/>
    <col min="5381" max="5381" width="1.1484375" style="33" customWidth="1"/>
    <col min="5382" max="5382" width="1.421875" style="33" customWidth="1"/>
    <col min="5383" max="5383" width="5.28125" style="33" customWidth="1"/>
    <col min="5384" max="5384" width="1.28515625" style="33" customWidth="1"/>
    <col min="5385" max="5385" width="4.28125" style="33" customWidth="1"/>
    <col min="5386" max="5386" width="23.28125" style="33" customWidth="1"/>
    <col min="5387" max="5387" width="2.140625" style="33" customWidth="1"/>
    <col min="5388" max="5388" width="3.57421875" style="33" customWidth="1"/>
    <col min="5389" max="5389" width="3.7109375" style="33" customWidth="1"/>
    <col min="5390" max="5391" width="0.9921875" style="33" customWidth="1"/>
    <col min="5392" max="5392" width="12.00390625" style="33" customWidth="1"/>
    <col min="5393" max="5393" width="1.28515625" style="33" customWidth="1"/>
    <col min="5394" max="5394" width="5.8515625" style="33" customWidth="1"/>
    <col min="5395" max="5395" width="4.7109375" style="33" customWidth="1"/>
    <col min="5396" max="5396" width="0.9921875" style="33" customWidth="1"/>
    <col min="5397" max="5397" width="1.421875" style="33" customWidth="1"/>
    <col min="5398" max="5398" width="2.57421875" style="33" customWidth="1"/>
    <col min="5399" max="5399" width="3.140625" style="33" customWidth="1"/>
    <col min="5400" max="5400" width="0.9921875" style="33" customWidth="1"/>
    <col min="5401" max="5401" width="3.28125" style="33" customWidth="1"/>
    <col min="5402" max="5402" width="1.421875" style="33" customWidth="1"/>
    <col min="5403" max="5403" width="1.8515625" style="33" customWidth="1"/>
    <col min="5404" max="5404" width="1.1484375" style="33" customWidth="1"/>
    <col min="5405" max="5405" width="3.140625" style="33" customWidth="1"/>
    <col min="5406" max="5406" width="1.1484375" style="33" customWidth="1"/>
    <col min="5407" max="5632" width="6.8515625" style="33" customWidth="1"/>
    <col min="5633" max="5633" width="1.1484375" style="33" customWidth="1"/>
    <col min="5634" max="5634" width="2.28125" style="33" customWidth="1"/>
    <col min="5635" max="5635" width="1.1484375" style="33" customWidth="1"/>
    <col min="5636" max="5636" width="8.00390625" style="33" customWidth="1"/>
    <col min="5637" max="5637" width="1.1484375" style="33" customWidth="1"/>
    <col min="5638" max="5638" width="1.421875" style="33" customWidth="1"/>
    <col min="5639" max="5639" width="5.28125" style="33" customWidth="1"/>
    <col min="5640" max="5640" width="1.28515625" style="33" customWidth="1"/>
    <col min="5641" max="5641" width="4.28125" style="33" customWidth="1"/>
    <col min="5642" max="5642" width="23.28125" style="33" customWidth="1"/>
    <col min="5643" max="5643" width="2.140625" style="33" customWidth="1"/>
    <col min="5644" max="5644" width="3.57421875" style="33" customWidth="1"/>
    <col min="5645" max="5645" width="3.7109375" style="33" customWidth="1"/>
    <col min="5646" max="5647" width="0.9921875" style="33" customWidth="1"/>
    <col min="5648" max="5648" width="12.00390625" style="33" customWidth="1"/>
    <col min="5649" max="5649" width="1.28515625" style="33" customWidth="1"/>
    <col min="5650" max="5650" width="5.8515625" style="33" customWidth="1"/>
    <col min="5651" max="5651" width="4.7109375" style="33" customWidth="1"/>
    <col min="5652" max="5652" width="0.9921875" style="33" customWidth="1"/>
    <col min="5653" max="5653" width="1.421875" style="33" customWidth="1"/>
    <col min="5654" max="5654" width="2.57421875" style="33" customWidth="1"/>
    <col min="5655" max="5655" width="3.140625" style="33" customWidth="1"/>
    <col min="5656" max="5656" width="0.9921875" style="33" customWidth="1"/>
    <col min="5657" max="5657" width="3.28125" style="33" customWidth="1"/>
    <col min="5658" max="5658" width="1.421875" style="33" customWidth="1"/>
    <col min="5659" max="5659" width="1.8515625" style="33" customWidth="1"/>
    <col min="5660" max="5660" width="1.1484375" style="33" customWidth="1"/>
    <col min="5661" max="5661" width="3.140625" style="33" customWidth="1"/>
    <col min="5662" max="5662" width="1.1484375" style="33" customWidth="1"/>
    <col min="5663" max="5888" width="6.8515625" style="33" customWidth="1"/>
    <col min="5889" max="5889" width="1.1484375" style="33" customWidth="1"/>
    <col min="5890" max="5890" width="2.28125" style="33" customWidth="1"/>
    <col min="5891" max="5891" width="1.1484375" style="33" customWidth="1"/>
    <col min="5892" max="5892" width="8.00390625" style="33" customWidth="1"/>
    <col min="5893" max="5893" width="1.1484375" style="33" customWidth="1"/>
    <col min="5894" max="5894" width="1.421875" style="33" customWidth="1"/>
    <col min="5895" max="5895" width="5.28125" style="33" customWidth="1"/>
    <col min="5896" max="5896" width="1.28515625" style="33" customWidth="1"/>
    <col min="5897" max="5897" width="4.28125" style="33" customWidth="1"/>
    <col min="5898" max="5898" width="23.28125" style="33" customWidth="1"/>
    <col min="5899" max="5899" width="2.140625" style="33" customWidth="1"/>
    <col min="5900" max="5900" width="3.57421875" style="33" customWidth="1"/>
    <col min="5901" max="5901" width="3.7109375" style="33" customWidth="1"/>
    <col min="5902" max="5903" width="0.9921875" style="33" customWidth="1"/>
    <col min="5904" max="5904" width="12.00390625" style="33" customWidth="1"/>
    <col min="5905" max="5905" width="1.28515625" style="33" customWidth="1"/>
    <col min="5906" max="5906" width="5.8515625" style="33" customWidth="1"/>
    <col min="5907" max="5907" width="4.7109375" style="33" customWidth="1"/>
    <col min="5908" max="5908" width="0.9921875" style="33" customWidth="1"/>
    <col min="5909" max="5909" width="1.421875" style="33" customWidth="1"/>
    <col min="5910" max="5910" width="2.57421875" style="33" customWidth="1"/>
    <col min="5911" max="5911" width="3.140625" style="33" customWidth="1"/>
    <col min="5912" max="5912" width="0.9921875" style="33" customWidth="1"/>
    <col min="5913" max="5913" width="3.28125" style="33" customWidth="1"/>
    <col min="5914" max="5914" width="1.421875" style="33" customWidth="1"/>
    <col min="5915" max="5915" width="1.8515625" style="33" customWidth="1"/>
    <col min="5916" max="5916" width="1.1484375" style="33" customWidth="1"/>
    <col min="5917" max="5917" width="3.140625" style="33" customWidth="1"/>
    <col min="5918" max="5918" width="1.1484375" style="33" customWidth="1"/>
    <col min="5919" max="6144" width="6.8515625" style="33" customWidth="1"/>
    <col min="6145" max="6145" width="1.1484375" style="33" customWidth="1"/>
    <col min="6146" max="6146" width="2.28125" style="33" customWidth="1"/>
    <col min="6147" max="6147" width="1.1484375" style="33" customWidth="1"/>
    <col min="6148" max="6148" width="8.00390625" style="33" customWidth="1"/>
    <col min="6149" max="6149" width="1.1484375" style="33" customWidth="1"/>
    <col min="6150" max="6150" width="1.421875" style="33" customWidth="1"/>
    <col min="6151" max="6151" width="5.28125" style="33" customWidth="1"/>
    <col min="6152" max="6152" width="1.28515625" style="33" customWidth="1"/>
    <col min="6153" max="6153" width="4.28125" style="33" customWidth="1"/>
    <col min="6154" max="6154" width="23.28125" style="33" customWidth="1"/>
    <col min="6155" max="6155" width="2.140625" style="33" customWidth="1"/>
    <col min="6156" max="6156" width="3.57421875" style="33" customWidth="1"/>
    <col min="6157" max="6157" width="3.7109375" style="33" customWidth="1"/>
    <col min="6158" max="6159" width="0.9921875" style="33" customWidth="1"/>
    <col min="6160" max="6160" width="12.00390625" style="33" customWidth="1"/>
    <col min="6161" max="6161" width="1.28515625" style="33" customWidth="1"/>
    <col min="6162" max="6162" width="5.8515625" style="33" customWidth="1"/>
    <col min="6163" max="6163" width="4.7109375" style="33" customWidth="1"/>
    <col min="6164" max="6164" width="0.9921875" style="33" customWidth="1"/>
    <col min="6165" max="6165" width="1.421875" style="33" customWidth="1"/>
    <col min="6166" max="6166" width="2.57421875" style="33" customWidth="1"/>
    <col min="6167" max="6167" width="3.140625" style="33" customWidth="1"/>
    <col min="6168" max="6168" width="0.9921875" style="33" customWidth="1"/>
    <col min="6169" max="6169" width="3.28125" style="33" customWidth="1"/>
    <col min="6170" max="6170" width="1.421875" style="33" customWidth="1"/>
    <col min="6171" max="6171" width="1.8515625" style="33" customWidth="1"/>
    <col min="6172" max="6172" width="1.1484375" style="33" customWidth="1"/>
    <col min="6173" max="6173" width="3.140625" style="33" customWidth="1"/>
    <col min="6174" max="6174" width="1.1484375" style="33" customWidth="1"/>
    <col min="6175" max="6400" width="6.8515625" style="33" customWidth="1"/>
    <col min="6401" max="6401" width="1.1484375" style="33" customWidth="1"/>
    <col min="6402" max="6402" width="2.28125" style="33" customWidth="1"/>
    <col min="6403" max="6403" width="1.1484375" style="33" customWidth="1"/>
    <col min="6404" max="6404" width="8.00390625" style="33" customWidth="1"/>
    <col min="6405" max="6405" width="1.1484375" style="33" customWidth="1"/>
    <col min="6406" max="6406" width="1.421875" style="33" customWidth="1"/>
    <col min="6407" max="6407" width="5.28125" style="33" customWidth="1"/>
    <col min="6408" max="6408" width="1.28515625" style="33" customWidth="1"/>
    <col min="6409" max="6409" width="4.28125" style="33" customWidth="1"/>
    <col min="6410" max="6410" width="23.28125" style="33" customWidth="1"/>
    <col min="6411" max="6411" width="2.140625" style="33" customWidth="1"/>
    <col min="6412" max="6412" width="3.57421875" style="33" customWidth="1"/>
    <col min="6413" max="6413" width="3.7109375" style="33" customWidth="1"/>
    <col min="6414" max="6415" width="0.9921875" style="33" customWidth="1"/>
    <col min="6416" max="6416" width="12.00390625" style="33" customWidth="1"/>
    <col min="6417" max="6417" width="1.28515625" style="33" customWidth="1"/>
    <col min="6418" max="6418" width="5.8515625" style="33" customWidth="1"/>
    <col min="6419" max="6419" width="4.7109375" style="33" customWidth="1"/>
    <col min="6420" max="6420" width="0.9921875" style="33" customWidth="1"/>
    <col min="6421" max="6421" width="1.421875" style="33" customWidth="1"/>
    <col min="6422" max="6422" width="2.57421875" style="33" customWidth="1"/>
    <col min="6423" max="6423" width="3.140625" style="33" customWidth="1"/>
    <col min="6424" max="6424" width="0.9921875" style="33" customWidth="1"/>
    <col min="6425" max="6425" width="3.28125" style="33" customWidth="1"/>
    <col min="6426" max="6426" width="1.421875" style="33" customWidth="1"/>
    <col min="6427" max="6427" width="1.8515625" style="33" customWidth="1"/>
    <col min="6428" max="6428" width="1.1484375" style="33" customWidth="1"/>
    <col min="6429" max="6429" width="3.140625" style="33" customWidth="1"/>
    <col min="6430" max="6430" width="1.1484375" style="33" customWidth="1"/>
    <col min="6431" max="6656" width="6.8515625" style="33" customWidth="1"/>
    <col min="6657" max="6657" width="1.1484375" style="33" customWidth="1"/>
    <col min="6658" max="6658" width="2.28125" style="33" customWidth="1"/>
    <col min="6659" max="6659" width="1.1484375" style="33" customWidth="1"/>
    <col min="6660" max="6660" width="8.00390625" style="33" customWidth="1"/>
    <col min="6661" max="6661" width="1.1484375" style="33" customWidth="1"/>
    <col min="6662" max="6662" width="1.421875" style="33" customWidth="1"/>
    <col min="6663" max="6663" width="5.28125" style="33" customWidth="1"/>
    <col min="6664" max="6664" width="1.28515625" style="33" customWidth="1"/>
    <col min="6665" max="6665" width="4.28125" style="33" customWidth="1"/>
    <col min="6666" max="6666" width="23.28125" style="33" customWidth="1"/>
    <col min="6667" max="6667" width="2.140625" style="33" customWidth="1"/>
    <col min="6668" max="6668" width="3.57421875" style="33" customWidth="1"/>
    <col min="6669" max="6669" width="3.7109375" style="33" customWidth="1"/>
    <col min="6670" max="6671" width="0.9921875" style="33" customWidth="1"/>
    <col min="6672" max="6672" width="12.00390625" style="33" customWidth="1"/>
    <col min="6673" max="6673" width="1.28515625" style="33" customWidth="1"/>
    <col min="6674" max="6674" width="5.8515625" style="33" customWidth="1"/>
    <col min="6675" max="6675" width="4.7109375" style="33" customWidth="1"/>
    <col min="6676" max="6676" width="0.9921875" style="33" customWidth="1"/>
    <col min="6677" max="6677" width="1.421875" style="33" customWidth="1"/>
    <col min="6678" max="6678" width="2.57421875" style="33" customWidth="1"/>
    <col min="6679" max="6679" width="3.140625" style="33" customWidth="1"/>
    <col min="6680" max="6680" width="0.9921875" style="33" customWidth="1"/>
    <col min="6681" max="6681" width="3.28125" style="33" customWidth="1"/>
    <col min="6682" max="6682" width="1.421875" style="33" customWidth="1"/>
    <col min="6683" max="6683" width="1.8515625" style="33" customWidth="1"/>
    <col min="6684" max="6684" width="1.1484375" style="33" customWidth="1"/>
    <col min="6685" max="6685" width="3.140625" style="33" customWidth="1"/>
    <col min="6686" max="6686" width="1.1484375" style="33" customWidth="1"/>
    <col min="6687" max="6912" width="6.8515625" style="33" customWidth="1"/>
    <col min="6913" max="6913" width="1.1484375" style="33" customWidth="1"/>
    <col min="6914" max="6914" width="2.28125" style="33" customWidth="1"/>
    <col min="6915" max="6915" width="1.1484375" style="33" customWidth="1"/>
    <col min="6916" max="6916" width="8.00390625" style="33" customWidth="1"/>
    <col min="6917" max="6917" width="1.1484375" style="33" customWidth="1"/>
    <col min="6918" max="6918" width="1.421875" style="33" customWidth="1"/>
    <col min="6919" max="6919" width="5.28125" style="33" customWidth="1"/>
    <col min="6920" max="6920" width="1.28515625" style="33" customWidth="1"/>
    <col min="6921" max="6921" width="4.28125" style="33" customWidth="1"/>
    <col min="6922" max="6922" width="23.28125" style="33" customWidth="1"/>
    <col min="6923" max="6923" width="2.140625" style="33" customWidth="1"/>
    <col min="6924" max="6924" width="3.57421875" style="33" customWidth="1"/>
    <col min="6925" max="6925" width="3.7109375" style="33" customWidth="1"/>
    <col min="6926" max="6927" width="0.9921875" style="33" customWidth="1"/>
    <col min="6928" max="6928" width="12.00390625" style="33" customWidth="1"/>
    <col min="6929" max="6929" width="1.28515625" style="33" customWidth="1"/>
    <col min="6930" max="6930" width="5.8515625" style="33" customWidth="1"/>
    <col min="6931" max="6931" width="4.7109375" style="33" customWidth="1"/>
    <col min="6932" max="6932" width="0.9921875" style="33" customWidth="1"/>
    <col min="6933" max="6933" width="1.421875" style="33" customWidth="1"/>
    <col min="6934" max="6934" width="2.57421875" style="33" customWidth="1"/>
    <col min="6935" max="6935" width="3.140625" style="33" customWidth="1"/>
    <col min="6936" max="6936" width="0.9921875" style="33" customWidth="1"/>
    <col min="6937" max="6937" width="3.28125" style="33" customWidth="1"/>
    <col min="6938" max="6938" width="1.421875" style="33" customWidth="1"/>
    <col min="6939" max="6939" width="1.8515625" style="33" customWidth="1"/>
    <col min="6940" max="6940" width="1.1484375" style="33" customWidth="1"/>
    <col min="6941" max="6941" width="3.140625" style="33" customWidth="1"/>
    <col min="6942" max="6942" width="1.1484375" style="33" customWidth="1"/>
    <col min="6943" max="7168" width="6.8515625" style="33" customWidth="1"/>
    <col min="7169" max="7169" width="1.1484375" style="33" customWidth="1"/>
    <col min="7170" max="7170" width="2.28125" style="33" customWidth="1"/>
    <col min="7171" max="7171" width="1.1484375" style="33" customWidth="1"/>
    <col min="7172" max="7172" width="8.00390625" style="33" customWidth="1"/>
    <col min="7173" max="7173" width="1.1484375" style="33" customWidth="1"/>
    <col min="7174" max="7174" width="1.421875" style="33" customWidth="1"/>
    <col min="7175" max="7175" width="5.28125" style="33" customWidth="1"/>
    <col min="7176" max="7176" width="1.28515625" style="33" customWidth="1"/>
    <col min="7177" max="7177" width="4.28125" style="33" customWidth="1"/>
    <col min="7178" max="7178" width="23.28125" style="33" customWidth="1"/>
    <col min="7179" max="7179" width="2.140625" style="33" customWidth="1"/>
    <col min="7180" max="7180" width="3.57421875" style="33" customWidth="1"/>
    <col min="7181" max="7181" width="3.7109375" style="33" customWidth="1"/>
    <col min="7182" max="7183" width="0.9921875" style="33" customWidth="1"/>
    <col min="7184" max="7184" width="12.00390625" style="33" customWidth="1"/>
    <col min="7185" max="7185" width="1.28515625" style="33" customWidth="1"/>
    <col min="7186" max="7186" width="5.8515625" style="33" customWidth="1"/>
    <col min="7187" max="7187" width="4.7109375" style="33" customWidth="1"/>
    <col min="7188" max="7188" width="0.9921875" style="33" customWidth="1"/>
    <col min="7189" max="7189" width="1.421875" style="33" customWidth="1"/>
    <col min="7190" max="7190" width="2.57421875" style="33" customWidth="1"/>
    <col min="7191" max="7191" width="3.140625" style="33" customWidth="1"/>
    <col min="7192" max="7192" width="0.9921875" style="33" customWidth="1"/>
    <col min="7193" max="7193" width="3.28125" style="33" customWidth="1"/>
    <col min="7194" max="7194" width="1.421875" style="33" customWidth="1"/>
    <col min="7195" max="7195" width="1.8515625" style="33" customWidth="1"/>
    <col min="7196" max="7196" width="1.1484375" style="33" customWidth="1"/>
    <col min="7197" max="7197" width="3.140625" style="33" customWidth="1"/>
    <col min="7198" max="7198" width="1.1484375" style="33" customWidth="1"/>
    <col min="7199" max="7424" width="6.8515625" style="33" customWidth="1"/>
    <col min="7425" max="7425" width="1.1484375" style="33" customWidth="1"/>
    <col min="7426" max="7426" width="2.28125" style="33" customWidth="1"/>
    <col min="7427" max="7427" width="1.1484375" style="33" customWidth="1"/>
    <col min="7428" max="7428" width="8.00390625" style="33" customWidth="1"/>
    <col min="7429" max="7429" width="1.1484375" style="33" customWidth="1"/>
    <col min="7430" max="7430" width="1.421875" style="33" customWidth="1"/>
    <col min="7431" max="7431" width="5.28125" style="33" customWidth="1"/>
    <col min="7432" max="7432" width="1.28515625" style="33" customWidth="1"/>
    <col min="7433" max="7433" width="4.28125" style="33" customWidth="1"/>
    <col min="7434" max="7434" width="23.28125" style="33" customWidth="1"/>
    <col min="7435" max="7435" width="2.140625" style="33" customWidth="1"/>
    <col min="7436" max="7436" width="3.57421875" style="33" customWidth="1"/>
    <col min="7437" max="7437" width="3.7109375" style="33" customWidth="1"/>
    <col min="7438" max="7439" width="0.9921875" style="33" customWidth="1"/>
    <col min="7440" max="7440" width="12.00390625" style="33" customWidth="1"/>
    <col min="7441" max="7441" width="1.28515625" style="33" customWidth="1"/>
    <col min="7442" max="7442" width="5.8515625" style="33" customWidth="1"/>
    <col min="7443" max="7443" width="4.7109375" style="33" customWidth="1"/>
    <col min="7444" max="7444" width="0.9921875" style="33" customWidth="1"/>
    <col min="7445" max="7445" width="1.421875" style="33" customWidth="1"/>
    <col min="7446" max="7446" width="2.57421875" style="33" customWidth="1"/>
    <col min="7447" max="7447" width="3.140625" style="33" customWidth="1"/>
    <col min="7448" max="7448" width="0.9921875" style="33" customWidth="1"/>
    <col min="7449" max="7449" width="3.28125" style="33" customWidth="1"/>
    <col min="7450" max="7450" width="1.421875" style="33" customWidth="1"/>
    <col min="7451" max="7451" width="1.8515625" style="33" customWidth="1"/>
    <col min="7452" max="7452" width="1.1484375" style="33" customWidth="1"/>
    <col min="7453" max="7453" width="3.140625" style="33" customWidth="1"/>
    <col min="7454" max="7454" width="1.1484375" style="33" customWidth="1"/>
    <col min="7455" max="7680" width="6.8515625" style="33" customWidth="1"/>
    <col min="7681" max="7681" width="1.1484375" style="33" customWidth="1"/>
    <col min="7682" max="7682" width="2.28125" style="33" customWidth="1"/>
    <col min="7683" max="7683" width="1.1484375" style="33" customWidth="1"/>
    <col min="7684" max="7684" width="8.00390625" style="33" customWidth="1"/>
    <col min="7685" max="7685" width="1.1484375" style="33" customWidth="1"/>
    <col min="7686" max="7686" width="1.421875" style="33" customWidth="1"/>
    <col min="7687" max="7687" width="5.28125" style="33" customWidth="1"/>
    <col min="7688" max="7688" width="1.28515625" style="33" customWidth="1"/>
    <col min="7689" max="7689" width="4.28125" style="33" customWidth="1"/>
    <col min="7690" max="7690" width="23.28125" style="33" customWidth="1"/>
    <col min="7691" max="7691" width="2.140625" style="33" customWidth="1"/>
    <col min="7692" max="7692" width="3.57421875" style="33" customWidth="1"/>
    <col min="7693" max="7693" width="3.7109375" style="33" customWidth="1"/>
    <col min="7694" max="7695" width="0.9921875" style="33" customWidth="1"/>
    <col min="7696" max="7696" width="12.00390625" style="33" customWidth="1"/>
    <col min="7697" max="7697" width="1.28515625" style="33" customWidth="1"/>
    <col min="7698" max="7698" width="5.8515625" style="33" customWidth="1"/>
    <col min="7699" max="7699" width="4.7109375" style="33" customWidth="1"/>
    <col min="7700" max="7700" width="0.9921875" style="33" customWidth="1"/>
    <col min="7701" max="7701" width="1.421875" style="33" customWidth="1"/>
    <col min="7702" max="7702" width="2.57421875" style="33" customWidth="1"/>
    <col min="7703" max="7703" width="3.140625" style="33" customWidth="1"/>
    <col min="7704" max="7704" width="0.9921875" style="33" customWidth="1"/>
    <col min="7705" max="7705" width="3.28125" style="33" customWidth="1"/>
    <col min="7706" max="7706" width="1.421875" style="33" customWidth="1"/>
    <col min="7707" max="7707" width="1.8515625" style="33" customWidth="1"/>
    <col min="7708" max="7708" width="1.1484375" style="33" customWidth="1"/>
    <col min="7709" max="7709" width="3.140625" style="33" customWidth="1"/>
    <col min="7710" max="7710" width="1.1484375" style="33" customWidth="1"/>
    <col min="7711" max="7936" width="6.8515625" style="33" customWidth="1"/>
    <col min="7937" max="7937" width="1.1484375" style="33" customWidth="1"/>
    <col min="7938" max="7938" width="2.28125" style="33" customWidth="1"/>
    <col min="7939" max="7939" width="1.1484375" style="33" customWidth="1"/>
    <col min="7940" max="7940" width="8.00390625" style="33" customWidth="1"/>
    <col min="7941" max="7941" width="1.1484375" style="33" customWidth="1"/>
    <col min="7942" max="7942" width="1.421875" style="33" customWidth="1"/>
    <col min="7943" max="7943" width="5.28125" style="33" customWidth="1"/>
    <col min="7944" max="7944" width="1.28515625" style="33" customWidth="1"/>
    <col min="7945" max="7945" width="4.28125" style="33" customWidth="1"/>
    <col min="7946" max="7946" width="23.28125" style="33" customWidth="1"/>
    <col min="7947" max="7947" width="2.140625" style="33" customWidth="1"/>
    <col min="7948" max="7948" width="3.57421875" style="33" customWidth="1"/>
    <col min="7949" max="7949" width="3.7109375" style="33" customWidth="1"/>
    <col min="7950" max="7951" width="0.9921875" style="33" customWidth="1"/>
    <col min="7952" max="7952" width="12.00390625" style="33" customWidth="1"/>
    <col min="7953" max="7953" width="1.28515625" style="33" customWidth="1"/>
    <col min="7954" max="7954" width="5.8515625" style="33" customWidth="1"/>
    <col min="7955" max="7955" width="4.7109375" style="33" customWidth="1"/>
    <col min="7956" max="7956" width="0.9921875" style="33" customWidth="1"/>
    <col min="7957" max="7957" width="1.421875" style="33" customWidth="1"/>
    <col min="7958" max="7958" width="2.57421875" style="33" customWidth="1"/>
    <col min="7959" max="7959" width="3.140625" style="33" customWidth="1"/>
    <col min="7960" max="7960" width="0.9921875" style="33" customWidth="1"/>
    <col min="7961" max="7961" width="3.28125" style="33" customWidth="1"/>
    <col min="7962" max="7962" width="1.421875" style="33" customWidth="1"/>
    <col min="7963" max="7963" width="1.8515625" style="33" customWidth="1"/>
    <col min="7964" max="7964" width="1.1484375" style="33" customWidth="1"/>
    <col min="7965" max="7965" width="3.140625" style="33" customWidth="1"/>
    <col min="7966" max="7966" width="1.1484375" style="33" customWidth="1"/>
    <col min="7967" max="8192" width="6.8515625" style="33" customWidth="1"/>
    <col min="8193" max="8193" width="1.1484375" style="33" customWidth="1"/>
    <col min="8194" max="8194" width="2.28125" style="33" customWidth="1"/>
    <col min="8195" max="8195" width="1.1484375" style="33" customWidth="1"/>
    <col min="8196" max="8196" width="8.00390625" style="33" customWidth="1"/>
    <col min="8197" max="8197" width="1.1484375" style="33" customWidth="1"/>
    <col min="8198" max="8198" width="1.421875" style="33" customWidth="1"/>
    <col min="8199" max="8199" width="5.28125" style="33" customWidth="1"/>
    <col min="8200" max="8200" width="1.28515625" style="33" customWidth="1"/>
    <col min="8201" max="8201" width="4.28125" style="33" customWidth="1"/>
    <col min="8202" max="8202" width="23.28125" style="33" customWidth="1"/>
    <col min="8203" max="8203" width="2.140625" style="33" customWidth="1"/>
    <col min="8204" max="8204" width="3.57421875" style="33" customWidth="1"/>
    <col min="8205" max="8205" width="3.7109375" style="33" customWidth="1"/>
    <col min="8206" max="8207" width="0.9921875" style="33" customWidth="1"/>
    <col min="8208" max="8208" width="12.00390625" style="33" customWidth="1"/>
    <col min="8209" max="8209" width="1.28515625" style="33" customWidth="1"/>
    <col min="8210" max="8210" width="5.8515625" style="33" customWidth="1"/>
    <col min="8211" max="8211" width="4.7109375" style="33" customWidth="1"/>
    <col min="8212" max="8212" width="0.9921875" style="33" customWidth="1"/>
    <col min="8213" max="8213" width="1.421875" style="33" customWidth="1"/>
    <col min="8214" max="8214" width="2.57421875" style="33" customWidth="1"/>
    <col min="8215" max="8215" width="3.140625" style="33" customWidth="1"/>
    <col min="8216" max="8216" width="0.9921875" style="33" customWidth="1"/>
    <col min="8217" max="8217" width="3.28125" style="33" customWidth="1"/>
    <col min="8218" max="8218" width="1.421875" style="33" customWidth="1"/>
    <col min="8219" max="8219" width="1.8515625" style="33" customWidth="1"/>
    <col min="8220" max="8220" width="1.1484375" style="33" customWidth="1"/>
    <col min="8221" max="8221" width="3.140625" style="33" customWidth="1"/>
    <col min="8222" max="8222" width="1.1484375" style="33" customWidth="1"/>
    <col min="8223" max="8448" width="6.8515625" style="33" customWidth="1"/>
    <col min="8449" max="8449" width="1.1484375" style="33" customWidth="1"/>
    <col min="8450" max="8450" width="2.28125" style="33" customWidth="1"/>
    <col min="8451" max="8451" width="1.1484375" style="33" customWidth="1"/>
    <col min="8452" max="8452" width="8.00390625" style="33" customWidth="1"/>
    <col min="8453" max="8453" width="1.1484375" style="33" customWidth="1"/>
    <col min="8454" max="8454" width="1.421875" style="33" customWidth="1"/>
    <col min="8455" max="8455" width="5.28125" style="33" customWidth="1"/>
    <col min="8456" max="8456" width="1.28515625" style="33" customWidth="1"/>
    <col min="8457" max="8457" width="4.28125" style="33" customWidth="1"/>
    <col min="8458" max="8458" width="23.28125" style="33" customWidth="1"/>
    <col min="8459" max="8459" width="2.140625" style="33" customWidth="1"/>
    <col min="8460" max="8460" width="3.57421875" style="33" customWidth="1"/>
    <col min="8461" max="8461" width="3.7109375" style="33" customWidth="1"/>
    <col min="8462" max="8463" width="0.9921875" style="33" customWidth="1"/>
    <col min="8464" max="8464" width="12.00390625" style="33" customWidth="1"/>
    <col min="8465" max="8465" width="1.28515625" style="33" customWidth="1"/>
    <col min="8466" max="8466" width="5.8515625" style="33" customWidth="1"/>
    <col min="8467" max="8467" width="4.7109375" style="33" customWidth="1"/>
    <col min="8468" max="8468" width="0.9921875" style="33" customWidth="1"/>
    <col min="8469" max="8469" width="1.421875" style="33" customWidth="1"/>
    <col min="8470" max="8470" width="2.57421875" style="33" customWidth="1"/>
    <col min="8471" max="8471" width="3.140625" style="33" customWidth="1"/>
    <col min="8472" max="8472" width="0.9921875" style="33" customWidth="1"/>
    <col min="8473" max="8473" width="3.28125" style="33" customWidth="1"/>
    <col min="8474" max="8474" width="1.421875" style="33" customWidth="1"/>
    <col min="8475" max="8475" width="1.8515625" style="33" customWidth="1"/>
    <col min="8476" max="8476" width="1.1484375" style="33" customWidth="1"/>
    <col min="8477" max="8477" width="3.140625" style="33" customWidth="1"/>
    <col min="8478" max="8478" width="1.1484375" style="33" customWidth="1"/>
    <col min="8479" max="8704" width="6.8515625" style="33" customWidth="1"/>
    <col min="8705" max="8705" width="1.1484375" style="33" customWidth="1"/>
    <col min="8706" max="8706" width="2.28125" style="33" customWidth="1"/>
    <col min="8707" max="8707" width="1.1484375" style="33" customWidth="1"/>
    <col min="8708" max="8708" width="8.00390625" style="33" customWidth="1"/>
    <col min="8709" max="8709" width="1.1484375" style="33" customWidth="1"/>
    <col min="8710" max="8710" width="1.421875" style="33" customWidth="1"/>
    <col min="8711" max="8711" width="5.28125" style="33" customWidth="1"/>
    <col min="8712" max="8712" width="1.28515625" style="33" customWidth="1"/>
    <col min="8713" max="8713" width="4.28125" style="33" customWidth="1"/>
    <col min="8714" max="8714" width="23.28125" style="33" customWidth="1"/>
    <col min="8715" max="8715" width="2.140625" style="33" customWidth="1"/>
    <col min="8716" max="8716" width="3.57421875" style="33" customWidth="1"/>
    <col min="8717" max="8717" width="3.7109375" style="33" customWidth="1"/>
    <col min="8718" max="8719" width="0.9921875" style="33" customWidth="1"/>
    <col min="8720" max="8720" width="12.00390625" style="33" customWidth="1"/>
    <col min="8721" max="8721" width="1.28515625" style="33" customWidth="1"/>
    <col min="8722" max="8722" width="5.8515625" style="33" customWidth="1"/>
    <col min="8723" max="8723" width="4.7109375" style="33" customWidth="1"/>
    <col min="8724" max="8724" width="0.9921875" style="33" customWidth="1"/>
    <col min="8725" max="8725" width="1.421875" style="33" customWidth="1"/>
    <col min="8726" max="8726" width="2.57421875" style="33" customWidth="1"/>
    <col min="8727" max="8727" width="3.140625" style="33" customWidth="1"/>
    <col min="8728" max="8728" width="0.9921875" style="33" customWidth="1"/>
    <col min="8729" max="8729" width="3.28125" style="33" customWidth="1"/>
    <col min="8730" max="8730" width="1.421875" style="33" customWidth="1"/>
    <col min="8731" max="8731" width="1.8515625" style="33" customWidth="1"/>
    <col min="8732" max="8732" width="1.1484375" style="33" customWidth="1"/>
    <col min="8733" max="8733" width="3.140625" style="33" customWidth="1"/>
    <col min="8734" max="8734" width="1.1484375" style="33" customWidth="1"/>
    <col min="8735" max="8960" width="6.8515625" style="33" customWidth="1"/>
    <col min="8961" max="8961" width="1.1484375" style="33" customWidth="1"/>
    <col min="8962" max="8962" width="2.28125" style="33" customWidth="1"/>
    <col min="8963" max="8963" width="1.1484375" style="33" customWidth="1"/>
    <col min="8964" max="8964" width="8.00390625" style="33" customWidth="1"/>
    <col min="8965" max="8965" width="1.1484375" style="33" customWidth="1"/>
    <col min="8966" max="8966" width="1.421875" style="33" customWidth="1"/>
    <col min="8967" max="8967" width="5.28125" style="33" customWidth="1"/>
    <col min="8968" max="8968" width="1.28515625" style="33" customWidth="1"/>
    <col min="8969" max="8969" width="4.28125" style="33" customWidth="1"/>
    <col min="8970" max="8970" width="23.28125" style="33" customWidth="1"/>
    <col min="8971" max="8971" width="2.140625" style="33" customWidth="1"/>
    <col min="8972" max="8972" width="3.57421875" style="33" customWidth="1"/>
    <col min="8973" max="8973" width="3.7109375" style="33" customWidth="1"/>
    <col min="8974" max="8975" width="0.9921875" style="33" customWidth="1"/>
    <col min="8976" max="8976" width="12.00390625" style="33" customWidth="1"/>
    <col min="8977" max="8977" width="1.28515625" style="33" customWidth="1"/>
    <col min="8978" max="8978" width="5.8515625" style="33" customWidth="1"/>
    <col min="8979" max="8979" width="4.7109375" style="33" customWidth="1"/>
    <col min="8980" max="8980" width="0.9921875" style="33" customWidth="1"/>
    <col min="8981" max="8981" width="1.421875" style="33" customWidth="1"/>
    <col min="8982" max="8982" width="2.57421875" style="33" customWidth="1"/>
    <col min="8983" max="8983" width="3.140625" style="33" customWidth="1"/>
    <col min="8984" max="8984" width="0.9921875" style="33" customWidth="1"/>
    <col min="8985" max="8985" width="3.28125" style="33" customWidth="1"/>
    <col min="8986" max="8986" width="1.421875" style="33" customWidth="1"/>
    <col min="8987" max="8987" width="1.8515625" style="33" customWidth="1"/>
    <col min="8988" max="8988" width="1.1484375" style="33" customWidth="1"/>
    <col min="8989" max="8989" width="3.140625" style="33" customWidth="1"/>
    <col min="8990" max="8990" width="1.1484375" style="33" customWidth="1"/>
    <col min="8991" max="9216" width="6.8515625" style="33" customWidth="1"/>
    <col min="9217" max="9217" width="1.1484375" style="33" customWidth="1"/>
    <col min="9218" max="9218" width="2.28125" style="33" customWidth="1"/>
    <col min="9219" max="9219" width="1.1484375" style="33" customWidth="1"/>
    <col min="9220" max="9220" width="8.00390625" style="33" customWidth="1"/>
    <col min="9221" max="9221" width="1.1484375" style="33" customWidth="1"/>
    <col min="9222" max="9222" width="1.421875" style="33" customWidth="1"/>
    <col min="9223" max="9223" width="5.28125" style="33" customWidth="1"/>
    <col min="9224" max="9224" width="1.28515625" style="33" customWidth="1"/>
    <col min="9225" max="9225" width="4.28125" style="33" customWidth="1"/>
    <col min="9226" max="9226" width="23.28125" style="33" customWidth="1"/>
    <col min="9227" max="9227" width="2.140625" style="33" customWidth="1"/>
    <col min="9228" max="9228" width="3.57421875" style="33" customWidth="1"/>
    <col min="9229" max="9229" width="3.7109375" style="33" customWidth="1"/>
    <col min="9230" max="9231" width="0.9921875" style="33" customWidth="1"/>
    <col min="9232" max="9232" width="12.00390625" style="33" customWidth="1"/>
    <col min="9233" max="9233" width="1.28515625" style="33" customWidth="1"/>
    <col min="9234" max="9234" width="5.8515625" style="33" customWidth="1"/>
    <col min="9235" max="9235" width="4.7109375" style="33" customWidth="1"/>
    <col min="9236" max="9236" width="0.9921875" style="33" customWidth="1"/>
    <col min="9237" max="9237" width="1.421875" style="33" customWidth="1"/>
    <col min="9238" max="9238" width="2.57421875" style="33" customWidth="1"/>
    <col min="9239" max="9239" width="3.140625" style="33" customWidth="1"/>
    <col min="9240" max="9240" width="0.9921875" style="33" customWidth="1"/>
    <col min="9241" max="9241" width="3.28125" style="33" customWidth="1"/>
    <col min="9242" max="9242" width="1.421875" style="33" customWidth="1"/>
    <col min="9243" max="9243" width="1.8515625" style="33" customWidth="1"/>
    <col min="9244" max="9244" width="1.1484375" style="33" customWidth="1"/>
    <col min="9245" max="9245" width="3.140625" style="33" customWidth="1"/>
    <col min="9246" max="9246" width="1.1484375" style="33" customWidth="1"/>
    <col min="9247" max="9472" width="6.8515625" style="33" customWidth="1"/>
    <col min="9473" max="9473" width="1.1484375" style="33" customWidth="1"/>
    <col min="9474" max="9474" width="2.28125" style="33" customWidth="1"/>
    <col min="9475" max="9475" width="1.1484375" style="33" customWidth="1"/>
    <col min="9476" max="9476" width="8.00390625" style="33" customWidth="1"/>
    <col min="9477" max="9477" width="1.1484375" style="33" customWidth="1"/>
    <col min="9478" max="9478" width="1.421875" style="33" customWidth="1"/>
    <col min="9479" max="9479" width="5.28125" style="33" customWidth="1"/>
    <col min="9480" max="9480" width="1.28515625" style="33" customWidth="1"/>
    <col min="9481" max="9481" width="4.28125" style="33" customWidth="1"/>
    <col min="9482" max="9482" width="23.28125" style="33" customWidth="1"/>
    <col min="9483" max="9483" width="2.140625" style="33" customWidth="1"/>
    <col min="9484" max="9484" width="3.57421875" style="33" customWidth="1"/>
    <col min="9485" max="9485" width="3.7109375" style="33" customWidth="1"/>
    <col min="9486" max="9487" width="0.9921875" style="33" customWidth="1"/>
    <col min="9488" max="9488" width="12.00390625" style="33" customWidth="1"/>
    <col min="9489" max="9489" width="1.28515625" style="33" customWidth="1"/>
    <col min="9490" max="9490" width="5.8515625" style="33" customWidth="1"/>
    <col min="9491" max="9491" width="4.7109375" style="33" customWidth="1"/>
    <col min="9492" max="9492" width="0.9921875" style="33" customWidth="1"/>
    <col min="9493" max="9493" width="1.421875" style="33" customWidth="1"/>
    <col min="9494" max="9494" width="2.57421875" style="33" customWidth="1"/>
    <col min="9495" max="9495" width="3.140625" style="33" customWidth="1"/>
    <col min="9496" max="9496" width="0.9921875" style="33" customWidth="1"/>
    <col min="9497" max="9497" width="3.28125" style="33" customWidth="1"/>
    <col min="9498" max="9498" width="1.421875" style="33" customWidth="1"/>
    <col min="9499" max="9499" width="1.8515625" style="33" customWidth="1"/>
    <col min="9500" max="9500" width="1.1484375" style="33" customWidth="1"/>
    <col min="9501" max="9501" width="3.140625" style="33" customWidth="1"/>
    <col min="9502" max="9502" width="1.1484375" style="33" customWidth="1"/>
    <col min="9503" max="9728" width="6.8515625" style="33" customWidth="1"/>
    <col min="9729" max="9729" width="1.1484375" style="33" customWidth="1"/>
    <col min="9730" max="9730" width="2.28125" style="33" customWidth="1"/>
    <col min="9731" max="9731" width="1.1484375" style="33" customWidth="1"/>
    <col min="9732" max="9732" width="8.00390625" style="33" customWidth="1"/>
    <col min="9733" max="9733" width="1.1484375" style="33" customWidth="1"/>
    <col min="9734" max="9734" width="1.421875" style="33" customWidth="1"/>
    <col min="9735" max="9735" width="5.28125" style="33" customWidth="1"/>
    <col min="9736" max="9736" width="1.28515625" style="33" customWidth="1"/>
    <col min="9737" max="9737" width="4.28125" style="33" customWidth="1"/>
    <col min="9738" max="9738" width="23.28125" style="33" customWidth="1"/>
    <col min="9739" max="9739" width="2.140625" style="33" customWidth="1"/>
    <col min="9740" max="9740" width="3.57421875" style="33" customWidth="1"/>
    <col min="9741" max="9741" width="3.7109375" style="33" customWidth="1"/>
    <col min="9742" max="9743" width="0.9921875" style="33" customWidth="1"/>
    <col min="9744" max="9744" width="12.00390625" style="33" customWidth="1"/>
    <col min="9745" max="9745" width="1.28515625" style="33" customWidth="1"/>
    <col min="9746" max="9746" width="5.8515625" style="33" customWidth="1"/>
    <col min="9747" max="9747" width="4.7109375" style="33" customWidth="1"/>
    <col min="9748" max="9748" width="0.9921875" style="33" customWidth="1"/>
    <col min="9749" max="9749" width="1.421875" style="33" customWidth="1"/>
    <col min="9750" max="9750" width="2.57421875" style="33" customWidth="1"/>
    <col min="9751" max="9751" width="3.140625" style="33" customWidth="1"/>
    <col min="9752" max="9752" width="0.9921875" style="33" customWidth="1"/>
    <col min="9753" max="9753" width="3.28125" style="33" customWidth="1"/>
    <col min="9754" max="9754" width="1.421875" style="33" customWidth="1"/>
    <col min="9755" max="9755" width="1.8515625" style="33" customWidth="1"/>
    <col min="9756" max="9756" width="1.1484375" style="33" customWidth="1"/>
    <col min="9757" max="9757" width="3.140625" style="33" customWidth="1"/>
    <col min="9758" max="9758" width="1.1484375" style="33" customWidth="1"/>
    <col min="9759" max="9984" width="6.8515625" style="33" customWidth="1"/>
    <col min="9985" max="9985" width="1.1484375" style="33" customWidth="1"/>
    <col min="9986" max="9986" width="2.28125" style="33" customWidth="1"/>
    <col min="9987" max="9987" width="1.1484375" style="33" customWidth="1"/>
    <col min="9988" max="9988" width="8.00390625" style="33" customWidth="1"/>
    <col min="9989" max="9989" width="1.1484375" style="33" customWidth="1"/>
    <col min="9990" max="9990" width="1.421875" style="33" customWidth="1"/>
    <col min="9991" max="9991" width="5.28125" style="33" customWidth="1"/>
    <col min="9992" max="9992" width="1.28515625" style="33" customWidth="1"/>
    <col min="9993" max="9993" width="4.28125" style="33" customWidth="1"/>
    <col min="9994" max="9994" width="23.28125" style="33" customWidth="1"/>
    <col min="9995" max="9995" width="2.140625" style="33" customWidth="1"/>
    <col min="9996" max="9996" width="3.57421875" style="33" customWidth="1"/>
    <col min="9997" max="9997" width="3.7109375" style="33" customWidth="1"/>
    <col min="9998" max="9999" width="0.9921875" style="33" customWidth="1"/>
    <col min="10000" max="10000" width="12.00390625" style="33" customWidth="1"/>
    <col min="10001" max="10001" width="1.28515625" style="33" customWidth="1"/>
    <col min="10002" max="10002" width="5.8515625" style="33" customWidth="1"/>
    <col min="10003" max="10003" width="4.7109375" style="33" customWidth="1"/>
    <col min="10004" max="10004" width="0.9921875" style="33" customWidth="1"/>
    <col min="10005" max="10005" width="1.421875" style="33" customWidth="1"/>
    <col min="10006" max="10006" width="2.57421875" style="33" customWidth="1"/>
    <col min="10007" max="10007" width="3.140625" style="33" customWidth="1"/>
    <col min="10008" max="10008" width="0.9921875" style="33" customWidth="1"/>
    <col min="10009" max="10009" width="3.28125" style="33" customWidth="1"/>
    <col min="10010" max="10010" width="1.421875" style="33" customWidth="1"/>
    <col min="10011" max="10011" width="1.8515625" style="33" customWidth="1"/>
    <col min="10012" max="10012" width="1.1484375" style="33" customWidth="1"/>
    <col min="10013" max="10013" width="3.140625" style="33" customWidth="1"/>
    <col min="10014" max="10014" width="1.1484375" style="33" customWidth="1"/>
    <col min="10015" max="10240" width="6.8515625" style="33" customWidth="1"/>
    <col min="10241" max="10241" width="1.1484375" style="33" customWidth="1"/>
    <col min="10242" max="10242" width="2.28125" style="33" customWidth="1"/>
    <col min="10243" max="10243" width="1.1484375" style="33" customWidth="1"/>
    <col min="10244" max="10244" width="8.00390625" style="33" customWidth="1"/>
    <col min="10245" max="10245" width="1.1484375" style="33" customWidth="1"/>
    <col min="10246" max="10246" width="1.421875" style="33" customWidth="1"/>
    <col min="10247" max="10247" width="5.28125" style="33" customWidth="1"/>
    <col min="10248" max="10248" width="1.28515625" style="33" customWidth="1"/>
    <col min="10249" max="10249" width="4.28125" style="33" customWidth="1"/>
    <col min="10250" max="10250" width="23.28125" style="33" customWidth="1"/>
    <col min="10251" max="10251" width="2.140625" style="33" customWidth="1"/>
    <col min="10252" max="10252" width="3.57421875" style="33" customWidth="1"/>
    <col min="10253" max="10253" width="3.7109375" style="33" customWidth="1"/>
    <col min="10254" max="10255" width="0.9921875" style="33" customWidth="1"/>
    <col min="10256" max="10256" width="12.00390625" style="33" customWidth="1"/>
    <col min="10257" max="10257" width="1.28515625" style="33" customWidth="1"/>
    <col min="10258" max="10258" width="5.8515625" style="33" customWidth="1"/>
    <col min="10259" max="10259" width="4.7109375" style="33" customWidth="1"/>
    <col min="10260" max="10260" width="0.9921875" style="33" customWidth="1"/>
    <col min="10261" max="10261" width="1.421875" style="33" customWidth="1"/>
    <col min="10262" max="10262" width="2.57421875" style="33" customWidth="1"/>
    <col min="10263" max="10263" width="3.140625" style="33" customWidth="1"/>
    <col min="10264" max="10264" width="0.9921875" style="33" customWidth="1"/>
    <col min="10265" max="10265" width="3.28125" style="33" customWidth="1"/>
    <col min="10266" max="10266" width="1.421875" style="33" customWidth="1"/>
    <col min="10267" max="10267" width="1.8515625" style="33" customWidth="1"/>
    <col min="10268" max="10268" width="1.1484375" style="33" customWidth="1"/>
    <col min="10269" max="10269" width="3.140625" style="33" customWidth="1"/>
    <col min="10270" max="10270" width="1.1484375" style="33" customWidth="1"/>
    <col min="10271" max="10496" width="6.8515625" style="33" customWidth="1"/>
    <col min="10497" max="10497" width="1.1484375" style="33" customWidth="1"/>
    <col min="10498" max="10498" width="2.28125" style="33" customWidth="1"/>
    <col min="10499" max="10499" width="1.1484375" style="33" customWidth="1"/>
    <col min="10500" max="10500" width="8.00390625" style="33" customWidth="1"/>
    <col min="10501" max="10501" width="1.1484375" style="33" customWidth="1"/>
    <col min="10502" max="10502" width="1.421875" style="33" customWidth="1"/>
    <col min="10503" max="10503" width="5.28125" style="33" customWidth="1"/>
    <col min="10504" max="10504" width="1.28515625" style="33" customWidth="1"/>
    <col min="10505" max="10505" width="4.28125" style="33" customWidth="1"/>
    <col min="10506" max="10506" width="23.28125" style="33" customWidth="1"/>
    <col min="10507" max="10507" width="2.140625" style="33" customWidth="1"/>
    <col min="10508" max="10508" width="3.57421875" style="33" customWidth="1"/>
    <col min="10509" max="10509" width="3.7109375" style="33" customWidth="1"/>
    <col min="10510" max="10511" width="0.9921875" style="33" customWidth="1"/>
    <col min="10512" max="10512" width="12.00390625" style="33" customWidth="1"/>
    <col min="10513" max="10513" width="1.28515625" style="33" customWidth="1"/>
    <col min="10514" max="10514" width="5.8515625" style="33" customWidth="1"/>
    <col min="10515" max="10515" width="4.7109375" style="33" customWidth="1"/>
    <col min="10516" max="10516" width="0.9921875" style="33" customWidth="1"/>
    <col min="10517" max="10517" width="1.421875" style="33" customWidth="1"/>
    <col min="10518" max="10518" width="2.57421875" style="33" customWidth="1"/>
    <col min="10519" max="10519" width="3.140625" style="33" customWidth="1"/>
    <col min="10520" max="10520" width="0.9921875" style="33" customWidth="1"/>
    <col min="10521" max="10521" width="3.28125" style="33" customWidth="1"/>
    <col min="10522" max="10522" width="1.421875" style="33" customWidth="1"/>
    <col min="10523" max="10523" width="1.8515625" style="33" customWidth="1"/>
    <col min="10524" max="10524" width="1.1484375" style="33" customWidth="1"/>
    <col min="10525" max="10525" width="3.140625" style="33" customWidth="1"/>
    <col min="10526" max="10526" width="1.1484375" style="33" customWidth="1"/>
    <col min="10527" max="10752" width="6.8515625" style="33" customWidth="1"/>
    <col min="10753" max="10753" width="1.1484375" style="33" customWidth="1"/>
    <col min="10754" max="10754" width="2.28125" style="33" customWidth="1"/>
    <col min="10755" max="10755" width="1.1484375" style="33" customWidth="1"/>
    <col min="10756" max="10756" width="8.00390625" style="33" customWidth="1"/>
    <col min="10757" max="10757" width="1.1484375" style="33" customWidth="1"/>
    <col min="10758" max="10758" width="1.421875" style="33" customWidth="1"/>
    <col min="10759" max="10759" width="5.28125" style="33" customWidth="1"/>
    <col min="10760" max="10760" width="1.28515625" style="33" customWidth="1"/>
    <col min="10761" max="10761" width="4.28125" style="33" customWidth="1"/>
    <col min="10762" max="10762" width="23.28125" style="33" customWidth="1"/>
    <col min="10763" max="10763" width="2.140625" style="33" customWidth="1"/>
    <col min="10764" max="10764" width="3.57421875" style="33" customWidth="1"/>
    <col min="10765" max="10765" width="3.7109375" style="33" customWidth="1"/>
    <col min="10766" max="10767" width="0.9921875" style="33" customWidth="1"/>
    <col min="10768" max="10768" width="12.00390625" style="33" customWidth="1"/>
    <col min="10769" max="10769" width="1.28515625" style="33" customWidth="1"/>
    <col min="10770" max="10770" width="5.8515625" style="33" customWidth="1"/>
    <col min="10771" max="10771" width="4.7109375" style="33" customWidth="1"/>
    <col min="10772" max="10772" width="0.9921875" style="33" customWidth="1"/>
    <col min="10773" max="10773" width="1.421875" style="33" customWidth="1"/>
    <col min="10774" max="10774" width="2.57421875" style="33" customWidth="1"/>
    <col min="10775" max="10775" width="3.140625" style="33" customWidth="1"/>
    <col min="10776" max="10776" width="0.9921875" style="33" customWidth="1"/>
    <col min="10777" max="10777" width="3.28125" style="33" customWidth="1"/>
    <col min="10778" max="10778" width="1.421875" style="33" customWidth="1"/>
    <col min="10779" max="10779" width="1.8515625" style="33" customWidth="1"/>
    <col min="10780" max="10780" width="1.1484375" style="33" customWidth="1"/>
    <col min="10781" max="10781" width="3.140625" style="33" customWidth="1"/>
    <col min="10782" max="10782" width="1.1484375" style="33" customWidth="1"/>
    <col min="10783" max="11008" width="6.8515625" style="33" customWidth="1"/>
    <col min="11009" max="11009" width="1.1484375" style="33" customWidth="1"/>
    <col min="11010" max="11010" width="2.28125" style="33" customWidth="1"/>
    <col min="11011" max="11011" width="1.1484375" style="33" customWidth="1"/>
    <col min="11012" max="11012" width="8.00390625" style="33" customWidth="1"/>
    <col min="11013" max="11013" width="1.1484375" style="33" customWidth="1"/>
    <col min="11014" max="11014" width="1.421875" style="33" customWidth="1"/>
    <col min="11015" max="11015" width="5.28125" style="33" customWidth="1"/>
    <col min="11016" max="11016" width="1.28515625" style="33" customWidth="1"/>
    <col min="11017" max="11017" width="4.28125" style="33" customWidth="1"/>
    <col min="11018" max="11018" width="23.28125" style="33" customWidth="1"/>
    <col min="11019" max="11019" width="2.140625" style="33" customWidth="1"/>
    <col min="11020" max="11020" width="3.57421875" style="33" customWidth="1"/>
    <col min="11021" max="11021" width="3.7109375" style="33" customWidth="1"/>
    <col min="11022" max="11023" width="0.9921875" style="33" customWidth="1"/>
    <col min="11024" max="11024" width="12.00390625" style="33" customWidth="1"/>
    <col min="11025" max="11025" width="1.28515625" style="33" customWidth="1"/>
    <col min="11026" max="11026" width="5.8515625" style="33" customWidth="1"/>
    <col min="11027" max="11027" width="4.7109375" style="33" customWidth="1"/>
    <col min="11028" max="11028" width="0.9921875" style="33" customWidth="1"/>
    <col min="11029" max="11029" width="1.421875" style="33" customWidth="1"/>
    <col min="11030" max="11030" width="2.57421875" style="33" customWidth="1"/>
    <col min="11031" max="11031" width="3.140625" style="33" customWidth="1"/>
    <col min="11032" max="11032" width="0.9921875" style="33" customWidth="1"/>
    <col min="11033" max="11033" width="3.28125" style="33" customWidth="1"/>
    <col min="11034" max="11034" width="1.421875" style="33" customWidth="1"/>
    <col min="11035" max="11035" width="1.8515625" style="33" customWidth="1"/>
    <col min="11036" max="11036" width="1.1484375" style="33" customWidth="1"/>
    <col min="11037" max="11037" width="3.140625" style="33" customWidth="1"/>
    <col min="11038" max="11038" width="1.1484375" style="33" customWidth="1"/>
    <col min="11039" max="11264" width="6.8515625" style="33" customWidth="1"/>
    <col min="11265" max="11265" width="1.1484375" style="33" customWidth="1"/>
    <col min="11266" max="11266" width="2.28125" style="33" customWidth="1"/>
    <col min="11267" max="11267" width="1.1484375" style="33" customWidth="1"/>
    <col min="11268" max="11268" width="8.00390625" style="33" customWidth="1"/>
    <col min="11269" max="11269" width="1.1484375" style="33" customWidth="1"/>
    <col min="11270" max="11270" width="1.421875" style="33" customWidth="1"/>
    <col min="11271" max="11271" width="5.28125" style="33" customWidth="1"/>
    <col min="11272" max="11272" width="1.28515625" style="33" customWidth="1"/>
    <col min="11273" max="11273" width="4.28125" style="33" customWidth="1"/>
    <col min="11274" max="11274" width="23.28125" style="33" customWidth="1"/>
    <col min="11275" max="11275" width="2.140625" style="33" customWidth="1"/>
    <col min="11276" max="11276" width="3.57421875" style="33" customWidth="1"/>
    <col min="11277" max="11277" width="3.7109375" style="33" customWidth="1"/>
    <col min="11278" max="11279" width="0.9921875" style="33" customWidth="1"/>
    <col min="11280" max="11280" width="12.00390625" style="33" customWidth="1"/>
    <col min="11281" max="11281" width="1.28515625" style="33" customWidth="1"/>
    <col min="11282" max="11282" width="5.8515625" style="33" customWidth="1"/>
    <col min="11283" max="11283" width="4.7109375" style="33" customWidth="1"/>
    <col min="11284" max="11284" width="0.9921875" style="33" customWidth="1"/>
    <col min="11285" max="11285" width="1.421875" style="33" customWidth="1"/>
    <col min="11286" max="11286" width="2.57421875" style="33" customWidth="1"/>
    <col min="11287" max="11287" width="3.140625" style="33" customWidth="1"/>
    <col min="11288" max="11288" width="0.9921875" style="33" customWidth="1"/>
    <col min="11289" max="11289" width="3.28125" style="33" customWidth="1"/>
    <col min="11290" max="11290" width="1.421875" style="33" customWidth="1"/>
    <col min="11291" max="11291" width="1.8515625" style="33" customWidth="1"/>
    <col min="11292" max="11292" width="1.1484375" style="33" customWidth="1"/>
    <col min="11293" max="11293" width="3.140625" style="33" customWidth="1"/>
    <col min="11294" max="11294" width="1.1484375" style="33" customWidth="1"/>
    <col min="11295" max="11520" width="6.8515625" style="33" customWidth="1"/>
    <col min="11521" max="11521" width="1.1484375" style="33" customWidth="1"/>
    <col min="11522" max="11522" width="2.28125" style="33" customWidth="1"/>
    <col min="11523" max="11523" width="1.1484375" style="33" customWidth="1"/>
    <col min="11524" max="11524" width="8.00390625" style="33" customWidth="1"/>
    <col min="11525" max="11525" width="1.1484375" style="33" customWidth="1"/>
    <col min="11526" max="11526" width="1.421875" style="33" customWidth="1"/>
    <col min="11527" max="11527" width="5.28125" style="33" customWidth="1"/>
    <col min="11528" max="11528" width="1.28515625" style="33" customWidth="1"/>
    <col min="11529" max="11529" width="4.28125" style="33" customWidth="1"/>
    <col min="11530" max="11530" width="23.28125" style="33" customWidth="1"/>
    <col min="11531" max="11531" width="2.140625" style="33" customWidth="1"/>
    <col min="11532" max="11532" width="3.57421875" style="33" customWidth="1"/>
    <col min="11533" max="11533" width="3.7109375" style="33" customWidth="1"/>
    <col min="11534" max="11535" width="0.9921875" style="33" customWidth="1"/>
    <col min="11536" max="11536" width="12.00390625" style="33" customWidth="1"/>
    <col min="11537" max="11537" width="1.28515625" style="33" customWidth="1"/>
    <col min="11538" max="11538" width="5.8515625" style="33" customWidth="1"/>
    <col min="11539" max="11539" width="4.7109375" style="33" customWidth="1"/>
    <col min="11540" max="11540" width="0.9921875" style="33" customWidth="1"/>
    <col min="11541" max="11541" width="1.421875" style="33" customWidth="1"/>
    <col min="11542" max="11542" width="2.57421875" style="33" customWidth="1"/>
    <col min="11543" max="11543" width="3.140625" style="33" customWidth="1"/>
    <col min="11544" max="11544" width="0.9921875" style="33" customWidth="1"/>
    <col min="11545" max="11545" width="3.28125" style="33" customWidth="1"/>
    <col min="11546" max="11546" width="1.421875" style="33" customWidth="1"/>
    <col min="11547" max="11547" width="1.8515625" style="33" customWidth="1"/>
    <col min="11548" max="11548" width="1.1484375" style="33" customWidth="1"/>
    <col min="11549" max="11549" width="3.140625" style="33" customWidth="1"/>
    <col min="11550" max="11550" width="1.1484375" style="33" customWidth="1"/>
    <col min="11551" max="11776" width="6.8515625" style="33" customWidth="1"/>
    <col min="11777" max="11777" width="1.1484375" style="33" customWidth="1"/>
    <col min="11778" max="11778" width="2.28125" style="33" customWidth="1"/>
    <col min="11779" max="11779" width="1.1484375" style="33" customWidth="1"/>
    <col min="11780" max="11780" width="8.00390625" style="33" customWidth="1"/>
    <col min="11781" max="11781" width="1.1484375" style="33" customWidth="1"/>
    <col min="11782" max="11782" width="1.421875" style="33" customWidth="1"/>
    <col min="11783" max="11783" width="5.28125" style="33" customWidth="1"/>
    <col min="11784" max="11784" width="1.28515625" style="33" customWidth="1"/>
    <col min="11785" max="11785" width="4.28125" style="33" customWidth="1"/>
    <col min="11786" max="11786" width="23.28125" style="33" customWidth="1"/>
    <col min="11787" max="11787" width="2.140625" style="33" customWidth="1"/>
    <col min="11788" max="11788" width="3.57421875" style="33" customWidth="1"/>
    <col min="11789" max="11789" width="3.7109375" style="33" customWidth="1"/>
    <col min="11790" max="11791" width="0.9921875" style="33" customWidth="1"/>
    <col min="11792" max="11792" width="12.00390625" style="33" customWidth="1"/>
    <col min="11793" max="11793" width="1.28515625" style="33" customWidth="1"/>
    <col min="11794" max="11794" width="5.8515625" style="33" customWidth="1"/>
    <col min="11795" max="11795" width="4.7109375" style="33" customWidth="1"/>
    <col min="11796" max="11796" width="0.9921875" style="33" customWidth="1"/>
    <col min="11797" max="11797" width="1.421875" style="33" customWidth="1"/>
    <col min="11798" max="11798" width="2.57421875" style="33" customWidth="1"/>
    <col min="11799" max="11799" width="3.140625" style="33" customWidth="1"/>
    <col min="11800" max="11800" width="0.9921875" style="33" customWidth="1"/>
    <col min="11801" max="11801" width="3.28125" style="33" customWidth="1"/>
    <col min="11802" max="11802" width="1.421875" style="33" customWidth="1"/>
    <col min="11803" max="11803" width="1.8515625" style="33" customWidth="1"/>
    <col min="11804" max="11804" width="1.1484375" style="33" customWidth="1"/>
    <col min="11805" max="11805" width="3.140625" style="33" customWidth="1"/>
    <col min="11806" max="11806" width="1.1484375" style="33" customWidth="1"/>
    <col min="11807" max="12032" width="6.8515625" style="33" customWidth="1"/>
    <col min="12033" max="12033" width="1.1484375" style="33" customWidth="1"/>
    <col min="12034" max="12034" width="2.28125" style="33" customWidth="1"/>
    <col min="12035" max="12035" width="1.1484375" style="33" customWidth="1"/>
    <col min="12036" max="12036" width="8.00390625" style="33" customWidth="1"/>
    <col min="12037" max="12037" width="1.1484375" style="33" customWidth="1"/>
    <col min="12038" max="12038" width="1.421875" style="33" customWidth="1"/>
    <col min="12039" max="12039" width="5.28125" style="33" customWidth="1"/>
    <col min="12040" max="12040" width="1.28515625" style="33" customWidth="1"/>
    <col min="12041" max="12041" width="4.28125" style="33" customWidth="1"/>
    <col min="12042" max="12042" width="23.28125" style="33" customWidth="1"/>
    <col min="12043" max="12043" width="2.140625" style="33" customWidth="1"/>
    <col min="12044" max="12044" width="3.57421875" style="33" customWidth="1"/>
    <col min="12045" max="12045" width="3.7109375" style="33" customWidth="1"/>
    <col min="12046" max="12047" width="0.9921875" style="33" customWidth="1"/>
    <col min="12048" max="12048" width="12.00390625" style="33" customWidth="1"/>
    <col min="12049" max="12049" width="1.28515625" style="33" customWidth="1"/>
    <col min="12050" max="12050" width="5.8515625" style="33" customWidth="1"/>
    <col min="12051" max="12051" width="4.7109375" style="33" customWidth="1"/>
    <col min="12052" max="12052" width="0.9921875" style="33" customWidth="1"/>
    <col min="12053" max="12053" width="1.421875" style="33" customWidth="1"/>
    <col min="12054" max="12054" width="2.57421875" style="33" customWidth="1"/>
    <col min="12055" max="12055" width="3.140625" style="33" customWidth="1"/>
    <col min="12056" max="12056" width="0.9921875" style="33" customWidth="1"/>
    <col min="12057" max="12057" width="3.28125" style="33" customWidth="1"/>
    <col min="12058" max="12058" width="1.421875" style="33" customWidth="1"/>
    <col min="12059" max="12059" width="1.8515625" style="33" customWidth="1"/>
    <col min="12060" max="12060" width="1.1484375" style="33" customWidth="1"/>
    <col min="12061" max="12061" width="3.140625" style="33" customWidth="1"/>
    <col min="12062" max="12062" width="1.1484375" style="33" customWidth="1"/>
    <col min="12063" max="12288" width="6.8515625" style="33" customWidth="1"/>
    <col min="12289" max="12289" width="1.1484375" style="33" customWidth="1"/>
    <col min="12290" max="12290" width="2.28125" style="33" customWidth="1"/>
    <col min="12291" max="12291" width="1.1484375" style="33" customWidth="1"/>
    <col min="12292" max="12292" width="8.00390625" style="33" customWidth="1"/>
    <col min="12293" max="12293" width="1.1484375" style="33" customWidth="1"/>
    <col min="12294" max="12294" width="1.421875" style="33" customWidth="1"/>
    <col min="12295" max="12295" width="5.28125" style="33" customWidth="1"/>
    <col min="12296" max="12296" width="1.28515625" style="33" customWidth="1"/>
    <col min="12297" max="12297" width="4.28125" style="33" customWidth="1"/>
    <col min="12298" max="12298" width="23.28125" style="33" customWidth="1"/>
    <col min="12299" max="12299" width="2.140625" style="33" customWidth="1"/>
    <col min="12300" max="12300" width="3.57421875" style="33" customWidth="1"/>
    <col min="12301" max="12301" width="3.7109375" style="33" customWidth="1"/>
    <col min="12302" max="12303" width="0.9921875" style="33" customWidth="1"/>
    <col min="12304" max="12304" width="12.00390625" style="33" customWidth="1"/>
    <col min="12305" max="12305" width="1.28515625" style="33" customWidth="1"/>
    <col min="12306" max="12306" width="5.8515625" style="33" customWidth="1"/>
    <col min="12307" max="12307" width="4.7109375" style="33" customWidth="1"/>
    <col min="12308" max="12308" width="0.9921875" style="33" customWidth="1"/>
    <col min="12309" max="12309" width="1.421875" style="33" customWidth="1"/>
    <col min="12310" max="12310" width="2.57421875" style="33" customWidth="1"/>
    <col min="12311" max="12311" width="3.140625" style="33" customWidth="1"/>
    <col min="12312" max="12312" width="0.9921875" style="33" customWidth="1"/>
    <col min="12313" max="12313" width="3.28125" style="33" customWidth="1"/>
    <col min="12314" max="12314" width="1.421875" style="33" customWidth="1"/>
    <col min="12315" max="12315" width="1.8515625" style="33" customWidth="1"/>
    <col min="12316" max="12316" width="1.1484375" style="33" customWidth="1"/>
    <col min="12317" max="12317" width="3.140625" style="33" customWidth="1"/>
    <col min="12318" max="12318" width="1.1484375" style="33" customWidth="1"/>
    <col min="12319" max="12544" width="6.8515625" style="33" customWidth="1"/>
    <col min="12545" max="12545" width="1.1484375" style="33" customWidth="1"/>
    <col min="12546" max="12546" width="2.28125" style="33" customWidth="1"/>
    <col min="12547" max="12547" width="1.1484375" style="33" customWidth="1"/>
    <col min="12548" max="12548" width="8.00390625" style="33" customWidth="1"/>
    <col min="12549" max="12549" width="1.1484375" style="33" customWidth="1"/>
    <col min="12550" max="12550" width="1.421875" style="33" customWidth="1"/>
    <col min="12551" max="12551" width="5.28125" style="33" customWidth="1"/>
    <col min="12552" max="12552" width="1.28515625" style="33" customWidth="1"/>
    <col min="12553" max="12553" width="4.28125" style="33" customWidth="1"/>
    <col min="12554" max="12554" width="23.28125" style="33" customWidth="1"/>
    <col min="12555" max="12555" width="2.140625" style="33" customWidth="1"/>
    <col min="12556" max="12556" width="3.57421875" style="33" customWidth="1"/>
    <col min="12557" max="12557" width="3.7109375" style="33" customWidth="1"/>
    <col min="12558" max="12559" width="0.9921875" style="33" customWidth="1"/>
    <col min="12560" max="12560" width="12.00390625" style="33" customWidth="1"/>
    <col min="12561" max="12561" width="1.28515625" style="33" customWidth="1"/>
    <col min="12562" max="12562" width="5.8515625" style="33" customWidth="1"/>
    <col min="12563" max="12563" width="4.7109375" style="33" customWidth="1"/>
    <col min="12564" max="12564" width="0.9921875" style="33" customWidth="1"/>
    <col min="12565" max="12565" width="1.421875" style="33" customWidth="1"/>
    <col min="12566" max="12566" width="2.57421875" style="33" customWidth="1"/>
    <col min="12567" max="12567" width="3.140625" style="33" customWidth="1"/>
    <col min="12568" max="12568" width="0.9921875" style="33" customWidth="1"/>
    <col min="12569" max="12569" width="3.28125" style="33" customWidth="1"/>
    <col min="12570" max="12570" width="1.421875" style="33" customWidth="1"/>
    <col min="12571" max="12571" width="1.8515625" style="33" customWidth="1"/>
    <col min="12572" max="12572" width="1.1484375" style="33" customWidth="1"/>
    <col min="12573" max="12573" width="3.140625" style="33" customWidth="1"/>
    <col min="12574" max="12574" width="1.1484375" style="33" customWidth="1"/>
    <col min="12575" max="12800" width="6.8515625" style="33" customWidth="1"/>
    <col min="12801" max="12801" width="1.1484375" style="33" customWidth="1"/>
    <col min="12802" max="12802" width="2.28125" style="33" customWidth="1"/>
    <col min="12803" max="12803" width="1.1484375" style="33" customWidth="1"/>
    <col min="12804" max="12804" width="8.00390625" style="33" customWidth="1"/>
    <col min="12805" max="12805" width="1.1484375" style="33" customWidth="1"/>
    <col min="12806" max="12806" width="1.421875" style="33" customWidth="1"/>
    <col min="12807" max="12807" width="5.28125" style="33" customWidth="1"/>
    <col min="12808" max="12808" width="1.28515625" style="33" customWidth="1"/>
    <col min="12809" max="12809" width="4.28125" style="33" customWidth="1"/>
    <col min="12810" max="12810" width="23.28125" style="33" customWidth="1"/>
    <col min="12811" max="12811" width="2.140625" style="33" customWidth="1"/>
    <col min="12812" max="12812" width="3.57421875" style="33" customWidth="1"/>
    <col min="12813" max="12813" width="3.7109375" style="33" customWidth="1"/>
    <col min="12814" max="12815" width="0.9921875" style="33" customWidth="1"/>
    <col min="12816" max="12816" width="12.00390625" style="33" customWidth="1"/>
    <col min="12817" max="12817" width="1.28515625" style="33" customWidth="1"/>
    <col min="12818" max="12818" width="5.8515625" style="33" customWidth="1"/>
    <col min="12819" max="12819" width="4.7109375" style="33" customWidth="1"/>
    <col min="12820" max="12820" width="0.9921875" style="33" customWidth="1"/>
    <col min="12821" max="12821" width="1.421875" style="33" customWidth="1"/>
    <col min="12822" max="12822" width="2.57421875" style="33" customWidth="1"/>
    <col min="12823" max="12823" width="3.140625" style="33" customWidth="1"/>
    <col min="12824" max="12824" width="0.9921875" style="33" customWidth="1"/>
    <col min="12825" max="12825" width="3.28125" style="33" customWidth="1"/>
    <col min="12826" max="12826" width="1.421875" style="33" customWidth="1"/>
    <col min="12827" max="12827" width="1.8515625" style="33" customWidth="1"/>
    <col min="12828" max="12828" width="1.1484375" style="33" customWidth="1"/>
    <col min="12829" max="12829" width="3.140625" style="33" customWidth="1"/>
    <col min="12830" max="12830" width="1.1484375" style="33" customWidth="1"/>
    <col min="12831" max="13056" width="6.8515625" style="33" customWidth="1"/>
    <col min="13057" max="13057" width="1.1484375" style="33" customWidth="1"/>
    <col min="13058" max="13058" width="2.28125" style="33" customWidth="1"/>
    <col min="13059" max="13059" width="1.1484375" style="33" customWidth="1"/>
    <col min="13060" max="13060" width="8.00390625" style="33" customWidth="1"/>
    <col min="13061" max="13061" width="1.1484375" style="33" customWidth="1"/>
    <col min="13062" max="13062" width="1.421875" style="33" customWidth="1"/>
    <col min="13063" max="13063" width="5.28125" style="33" customWidth="1"/>
    <col min="13064" max="13064" width="1.28515625" style="33" customWidth="1"/>
    <col min="13065" max="13065" width="4.28125" style="33" customWidth="1"/>
    <col min="13066" max="13066" width="23.28125" style="33" customWidth="1"/>
    <col min="13067" max="13067" width="2.140625" style="33" customWidth="1"/>
    <col min="13068" max="13068" width="3.57421875" style="33" customWidth="1"/>
    <col min="13069" max="13069" width="3.7109375" style="33" customWidth="1"/>
    <col min="13070" max="13071" width="0.9921875" style="33" customWidth="1"/>
    <col min="13072" max="13072" width="12.00390625" style="33" customWidth="1"/>
    <col min="13073" max="13073" width="1.28515625" style="33" customWidth="1"/>
    <col min="13074" max="13074" width="5.8515625" style="33" customWidth="1"/>
    <col min="13075" max="13075" width="4.7109375" style="33" customWidth="1"/>
    <col min="13076" max="13076" width="0.9921875" style="33" customWidth="1"/>
    <col min="13077" max="13077" width="1.421875" style="33" customWidth="1"/>
    <col min="13078" max="13078" width="2.57421875" style="33" customWidth="1"/>
    <col min="13079" max="13079" width="3.140625" style="33" customWidth="1"/>
    <col min="13080" max="13080" width="0.9921875" style="33" customWidth="1"/>
    <col min="13081" max="13081" width="3.28125" style="33" customWidth="1"/>
    <col min="13082" max="13082" width="1.421875" style="33" customWidth="1"/>
    <col min="13083" max="13083" width="1.8515625" style="33" customWidth="1"/>
    <col min="13084" max="13084" width="1.1484375" style="33" customWidth="1"/>
    <col min="13085" max="13085" width="3.140625" style="33" customWidth="1"/>
    <col min="13086" max="13086" width="1.1484375" style="33" customWidth="1"/>
    <col min="13087" max="13312" width="6.8515625" style="33" customWidth="1"/>
    <col min="13313" max="13313" width="1.1484375" style="33" customWidth="1"/>
    <col min="13314" max="13314" width="2.28125" style="33" customWidth="1"/>
    <col min="13315" max="13315" width="1.1484375" style="33" customWidth="1"/>
    <col min="13316" max="13316" width="8.00390625" style="33" customWidth="1"/>
    <col min="13317" max="13317" width="1.1484375" style="33" customWidth="1"/>
    <col min="13318" max="13318" width="1.421875" style="33" customWidth="1"/>
    <col min="13319" max="13319" width="5.28125" style="33" customWidth="1"/>
    <col min="13320" max="13320" width="1.28515625" style="33" customWidth="1"/>
    <col min="13321" max="13321" width="4.28125" style="33" customWidth="1"/>
    <col min="13322" max="13322" width="23.28125" style="33" customWidth="1"/>
    <col min="13323" max="13323" width="2.140625" style="33" customWidth="1"/>
    <col min="13324" max="13324" width="3.57421875" style="33" customWidth="1"/>
    <col min="13325" max="13325" width="3.7109375" style="33" customWidth="1"/>
    <col min="13326" max="13327" width="0.9921875" style="33" customWidth="1"/>
    <col min="13328" max="13328" width="12.00390625" style="33" customWidth="1"/>
    <col min="13329" max="13329" width="1.28515625" style="33" customWidth="1"/>
    <col min="13330" max="13330" width="5.8515625" style="33" customWidth="1"/>
    <col min="13331" max="13331" width="4.7109375" style="33" customWidth="1"/>
    <col min="13332" max="13332" width="0.9921875" style="33" customWidth="1"/>
    <col min="13333" max="13333" width="1.421875" style="33" customWidth="1"/>
    <col min="13334" max="13334" width="2.57421875" style="33" customWidth="1"/>
    <col min="13335" max="13335" width="3.140625" style="33" customWidth="1"/>
    <col min="13336" max="13336" width="0.9921875" style="33" customWidth="1"/>
    <col min="13337" max="13337" width="3.28125" style="33" customWidth="1"/>
    <col min="13338" max="13338" width="1.421875" style="33" customWidth="1"/>
    <col min="13339" max="13339" width="1.8515625" style="33" customWidth="1"/>
    <col min="13340" max="13340" width="1.1484375" style="33" customWidth="1"/>
    <col min="13341" max="13341" width="3.140625" style="33" customWidth="1"/>
    <col min="13342" max="13342" width="1.1484375" style="33" customWidth="1"/>
    <col min="13343" max="13568" width="6.8515625" style="33" customWidth="1"/>
    <col min="13569" max="13569" width="1.1484375" style="33" customWidth="1"/>
    <col min="13570" max="13570" width="2.28125" style="33" customWidth="1"/>
    <col min="13571" max="13571" width="1.1484375" style="33" customWidth="1"/>
    <col min="13572" max="13572" width="8.00390625" style="33" customWidth="1"/>
    <col min="13573" max="13573" width="1.1484375" style="33" customWidth="1"/>
    <col min="13574" max="13574" width="1.421875" style="33" customWidth="1"/>
    <col min="13575" max="13575" width="5.28125" style="33" customWidth="1"/>
    <col min="13576" max="13576" width="1.28515625" style="33" customWidth="1"/>
    <col min="13577" max="13577" width="4.28125" style="33" customWidth="1"/>
    <col min="13578" max="13578" width="23.28125" style="33" customWidth="1"/>
    <col min="13579" max="13579" width="2.140625" style="33" customWidth="1"/>
    <col min="13580" max="13580" width="3.57421875" style="33" customWidth="1"/>
    <col min="13581" max="13581" width="3.7109375" style="33" customWidth="1"/>
    <col min="13582" max="13583" width="0.9921875" style="33" customWidth="1"/>
    <col min="13584" max="13584" width="12.00390625" style="33" customWidth="1"/>
    <col min="13585" max="13585" width="1.28515625" style="33" customWidth="1"/>
    <col min="13586" max="13586" width="5.8515625" style="33" customWidth="1"/>
    <col min="13587" max="13587" width="4.7109375" style="33" customWidth="1"/>
    <col min="13588" max="13588" width="0.9921875" style="33" customWidth="1"/>
    <col min="13589" max="13589" width="1.421875" style="33" customWidth="1"/>
    <col min="13590" max="13590" width="2.57421875" style="33" customWidth="1"/>
    <col min="13591" max="13591" width="3.140625" style="33" customWidth="1"/>
    <col min="13592" max="13592" width="0.9921875" style="33" customWidth="1"/>
    <col min="13593" max="13593" width="3.28125" style="33" customWidth="1"/>
    <col min="13594" max="13594" width="1.421875" style="33" customWidth="1"/>
    <col min="13595" max="13595" width="1.8515625" style="33" customWidth="1"/>
    <col min="13596" max="13596" width="1.1484375" style="33" customWidth="1"/>
    <col min="13597" max="13597" width="3.140625" style="33" customWidth="1"/>
    <col min="13598" max="13598" width="1.1484375" style="33" customWidth="1"/>
    <col min="13599" max="13824" width="6.8515625" style="33" customWidth="1"/>
    <col min="13825" max="13825" width="1.1484375" style="33" customWidth="1"/>
    <col min="13826" max="13826" width="2.28125" style="33" customWidth="1"/>
    <col min="13827" max="13827" width="1.1484375" style="33" customWidth="1"/>
    <col min="13828" max="13828" width="8.00390625" style="33" customWidth="1"/>
    <col min="13829" max="13829" width="1.1484375" style="33" customWidth="1"/>
    <col min="13830" max="13830" width="1.421875" style="33" customWidth="1"/>
    <col min="13831" max="13831" width="5.28125" style="33" customWidth="1"/>
    <col min="13832" max="13832" width="1.28515625" style="33" customWidth="1"/>
    <col min="13833" max="13833" width="4.28125" style="33" customWidth="1"/>
    <col min="13834" max="13834" width="23.28125" style="33" customWidth="1"/>
    <col min="13835" max="13835" width="2.140625" style="33" customWidth="1"/>
    <col min="13836" max="13836" width="3.57421875" style="33" customWidth="1"/>
    <col min="13837" max="13837" width="3.7109375" style="33" customWidth="1"/>
    <col min="13838" max="13839" width="0.9921875" style="33" customWidth="1"/>
    <col min="13840" max="13840" width="12.00390625" style="33" customWidth="1"/>
    <col min="13841" max="13841" width="1.28515625" style="33" customWidth="1"/>
    <col min="13842" max="13842" width="5.8515625" style="33" customWidth="1"/>
    <col min="13843" max="13843" width="4.7109375" style="33" customWidth="1"/>
    <col min="13844" max="13844" width="0.9921875" style="33" customWidth="1"/>
    <col min="13845" max="13845" width="1.421875" style="33" customWidth="1"/>
    <col min="13846" max="13846" width="2.57421875" style="33" customWidth="1"/>
    <col min="13847" max="13847" width="3.140625" style="33" customWidth="1"/>
    <col min="13848" max="13848" width="0.9921875" style="33" customWidth="1"/>
    <col min="13849" max="13849" width="3.28125" style="33" customWidth="1"/>
    <col min="13850" max="13850" width="1.421875" style="33" customWidth="1"/>
    <col min="13851" max="13851" width="1.8515625" style="33" customWidth="1"/>
    <col min="13852" max="13852" width="1.1484375" style="33" customWidth="1"/>
    <col min="13853" max="13853" width="3.140625" style="33" customWidth="1"/>
    <col min="13854" max="13854" width="1.1484375" style="33" customWidth="1"/>
    <col min="13855" max="14080" width="6.8515625" style="33" customWidth="1"/>
    <col min="14081" max="14081" width="1.1484375" style="33" customWidth="1"/>
    <col min="14082" max="14082" width="2.28125" style="33" customWidth="1"/>
    <col min="14083" max="14083" width="1.1484375" style="33" customWidth="1"/>
    <col min="14084" max="14084" width="8.00390625" style="33" customWidth="1"/>
    <col min="14085" max="14085" width="1.1484375" style="33" customWidth="1"/>
    <col min="14086" max="14086" width="1.421875" style="33" customWidth="1"/>
    <col min="14087" max="14087" width="5.28125" style="33" customWidth="1"/>
    <col min="14088" max="14088" width="1.28515625" style="33" customWidth="1"/>
    <col min="14089" max="14089" width="4.28125" style="33" customWidth="1"/>
    <col min="14090" max="14090" width="23.28125" style="33" customWidth="1"/>
    <col min="14091" max="14091" width="2.140625" style="33" customWidth="1"/>
    <col min="14092" max="14092" width="3.57421875" style="33" customWidth="1"/>
    <col min="14093" max="14093" width="3.7109375" style="33" customWidth="1"/>
    <col min="14094" max="14095" width="0.9921875" style="33" customWidth="1"/>
    <col min="14096" max="14096" width="12.00390625" style="33" customWidth="1"/>
    <col min="14097" max="14097" width="1.28515625" style="33" customWidth="1"/>
    <col min="14098" max="14098" width="5.8515625" style="33" customWidth="1"/>
    <col min="14099" max="14099" width="4.7109375" style="33" customWidth="1"/>
    <col min="14100" max="14100" width="0.9921875" style="33" customWidth="1"/>
    <col min="14101" max="14101" width="1.421875" style="33" customWidth="1"/>
    <col min="14102" max="14102" width="2.57421875" style="33" customWidth="1"/>
    <col min="14103" max="14103" width="3.140625" style="33" customWidth="1"/>
    <col min="14104" max="14104" width="0.9921875" style="33" customWidth="1"/>
    <col min="14105" max="14105" width="3.28125" style="33" customWidth="1"/>
    <col min="14106" max="14106" width="1.421875" style="33" customWidth="1"/>
    <col min="14107" max="14107" width="1.8515625" style="33" customWidth="1"/>
    <col min="14108" max="14108" width="1.1484375" style="33" customWidth="1"/>
    <col min="14109" max="14109" width="3.140625" style="33" customWidth="1"/>
    <col min="14110" max="14110" width="1.1484375" style="33" customWidth="1"/>
    <col min="14111" max="14336" width="6.8515625" style="33" customWidth="1"/>
    <col min="14337" max="14337" width="1.1484375" style="33" customWidth="1"/>
    <col min="14338" max="14338" width="2.28125" style="33" customWidth="1"/>
    <col min="14339" max="14339" width="1.1484375" style="33" customWidth="1"/>
    <col min="14340" max="14340" width="8.00390625" style="33" customWidth="1"/>
    <col min="14341" max="14341" width="1.1484375" style="33" customWidth="1"/>
    <col min="14342" max="14342" width="1.421875" style="33" customWidth="1"/>
    <col min="14343" max="14343" width="5.28125" style="33" customWidth="1"/>
    <col min="14344" max="14344" width="1.28515625" style="33" customWidth="1"/>
    <col min="14345" max="14345" width="4.28125" style="33" customWidth="1"/>
    <col min="14346" max="14346" width="23.28125" style="33" customWidth="1"/>
    <col min="14347" max="14347" width="2.140625" style="33" customWidth="1"/>
    <col min="14348" max="14348" width="3.57421875" style="33" customWidth="1"/>
    <col min="14349" max="14349" width="3.7109375" style="33" customWidth="1"/>
    <col min="14350" max="14351" width="0.9921875" style="33" customWidth="1"/>
    <col min="14352" max="14352" width="12.00390625" style="33" customWidth="1"/>
    <col min="14353" max="14353" width="1.28515625" style="33" customWidth="1"/>
    <col min="14354" max="14354" width="5.8515625" style="33" customWidth="1"/>
    <col min="14355" max="14355" width="4.7109375" style="33" customWidth="1"/>
    <col min="14356" max="14356" width="0.9921875" style="33" customWidth="1"/>
    <col min="14357" max="14357" width="1.421875" style="33" customWidth="1"/>
    <col min="14358" max="14358" width="2.57421875" style="33" customWidth="1"/>
    <col min="14359" max="14359" width="3.140625" style="33" customWidth="1"/>
    <col min="14360" max="14360" width="0.9921875" style="33" customWidth="1"/>
    <col min="14361" max="14361" width="3.28125" style="33" customWidth="1"/>
    <col min="14362" max="14362" width="1.421875" style="33" customWidth="1"/>
    <col min="14363" max="14363" width="1.8515625" style="33" customWidth="1"/>
    <col min="14364" max="14364" width="1.1484375" style="33" customWidth="1"/>
    <col min="14365" max="14365" width="3.140625" style="33" customWidth="1"/>
    <col min="14366" max="14366" width="1.1484375" style="33" customWidth="1"/>
    <col min="14367" max="14592" width="6.8515625" style="33" customWidth="1"/>
    <col min="14593" max="14593" width="1.1484375" style="33" customWidth="1"/>
    <col min="14594" max="14594" width="2.28125" style="33" customWidth="1"/>
    <col min="14595" max="14595" width="1.1484375" style="33" customWidth="1"/>
    <col min="14596" max="14596" width="8.00390625" style="33" customWidth="1"/>
    <col min="14597" max="14597" width="1.1484375" style="33" customWidth="1"/>
    <col min="14598" max="14598" width="1.421875" style="33" customWidth="1"/>
    <col min="14599" max="14599" width="5.28125" style="33" customWidth="1"/>
    <col min="14600" max="14600" width="1.28515625" style="33" customWidth="1"/>
    <col min="14601" max="14601" width="4.28125" style="33" customWidth="1"/>
    <col min="14602" max="14602" width="23.28125" style="33" customWidth="1"/>
    <col min="14603" max="14603" width="2.140625" style="33" customWidth="1"/>
    <col min="14604" max="14604" width="3.57421875" style="33" customWidth="1"/>
    <col min="14605" max="14605" width="3.7109375" style="33" customWidth="1"/>
    <col min="14606" max="14607" width="0.9921875" style="33" customWidth="1"/>
    <col min="14608" max="14608" width="12.00390625" style="33" customWidth="1"/>
    <col min="14609" max="14609" width="1.28515625" style="33" customWidth="1"/>
    <col min="14610" max="14610" width="5.8515625" style="33" customWidth="1"/>
    <col min="14611" max="14611" width="4.7109375" style="33" customWidth="1"/>
    <col min="14612" max="14612" width="0.9921875" style="33" customWidth="1"/>
    <col min="14613" max="14613" width="1.421875" style="33" customWidth="1"/>
    <col min="14614" max="14614" width="2.57421875" style="33" customWidth="1"/>
    <col min="14615" max="14615" width="3.140625" style="33" customWidth="1"/>
    <col min="14616" max="14616" width="0.9921875" style="33" customWidth="1"/>
    <col min="14617" max="14617" width="3.28125" style="33" customWidth="1"/>
    <col min="14618" max="14618" width="1.421875" style="33" customWidth="1"/>
    <col min="14619" max="14619" width="1.8515625" style="33" customWidth="1"/>
    <col min="14620" max="14620" width="1.1484375" style="33" customWidth="1"/>
    <col min="14621" max="14621" width="3.140625" style="33" customWidth="1"/>
    <col min="14622" max="14622" width="1.1484375" style="33" customWidth="1"/>
    <col min="14623" max="14848" width="6.8515625" style="33" customWidth="1"/>
    <col min="14849" max="14849" width="1.1484375" style="33" customWidth="1"/>
    <col min="14850" max="14850" width="2.28125" style="33" customWidth="1"/>
    <col min="14851" max="14851" width="1.1484375" style="33" customWidth="1"/>
    <col min="14852" max="14852" width="8.00390625" style="33" customWidth="1"/>
    <col min="14853" max="14853" width="1.1484375" style="33" customWidth="1"/>
    <col min="14854" max="14854" width="1.421875" style="33" customWidth="1"/>
    <col min="14855" max="14855" width="5.28125" style="33" customWidth="1"/>
    <col min="14856" max="14856" width="1.28515625" style="33" customWidth="1"/>
    <col min="14857" max="14857" width="4.28125" style="33" customWidth="1"/>
    <col min="14858" max="14858" width="23.28125" style="33" customWidth="1"/>
    <col min="14859" max="14859" width="2.140625" style="33" customWidth="1"/>
    <col min="14860" max="14860" width="3.57421875" style="33" customWidth="1"/>
    <col min="14861" max="14861" width="3.7109375" style="33" customWidth="1"/>
    <col min="14862" max="14863" width="0.9921875" style="33" customWidth="1"/>
    <col min="14864" max="14864" width="12.00390625" style="33" customWidth="1"/>
    <col min="14865" max="14865" width="1.28515625" style="33" customWidth="1"/>
    <col min="14866" max="14866" width="5.8515625" style="33" customWidth="1"/>
    <col min="14867" max="14867" width="4.7109375" style="33" customWidth="1"/>
    <col min="14868" max="14868" width="0.9921875" style="33" customWidth="1"/>
    <col min="14869" max="14869" width="1.421875" style="33" customWidth="1"/>
    <col min="14870" max="14870" width="2.57421875" style="33" customWidth="1"/>
    <col min="14871" max="14871" width="3.140625" style="33" customWidth="1"/>
    <col min="14872" max="14872" width="0.9921875" style="33" customWidth="1"/>
    <col min="14873" max="14873" width="3.28125" style="33" customWidth="1"/>
    <col min="14874" max="14874" width="1.421875" style="33" customWidth="1"/>
    <col min="14875" max="14875" width="1.8515625" style="33" customWidth="1"/>
    <col min="14876" max="14876" width="1.1484375" style="33" customWidth="1"/>
    <col min="14877" max="14877" width="3.140625" style="33" customWidth="1"/>
    <col min="14878" max="14878" width="1.1484375" style="33" customWidth="1"/>
    <col min="14879" max="15104" width="6.8515625" style="33" customWidth="1"/>
    <col min="15105" max="15105" width="1.1484375" style="33" customWidth="1"/>
    <col min="15106" max="15106" width="2.28125" style="33" customWidth="1"/>
    <col min="15107" max="15107" width="1.1484375" style="33" customWidth="1"/>
    <col min="15108" max="15108" width="8.00390625" style="33" customWidth="1"/>
    <col min="15109" max="15109" width="1.1484375" style="33" customWidth="1"/>
    <col min="15110" max="15110" width="1.421875" style="33" customWidth="1"/>
    <col min="15111" max="15111" width="5.28125" style="33" customWidth="1"/>
    <col min="15112" max="15112" width="1.28515625" style="33" customWidth="1"/>
    <col min="15113" max="15113" width="4.28125" style="33" customWidth="1"/>
    <col min="15114" max="15114" width="23.28125" style="33" customWidth="1"/>
    <col min="15115" max="15115" width="2.140625" style="33" customWidth="1"/>
    <col min="15116" max="15116" width="3.57421875" style="33" customWidth="1"/>
    <col min="15117" max="15117" width="3.7109375" style="33" customWidth="1"/>
    <col min="15118" max="15119" width="0.9921875" style="33" customWidth="1"/>
    <col min="15120" max="15120" width="12.00390625" style="33" customWidth="1"/>
    <col min="15121" max="15121" width="1.28515625" style="33" customWidth="1"/>
    <col min="15122" max="15122" width="5.8515625" style="33" customWidth="1"/>
    <col min="15123" max="15123" width="4.7109375" style="33" customWidth="1"/>
    <col min="15124" max="15124" width="0.9921875" style="33" customWidth="1"/>
    <col min="15125" max="15125" width="1.421875" style="33" customWidth="1"/>
    <col min="15126" max="15126" width="2.57421875" style="33" customWidth="1"/>
    <col min="15127" max="15127" width="3.140625" style="33" customWidth="1"/>
    <col min="15128" max="15128" width="0.9921875" style="33" customWidth="1"/>
    <col min="15129" max="15129" width="3.28125" style="33" customWidth="1"/>
    <col min="15130" max="15130" width="1.421875" style="33" customWidth="1"/>
    <col min="15131" max="15131" width="1.8515625" style="33" customWidth="1"/>
    <col min="15132" max="15132" width="1.1484375" style="33" customWidth="1"/>
    <col min="15133" max="15133" width="3.140625" style="33" customWidth="1"/>
    <col min="15134" max="15134" width="1.1484375" style="33" customWidth="1"/>
    <col min="15135" max="15360" width="6.8515625" style="33" customWidth="1"/>
    <col min="15361" max="15361" width="1.1484375" style="33" customWidth="1"/>
    <col min="15362" max="15362" width="2.28125" style="33" customWidth="1"/>
    <col min="15363" max="15363" width="1.1484375" style="33" customWidth="1"/>
    <col min="15364" max="15364" width="8.00390625" style="33" customWidth="1"/>
    <col min="15365" max="15365" width="1.1484375" style="33" customWidth="1"/>
    <col min="15366" max="15366" width="1.421875" style="33" customWidth="1"/>
    <col min="15367" max="15367" width="5.28125" style="33" customWidth="1"/>
    <col min="15368" max="15368" width="1.28515625" style="33" customWidth="1"/>
    <col min="15369" max="15369" width="4.28125" style="33" customWidth="1"/>
    <col min="15370" max="15370" width="23.28125" style="33" customWidth="1"/>
    <col min="15371" max="15371" width="2.140625" style="33" customWidth="1"/>
    <col min="15372" max="15372" width="3.57421875" style="33" customWidth="1"/>
    <col min="15373" max="15373" width="3.7109375" style="33" customWidth="1"/>
    <col min="15374" max="15375" width="0.9921875" style="33" customWidth="1"/>
    <col min="15376" max="15376" width="12.00390625" style="33" customWidth="1"/>
    <col min="15377" max="15377" width="1.28515625" style="33" customWidth="1"/>
    <col min="15378" max="15378" width="5.8515625" style="33" customWidth="1"/>
    <col min="15379" max="15379" width="4.7109375" style="33" customWidth="1"/>
    <col min="15380" max="15380" width="0.9921875" style="33" customWidth="1"/>
    <col min="15381" max="15381" width="1.421875" style="33" customWidth="1"/>
    <col min="15382" max="15382" width="2.57421875" style="33" customWidth="1"/>
    <col min="15383" max="15383" width="3.140625" style="33" customWidth="1"/>
    <col min="15384" max="15384" width="0.9921875" style="33" customWidth="1"/>
    <col min="15385" max="15385" width="3.28125" style="33" customWidth="1"/>
    <col min="15386" max="15386" width="1.421875" style="33" customWidth="1"/>
    <col min="15387" max="15387" width="1.8515625" style="33" customWidth="1"/>
    <col min="15388" max="15388" width="1.1484375" style="33" customWidth="1"/>
    <col min="15389" max="15389" width="3.140625" style="33" customWidth="1"/>
    <col min="15390" max="15390" width="1.1484375" style="33" customWidth="1"/>
    <col min="15391" max="15616" width="6.8515625" style="33" customWidth="1"/>
    <col min="15617" max="15617" width="1.1484375" style="33" customWidth="1"/>
    <col min="15618" max="15618" width="2.28125" style="33" customWidth="1"/>
    <col min="15619" max="15619" width="1.1484375" style="33" customWidth="1"/>
    <col min="15620" max="15620" width="8.00390625" style="33" customWidth="1"/>
    <col min="15621" max="15621" width="1.1484375" style="33" customWidth="1"/>
    <col min="15622" max="15622" width="1.421875" style="33" customWidth="1"/>
    <col min="15623" max="15623" width="5.28125" style="33" customWidth="1"/>
    <col min="15624" max="15624" width="1.28515625" style="33" customWidth="1"/>
    <col min="15625" max="15625" width="4.28125" style="33" customWidth="1"/>
    <col min="15626" max="15626" width="23.28125" style="33" customWidth="1"/>
    <col min="15627" max="15627" width="2.140625" style="33" customWidth="1"/>
    <col min="15628" max="15628" width="3.57421875" style="33" customWidth="1"/>
    <col min="15629" max="15629" width="3.7109375" style="33" customWidth="1"/>
    <col min="15630" max="15631" width="0.9921875" style="33" customWidth="1"/>
    <col min="15632" max="15632" width="12.00390625" style="33" customWidth="1"/>
    <col min="15633" max="15633" width="1.28515625" style="33" customWidth="1"/>
    <col min="15634" max="15634" width="5.8515625" style="33" customWidth="1"/>
    <col min="15635" max="15635" width="4.7109375" style="33" customWidth="1"/>
    <col min="15636" max="15636" width="0.9921875" style="33" customWidth="1"/>
    <col min="15637" max="15637" width="1.421875" style="33" customWidth="1"/>
    <col min="15638" max="15638" width="2.57421875" style="33" customWidth="1"/>
    <col min="15639" max="15639" width="3.140625" style="33" customWidth="1"/>
    <col min="15640" max="15640" width="0.9921875" style="33" customWidth="1"/>
    <col min="15641" max="15641" width="3.28125" style="33" customWidth="1"/>
    <col min="15642" max="15642" width="1.421875" style="33" customWidth="1"/>
    <col min="15643" max="15643" width="1.8515625" style="33" customWidth="1"/>
    <col min="15644" max="15644" width="1.1484375" style="33" customWidth="1"/>
    <col min="15645" max="15645" width="3.140625" style="33" customWidth="1"/>
    <col min="15646" max="15646" width="1.1484375" style="33" customWidth="1"/>
    <col min="15647" max="15872" width="6.8515625" style="33" customWidth="1"/>
    <col min="15873" max="15873" width="1.1484375" style="33" customWidth="1"/>
    <col min="15874" max="15874" width="2.28125" style="33" customWidth="1"/>
    <col min="15875" max="15875" width="1.1484375" style="33" customWidth="1"/>
    <col min="15876" max="15876" width="8.00390625" style="33" customWidth="1"/>
    <col min="15877" max="15877" width="1.1484375" style="33" customWidth="1"/>
    <col min="15878" max="15878" width="1.421875" style="33" customWidth="1"/>
    <col min="15879" max="15879" width="5.28125" style="33" customWidth="1"/>
    <col min="15880" max="15880" width="1.28515625" style="33" customWidth="1"/>
    <col min="15881" max="15881" width="4.28125" style="33" customWidth="1"/>
    <col min="15882" max="15882" width="23.28125" style="33" customWidth="1"/>
    <col min="15883" max="15883" width="2.140625" style="33" customWidth="1"/>
    <col min="15884" max="15884" width="3.57421875" style="33" customWidth="1"/>
    <col min="15885" max="15885" width="3.7109375" style="33" customWidth="1"/>
    <col min="15886" max="15887" width="0.9921875" style="33" customWidth="1"/>
    <col min="15888" max="15888" width="12.00390625" style="33" customWidth="1"/>
    <col min="15889" max="15889" width="1.28515625" style="33" customWidth="1"/>
    <col min="15890" max="15890" width="5.8515625" style="33" customWidth="1"/>
    <col min="15891" max="15891" width="4.7109375" style="33" customWidth="1"/>
    <col min="15892" max="15892" width="0.9921875" style="33" customWidth="1"/>
    <col min="15893" max="15893" width="1.421875" style="33" customWidth="1"/>
    <col min="15894" max="15894" width="2.57421875" style="33" customWidth="1"/>
    <col min="15895" max="15895" width="3.140625" style="33" customWidth="1"/>
    <col min="15896" max="15896" width="0.9921875" style="33" customWidth="1"/>
    <col min="15897" max="15897" width="3.28125" style="33" customWidth="1"/>
    <col min="15898" max="15898" width="1.421875" style="33" customWidth="1"/>
    <col min="15899" max="15899" width="1.8515625" style="33" customWidth="1"/>
    <col min="15900" max="15900" width="1.1484375" style="33" customWidth="1"/>
    <col min="15901" max="15901" width="3.140625" style="33" customWidth="1"/>
    <col min="15902" max="15902" width="1.1484375" style="33" customWidth="1"/>
    <col min="15903" max="16128" width="6.8515625" style="33" customWidth="1"/>
    <col min="16129" max="16129" width="1.1484375" style="33" customWidth="1"/>
    <col min="16130" max="16130" width="2.28125" style="33" customWidth="1"/>
    <col min="16131" max="16131" width="1.1484375" style="33" customWidth="1"/>
    <col min="16132" max="16132" width="8.00390625" style="33" customWidth="1"/>
    <col min="16133" max="16133" width="1.1484375" style="33" customWidth="1"/>
    <col min="16134" max="16134" width="1.421875" style="33" customWidth="1"/>
    <col min="16135" max="16135" width="5.28125" style="33" customWidth="1"/>
    <col min="16136" max="16136" width="1.28515625" style="33" customWidth="1"/>
    <col min="16137" max="16137" width="4.28125" style="33" customWidth="1"/>
    <col min="16138" max="16138" width="23.28125" style="33" customWidth="1"/>
    <col min="16139" max="16139" width="2.140625" style="33" customWidth="1"/>
    <col min="16140" max="16140" width="3.57421875" style="33" customWidth="1"/>
    <col min="16141" max="16141" width="3.7109375" style="33" customWidth="1"/>
    <col min="16142" max="16143" width="0.9921875" style="33" customWidth="1"/>
    <col min="16144" max="16144" width="12.00390625" style="33" customWidth="1"/>
    <col min="16145" max="16145" width="1.28515625" style="33" customWidth="1"/>
    <col min="16146" max="16146" width="5.8515625" style="33" customWidth="1"/>
    <col min="16147" max="16147" width="4.7109375" style="33" customWidth="1"/>
    <col min="16148" max="16148" width="0.9921875" style="33" customWidth="1"/>
    <col min="16149" max="16149" width="1.421875" style="33" customWidth="1"/>
    <col min="16150" max="16150" width="2.57421875" style="33" customWidth="1"/>
    <col min="16151" max="16151" width="3.140625" style="33" customWidth="1"/>
    <col min="16152" max="16152" width="0.9921875" style="33" customWidth="1"/>
    <col min="16153" max="16153" width="3.28125" style="33" customWidth="1"/>
    <col min="16154" max="16154" width="1.421875" style="33" customWidth="1"/>
    <col min="16155" max="16155" width="1.8515625" style="33" customWidth="1"/>
    <col min="16156" max="16156" width="1.1484375" style="33" customWidth="1"/>
    <col min="16157" max="16157" width="3.140625" style="33" customWidth="1"/>
    <col min="16158" max="16158" width="1.1484375" style="33" customWidth="1"/>
    <col min="16159" max="16384" width="6.8515625" style="33" customWidth="1"/>
  </cols>
  <sheetData>
    <row r="1" ht="4.5" customHeight="1"/>
    <row r="2" spans="4:29" ht="15.75" customHeight="1">
      <c r="D2" s="34" t="s">
        <v>652</v>
      </c>
      <c r="F2" s="35" t="s">
        <v>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Y2" s="36" t="s">
        <v>653</v>
      </c>
      <c r="Z2" s="36"/>
      <c r="AA2" s="36"/>
      <c r="AC2" s="37">
        <v>1</v>
      </c>
    </row>
    <row r="3" spans="3:29" ht="12" customHeight="1">
      <c r="C3" s="38" t="s">
        <v>654</v>
      </c>
      <c r="D3" s="38"/>
      <c r="E3" s="38"/>
      <c r="F3" s="38"/>
      <c r="R3" s="36" t="s">
        <v>655</v>
      </c>
      <c r="S3" s="39">
        <v>44754</v>
      </c>
      <c r="T3" s="39"/>
      <c r="U3" s="39"/>
      <c r="V3" s="39"/>
      <c r="X3" s="36" t="s">
        <v>656</v>
      </c>
      <c r="Y3" s="36"/>
      <c r="AA3" s="40">
        <v>0.6013194444444444</v>
      </c>
      <c r="AB3" s="40"/>
      <c r="AC3" s="40"/>
    </row>
    <row r="4" spans="18:25" ht="6" customHeight="1">
      <c r="R4" s="36"/>
      <c r="X4" s="36"/>
      <c r="Y4" s="36"/>
    </row>
    <row r="5" spans="2:29" ht="21" customHeight="1">
      <c r="B5" s="41" t="s">
        <v>657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ht="6" customHeight="1"/>
    <row r="7" spans="4:28" ht="20.25" customHeight="1">
      <c r="D7" s="42" t="s">
        <v>658</v>
      </c>
      <c r="E7" s="42"/>
      <c r="F7" s="42"/>
      <c r="G7" s="42"/>
      <c r="I7" s="43" t="s">
        <v>659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4:28" ht="19.5" customHeight="1">
      <c r="D8" s="44" t="s">
        <v>660</v>
      </c>
      <c r="E8" s="44"/>
      <c r="F8" s="44"/>
      <c r="G8" s="44"/>
      <c r="I8" s="45" t="s">
        <v>661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2:29" ht="13.2">
      <c r="L9" s="46" t="s">
        <v>662</v>
      </c>
      <c r="M9" s="46"/>
      <c r="N9" s="46"/>
      <c r="O9" s="46"/>
      <c r="P9" s="46"/>
      <c r="Q9" s="46"/>
      <c r="R9" s="46"/>
      <c r="S9" s="46"/>
      <c r="U9" s="54">
        <f>Y16+Y19+Y22+Y25+Y28+Y31+Y34+Y37+Y40+Y43+Y46+Y49+Y52+Y55</f>
        <v>0</v>
      </c>
      <c r="V9" s="52"/>
      <c r="W9" s="52"/>
      <c r="X9" s="52"/>
      <c r="Y9" s="52"/>
      <c r="Z9" s="52"/>
      <c r="AA9" s="52"/>
      <c r="AB9" s="52"/>
      <c r="AC9" s="52"/>
    </row>
    <row r="10" ht="6" customHeight="1"/>
    <row r="11" spans="2:13" ht="13.2">
      <c r="B11" s="47" t="s">
        <v>663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7:30" ht="13.2">
      <c r="G12" s="48" t="s">
        <v>664</v>
      </c>
      <c r="H12" s="48"/>
      <c r="I12" s="48"/>
      <c r="J12" s="48"/>
      <c r="K12" s="48"/>
      <c r="L12" s="48"/>
      <c r="M12" s="48"/>
      <c r="Y12" s="49" t="s">
        <v>665</v>
      </c>
      <c r="Z12" s="49"/>
      <c r="AA12" s="49"/>
      <c r="AB12" s="49"/>
      <c r="AC12" s="49"/>
      <c r="AD12" s="49"/>
    </row>
    <row r="13" ht="6.75" customHeight="1"/>
    <row r="14" ht="11.25" customHeight="1"/>
    <row r="15" spans="2:13" ht="10.5" customHeight="1">
      <c r="B15" s="50" t="s">
        <v>14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7:29" ht="14.25" customHeight="1">
      <c r="G16" s="38" t="s">
        <v>15</v>
      </c>
      <c r="H16" s="38"/>
      <c r="I16" s="38"/>
      <c r="J16" s="38"/>
      <c r="K16" s="38"/>
      <c r="L16" s="38"/>
      <c r="M16" s="38"/>
      <c r="Y16" s="53">
        <v>0</v>
      </c>
      <c r="Z16" s="51"/>
      <c r="AA16" s="51"/>
      <c r="AB16" s="51"/>
      <c r="AC16" s="51"/>
    </row>
    <row r="17" ht="11.25" customHeight="1"/>
    <row r="18" spans="2:13" ht="10.5" customHeight="1">
      <c r="B18" s="50" t="s">
        <v>85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7:29" ht="14.25" customHeight="1">
      <c r="G19" s="38" t="s">
        <v>86</v>
      </c>
      <c r="H19" s="38"/>
      <c r="I19" s="38"/>
      <c r="J19" s="38"/>
      <c r="K19" s="38"/>
      <c r="L19" s="38"/>
      <c r="M19" s="38"/>
      <c r="Y19" s="53">
        <f>'SO 101'!$I$3</f>
        <v>0</v>
      </c>
      <c r="Z19" s="51"/>
      <c r="AA19" s="51"/>
      <c r="AB19" s="51"/>
      <c r="AC19" s="51"/>
    </row>
    <row r="20" ht="11.25" customHeight="1"/>
    <row r="21" spans="2:13" ht="10.5" customHeight="1">
      <c r="B21" s="50" t="s">
        <v>328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7:29" ht="14.25" customHeight="1">
      <c r="G22" s="38" t="s">
        <v>329</v>
      </c>
      <c r="H22" s="38"/>
      <c r="I22" s="38"/>
      <c r="J22" s="38"/>
      <c r="K22" s="38"/>
      <c r="L22" s="38"/>
      <c r="M22" s="38"/>
      <c r="Y22" s="53">
        <f>'SO 101.1'!$I$3</f>
        <v>0</v>
      </c>
      <c r="Z22" s="51"/>
      <c r="AA22" s="51"/>
      <c r="AB22" s="51"/>
      <c r="AC22" s="51"/>
    </row>
    <row r="23" ht="11.25" customHeight="1"/>
    <row r="24" spans="2:13" ht="10.5" customHeight="1">
      <c r="B24" s="50" t="s">
        <v>384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7:29" ht="14.25" customHeight="1">
      <c r="G25" s="38" t="s">
        <v>385</v>
      </c>
      <c r="H25" s="38"/>
      <c r="I25" s="38"/>
      <c r="J25" s="38"/>
      <c r="K25" s="38"/>
      <c r="L25" s="38"/>
      <c r="M25" s="38"/>
      <c r="Y25" s="53">
        <f>'SO 101.2'!$I$3</f>
        <v>0</v>
      </c>
      <c r="Z25" s="51"/>
      <c r="AA25" s="51"/>
      <c r="AB25" s="51"/>
      <c r="AC25" s="51"/>
    </row>
    <row r="26" ht="11.25" customHeight="1"/>
    <row r="27" spans="2:13" ht="10.5" customHeight="1">
      <c r="B27" s="50" t="s">
        <v>405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7:29" ht="14.25" customHeight="1">
      <c r="G28" s="38" t="s">
        <v>406</v>
      </c>
      <c r="H28" s="38"/>
      <c r="I28" s="38"/>
      <c r="J28" s="38"/>
      <c r="K28" s="38"/>
      <c r="L28" s="38"/>
      <c r="M28" s="38"/>
      <c r="Y28" s="53">
        <f>'SO 101.3'!$I$3</f>
        <v>0</v>
      </c>
      <c r="Z28" s="51"/>
      <c r="AA28" s="51"/>
      <c r="AB28" s="51"/>
      <c r="AC28" s="51"/>
    </row>
    <row r="29" ht="11.25" customHeight="1"/>
    <row r="30" spans="2:13" ht="10.5" customHeight="1">
      <c r="B30" s="50" t="s">
        <v>413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7:29" ht="14.25" customHeight="1">
      <c r="G31" s="38" t="s">
        <v>414</v>
      </c>
      <c r="H31" s="38"/>
      <c r="I31" s="38"/>
      <c r="J31" s="38"/>
      <c r="K31" s="38"/>
      <c r="L31" s="38"/>
      <c r="M31" s="38"/>
      <c r="Y31" s="53">
        <f>'SO 101.4'!$I$3</f>
        <v>0</v>
      </c>
      <c r="Z31" s="51"/>
      <c r="AA31" s="51"/>
      <c r="AB31" s="51"/>
      <c r="AC31" s="51"/>
    </row>
    <row r="32" ht="11.25" customHeight="1"/>
    <row r="33" spans="2:13" ht="10.5" customHeight="1">
      <c r="B33" s="50" t="s">
        <v>420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7:29" ht="14.25" customHeight="1">
      <c r="G34" s="38" t="s">
        <v>421</v>
      </c>
      <c r="H34" s="38"/>
      <c r="I34" s="38"/>
      <c r="J34" s="38"/>
      <c r="K34" s="38"/>
      <c r="L34" s="38"/>
      <c r="M34" s="38"/>
      <c r="Y34" s="53">
        <f>'SO 101.5'!$I$3</f>
        <v>0</v>
      </c>
      <c r="Z34" s="51"/>
      <c r="AA34" s="51"/>
      <c r="AB34" s="51"/>
      <c r="AC34" s="51"/>
    </row>
    <row r="35" ht="11.25" customHeight="1"/>
    <row r="36" spans="2:13" ht="10.5" customHeight="1">
      <c r="B36" s="50" t="s">
        <v>427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7:29" ht="14.25" customHeight="1">
      <c r="G37" s="38" t="s">
        <v>428</v>
      </c>
      <c r="H37" s="38"/>
      <c r="I37" s="38"/>
      <c r="J37" s="38"/>
      <c r="K37" s="38"/>
      <c r="L37" s="38"/>
      <c r="M37" s="38"/>
      <c r="Y37" s="53">
        <f>'SO 101.6'!$I$3</f>
        <v>0</v>
      </c>
      <c r="Z37" s="51"/>
      <c r="AA37" s="51"/>
      <c r="AB37" s="51"/>
      <c r="AC37" s="51"/>
    </row>
    <row r="38" ht="11.25" customHeight="1"/>
    <row r="39" spans="2:13" ht="10.5" customHeight="1">
      <c r="B39" s="50" t="s">
        <v>434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7:29" ht="14.25" customHeight="1">
      <c r="G40" s="38" t="s">
        <v>435</v>
      </c>
      <c r="H40" s="38"/>
      <c r="I40" s="38"/>
      <c r="J40" s="38"/>
      <c r="K40" s="38"/>
      <c r="L40" s="38"/>
      <c r="M40" s="38"/>
      <c r="Y40" s="53">
        <f>'SO 101.7'!$I$3</f>
        <v>0</v>
      </c>
      <c r="Z40" s="51"/>
      <c r="AA40" s="51"/>
      <c r="AB40" s="51"/>
      <c r="AC40" s="51"/>
    </row>
    <row r="41" ht="11.25" customHeight="1"/>
    <row r="42" spans="2:13" ht="10.5" customHeight="1">
      <c r="B42" s="50" t="s">
        <v>453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7:29" ht="14.25" customHeight="1">
      <c r="G43" s="38" t="s">
        <v>454</v>
      </c>
      <c r="H43" s="38"/>
      <c r="I43" s="38"/>
      <c r="J43" s="38"/>
      <c r="K43" s="38"/>
      <c r="L43" s="38"/>
      <c r="M43" s="38"/>
      <c r="Y43" s="53">
        <f>'SO 120'!$I$3</f>
        <v>0</v>
      </c>
      <c r="Z43" s="51"/>
      <c r="AA43" s="51"/>
      <c r="AB43" s="51"/>
      <c r="AC43" s="51"/>
    </row>
    <row r="44" ht="11.25" customHeight="1"/>
    <row r="45" spans="2:13" ht="10.5" customHeight="1">
      <c r="B45" s="50" t="s">
        <v>478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7:29" ht="14.25" customHeight="1">
      <c r="G46" s="38" t="s">
        <v>479</v>
      </c>
      <c r="H46" s="38"/>
      <c r="I46" s="38"/>
      <c r="J46" s="38"/>
      <c r="K46" s="38"/>
      <c r="L46" s="38"/>
      <c r="M46" s="38"/>
      <c r="Y46" s="53">
        <f>'SO 190'!$I$3</f>
        <v>0</v>
      </c>
      <c r="Z46" s="51"/>
      <c r="AA46" s="51"/>
      <c r="AB46" s="51"/>
      <c r="AC46" s="51"/>
    </row>
    <row r="47" ht="11.25" customHeight="1"/>
    <row r="48" spans="2:13" ht="10.5" customHeight="1">
      <c r="B48" s="50" t="s">
        <v>525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7:29" ht="14.25" customHeight="1">
      <c r="G49" s="38" t="s">
        <v>526</v>
      </c>
      <c r="H49" s="38"/>
      <c r="I49" s="38"/>
      <c r="J49" s="38"/>
      <c r="K49" s="38"/>
      <c r="L49" s="38"/>
      <c r="M49" s="38"/>
      <c r="Y49" s="53">
        <f>'SO 191'!$I$3</f>
        <v>0</v>
      </c>
      <c r="Z49" s="51"/>
      <c r="AA49" s="51"/>
      <c r="AB49" s="51"/>
      <c r="AC49" s="51"/>
    </row>
    <row r="50" ht="11.25" customHeight="1"/>
    <row r="51" spans="2:13" ht="10.5" customHeight="1">
      <c r="B51" s="50" t="s">
        <v>530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7:29" ht="14.25" customHeight="1">
      <c r="G52" s="38" t="s">
        <v>531</v>
      </c>
      <c r="H52" s="38"/>
      <c r="I52" s="38"/>
      <c r="J52" s="38"/>
      <c r="K52" s="38"/>
      <c r="L52" s="38"/>
      <c r="M52" s="38"/>
      <c r="Y52" s="53">
        <f>'SO 192'!$I$3</f>
        <v>0</v>
      </c>
      <c r="Z52" s="51"/>
      <c r="AA52" s="51"/>
      <c r="AB52" s="51"/>
      <c r="AC52" s="51"/>
    </row>
    <row r="53" ht="11.25" customHeight="1"/>
    <row r="54" spans="2:13" ht="10.5" customHeight="1">
      <c r="B54" s="50" t="s">
        <v>547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7:29" ht="14.25" customHeight="1">
      <c r="G55" s="38" t="s">
        <v>548</v>
      </c>
      <c r="H55" s="38"/>
      <c r="I55" s="38"/>
      <c r="J55" s="38"/>
      <c r="K55" s="38"/>
      <c r="L55" s="38"/>
      <c r="M55" s="38"/>
      <c r="Y55" s="53">
        <f>'SO 301'!$I$3</f>
        <v>0</v>
      </c>
      <c r="Z55" s="51"/>
      <c r="AA55" s="51"/>
      <c r="AB55" s="51"/>
      <c r="AC55" s="51"/>
    </row>
  </sheetData>
  <mergeCells count="59">
    <mergeCell ref="B54:M54"/>
    <mergeCell ref="G55:M55"/>
    <mergeCell ref="Y55:AC55"/>
    <mergeCell ref="B48:M48"/>
    <mergeCell ref="G49:M49"/>
    <mergeCell ref="Y49:AC49"/>
    <mergeCell ref="B51:M51"/>
    <mergeCell ref="G52:M52"/>
    <mergeCell ref="Y52:AC52"/>
    <mergeCell ref="B42:M42"/>
    <mergeCell ref="G43:M43"/>
    <mergeCell ref="Y43:AC43"/>
    <mergeCell ref="B45:M45"/>
    <mergeCell ref="G46:M46"/>
    <mergeCell ref="Y46:AC46"/>
    <mergeCell ref="B36:M36"/>
    <mergeCell ref="G37:M37"/>
    <mergeCell ref="Y37:AC37"/>
    <mergeCell ref="B39:M39"/>
    <mergeCell ref="G40:M40"/>
    <mergeCell ref="Y40:AC40"/>
    <mergeCell ref="B30:M30"/>
    <mergeCell ref="G31:M31"/>
    <mergeCell ref="Y31:AC31"/>
    <mergeCell ref="B33:M33"/>
    <mergeCell ref="G34:M34"/>
    <mergeCell ref="Y34:AC34"/>
    <mergeCell ref="B24:M24"/>
    <mergeCell ref="G25:M25"/>
    <mergeCell ref="Y25:AC25"/>
    <mergeCell ref="B27:M27"/>
    <mergeCell ref="G28:M28"/>
    <mergeCell ref="Y28:AC28"/>
    <mergeCell ref="B18:M18"/>
    <mergeCell ref="G19:M19"/>
    <mergeCell ref="Y19:AC19"/>
    <mergeCell ref="B21:M21"/>
    <mergeCell ref="G22:M22"/>
    <mergeCell ref="Y22:AC22"/>
    <mergeCell ref="B11:M11"/>
    <mergeCell ref="G12:M12"/>
    <mergeCell ref="Y12:AD12"/>
    <mergeCell ref="B15:M15"/>
    <mergeCell ref="G16:M16"/>
    <mergeCell ref="Y16:AC16"/>
    <mergeCell ref="B5:AC5"/>
    <mergeCell ref="D7:G7"/>
    <mergeCell ref="I7:AB7"/>
    <mergeCell ref="D8:G8"/>
    <mergeCell ref="I8:AB8"/>
    <mergeCell ref="L9:S9"/>
    <mergeCell ref="U9:AC9"/>
    <mergeCell ref="F2:W2"/>
    <mergeCell ref="Y2:AA2"/>
    <mergeCell ref="C3:F3"/>
    <mergeCell ref="R3:R4"/>
    <mergeCell ref="S3:V3"/>
    <mergeCell ref="X3:Y4"/>
    <mergeCell ref="AA3:AC3"/>
  </mergeCells>
  <printOptions/>
  <pageMargins left="0.16527777777777777" right="0.16944444444444445" top="0.16527777777777777" bottom="0.17083333333333334" header="0" footer="0"/>
  <pageSetup fitToHeight="0" fitToWidth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1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0+O8+O13+O30+O35+O52+O57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434</v>
      </c>
      <c r="I3" s="30">
        <f>0+I8+I13+I30+I35+I52+I57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434</v>
      </c>
      <c r="D4" s="2"/>
      <c r="E4" s="15" t="s">
        <v>435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35.289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436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52.43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437</v>
      </c>
    </row>
    <row r="16" spans="1:5" ht="52.8">
      <c r="A16" s="28" t="s">
        <v>42</v>
      </c>
      <c r="E16" s="29" t="s">
        <v>438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32.825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439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52.43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13.2">
      <c r="A24" s="28" t="s">
        <v>42</v>
      </c>
      <c r="E24" s="29" t="s">
        <v>440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32.825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52.8">
      <c r="A28" s="28" t="s">
        <v>42</v>
      </c>
      <c r="E28" s="29" t="s">
        <v>441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1.511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13.2">
      <c r="A32" s="26" t="s">
        <v>40</v>
      </c>
      <c r="E32" s="27" t="s">
        <v>442</v>
      </c>
    </row>
    <row r="33" spans="1:5" ht="39.6">
      <c r="A33" s="28" t="s">
        <v>42</v>
      </c>
      <c r="E33" s="29" t="s">
        <v>443</v>
      </c>
    </row>
    <row r="34" spans="1:5" ht="382.8">
      <c r="A34" t="s">
        <v>44</v>
      </c>
      <c r="E34" s="27" t="s">
        <v>353</v>
      </c>
    </row>
    <row r="35" spans="1:18" ht="12.75" customHeight="1">
      <c r="A35" s="10" t="s">
        <v>33</v>
      </c>
      <c r="B35" s="10"/>
      <c r="C35" s="31" t="s">
        <v>23</v>
      </c>
      <c r="D35" s="10"/>
      <c r="E35" s="19" t="s">
        <v>176</v>
      </c>
      <c r="F35" s="10"/>
      <c r="G35" s="10"/>
      <c r="H35" s="10"/>
      <c r="I35" s="32">
        <f>0+Q35</f>
        <v>0</v>
      </c>
      <c r="O35">
        <f>0+R35</f>
        <v>0</v>
      </c>
      <c r="Q35">
        <f>0+I36+I40+I44+I48</f>
        <v>0</v>
      </c>
      <c r="R35">
        <f>0+O36+O40+O44+O48</f>
        <v>0</v>
      </c>
    </row>
    <row r="36" spans="1:16" ht="13.2">
      <c r="A36" s="17" t="s">
        <v>35</v>
      </c>
      <c r="B36" s="21" t="s">
        <v>65</v>
      </c>
      <c r="C36" s="21" t="s">
        <v>358</v>
      </c>
      <c r="D36" s="17" t="s">
        <v>37</v>
      </c>
      <c r="E36" s="22" t="s">
        <v>359</v>
      </c>
      <c r="F36" s="23" t="s">
        <v>98</v>
      </c>
      <c r="G36" s="24">
        <v>1.141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13</v>
      </c>
    </row>
    <row r="37" spans="1:5" ht="13.2">
      <c r="A37" s="26" t="s">
        <v>40</v>
      </c>
      <c r="E37" s="27" t="s">
        <v>360</v>
      </c>
    </row>
    <row r="38" spans="1:5" ht="39.6">
      <c r="A38" s="28" t="s">
        <v>42</v>
      </c>
      <c r="E38" s="29" t="s">
        <v>444</v>
      </c>
    </row>
    <row r="39" spans="1:5" ht="382.8">
      <c r="A39" t="s">
        <v>44</v>
      </c>
      <c r="E39" s="27" t="s">
        <v>182</v>
      </c>
    </row>
    <row r="40" spans="1:16" ht="13.2">
      <c r="A40" s="17" t="s">
        <v>35</v>
      </c>
      <c r="B40" s="21" t="s">
        <v>69</v>
      </c>
      <c r="C40" s="21" t="s">
        <v>178</v>
      </c>
      <c r="D40" s="17" t="s">
        <v>37</v>
      </c>
      <c r="E40" s="22" t="s">
        <v>179</v>
      </c>
      <c r="F40" s="23" t="s">
        <v>98</v>
      </c>
      <c r="G40" s="24">
        <v>0.247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13.2">
      <c r="A41" s="26" t="s">
        <v>40</v>
      </c>
      <c r="E41" s="27" t="s">
        <v>362</v>
      </c>
    </row>
    <row r="42" spans="1:5" ht="13.2">
      <c r="A42" s="28" t="s">
        <v>42</v>
      </c>
      <c r="E42" s="29" t="s">
        <v>445</v>
      </c>
    </row>
    <row r="43" spans="1:5" ht="382.8">
      <c r="A43" t="s">
        <v>44</v>
      </c>
      <c r="E43" s="27" t="s">
        <v>182</v>
      </c>
    </row>
    <row r="44" spans="1:16" ht="13.2">
      <c r="A44" s="17" t="s">
        <v>35</v>
      </c>
      <c r="B44" s="21" t="s">
        <v>30</v>
      </c>
      <c r="C44" s="21" t="s">
        <v>184</v>
      </c>
      <c r="D44" s="17" t="s">
        <v>37</v>
      </c>
      <c r="E44" s="22" t="s">
        <v>185</v>
      </c>
      <c r="F44" s="23" t="s">
        <v>98</v>
      </c>
      <c r="G44" s="24">
        <v>0.883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26.4">
      <c r="A45" s="26" t="s">
        <v>40</v>
      </c>
      <c r="E45" s="27" t="s">
        <v>364</v>
      </c>
    </row>
    <row r="46" spans="1:5" ht="39.6">
      <c r="A46" s="28" t="s">
        <v>42</v>
      </c>
      <c r="E46" s="29" t="s">
        <v>446</v>
      </c>
    </row>
    <row r="47" spans="1:5" ht="39.6">
      <c r="A47" t="s">
        <v>44</v>
      </c>
      <c r="E47" s="27" t="s">
        <v>188</v>
      </c>
    </row>
    <row r="48" spans="1:16" ht="13.2">
      <c r="A48" s="17" t="s">
        <v>35</v>
      </c>
      <c r="B48" s="21" t="s">
        <v>32</v>
      </c>
      <c r="C48" s="21" t="s">
        <v>366</v>
      </c>
      <c r="D48" s="17" t="s">
        <v>37</v>
      </c>
      <c r="E48" s="22" t="s">
        <v>367</v>
      </c>
      <c r="F48" s="23" t="s">
        <v>98</v>
      </c>
      <c r="G48" s="24">
        <v>0.371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13</v>
      </c>
    </row>
    <row r="49" spans="1:5" ht="13.2">
      <c r="A49" s="26" t="s">
        <v>40</v>
      </c>
      <c r="E49" s="27" t="s">
        <v>447</v>
      </c>
    </row>
    <row r="50" spans="1:5" ht="13.2">
      <c r="A50" s="28" t="s">
        <v>42</v>
      </c>
      <c r="E50" s="29" t="s">
        <v>448</v>
      </c>
    </row>
    <row r="51" spans="1:5" ht="105.6">
      <c r="A51" t="s">
        <v>44</v>
      </c>
      <c r="E51" s="27" t="s">
        <v>369</v>
      </c>
    </row>
    <row r="52" spans="1:18" ht="12.75" customHeight="1">
      <c r="A52" s="10" t="s">
        <v>33</v>
      </c>
      <c r="B52" s="10"/>
      <c r="C52" s="31" t="s">
        <v>69</v>
      </c>
      <c r="D52" s="10"/>
      <c r="E52" s="19" t="s">
        <v>264</v>
      </c>
      <c r="F52" s="10"/>
      <c r="G52" s="10"/>
      <c r="H52" s="10"/>
      <c r="I52" s="32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13.2">
      <c r="A53" s="17" t="s">
        <v>35</v>
      </c>
      <c r="B53" s="21" t="s">
        <v>80</v>
      </c>
      <c r="C53" s="21" t="s">
        <v>266</v>
      </c>
      <c r="D53" s="17" t="s">
        <v>37</v>
      </c>
      <c r="E53" s="22" t="s">
        <v>267</v>
      </c>
      <c r="F53" s="23" t="s">
        <v>268</v>
      </c>
      <c r="G53" s="24">
        <v>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13</v>
      </c>
    </row>
    <row r="54" spans="1:5" ht="13.2">
      <c r="A54" s="26" t="s">
        <v>40</v>
      </c>
      <c r="E54" s="27" t="s">
        <v>449</v>
      </c>
    </row>
    <row r="55" spans="1:5" ht="13.2">
      <c r="A55" s="28" t="s">
        <v>42</v>
      </c>
      <c r="E55" s="29" t="s">
        <v>43</v>
      </c>
    </row>
    <row r="56" spans="1:5" ht="79.2">
      <c r="A56" t="s">
        <v>44</v>
      </c>
      <c r="E56" s="27" t="s">
        <v>271</v>
      </c>
    </row>
    <row r="57" spans="1:18" ht="12.75" customHeight="1">
      <c r="A57" s="10" t="s">
        <v>33</v>
      </c>
      <c r="B57" s="10"/>
      <c r="C57" s="31" t="s">
        <v>30</v>
      </c>
      <c r="D57" s="10"/>
      <c r="E57" s="19" t="s">
        <v>282</v>
      </c>
      <c r="F57" s="10"/>
      <c r="G57" s="10"/>
      <c r="H57" s="10"/>
      <c r="I57" s="32">
        <f>0+Q57</f>
        <v>0</v>
      </c>
      <c r="O57">
        <f>0+R57</f>
        <v>0</v>
      </c>
      <c r="Q57">
        <f>0+I58</f>
        <v>0</v>
      </c>
      <c r="R57">
        <f>0+O58</f>
        <v>0</v>
      </c>
    </row>
    <row r="58" spans="1:16" ht="13.2">
      <c r="A58" s="17" t="s">
        <v>35</v>
      </c>
      <c r="B58" s="21" t="s">
        <v>140</v>
      </c>
      <c r="C58" s="21" t="s">
        <v>450</v>
      </c>
      <c r="D58" s="17" t="s">
        <v>37</v>
      </c>
      <c r="E58" s="22" t="s">
        <v>451</v>
      </c>
      <c r="F58" s="23" t="s">
        <v>112</v>
      </c>
      <c r="G58" s="24">
        <v>10.6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13.2">
      <c r="A59" s="26" t="s">
        <v>40</v>
      </c>
      <c r="E59" s="27" t="s">
        <v>37</v>
      </c>
    </row>
    <row r="60" spans="1:5" ht="13.2">
      <c r="A60" s="28" t="s">
        <v>42</v>
      </c>
      <c r="E60" s="29" t="s">
        <v>452</v>
      </c>
    </row>
    <row r="61" spans="1:5" ht="66">
      <c r="A61" t="s">
        <v>44</v>
      </c>
      <c r="E61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4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453</v>
      </c>
      <c r="I3" s="30">
        <f>0+I8+I13+I30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453</v>
      </c>
      <c r="D4" s="2"/>
      <c r="E4" s="15" t="s">
        <v>454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19</v>
      </c>
      <c r="D8" s="16"/>
      <c r="E8" s="19" t="s">
        <v>95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130</v>
      </c>
      <c r="D9" s="17" t="s">
        <v>37</v>
      </c>
      <c r="E9" s="22" t="s">
        <v>131</v>
      </c>
      <c r="F9" s="23" t="s">
        <v>132</v>
      </c>
      <c r="G9" s="24">
        <v>1197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3.2">
      <c r="A10" s="26" t="s">
        <v>40</v>
      </c>
      <c r="E10" s="27" t="s">
        <v>37</v>
      </c>
    </row>
    <row r="11" spans="1:5" ht="13.2">
      <c r="A11" s="28" t="s">
        <v>42</v>
      </c>
      <c r="E11" s="29" t="s">
        <v>455</v>
      </c>
    </row>
    <row r="12" spans="1:5" ht="26.4">
      <c r="A12" t="s">
        <v>44</v>
      </c>
      <c r="E12" s="27" t="s">
        <v>134</v>
      </c>
    </row>
    <row r="13" spans="1:18" ht="12.75" customHeight="1">
      <c r="A13" s="10" t="s">
        <v>33</v>
      </c>
      <c r="B13" s="10"/>
      <c r="C13" s="31" t="s">
        <v>25</v>
      </c>
      <c r="D13" s="10"/>
      <c r="E13" s="19" t="s">
        <v>194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456</v>
      </c>
      <c r="D14" s="17" t="s">
        <v>37</v>
      </c>
      <c r="E14" s="22" t="s">
        <v>457</v>
      </c>
      <c r="F14" s="23" t="s">
        <v>132</v>
      </c>
      <c r="G14" s="24">
        <v>315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13.2">
      <c r="A15" s="26" t="s">
        <v>40</v>
      </c>
      <c r="E15" s="27" t="s">
        <v>458</v>
      </c>
    </row>
    <row r="16" spans="1:5" ht="13.2">
      <c r="A16" s="28" t="s">
        <v>42</v>
      </c>
      <c r="E16" s="29" t="s">
        <v>192</v>
      </c>
    </row>
    <row r="17" spans="1:5" ht="158.4">
      <c r="A17" t="s">
        <v>44</v>
      </c>
      <c r="E17" s="27" t="s">
        <v>263</v>
      </c>
    </row>
    <row r="18" spans="1:16" ht="13.2">
      <c r="A18" s="17" t="s">
        <v>35</v>
      </c>
      <c r="B18" s="21" t="s">
        <v>12</v>
      </c>
      <c r="C18" s="21" t="s">
        <v>459</v>
      </c>
      <c r="D18" s="17" t="s">
        <v>37</v>
      </c>
      <c r="E18" s="22" t="s">
        <v>460</v>
      </c>
      <c r="F18" s="23" t="s">
        <v>132</v>
      </c>
      <c r="G18" s="24">
        <v>20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461</v>
      </c>
    </row>
    <row r="20" spans="1:5" ht="13.2">
      <c r="A20" s="28" t="s">
        <v>42</v>
      </c>
      <c r="E20" s="29" t="s">
        <v>462</v>
      </c>
    </row>
    <row r="21" spans="1:5" ht="105.6">
      <c r="A21" t="s">
        <v>44</v>
      </c>
      <c r="E21" s="27" t="s">
        <v>463</v>
      </c>
    </row>
    <row r="22" spans="1:16" ht="13.2">
      <c r="A22" s="17" t="s">
        <v>35</v>
      </c>
      <c r="B22" s="21" t="s">
        <v>23</v>
      </c>
      <c r="C22" s="21" t="s">
        <v>464</v>
      </c>
      <c r="D22" s="17" t="s">
        <v>37</v>
      </c>
      <c r="E22" s="22" t="s">
        <v>465</v>
      </c>
      <c r="F22" s="23" t="s">
        <v>132</v>
      </c>
      <c r="G22" s="24">
        <v>1051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26.4">
      <c r="A23" s="26" t="s">
        <v>40</v>
      </c>
      <c r="E23" s="27" t="s">
        <v>466</v>
      </c>
    </row>
    <row r="24" spans="1:5" ht="13.2">
      <c r="A24" s="28" t="s">
        <v>42</v>
      </c>
      <c r="E24" s="29" t="s">
        <v>467</v>
      </c>
    </row>
    <row r="25" spans="1:5" ht="105.6">
      <c r="A25" t="s">
        <v>44</v>
      </c>
      <c r="E25" s="27" t="s">
        <v>463</v>
      </c>
    </row>
    <row r="26" spans="1:16" ht="13.2">
      <c r="A26" s="17" t="s">
        <v>35</v>
      </c>
      <c r="B26" s="21" t="s">
        <v>25</v>
      </c>
      <c r="C26" s="21" t="s">
        <v>468</v>
      </c>
      <c r="D26" s="17" t="s">
        <v>37</v>
      </c>
      <c r="E26" s="22" t="s">
        <v>469</v>
      </c>
      <c r="F26" s="23" t="s">
        <v>132</v>
      </c>
      <c r="G26" s="24">
        <v>126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470</v>
      </c>
    </row>
    <row r="28" spans="1:5" ht="13.2">
      <c r="A28" s="28" t="s">
        <v>42</v>
      </c>
      <c r="E28" s="29" t="s">
        <v>471</v>
      </c>
    </row>
    <row r="29" spans="1:5" ht="105.6">
      <c r="A29" t="s">
        <v>44</v>
      </c>
      <c r="E29" s="27" t="s">
        <v>463</v>
      </c>
    </row>
    <row r="30" spans="1:18" ht="12.75" customHeight="1">
      <c r="A30" s="10" t="s">
        <v>33</v>
      </c>
      <c r="B30" s="10"/>
      <c r="C30" s="31" t="s">
        <v>65</v>
      </c>
      <c r="D30" s="10"/>
      <c r="E30" s="19" t="s">
        <v>472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473</v>
      </c>
      <c r="D31" s="17" t="s">
        <v>37</v>
      </c>
      <c r="E31" s="22" t="s">
        <v>474</v>
      </c>
      <c r="F31" s="23" t="s">
        <v>132</v>
      </c>
      <c r="G31" s="24">
        <v>90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13.2">
      <c r="A32" s="26" t="s">
        <v>40</v>
      </c>
      <c r="E32" s="27" t="s">
        <v>475</v>
      </c>
    </row>
    <row r="33" spans="1:5" ht="13.2">
      <c r="A33" s="28" t="s">
        <v>42</v>
      </c>
      <c r="E33" s="29" t="s">
        <v>476</v>
      </c>
    </row>
    <row r="34" spans="1:5" ht="198">
      <c r="A34" t="s">
        <v>44</v>
      </c>
      <c r="E34" s="27" t="s">
        <v>477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2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478</v>
      </c>
      <c r="I3" s="30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478</v>
      </c>
      <c r="D4" s="2"/>
      <c r="E4" s="15" t="s">
        <v>479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30</v>
      </c>
      <c r="D8" s="16"/>
      <c r="E8" s="19" t="s">
        <v>282</v>
      </c>
      <c r="F8" s="16"/>
      <c r="G8" s="16"/>
      <c r="H8" s="16"/>
      <c r="I8" s="20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3.2">
      <c r="A9" s="17" t="s">
        <v>35</v>
      </c>
      <c r="B9" s="21" t="s">
        <v>19</v>
      </c>
      <c r="C9" s="21" t="s">
        <v>480</v>
      </c>
      <c r="D9" s="17" t="s">
        <v>54</v>
      </c>
      <c r="E9" s="22" t="s">
        <v>481</v>
      </c>
      <c r="F9" s="23" t="s">
        <v>268</v>
      </c>
      <c r="G9" s="24">
        <v>18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3.2">
      <c r="A10" s="26" t="s">
        <v>40</v>
      </c>
      <c r="E10" s="27" t="s">
        <v>482</v>
      </c>
    </row>
    <row r="11" spans="1:5" ht="13.2">
      <c r="A11" s="28" t="s">
        <v>42</v>
      </c>
      <c r="E11" s="29" t="s">
        <v>483</v>
      </c>
    </row>
    <row r="12" spans="1:5" ht="52.8">
      <c r="A12" t="s">
        <v>44</v>
      </c>
      <c r="E12" s="27" t="s">
        <v>484</v>
      </c>
    </row>
    <row r="13" spans="1:16" ht="13.2">
      <c r="A13" s="17" t="s">
        <v>35</v>
      </c>
      <c r="B13" s="21" t="s">
        <v>13</v>
      </c>
      <c r="C13" s="21" t="s">
        <v>480</v>
      </c>
      <c r="D13" s="17" t="s">
        <v>59</v>
      </c>
      <c r="E13" s="22" t="s">
        <v>481</v>
      </c>
      <c r="F13" s="23" t="s">
        <v>268</v>
      </c>
      <c r="G13" s="24">
        <v>108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13.2">
      <c r="A14" s="26" t="s">
        <v>40</v>
      </c>
      <c r="E14" s="27" t="s">
        <v>485</v>
      </c>
    </row>
    <row r="15" spans="1:5" ht="13.2">
      <c r="A15" s="28" t="s">
        <v>42</v>
      </c>
      <c r="E15" s="29" t="s">
        <v>486</v>
      </c>
    </row>
    <row r="16" spans="1:5" ht="52.8">
      <c r="A16" t="s">
        <v>44</v>
      </c>
      <c r="E16" s="27" t="s">
        <v>484</v>
      </c>
    </row>
    <row r="17" spans="1:16" ht="26.4">
      <c r="A17" s="17" t="s">
        <v>35</v>
      </c>
      <c r="B17" s="21" t="s">
        <v>12</v>
      </c>
      <c r="C17" s="21" t="s">
        <v>487</v>
      </c>
      <c r="D17" s="17" t="s">
        <v>37</v>
      </c>
      <c r="E17" s="22" t="s">
        <v>488</v>
      </c>
      <c r="F17" s="23" t="s">
        <v>268</v>
      </c>
      <c r="G17" s="24">
        <v>111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52.8">
      <c r="A18" s="26" t="s">
        <v>40</v>
      </c>
      <c r="E18" s="27" t="s">
        <v>489</v>
      </c>
    </row>
    <row r="19" spans="1:5" ht="13.2">
      <c r="A19" s="28" t="s">
        <v>42</v>
      </c>
      <c r="E19" s="29" t="s">
        <v>490</v>
      </c>
    </row>
    <row r="20" spans="1:5" ht="26.4">
      <c r="A20" t="s">
        <v>44</v>
      </c>
      <c r="E20" s="27" t="s">
        <v>491</v>
      </c>
    </row>
    <row r="21" spans="1:16" ht="13.2">
      <c r="A21" s="17" t="s">
        <v>35</v>
      </c>
      <c r="B21" s="21" t="s">
        <v>23</v>
      </c>
      <c r="C21" s="21" t="s">
        <v>492</v>
      </c>
      <c r="D21" s="17" t="s">
        <v>37</v>
      </c>
      <c r="E21" s="22" t="s">
        <v>493</v>
      </c>
      <c r="F21" s="23" t="s">
        <v>268</v>
      </c>
      <c r="G21" s="24">
        <v>100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13.2">
      <c r="A22" s="26" t="s">
        <v>40</v>
      </c>
      <c r="E22" s="27" t="s">
        <v>494</v>
      </c>
    </row>
    <row r="23" spans="1:5" ht="13.2">
      <c r="A23" s="28" t="s">
        <v>42</v>
      </c>
      <c r="E23" s="29" t="s">
        <v>495</v>
      </c>
    </row>
    <row r="24" spans="1:5" ht="26.4">
      <c r="A24" t="s">
        <v>44</v>
      </c>
      <c r="E24" s="27" t="s">
        <v>496</v>
      </c>
    </row>
    <row r="25" spans="1:16" ht="26.4">
      <c r="A25" s="17" t="s">
        <v>35</v>
      </c>
      <c r="B25" s="21" t="s">
        <v>25</v>
      </c>
      <c r="C25" s="21" t="s">
        <v>497</v>
      </c>
      <c r="D25" s="17" t="s">
        <v>37</v>
      </c>
      <c r="E25" s="22" t="s">
        <v>498</v>
      </c>
      <c r="F25" s="23" t="s">
        <v>268</v>
      </c>
      <c r="G25" s="24">
        <v>91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39.6">
      <c r="A26" s="26" t="s">
        <v>40</v>
      </c>
      <c r="E26" s="27" t="s">
        <v>499</v>
      </c>
    </row>
    <row r="27" spans="1:5" ht="13.2">
      <c r="A27" s="28" t="s">
        <v>42</v>
      </c>
      <c r="E27" s="29" t="s">
        <v>500</v>
      </c>
    </row>
    <row r="28" spans="1:5" ht="39.6">
      <c r="A28" t="s">
        <v>44</v>
      </c>
      <c r="E28" s="27" t="s">
        <v>501</v>
      </c>
    </row>
    <row r="29" spans="1:16" ht="13.2">
      <c r="A29" s="17" t="s">
        <v>35</v>
      </c>
      <c r="B29" s="21" t="s">
        <v>27</v>
      </c>
      <c r="C29" s="21" t="s">
        <v>502</v>
      </c>
      <c r="D29" s="17" t="s">
        <v>37</v>
      </c>
      <c r="E29" s="22" t="s">
        <v>503</v>
      </c>
      <c r="F29" s="23" t="s">
        <v>268</v>
      </c>
      <c r="G29" s="24">
        <v>80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13</v>
      </c>
    </row>
    <row r="30" spans="1:5" ht="39.6">
      <c r="A30" s="26" t="s">
        <v>40</v>
      </c>
      <c r="E30" s="27" t="s">
        <v>504</v>
      </c>
    </row>
    <row r="31" spans="1:5" ht="13.2">
      <c r="A31" s="28" t="s">
        <v>42</v>
      </c>
      <c r="E31" s="29" t="s">
        <v>505</v>
      </c>
    </row>
    <row r="32" spans="1:5" ht="26.4">
      <c r="A32" t="s">
        <v>44</v>
      </c>
      <c r="E32" s="27" t="s">
        <v>496</v>
      </c>
    </row>
    <row r="33" spans="1:16" ht="26.4">
      <c r="A33" s="17" t="s">
        <v>35</v>
      </c>
      <c r="B33" s="21" t="s">
        <v>65</v>
      </c>
      <c r="C33" s="21" t="s">
        <v>506</v>
      </c>
      <c r="D33" s="17" t="s">
        <v>37</v>
      </c>
      <c r="E33" s="22" t="s">
        <v>507</v>
      </c>
      <c r="F33" s="23" t="s">
        <v>132</v>
      </c>
      <c r="G33" s="24">
        <v>923.475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13</v>
      </c>
    </row>
    <row r="34" spans="1:5" ht="13.2">
      <c r="A34" s="26" t="s">
        <v>40</v>
      </c>
      <c r="E34" s="27" t="s">
        <v>508</v>
      </c>
    </row>
    <row r="35" spans="1:5" ht="145.2">
      <c r="A35" s="28" t="s">
        <v>42</v>
      </c>
      <c r="E35" s="29" t="s">
        <v>509</v>
      </c>
    </row>
    <row r="36" spans="1:5" ht="39.6">
      <c r="A36" t="s">
        <v>44</v>
      </c>
      <c r="E36" s="27" t="s">
        <v>510</v>
      </c>
    </row>
    <row r="37" spans="1:16" ht="26.4">
      <c r="A37" s="17" t="s">
        <v>35</v>
      </c>
      <c r="B37" s="21" t="s">
        <v>69</v>
      </c>
      <c r="C37" s="21" t="s">
        <v>511</v>
      </c>
      <c r="D37" s="17" t="s">
        <v>37</v>
      </c>
      <c r="E37" s="22" t="s">
        <v>512</v>
      </c>
      <c r="F37" s="23" t="s">
        <v>132</v>
      </c>
      <c r="G37" s="24">
        <v>80.9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13</v>
      </c>
    </row>
    <row r="38" spans="1:5" ht="13.2">
      <c r="A38" s="26" t="s">
        <v>40</v>
      </c>
      <c r="E38" s="27" t="s">
        <v>513</v>
      </c>
    </row>
    <row r="39" spans="1:5" ht="79.2">
      <c r="A39" s="28" t="s">
        <v>42</v>
      </c>
      <c r="E39" s="29" t="s">
        <v>514</v>
      </c>
    </row>
    <row r="40" spans="1:5" ht="39.6">
      <c r="A40" t="s">
        <v>44</v>
      </c>
      <c r="E40" s="27" t="s">
        <v>510</v>
      </c>
    </row>
    <row r="41" spans="1:16" ht="26.4">
      <c r="A41" s="17" t="s">
        <v>35</v>
      </c>
      <c r="B41" s="21" t="s">
        <v>30</v>
      </c>
      <c r="C41" s="21" t="s">
        <v>515</v>
      </c>
      <c r="D41" s="17" t="s">
        <v>37</v>
      </c>
      <c r="E41" s="22" t="s">
        <v>516</v>
      </c>
      <c r="F41" s="23" t="s">
        <v>132</v>
      </c>
      <c r="G41" s="24">
        <v>826.075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13</v>
      </c>
    </row>
    <row r="42" spans="1:5" ht="13.2">
      <c r="A42" s="26" t="s">
        <v>40</v>
      </c>
      <c r="E42" s="27" t="s">
        <v>513</v>
      </c>
    </row>
    <row r="43" spans="1:5" ht="66">
      <c r="A43" s="28" t="s">
        <v>42</v>
      </c>
      <c r="E43" s="29" t="s">
        <v>517</v>
      </c>
    </row>
    <row r="44" spans="1:5" ht="39.6">
      <c r="A44" t="s">
        <v>44</v>
      </c>
      <c r="E44" s="27" t="s">
        <v>510</v>
      </c>
    </row>
    <row r="45" spans="1:16" ht="13.2">
      <c r="A45" s="17" t="s">
        <v>35</v>
      </c>
      <c r="B45" s="21" t="s">
        <v>32</v>
      </c>
      <c r="C45" s="21" t="s">
        <v>518</v>
      </c>
      <c r="D45" s="17" t="s">
        <v>37</v>
      </c>
      <c r="E45" s="22" t="s">
        <v>519</v>
      </c>
      <c r="F45" s="23" t="s">
        <v>132</v>
      </c>
      <c r="G45" s="24">
        <v>16.5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13</v>
      </c>
    </row>
    <row r="46" spans="1:5" ht="13.2">
      <c r="A46" s="26" t="s">
        <v>40</v>
      </c>
      <c r="E46" s="27" t="s">
        <v>513</v>
      </c>
    </row>
    <row r="47" spans="1:5" ht="13.2">
      <c r="A47" s="28" t="s">
        <v>42</v>
      </c>
      <c r="E47" s="29" t="s">
        <v>520</v>
      </c>
    </row>
    <row r="48" spans="1:5" ht="39.6">
      <c r="A48" t="s">
        <v>44</v>
      </c>
      <c r="E48" s="27" t="s">
        <v>510</v>
      </c>
    </row>
    <row r="49" spans="1:16" ht="13.2">
      <c r="A49" s="17" t="s">
        <v>35</v>
      </c>
      <c r="B49" s="21" t="s">
        <v>80</v>
      </c>
      <c r="C49" s="21" t="s">
        <v>521</v>
      </c>
      <c r="D49" s="17" t="s">
        <v>37</v>
      </c>
      <c r="E49" s="22" t="s">
        <v>522</v>
      </c>
      <c r="F49" s="23" t="s">
        <v>268</v>
      </c>
      <c r="G49" s="24">
        <v>48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3.2">
      <c r="A50" s="26" t="s">
        <v>40</v>
      </c>
      <c r="E50" s="27" t="s">
        <v>513</v>
      </c>
    </row>
    <row r="51" spans="1:5" ht="13.2">
      <c r="A51" s="28" t="s">
        <v>42</v>
      </c>
      <c r="E51" s="29" t="s">
        <v>523</v>
      </c>
    </row>
    <row r="52" spans="1:5" ht="39.6">
      <c r="A52" t="s">
        <v>44</v>
      </c>
      <c r="E52" s="27" t="s">
        <v>524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525</v>
      </c>
      <c r="I3" s="30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525</v>
      </c>
      <c r="D4" s="2"/>
      <c r="E4" s="15" t="s">
        <v>526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527</v>
      </c>
      <c r="D9" s="17" t="s">
        <v>37</v>
      </c>
      <c r="E9" s="22" t="s">
        <v>528</v>
      </c>
      <c r="F9" s="23" t="s">
        <v>39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98">
      <c r="A10" s="26" t="s">
        <v>40</v>
      </c>
      <c r="E10" s="27" t="s">
        <v>529</v>
      </c>
    </row>
    <row r="11" spans="1:5" ht="13.2">
      <c r="A11" s="28" t="s">
        <v>42</v>
      </c>
      <c r="E11" s="29" t="s">
        <v>43</v>
      </c>
    </row>
    <row r="12" spans="1:5" ht="13.2">
      <c r="A12" t="s">
        <v>44</v>
      </c>
      <c r="E12" s="27" t="s">
        <v>45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0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0+O8+O13+O26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530</v>
      </c>
      <c r="I3" s="30">
        <f>0+I8+I13+I26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530</v>
      </c>
      <c r="D4" s="2"/>
      <c r="E4" s="15" t="s">
        <v>531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19</v>
      </c>
      <c r="D8" s="16"/>
      <c r="E8" s="19" t="s">
        <v>95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532</v>
      </c>
      <c r="D9" s="17" t="s">
        <v>37</v>
      </c>
      <c r="E9" s="22" t="s">
        <v>533</v>
      </c>
      <c r="F9" s="23" t="s">
        <v>132</v>
      </c>
      <c r="G9" s="24">
        <v>4730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92.4">
      <c r="A10" s="26" t="s">
        <v>40</v>
      </c>
      <c r="E10" s="27" t="s">
        <v>534</v>
      </c>
    </row>
    <row r="11" spans="1:5" ht="13.2">
      <c r="A11" s="28" t="s">
        <v>42</v>
      </c>
      <c r="E11" s="29" t="s">
        <v>535</v>
      </c>
    </row>
    <row r="12" spans="1:5" ht="66">
      <c r="A12" t="s">
        <v>44</v>
      </c>
      <c r="E12" s="27" t="s">
        <v>101</v>
      </c>
    </row>
    <row r="13" spans="1:18" ht="12.75" customHeight="1">
      <c r="A13" s="10" t="s">
        <v>33</v>
      </c>
      <c r="B13" s="10"/>
      <c r="C13" s="31" t="s">
        <v>25</v>
      </c>
      <c r="D13" s="10"/>
      <c r="E13" s="19" t="s">
        <v>194</v>
      </c>
      <c r="F13" s="10"/>
      <c r="G13" s="10"/>
      <c r="H13" s="10"/>
      <c r="I13" s="32">
        <f>0+Q13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3.2">
      <c r="A14" s="17" t="s">
        <v>35</v>
      </c>
      <c r="B14" s="21" t="s">
        <v>13</v>
      </c>
      <c r="C14" s="21" t="s">
        <v>228</v>
      </c>
      <c r="D14" s="17" t="s">
        <v>37</v>
      </c>
      <c r="E14" s="22" t="s">
        <v>229</v>
      </c>
      <c r="F14" s="23" t="s">
        <v>132</v>
      </c>
      <c r="G14" s="24">
        <v>9460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39.6">
      <c r="A15" s="26" t="s">
        <v>40</v>
      </c>
      <c r="E15" s="27" t="s">
        <v>536</v>
      </c>
    </row>
    <row r="16" spans="1:5" ht="13.2">
      <c r="A16" s="28" t="s">
        <v>42</v>
      </c>
      <c r="E16" s="29" t="s">
        <v>537</v>
      </c>
    </row>
    <row r="17" spans="1:5" ht="52.8">
      <c r="A17" t="s">
        <v>44</v>
      </c>
      <c r="E17" s="27" t="s">
        <v>226</v>
      </c>
    </row>
    <row r="18" spans="1:16" ht="13.2">
      <c r="A18" s="17" t="s">
        <v>35</v>
      </c>
      <c r="B18" s="21" t="s">
        <v>12</v>
      </c>
      <c r="C18" s="21" t="s">
        <v>538</v>
      </c>
      <c r="D18" s="17" t="s">
        <v>37</v>
      </c>
      <c r="E18" s="22" t="s">
        <v>539</v>
      </c>
      <c r="F18" s="23" t="s">
        <v>132</v>
      </c>
      <c r="G18" s="24">
        <v>4730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26.4">
      <c r="A19" s="26" t="s">
        <v>40</v>
      </c>
      <c r="E19" s="27" t="s">
        <v>540</v>
      </c>
    </row>
    <row r="20" spans="1:5" ht="13.2">
      <c r="A20" s="28" t="s">
        <v>42</v>
      </c>
      <c r="E20" s="29" t="s">
        <v>535</v>
      </c>
    </row>
    <row r="21" spans="1:5" ht="145.2">
      <c r="A21" t="s">
        <v>44</v>
      </c>
      <c r="E21" s="27" t="s">
        <v>237</v>
      </c>
    </row>
    <row r="22" spans="1:16" ht="13.2">
      <c r="A22" s="17" t="s">
        <v>35</v>
      </c>
      <c r="B22" s="21" t="s">
        <v>23</v>
      </c>
      <c r="C22" s="21" t="s">
        <v>541</v>
      </c>
      <c r="D22" s="17" t="s">
        <v>37</v>
      </c>
      <c r="E22" s="22" t="s">
        <v>542</v>
      </c>
      <c r="F22" s="23" t="s">
        <v>132</v>
      </c>
      <c r="G22" s="24">
        <v>4730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26.4">
      <c r="A23" s="26" t="s">
        <v>40</v>
      </c>
      <c r="E23" s="27" t="s">
        <v>540</v>
      </c>
    </row>
    <row r="24" spans="1:5" ht="13.2">
      <c r="A24" s="28" t="s">
        <v>42</v>
      </c>
      <c r="E24" s="29" t="s">
        <v>535</v>
      </c>
    </row>
    <row r="25" spans="1:5" ht="145.2">
      <c r="A25" t="s">
        <v>44</v>
      </c>
      <c r="E25" s="27" t="s">
        <v>237</v>
      </c>
    </row>
    <row r="26" spans="1:18" ht="12.75" customHeight="1">
      <c r="A26" s="10" t="s">
        <v>33</v>
      </c>
      <c r="B26" s="10"/>
      <c r="C26" s="31" t="s">
        <v>30</v>
      </c>
      <c r="D26" s="10"/>
      <c r="E26" s="19" t="s">
        <v>282</v>
      </c>
      <c r="F26" s="10"/>
      <c r="G26" s="10"/>
      <c r="H26" s="10"/>
      <c r="I26" s="32">
        <f>0+Q26</f>
        <v>0</v>
      </c>
      <c r="O26">
        <f>0+R26</f>
        <v>0</v>
      </c>
      <c r="Q26">
        <f>0+I27</f>
        <v>0</v>
      </c>
      <c r="R26">
        <f>0+O27</f>
        <v>0</v>
      </c>
    </row>
    <row r="27" spans="1:16" ht="13.2">
      <c r="A27" s="17" t="s">
        <v>35</v>
      </c>
      <c r="B27" s="21" t="s">
        <v>25</v>
      </c>
      <c r="C27" s="21" t="s">
        <v>543</v>
      </c>
      <c r="D27" s="17" t="s">
        <v>37</v>
      </c>
      <c r="E27" s="22" t="s">
        <v>544</v>
      </c>
      <c r="F27" s="23" t="s">
        <v>132</v>
      </c>
      <c r="G27" s="24">
        <v>4730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13</v>
      </c>
    </row>
    <row r="28" spans="1:5" ht="39.6">
      <c r="A28" s="26" t="s">
        <v>40</v>
      </c>
      <c r="E28" s="27" t="s">
        <v>545</v>
      </c>
    </row>
    <row r="29" spans="1:5" ht="13.2">
      <c r="A29" s="28" t="s">
        <v>42</v>
      </c>
      <c r="E29" s="29" t="s">
        <v>535</v>
      </c>
    </row>
    <row r="30" spans="1:5" ht="26.4">
      <c r="A30" t="s">
        <v>44</v>
      </c>
      <c r="E30" s="27" t="s">
        <v>546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141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0+O8+O17+O58+O63+O76+O129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547</v>
      </c>
      <c r="I3" s="30">
        <f>0+I8+I17+I58+I63+I76+I129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547</v>
      </c>
      <c r="D4" s="2"/>
      <c r="E4" s="15" t="s">
        <v>548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54</v>
      </c>
      <c r="E9" s="22" t="s">
        <v>88</v>
      </c>
      <c r="F9" s="23" t="s">
        <v>89</v>
      </c>
      <c r="G9" s="24">
        <v>2561.333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549</v>
      </c>
    </row>
    <row r="12" spans="1:5" ht="26.4">
      <c r="A12" t="s">
        <v>44</v>
      </c>
      <c r="E12" s="27" t="s">
        <v>92</v>
      </c>
    </row>
    <row r="13" spans="1:16" ht="13.2">
      <c r="A13" s="17" t="s">
        <v>35</v>
      </c>
      <c r="B13" s="21" t="s">
        <v>13</v>
      </c>
      <c r="C13" s="21" t="s">
        <v>87</v>
      </c>
      <c r="D13" s="17" t="s">
        <v>59</v>
      </c>
      <c r="E13" s="22" t="s">
        <v>88</v>
      </c>
      <c r="F13" s="23" t="s">
        <v>89</v>
      </c>
      <c r="G13" s="24">
        <v>423.488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52.8">
      <c r="A14" s="26" t="s">
        <v>40</v>
      </c>
      <c r="E14" s="27" t="s">
        <v>550</v>
      </c>
    </row>
    <row r="15" spans="1:5" ht="13.2">
      <c r="A15" s="28" t="s">
        <v>42</v>
      </c>
      <c r="E15" s="29" t="s">
        <v>551</v>
      </c>
    </row>
    <row r="16" spans="1:5" ht="26.4">
      <c r="A16" t="s">
        <v>44</v>
      </c>
      <c r="E16" s="27" t="s">
        <v>92</v>
      </c>
    </row>
    <row r="17" spans="1:18" ht="12.75" customHeight="1">
      <c r="A17" s="10" t="s">
        <v>33</v>
      </c>
      <c r="B17" s="10"/>
      <c r="C17" s="31" t="s">
        <v>19</v>
      </c>
      <c r="D17" s="10"/>
      <c r="E17" s="19" t="s">
        <v>95</v>
      </c>
      <c r="F17" s="10"/>
      <c r="G17" s="10"/>
      <c r="H17" s="10"/>
      <c r="I17" s="32">
        <f>0+Q17</f>
        <v>0</v>
      </c>
      <c r="O17">
        <f>0+R17</f>
        <v>0</v>
      </c>
      <c r="Q17">
        <f>0+I18+I22+I26+I30+I34+I38+I42+I46+I50+I54</f>
        <v>0</v>
      </c>
      <c r="R17">
        <f>0+O18+O22+O26+O30+O34+O38+O42+O46+O50+O54</f>
        <v>0</v>
      </c>
    </row>
    <row r="18" spans="1:16" ht="13.2">
      <c r="A18" s="17" t="s">
        <v>35</v>
      </c>
      <c r="B18" s="21" t="s">
        <v>201</v>
      </c>
      <c r="C18" s="21" t="s">
        <v>96</v>
      </c>
      <c r="D18" s="17" t="s">
        <v>37</v>
      </c>
      <c r="E18" s="22" t="s">
        <v>97</v>
      </c>
      <c r="F18" s="23" t="s">
        <v>98</v>
      </c>
      <c r="G18" s="24">
        <v>222</v>
      </c>
      <c r="H18" s="25">
        <v>0</v>
      </c>
      <c r="I18" s="25">
        <f>ROUND(ROUND(H18,2)*ROUND(G18,3),2)</f>
        <v>0</v>
      </c>
      <c r="O18">
        <f>(I18*0)/100</f>
        <v>0</v>
      </c>
      <c r="P18" t="s">
        <v>17</v>
      </c>
    </row>
    <row r="19" spans="1:5" ht="13.2">
      <c r="A19" s="26" t="s">
        <v>40</v>
      </c>
      <c r="E19" s="27" t="s">
        <v>552</v>
      </c>
    </row>
    <row r="20" spans="1:5" ht="13.2">
      <c r="A20" s="28" t="s">
        <v>42</v>
      </c>
      <c r="E20" s="29" t="s">
        <v>553</v>
      </c>
    </row>
    <row r="21" spans="1:5" ht="66">
      <c r="A21" t="s">
        <v>44</v>
      </c>
      <c r="E21" s="27" t="s">
        <v>101</v>
      </c>
    </row>
    <row r="22" spans="1:16" ht="13.2">
      <c r="A22" s="17" t="s">
        <v>35</v>
      </c>
      <c r="B22" s="21" t="s">
        <v>195</v>
      </c>
      <c r="C22" s="21" t="s">
        <v>106</v>
      </c>
      <c r="D22" s="17" t="s">
        <v>37</v>
      </c>
      <c r="E22" s="22" t="s">
        <v>107</v>
      </c>
      <c r="F22" s="23" t="s">
        <v>98</v>
      </c>
      <c r="G22" s="24">
        <v>111</v>
      </c>
      <c r="H22" s="25">
        <v>0</v>
      </c>
      <c r="I22" s="25">
        <f>ROUND(ROUND(H22,2)*ROUND(G22,3),2)</f>
        <v>0</v>
      </c>
      <c r="O22">
        <f>(I22*0)/100</f>
        <v>0</v>
      </c>
      <c r="P22" t="s">
        <v>17</v>
      </c>
    </row>
    <row r="23" spans="1:5" ht="13.2">
      <c r="A23" s="26" t="s">
        <v>40</v>
      </c>
      <c r="E23" s="27" t="s">
        <v>554</v>
      </c>
    </row>
    <row r="24" spans="1:5" ht="13.2">
      <c r="A24" s="28" t="s">
        <v>42</v>
      </c>
      <c r="E24" s="29" t="s">
        <v>555</v>
      </c>
    </row>
    <row r="25" spans="1:5" ht="66">
      <c r="A25" t="s">
        <v>44</v>
      </c>
      <c r="E25" s="27" t="s">
        <v>101</v>
      </c>
    </row>
    <row r="26" spans="1:16" ht="13.2">
      <c r="A26" s="17" t="s">
        <v>35</v>
      </c>
      <c r="B26" s="21" t="s">
        <v>248</v>
      </c>
      <c r="C26" s="21" t="s">
        <v>336</v>
      </c>
      <c r="D26" s="17" t="s">
        <v>37</v>
      </c>
      <c r="E26" s="22" t="s">
        <v>337</v>
      </c>
      <c r="F26" s="23" t="s">
        <v>98</v>
      </c>
      <c r="G26" s="24">
        <v>111</v>
      </c>
      <c r="H26" s="25">
        <v>0</v>
      </c>
      <c r="I26" s="25">
        <f>ROUND(ROUND(H26,2)*ROUND(G26,3),2)</f>
        <v>0</v>
      </c>
      <c r="O26">
        <f>(I26*0)/100</f>
        <v>0</v>
      </c>
      <c r="P26" t="s">
        <v>17</v>
      </c>
    </row>
    <row r="27" spans="1:5" ht="13.2">
      <c r="A27" s="26" t="s">
        <v>40</v>
      </c>
      <c r="E27" s="27" t="s">
        <v>556</v>
      </c>
    </row>
    <row r="28" spans="1:5" ht="13.2">
      <c r="A28" s="28" t="s">
        <v>42</v>
      </c>
      <c r="E28" s="29" t="s">
        <v>555</v>
      </c>
    </row>
    <row r="29" spans="1:5" ht="316.8">
      <c r="A29" t="s">
        <v>44</v>
      </c>
      <c r="E29" s="27" t="s">
        <v>557</v>
      </c>
    </row>
    <row r="30" spans="1:16" ht="13.2">
      <c r="A30" s="17" t="s">
        <v>35</v>
      </c>
      <c r="B30" s="21" t="s">
        <v>12</v>
      </c>
      <c r="C30" s="21" t="s">
        <v>558</v>
      </c>
      <c r="D30" s="17" t="s">
        <v>37</v>
      </c>
      <c r="E30" s="22" t="s">
        <v>559</v>
      </c>
      <c r="F30" s="23" t="s">
        <v>98</v>
      </c>
      <c r="G30" s="24">
        <v>80.263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39.6">
      <c r="A31" s="26" t="s">
        <v>40</v>
      </c>
      <c r="E31" s="27" t="s">
        <v>560</v>
      </c>
    </row>
    <row r="32" spans="1:5" ht="39.6">
      <c r="A32" s="28" t="s">
        <v>42</v>
      </c>
      <c r="E32" s="29" t="s">
        <v>561</v>
      </c>
    </row>
    <row r="33" spans="1:5" ht="330">
      <c r="A33" t="s">
        <v>44</v>
      </c>
      <c r="E33" s="27" t="s">
        <v>562</v>
      </c>
    </row>
    <row r="34" spans="1:16" ht="13.2">
      <c r="A34" s="17" t="s">
        <v>35</v>
      </c>
      <c r="B34" s="21" t="s">
        <v>23</v>
      </c>
      <c r="C34" s="21" t="s">
        <v>563</v>
      </c>
      <c r="D34" s="17" t="s">
        <v>37</v>
      </c>
      <c r="E34" s="22" t="s">
        <v>564</v>
      </c>
      <c r="F34" s="23" t="s">
        <v>98</v>
      </c>
      <c r="G34" s="24">
        <v>1342.7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39.6">
      <c r="A35" s="26" t="s">
        <v>40</v>
      </c>
      <c r="E35" s="27" t="s">
        <v>560</v>
      </c>
    </row>
    <row r="36" spans="1:5" ht="52.8">
      <c r="A36" s="28" t="s">
        <v>42</v>
      </c>
      <c r="E36" s="29" t="s">
        <v>565</v>
      </c>
    </row>
    <row r="37" spans="1:5" ht="330">
      <c r="A37" t="s">
        <v>44</v>
      </c>
      <c r="E37" s="27" t="s">
        <v>562</v>
      </c>
    </row>
    <row r="38" spans="1:16" ht="13.2">
      <c r="A38" s="17" t="s">
        <v>35</v>
      </c>
      <c r="B38" s="21" t="s">
        <v>243</v>
      </c>
      <c r="C38" s="21" t="s">
        <v>340</v>
      </c>
      <c r="D38" s="17" t="s">
        <v>37</v>
      </c>
      <c r="E38" s="22" t="s">
        <v>341</v>
      </c>
      <c r="F38" s="23" t="s">
        <v>98</v>
      </c>
      <c r="G38" s="24">
        <v>333</v>
      </c>
      <c r="H38" s="25">
        <v>0</v>
      </c>
      <c r="I38" s="25">
        <f>ROUND(ROUND(H38,2)*ROUND(G38,3),2)</f>
        <v>0</v>
      </c>
      <c r="O38">
        <f>(I38*0)/100</f>
        <v>0</v>
      </c>
      <c r="P38" t="s">
        <v>17</v>
      </c>
    </row>
    <row r="39" spans="1:5" ht="26.4">
      <c r="A39" s="26" t="s">
        <v>40</v>
      </c>
      <c r="E39" s="27" t="s">
        <v>566</v>
      </c>
    </row>
    <row r="40" spans="1:5" ht="79.2">
      <c r="A40" s="28" t="s">
        <v>42</v>
      </c>
      <c r="E40" s="29" t="s">
        <v>567</v>
      </c>
    </row>
    <row r="41" spans="1:5" ht="198">
      <c r="A41" t="s">
        <v>44</v>
      </c>
      <c r="E41" s="27" t="s">
        <v>568</v>
      </c>
    </row>
    <row r="42" spans="1:16" ht="13.2">
      <c r="A42" s="17" t="s">
        <v>35</v>
      </c>
      <c r="B42" s="21" t="s">
        <v>25</v>
      </c>
      <c r="C42" s="21" t="s">
        <v>569</v>
      </c>
      <c r="D42" s="17" t="s">
        <v>37</v>
      </c>
      <c r="E42" s="22" t="s">
        <v>570</v>
      </c>
      <c r="F42" s="23" t="s">
        <v>98</v>
      </c>
      <c r="G42" s="24">
        <v>555.6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98">
      <c r="A43" s="26" t="s">
        <v>40</v>
      </c>
      <c r="E43" s="27" t="s">
        <v>571</v>
      </c>
    </row>
    <row r="44" spans="1:5" ht="52.8">
      <c r="A44" s="28" t="s">
        <v>42</v>
      </c>
      <c r="E44" s="29" t="s">
        <v>572</v>
      </c>
    </row>
    <row r="45" spans="1:5" ht="237.6">
      <c r="A45" t="s">
        <v>44</v>
      </c>
      <c r="E45" s="27" t="s">
        <v>573</v>
      </c>
    </row>
    <row r="46" spans="1:16" ht="13.2">
      <c r="A46" s="17" t="s">
        <v>35</v>
      </c>
      <c r="B46" s="21" t="s">
        <v>27</v>
      </c>
      <c r="C46" s="21" t="s">
        <v>574</v>
      </c>
      <c r="D46" s="17" t="s">
        <v>37</v>
      </c>
      <c r="E46" s="22" t="s">
        <v>575</v>
      </c>
      <c r="F46" s="23" t="s">
        <v>98</v>
      </c>
      <c r="G46" s="24">
        <v>685.9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18.8">
      <c r="A47" s="26" t="s">
        <v>40</v>
      </c>
      <c r="E47" s="27" t="s">
        <v>576</v>
      </c>
    </row>
    <row r="48" spans="1:5" ht="79.2">
      <c r="A48" s="28" t="s">
        <v>42</v>
      </c>
      <c r="E48" s="29" t="s">
        <v>577</v>
      </c>
    </row>
    <row r="49" spans="1:5" ht="303.6">
      <c r="A49" t="s">
        <v>44</v>
      </c>
      <c r="E49" s="27" t="s">
        <v>578</v>
      </c>
    </row>
    <row r="50" spans="1:16" ht="13.2">
      <c r="A50" s="17" t="s">
        <v>35</v>
      </c>
      <c r="B50" s="21" t="s">
        <v>65</v>
      </c>
      <c r="C50" s="21" t="s">
        <v>130</v>
      </c>
      <c r="D50" s="17" t="s">
        <v>37</v>
      </c>
      <c r="E50" s="22" t="s">
        <v>131</v>
      </c>
      <c r="F50" s="23" t="s">
        <v>132</v>
      </c>
      <c r="G50" s="24">
        <v>1044.98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3.2">
      <c r="A51" s="26" t="s">
        <v>40</v>
      </c>
      <c r="E51" s="27" t="s">
        <v>37</v>
      </c>
    </row>
    <row r="52" spans="1:5" ht="79.2">
      <c r="A52" s="28" t="s">
        <v>42</v>
      </c>
      <c r="E52" s="29" t="s">
        <v>579</v>
      </c>
    </row>
    <row r="53" spans="1:5" ht="26.4">
      <c r="A53" t="s">
        <v>44</v>
      </c>
      <c r="E53" s="27" t="s">
        <v>134</v>
      </c>
    </row>
    <row r="54" spans="1:16" ht="13.2">
      <c r="A54" s="17" t="s">
        <v>35</v>
      </c>
      <c r="B54" s="21" t="s">
        <v>204</v>
      </c>
      <c r="C54" s="21" t="s">
        <v>130</v>
      </c>
      <c r="D54" s="17" t="s">
        <v>37</v>
      </c>
      <c r="E54" s="22" t="s">
        <v>131</v>
      </c>
      <c r="F54" s="23" t="s">
        <v>132</v>
      </c>
      <c r="G54" s="24">
        <v>1110</v>
      </c>
      <c r="H54" s="25">
        <v>0</v>
      </c>
      <c r="I54" s="25">
        <f>ROUND(ROUND(H54,2)*ROUND(G54,3),2)</f>
        <v>0</v>
      </c>
      <c r="O54">
        <f>(I54*0)/100</f>
        <v>0</v>
      </c>
      <c r="P54" t="s">
        <v>17</v>
      </c>
    </row>
    <row r="55" spans="1:5" ht="13.2">
      <c r="A55" s="26" t="s">
        <v>40</v>
      </c>
      <c r="E55" s="27" t="s">
        <v>37</v>
      </c>
    </row>
    <row r="56" spans="1:5" ht="13.2">
      <c r="A56" s="28" t="s">
        <v>42</v>
      </c>
      <c r="E56" s="29" t="s">
        <v>580</v>
      </c>
    </row>
    <row r="57" spans="1:5" ht="26.4">
      <c r="A57" t="s">
        <v>44</v>
      </c>
      <c r="E57" s="27" t="s">
        <v>134</v>
      </c>
    </row>
    <row r="58" spans="1:18" ht="12.75" customHeight="1">
      <c r="A58" s="10" t="s">
        <v>33</v>
      </c>
      <c r="B58" s="10"/>
      <c r="C58" s="31" t="s">
        <v>23</v>
      </c>
      <c r="D58" s="10"/>
      <c r="E58" s="19" t="s">
        <v>176</v>
      </c>
      <c r="F58" s="10"/>
      <c r="G58" s="10"/>
      <c r="H58" s="10"/>
      <c r="I58" s="32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6" ht="13.2">
      <c r="A59" s="17" t="s">
        <v>35</v>
      </c>
      <c r="B59" s="21" t="s">
        <v>69</v>
      </c>
      <c r="C59" s="21" t="s">
        <v>358</v>
      </c>
      <c r="D59" s="17" t="s">
        <v>37</v>
      </c>
      <c r="E59" s="22" t="s">
        <v>359</v>
      </c>
      <c r="F59" s="23" t="s">
        <v>98</v>
      </c>
      <c r="G59" s="24">
        <v>176.12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13</v>
      </c>
    </row>
    <row r="60" spans="1:5" ht="26.4">
      <c r="A60" s="26" t="s">
        <v>40</v>
      </c>
      <c r="E60" s="27" t="s">
        <v>581</v>
      </c>
    </row>
    <row r="61" spans="1:5" ht="52.8">
      <c r="A61" s="28" t="s">
        <v>42</v>
      </c>
      <c r="E61" s="29" t="s">
        <v>582</v>
      </c>
    </row>
    <row r="62" spans="1:5" ht="382.8">
      <c r="A62" t="s">
        <v>44</v>
      </c>
      <c r="E62" s="27" t="s">
        <v>182</v>
      </c>
    </row>
    <row r="63" spans="1:18" ht="12.75" customHeight="1">
      <c r="A63" s="10" t="s">
        <v>33</v>
      </c>
      <c r="B63" s="10"/>
      <c r="C63" s="31" t="s">
        <v>25</v>
      </c>
      <c r="D63" s="10"/>
      <c r="E63" s="19" t="s">
        <v>194</v>
      </c>
      <c r="F63" s="10"/>
      <c r="G63" s="10"/>
      <c r="H63" s="10"/>
      <c r="I63" s="32">
        <f>0+Q63</f>
        <v>0</v>
      </c>
      <c r="O63">
        <f>0+R63</f>
        <v>0</v>
      </c>
      <c r="Q63">
        <f>0+I64+I68+I72</f>
        <v>0</v>
      </c>
      <c r="R63">
        <f>0+O64+O68+O72</f>
        <v>0</v>
      </c>
    </row>
    <row r="64" spans="1:16" ht="13.2">
      <c r="A64" s="17" t="s">
        <v>35</v>
      </c>
      <c r="B64" s="21" t="s">
        <v>216</v>
      </c>
      <c r="C64" s="21" t="s">
        <v>196</v>
      </c>
      <c r="D64" s="17" t="s">
        <v>37</v>
      </c>
      <c r="E64" s="22" t="s">
        <v>197</v>
      </c>
      <c r="F64" s="23" t="s">
        <v>132</v>
      </c>
      <c r="G64" s="24">
        <v>1110</v>
      </c>
      <c r="H64" s="25">
        <v>0</v>
      </c>
      <c r="I64" s="25">
        <f>ROUND(ROUND(H64,2)*ROUND(G64,3),2)</f>
        <v>0</v>
      </c>
      <c r="O64">
        <f>(I64*0)/100</f>
        <v>0</v>
      </c>
      <c r="P64" t="s">
        <v>17</v>
      </c>
    </row>
    <row r="65" spans="1:5" ht="13.2">
      <c r="A65" s="26" t="s">
        <v>40</v>
      </c>
      <c r="E65" s="27" t="s">
        <v>583</v>
      </c>
    </row>
    <row r="66" spans="1:5" ht="13.2">
      <c r="A66" s="28" t="s">
        <v>42</v>
      </c>
      <c r="E66" s="29" t="s">
        <v>580</v>
      </c>
    </row>
    <row r="67" spans="1:5" ht="52.8">
      <c r="A67" t="s">
        <v>44</v>
      </c>
      <c r="E67" s="27" t="s">
        <v>584</v>
      </c>
    </row>
    <row r="68" spans="1:16" ht="13.2">
      <c r="A68" s="17" t="s">
        <v>35</v>
      </c>
      <c r="B68" s="21" t="s">
        <v>210</v>
      </c>
      <c r="C68" s="21" t="s">
        <v>585</v>
      </c>
      <c r="D68" s="17" t="s">
        <v>37</v>
      </c>
      <c r="E68" s="22" t="s">
        <v>586</v>
      </c>
      <c r="F68" s="23" t="s">
        <v>132</v>
      </c>
      <c r="G68" s="24">
        <v>1110</v>
      </c>
      <c r="H68" s="25">
        <v>0</v>
      </c>
      <c r="I68" s="25">
        <f>ROUND(ROUND(H68,2)*ROUND(G68,3),2)</f>
        <v>0</v>
      </c>
      <c r="O68">
        <f>(I68*0)/100</f>
        <v>0</v>
      </c>
      <c r="P68" t="s">
        <v>17</v>
      </c>
    </row>
    <row r="69" spans="1:5" ht="13.2">
      <c r="A69" s="26" t="s">
        <v>40</v>
      </c>
      <c r="E69" s="27" t="s">
        <v>587</v>
      </c>
    </row>
    <row r="70" spans="1:5" ht="13.2">
      <c r="A70" s="28" t="s">
        <v>42</v>
      </c>
      <c r="E70" s="29" t="s">
        <v>580</v>
      </c>
    </row>
    <row r="71" spans="1:5" ht="105.6">
      <c r="A71" t="s">
        <v>44</v>
      </c>
      <c r="E71" s="27" t="s">
        <v>588</v>
      </c>
    </row>
    <row r="72" spans="1:16" ht="13.2">
      <c r="A72" s="17" t="s">
        <v>35</v>
      </c>
      <c r="B72" s="21" t="s">
        <v>221</v>
      </c>
      <c r="C72" s="21" t="s">
        <v>589</v>
      </c>
      <c r="D72" s="17" t="s">
        <v>37</v>
      </c>
      <c r="E72" s="22" t="s">
        <v>590</v>
      </c>
      <c r="F72" s="23" t="s">
        <v>132</v>
      </c>
      <c r="G72" s="24">
        <v>1110</v>
      </c>
      <c r="H72" s="25">
        <v>0</v>
      </c>
      <c r="I72" s="25">
        <f>ROUND(ROUND(H72,2)*ROUND(G72,3),2)</f>
        <v>0</v>
      </c>
      <c r="O72">
        <f>(I72*0)/100</f>
        <v>0</v>
      </c>
      <c r="P72" t="s">
        <v>17</v>
      </c>
    </row>
    <row r="73" spans="1:5" ht="13.2">
      <c r="A73" s="26" t="s">
        <v>40</v>
      </c>
      <c r="E73" s="27" t="s">
        <v>591</v>
      </c>
    </row>
    <row r="74" spans="1:5" ht="13.2">
      <c r="A74" s="28" t="s">
        <v>42</v>
      </c>
      <c r="E74" s="29" t="s">
        <v>580</v>
      </c>
    </row>
    <row r="75" spans="1:5" ht="145.2">
      <c r="A75" t="s">
        <v>44</v>
      </c>
      <c r="E75" s="27" t="s">
        <v>592</v>
      </c>
    </row>
    <row r="76" spans="1:18" ht="12.75" customHeight="1">
      <c r="A76" s="10" t="s">
        <v>33</v>
      </c>
      <c r="B76" s="10"/>
      <c r="C76" s="31" t="s">
        <v>69</v>
      </c>
      <c r="D76" s="10"/>
      <c r="E76" s="19" t="s">
        <v>264</v>
      </c>
      <c r="F76" s="10"/>
      <c r="G76" s="10"/>
      <c r="H76" s="10"/>
      <c r="I76" s="32">
        <f>0+Q76</f>
        <v>0</v>
      </c>
      <c r="O76">
        <f>0+R76</f>
        <v>0</v>
      </c>
      <c r="Q76">
        <f>0+I77+I81+I85+I89+I93+I97+I101+I105+I109+I113+I117+I121+I125</f>
        <v>0</v>
      </c>
      <c r="R76">
        <f>0+O77+O81+O85+O89+O93+O97+O101+O105+O109+O113+O117+O121+O125</f>
        <v>0</v>
      </c>
    </row>
    <row r="77" spans="1:16" ht="13.2">
      <c r="A77" s="17" t="s">
        <v>35</v>
      </c>
      <c r="B77" s="21" t="s">
        <v>30</v>
      </c>
      <c r="C77" s="21" t="s">
        <v>593</v>
      </c>
      <c r="D77" s="17" t="s">
        <v>37</v>
      </c>
      <c r="E77" s="22" t="s">
        <v>594</v>
      </c>
      <c r="F77" s="23" t="s">
        <v>112</v>
      </c>
      <c r="G77" s="24">
        <v>384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13</v>
      </c>
    </row>
    <row r="78" spans="1:5" ht="13.2">
      <c r="A78" s="26" t="s">
        <v>40</v>
      </c>
      <c r="E78" s="27" t="s">
        <v>37</v>
      </c>
    </row>
    <row r="79" spans="1:5" ht="13.2">
      <c r="A79" s="28" t="s">
        <v>42</v>
      </c>
      <c r="E79" s="29" t="s">
        <v>595</v>
      </c>
    </row>
    <row r="80" spans="1:5" ht="264">
      <c r="A80" t="s">
        <v>44</v>
      </c>
      <c r="E80" s="27" t="s">
        <v>596</v>
      </c>
    </row>
    <row r="81" spans="1:16" ht="13.2">
      <c r="A81" s="17" t="s">
        <v>35</v>
      </c>
      <c r="B81" s="21" t="s">
        <v>32</v>
      </c>
      <c r="C81" s="21" t="s">
        <v>597</v>
      </c>
      <c r="D81" s="17" t="s">
        <v>37</v>
      </c>
      <c r="E81" s="22" t="s">
        <v>598</v>
      </c>
      <c r="F81" s="23" t="s">
        <v>112</v>
      </c>
      <c r="G81" s="24">
        <v>39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13</v>
      </c>
    </row>
    <row r="82" spans="1:5" ht="13.2">
      <c r="A82" s="26" t="s">
        <v>40</v>
      </c>
      <c r="E82" s="27" t="s">
        <v>599</v>
      </c>
    </row>
    <row r="83" spans="1:5" ht="13.2">
      <c r="A83" s="28" t="s">
        <v>42</v>
      </c>
      <c r="E83" s="29" t="s">
        <v>600</v>
      </c>
    </row>
    <row r="84" spans="1:5" ht="264">
      <c r="A84" t="s">
        <v>44</v>
      </c>
      <c r="E84" s="27" t="s">
        <v>596</v>
      </c>
    </row>
    <row r="85" spans="1:16" ht="13.2">
      <c r="A85" s="17" t="s">
        <v>35</v>
      </c>
      <c r="B85" s="21" t="s">
        <v>80</v>
      </c>
      <c r="C85" s="21" t="s">
        <v>601</v>
      </c>
      <c r="D85" s="17" t="s">
        <v>37</v>
      </c>
      <c r="E85" s="22" t="s">
        <v>602</v>
      </c>
      <c r="F85" s="23" t="s">
        <v>112</v>
      </c>
      <c r="G85" s="24">
        <v>356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13</v>
      </c>
    </row>
    <row r="86" spans="1:5" ht="26.4">
      <c r="A86" s="26" t="s">
        <v>40</v>
      </c>
      <c r="E86" s="27" t="s">
        <v>603</v>
      </c>
    </row>
    <row r="87" spans="1:5" ht="13.2">
      <c r="A87" s="28" t="s">
        <v>42</v>
      </c>
      <c r="E87" s="29" t="s">
        <v>604</v>
      </c>
    </row>
    <row r="88" spans="1:5" ht="264">
      <c r="A88" t="s">
        <v>44</v>
      </c>
      <c r="E88" s="27" t="s">
        <v>596</v>
      </c>
    </row>
    <row r="89" spans="1:16" ht="13.2">
      <c r="A89" s="17" t="s">
        <v>35</v>
      </c>
      <c r="B89" s="21" t="s">
        <v>140</v>
      </c>
      <c r="C89" s="21" t="s">
        <v>605</v>
      </c>
      <c r="D89" s="17" t="s">
        <v>37</v>
      </c>
      <c r="E89" s="22" t="s">
        <v>606</v>
      </c>
      <c r="F89" s="23" t="s">
        <v>268</v>
      </c>
      <c r="G89" s="24">
        <v>9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409.6">
      <c r="A90" s="26" t="s">
        <v>40</v>
      </c>
      <c r="E90" s="27" t="s">
        <v>607</v>
      </c>
    </row>
    <row r="91" spans="1:5" ht="13.2">
      <c r="A91" s="28" t="s">
        <v>42</v>
      </c>
      <c r="E91" s="29" t="s">
        <v>608</v>
      </c>
    </row>
    <row r="92" spans="1:5" ht="250.8">
      <c r="A92" t="s">
        <v>44</v>
      </c>
      <c r="E92" s="27" t="s">
        <v>609</v>
      </c>
    </row>
    <row r="93" spans="1:16" ht="13.2">
      <c r="A93" s="17" t="s">
        <v>35</v>
      </c>
      <c r="B93" s="21" t="s">
        <v>145</v>
      </c>
      <c r="C93" s="21" t="s">
        <v>610</v>
      </c>
      <c r="D93" s="17" t="s">
        <v>37</v>
      </c>
      <c r="E93" s="22" t="s">
        <v>611</v>
      </c>
      <c r="F93" s="23" t="s">
        <v>268</v>
      </c>
      <c r="G93" s="24">
        <v>13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409.6">
      <c r="A94" s="26" t="s">
        <v>40</v>
      </c>
      <c r="E94" s="27" t="s">
        <v>607</v>
      </c>
    </row>
    <row r="95" spans="1:5" ht="13.2">
      <c r="A95" s="28" t="s">
        <v>42</v>
      </c>
      <c r="E95" s="29" t="s">
        <v>612</v>
      </c>
    </row>
    <row r="96" spans="1:5" ht="250.8">
      <c r="A96" t="s">
        <v>44</v>
      </c>
      <c r="E96" s="27" t="s">
        <v>609</v>
      </c>
    </row>
    <row r="97" spans="1:16" ht="13.2">
      <c r="A97" s="17" t="s">
        <v>35</v>
      </c>
      <c r="B97" s="21" t="s">
        <v>151</v>
      </c>
      <c r="C97" s="21" t="s">
        <v>613</v>
      </c>
      <c r="D97" s="17" t="s">
        <v>37</v>
      </c>
      <c r="E97" s="22" t="s">
        <v>614</v>
      </c>
      <c r="F97" s="23" t="s">
        <v>268</v>
      </c>
      <c r="G97" s="24">
        <v>17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13</v>
      </c>
    </row>
    <row r="98" spans="1:5" ht="132">
      <c r="A98" s="26" t="s">
        <v>40</v>
      </c>
      <c r="E98" s="27" t="s">
        <v>615</v>
      </c>
    </row>
    <row r="99" spans="1:5" ht="13.2">
      <c r="A99" s="28" t="s">
        <v>42</v>
      </c>
      <c r="E99" s="29" t="s">
        <v>616</v>
      </c>
    </row>
    <row r="100" spans="1:5" ht="79.2">
      <c r="A100" t="s">
        <v>44</v>
      </c>
      <c r="E100" s="27" t="s">
        <v>271</v>
      </c>
    </row>
    <row r="101" spans="1:16" ht="13.2">
      <c r="A101" s="17" t="s">
        <v>35</v>
      </c>
      <c r="B101" s="21" t="s">
        <v>155</v>
      </c>
      <c r="C101" s="21" t="s">
        <v>617</v>
      </c>
      <c r="D101" s="17" t="s">
        <v>37</v>
      </c>
      <c r="E101" s="22" t="s">
        <v>618</v>
      </c>
      <c r="F101" s="23" t="s">
        <v>112</v>
      </c>
      <c r="G101" s="24">
        <v>39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13</v>
      </c>
    </row>
    <row r="102" spans="1:5" ht="13.2">
      <c r="A102" s="26" t="s">
        <v>40</v>
      </c>
      <c r="E102" s="27" t="s">
        <v>619</v>
      </c>
    </row>
    <row r="103" spans="1:5" ht="13.2">
      <c r="A103" s="28" t="s">
        <v>42</v>
      </c>
      <c r="E103" s="29" t="s">
        <v>600</v>
      </c>
    </row>
    <row r="104" spans="1:5" ht="52.8">
      <c r="A104" t="s">
        <v>44</v>
      </c>
      <c r="E104" s="27" t="s">
        <v>620</v>
      </c>
    </row>
    <row r="105" spans="1:16" ht="13.2">
      <c r="A105" s="17" t="s">
        <v>35</v>
      </c>
      <c r="B105" s="21" t="s">
        <v>159</v>
      </c>
      <c r="C105" s="21" t="s">
        <v>621</v>
      </c>
      <c r="D105" s="17" t="s">
        <v>37</v>
      </c>
      <c r="E105" s="22" t="s">
        <v>622</v>
      </c>
      <c r="F105" s="23" t="s">
        <v>112</v>
      </c>
      <c r="G105" s="24">
        <v>356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13</v>
      </c>
    </row>
    <row r="106" spans="1:5" ht="13.2">
      <c r="A106" s="26" t="s">
        <v>40</v>
      </c>
      <c r="E106" s="27" t="s">
        <v>37</v>
      </c>
    </row>
    <row r="107" spans="1:5" ht="13.2">
      <c r="A107" s="28" t="s">
        <v>42</v>
      </c>
      <c r="E107" s="29" t="s">
        <v>604</v>
      </c>
    </row>
    <row r="108" spans="1:5" ht="52.8">
      <c r="A108" t="s">
        <v>44</v>
      </c>
      <c r="E108" s="27" t="s">
        <v>620</v>
      </c>
    </row>
    <row r="109" spans="1:16" ht="13.2">
      <c r="A109" s="17" t="s">
        <v>35</v>
      </c>
      <c r="B109" s="21" t="s">
        <v>164</v>
      </c>
      <c r="C109" s="21" t="s">
        <v>623</v>
      </c>
      <c r="D109" s="17" t="s">
        <v>37</v>
      </c>
      <c r="E109" s="22" t="s">
        <v>624</v>
      </c>
      <c r="F109" s="23" t="s">
        <v>112</v>
      </c>
      <c r="G109" s="24">
        <v>384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13</v>
      </c>
    </row>
    <row r="110" spans="1:5" ht="13.2">
      <c r="A110" s="26" t="s">
        <v>40</v>
      </c>
      <c r="E110" s="27" t="s">
        <v>37</v>
      </c>
    </row>
    <row r="111" spans="1:5" ht="13.2">
      <c r="A111" s="28" t="s">
        <v>42</v>
      </c>
      <c r="E111" s="29" t="s">
        <v>595</v>
      </c>
    </row>
    <row r="112" spans="1:5" ht="52.8">
      <c r="A112" t="s">
        <v>44</v>
      </c>
      <c r="E112" s="27" t="s">
        <v>620</v>
      </c>
    </row>
    <row r="113" spans="1:16" ht="13.2">
      <c r="A113" s="17" t="s">
        <v>35</v>
      </c>
      <c r="B113" s="21" t="s">
        <v>170</v>
      </c>
      <c r="C113" s="21" t="s">
        <v>625</v>
      </c>
      <c r="D113" s="17" t="s">
        <v>37</v>
      </c>
      <c r="E113" s="22" t="s">
        <v>626</v>
      </c>
      <c r="F113" s="23" t="s">
        <v>112</v>
      </c>
      <c r="G113" s="24">
        <v>740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13</v>
      </c>
    </row>
    <row r="114" spans="1:5" ht="13.2">
      <c r="A114" s="26" t="s">
        <v>40</v>
      </c>
      <c r="E114" s="27" t="s">
        <v>37</v>
      </c>
    </row>
    <row r="115" spans="1:5" ht="39.6">
      <c r="A115" s="28" t="s">
        <v>42</v>
      </c>
      <c r="E115" s="29" t="s">
        <v>627</v>
      </c>
    </row>
    <row r="116" spans="1:5" ht="26.4">
      <c r="A116" t="s">
        <v>44</v>
      </c>
      <c r="E116" s="27" t="s">
        <v>628</v>
      </c>
    </row>
    <row r="117" spans="1:16" ht="13.2">
      <c r="A117" s="17" t="s">
        <v>35</v>
      </c>
      <c r="B117" s="21" t="s">
        <v>227</v>
      </c>
      <c r="C117" s="21" t="s">
        <v>629</v>
      </c>
      <c r="D117" s="17" t="s">
        <v>54</v>
      </c>
      <c r="E117" s="22" t="s">
        <v>630</v>
      </c>
      <c r="F117" s="23" t="s">
        <v>268</v>
      </c>
      <c r="G117" s="24">
        <v>35</v>
      </c>
      <c r="H117" s="25">
        <v>0</v>
      </c>
      <c r="I117" s="25">
        <f>ROUND(ROUND(H117,2)*ROUND(G117,3),2)</f>
        <v>0</v>
      </c>
      <c r="O117">
        <f>(I117*0)/100</f>
        <v>0</v>
      </c>
      <c r="P117" t="s">
        <v>17</v>
      </c>
    </row>
    <row r="118" spans="1:5" ht="26.4">
      <c r="A118" s="26" t="s">
        <v>40</v>
      </c>
      <c r="E118" s="27" t="s">
        <v>631</v>
      </c>
    </row>
    <row r="119" spans="1:5" ht="13.2">
      <c r="A119" s="28" t="s">
        <v>42</v>
      </c>
      <c r="E119" s="29" t="s">
        <v>632</v>
      </c>
    </row>
    <row r="120" spans="1:5" ht="13.2">
      <c r="A120" t="s">
        <v>44</v>
      </c>
      <c r="E120" s="27" t="s">
        <v>633</v>
      </c>
    </row>
    <row r="121" spans="1:16" ht="13.2">
      <c r="A121" s="17" t="s">
        <v>35</v>
      </c>
      <c r="B121" s="21" t="s">
        <v>232</v>
      </c>
      <c r="C121" s="21" t="s">
        <v>629</v>
      </c>
      <c r="D121" s="17" t="s">
        <v>59</v>
      </c>
      <c r="E121" s="22" t="s">
        <v>630</v>
      </c>
      <c r="F121" s="23" t="s">
        <v>268</v>
      </c>
      <c r="G121" s="24">
        <v>35</v>
      </c>
      <c r="H121" s="25">
        <v>0</v>
      </c>
      <c r="I121" s="25">
        <f>ROUND(ROUND(H121,2)*ROUND(G121,3),2)</f>
        <v>0</v>
      </c>
      <c r="O121">
        <f>(I121*0)/100</f>
        <v>0</v>
      </c>
      <c r="P121" t="s">
        <v>17</v>
      </c>
    </row>
    <row r="122" spans="1:5" ht="26.4">
      <c r="A122" s="26" t="s">
        <v>40</v>
      </c>
      <c r="E122" s="27" t="s">
        <v>634</v>
      </c>
    </row>
    <row r="123" spans="1:5" ht="13.2">
      <c r="A123" s="28" t="s">
        <v>42</v>
      </c>
      <c r="E123" s="29" t="s">
        <v>632</v>
      </c>
    </row>
    <row r="124" spans="1:5" ht="13.2">
      <c r="A124" t="s">
        <v>44</v>
      </c>
      <c r="E124" s="27" t="s">
        <v>633</v>
      </c>
    </row>
    <row r="125" spans="1:16" ht="13.2">
      <c r="A125" s="17" t="s">
        <v>35</v>
      </c>
      <c r="B125" s="21" t="s">
        <v>238</v>
      </c>
      <c r="C125" s="21" t="s">
        <v>629</v>
      </c>
      <c r="D125" s="17" t="s">
        <v>635</v>
      </c>
      <c r="E125" s="22" t="s">
        <v>630</v>
      </c>
      <c r="F125" s="23" t="s">
        <v>268</v>
      </c>
      <c r="G125" s="24">
        <v>10</v>
      </c>
      <c r="H125" s="25">
        <v>0</v>
      </c>
      <c r="I125" s="25">
        <f>ROUND(ROUND(H125,2)*ROUND(G125,3),2)</f>
        <v>0</v>
      </c>
      <c r="O125">
        <f>(I125*0)/100</f>
        <v>0</v>
      </c>
      <c r="P125" t="s">
        <v>17</v>
      </c>
    </row>
    <row r="126" spans="1:5" ht="26.4">
      <c r="A126" s="26" t="s">
        <v>40</v>
      </c>
      <c r="E126" s="27" t="s">
        <v>636</v>
      </c>
    </row>
    <row r="127" spans="1:5" ht="13.2">
      <c r="A127" s="28" t="s">
        <v>42</v>
      </c>
      <c r="E127" s="29" t="s">
        <v>637</v>
      </c>
    </row>
    <row r="128" spans="1:5" ht="13.2">
      <c r="A128" t="s">
        <v>44</v>
      </c>
      <c r="E128" s="27" t="s">
        <v>633</v>
      </c>
    </row>
    <row r="129" spans="1:18" ht="12.75" customHeight="1">
      <c r="A129" s="10" t="s">
        <v>33</v>
      </c>
      <c r="B129" s="10"/>
      <c r="C129" s="31" t="s">
        <v>30</v>
      </c>
      <c r="D129" s="10"/>
      <c r="E129" s="19" t="s">
        <v>282</v>
      </c>
      <c r="F129" s="10"/>
      <c r="G129" s="10"/>
      <c r="H129" s="10"/>
      <c r="I129" s="32">
        <f>0+Q129</f>
        <v>0</v>
      </c>
      <c r="O129">
        <f>0+R129</f>
        <v>0</v>
      </c>
      <c r="Q129">
        <f>0+I130+I134+I138</f>
        <v>0</v>
      </c>
      <c r="R129">
        <f>0+O130+O134+O138</f>
        <v>0</v>
      </c>
    </row>
    <row r="130" spans="1:16" ht="13.2">
      <c r="A130" s="17" t="s">
        <v>35</v>
      </c>
      <c r="B130" s="21" t="s">
        <v>177</v>
      </c>
      <c r="C130" s="21" t="s">
        <v>638</v>
      </c>
      <c r="D130" s="17" t="s">
        <v>37</v>
      </c>
      <c r="E130" s="22" t="s">
        <v>639</v>
      </c>
      <c r="F130" s="23" t="s">
        <v>268</v>
      </c>
      <c r="G130" s="24">
        <v>15</v>
      </c>
      <c r="H130" s="25">
        <v>0</v>
      </c>
      <c r="I130" s="25">
        <f>ROUND(ROUND(H130,2)*ROUND(G130,3),2)</f>
        <v>0</v>
      </c>
      <c r="O130">
        <f>(I130*21)/100</f>
        <v>0</v>
      </c>
      <c r="P130" t="s">
        <v>13</v>
      </c>
    </row>
    <row r="131" spans="1:5" ht="39.6">
      <c r="A131" s="26" t="s">
        <v>40</v>
      </c>
      <c r="E131" s="27" t="s">
        <v>640</v>
      </c>
    </row>
    <row r="132" spans="1:5" ht="13.2">
      <c r="A132" s="28" t="s">
        <v>42</v>
      </c>
      <c r="E132" s="29" t="s">
        <v>641</v>
      </c>
    </row>
    <row r="133" spans="1:5" ht="92.4">
      <c r="A133" t="s">
        <v>44</v>
      </c>
      <c r="E133" s="27" t="s">
        <v>642</v>
      </c>
    </row>
    <row r="134" spans="1:16" ht="13.2">
      <c r="A134" s="17" t="s">
        <v>35</v>
      </c>
      <c r="B134" s="21" t="s">
        <v>183</v>
      </c>
      <c r="C134" s="21" t="s">
        <v>643</v>
      </c>
      <c r="D134" s="17" t="s">
        <v>37</v>
      </c>
      <c r="E134" s="22" t="s">
        <v>644</v>
      </c>
      <c r="F134" s="23" t="s">
        <v>268</v>
      </c>
      <c r="G134" s="24">
        <v>20</v>
      </c>
      <c r="H134" s="25">
        <v>0</v>
      </c>
      <c r="I134" s="25">
        <f>ROUND(ROUND(H134,2)*ROUND(G134,3),2)</f>
        <v>0</v>
      </c>
      <c r="O134">
        <f>(I134*21)/100</f>
        <v>0</v>
      </c>
      <c r="P134" t="s">
        <v>13</v>
      </c>
    </row>
    <row r="135" spans="1:5" ht="39.6">
      <c r="A135" s="26" t="s">
        <v>40</v>
      </c>
      <c r="E135" s="27" t="s">
        <v>645</v>
      </c>
    </row>
    <row r="136" spans="1:5" ht="13.2">
      <c r="A136" s="28" t="s">
        <v>42</v>
      </c>
      <c r="E136" s="29" t="s">
        <v>646</v>
      </c>
    </row>
    <row r="137" spans="1:5" ht="92.4">
      <c r="A137" t="s">
        <v>44</v>
      </c>
      <c r="E137" s="27" t="s">
        <v>642</v>
      </c>
    </row>
    <row r="138" spans="1:16" ht="13.2">
      <c r="A138" s="17" t="s">
        <v>35</v>
      </c>
      <c r="B138" s="21" t="s">
        <v>189</v>
      </c>
      <c r="C138" s="21" t="s">
        <v>647</v>
      </c>
      <c r="D138" s="17" t="s">
        <v>37</v>
      </c>
      <c r="E138" s="22" t="s">
        <v>648</v>
      </c>
      <c r="F138" s="23" t="s">
        <v>98</v>
      </c>
      <c r="G138" s="24">
        <v>162.88</v>
      </c>
      <c r="H138" s="25">
        <v>0</v>
      </c>
      <c r="I138" s="25">
        <f>ROUND(ROUND(H138,2)*ROUND(G138,3),2)</f>
        <v>0</v>
      </c>
      <c r="O138">
        <f>(I138*21)/100</f>
        <v>0</v>
      </c>
      <c r="P138" t="s">
        <v>13</v>
      </c>
    </row>
    <row r="139" spans="1:5" ht="26.4">
      <c r="A139" s="26" t="s">
        <v>40</v>
      </c>
      <c r="E139" s="27" t="s">
        <v>649</v>
      </c>
    </row>
    <row r="140" spans="1:5" ht="39.6">
      <c r="A140" s="28" t="s">
        <v>42</v>
      </c>
      <c r="E140" s="29" t="s">
        <v>650</v>
      </c>
    </row>
    <row r="141" spans="1:5" ht="79.2">
      <c r="A141" t="s">
        <v>44</v>
      </c>
      <c r="E141" s="27" t="s">
        <v>651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0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3.2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3.2">
      <c r="A10" s="26" t="s">
        <v>40</v>
      </c>
      <c r="E10" s="27" t="s">
        <v>41</v>
      </c>
    </row>
    <row r="11" spans="1:5" ht="13.2">
      <c r="A11" s="28" t="s">
        <v>42</v>
      </c>
      <c r="E11" s="29" t="s">
        <v>43</v>
      </c>
    </row>
    <row r="12" spans="1:5" ht="13.2">
      <c r="A12" t="s">
        <v>44</v>
      </c>
      <c r="E12" s="27" t="s">
        <v>45</v>
      </c>
    </row>
    <row r="13" spans="1:16" ht="13.2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39.6">
      <c r="A14" s="26" t="s">
        <v>40</v>
      </c>
      <c r="E14" s="27" t="s">
        <v>48</v>
      </c>
    </row>
    <row r="15" spans="1:5" ht="13.2">
      <c r="A15" s="28" t="s">
        <v>42</v>
      </c>
      <c r="E15" s="29" t="s">
        <v>43</v>
      </c>
    </row>
    <row r="16" spans="1:5" ht="13.2">
      <c r="A16" t="s">
        <v>44</v>
      </c>
      <c r="E16" s="27" t="s">
        <v>45</v>
      </c>
    </row>
    <row r="17" spans="1:16" ht="13.2">
      <c r="A17" s="17" t="s">
        <v>35</v>
      </c>
      <c r="B17" s="21" t="s">
        <v>12</v>
      </c>
      <c r="C17" s="21" t="s">
        <v>49</v>
      </c>
      <c r="D17" s="17" t="s">
        <v>37</v>
      </c>
      <c r="E17" s="22" t="s">
        <v>50</v>
      </c>
      <c r="F17" s="23" t="s">
        <v>39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13.2">
      <c r="A18" s="26" t="s">
        <v>40</v>
      </c>
      <c r="E18" s="27" t="s">
        <v>51</v>
      </c>
    </row>
    <row r="19" spans="1:5" ht="13.2">
      <c r="A19" s="28" t="s">
        <v>42</v>
      </c>
      <c r="E19" s="29" t="s">
        <v>43</v>
      </c>
    </row>
    <row r="20" spans="1:5" ht="13.2">
      <c r="A20" t="s">
        <v>44</v>
      </c>
      <c r="E20" s="27" t="s">
        <v>52</v>
      </c>
    </row>
    <row r="21" spans="1:16" ht="13.2">
      <c r="A21" s="17" t="s">
        <v>35</v>
      </c>
      <c r="B21" s="21" t="s">
        <v>23</v>
      </c>
      <c r="C21" s="21" t="s">
        <v>53</v>
      </c>
      <c r="D21" s="17" t="s">
        <v>54</v>
      </c>
      <c r="E21" s="22" t="s">
        <v>55</v>
      </c>
      <c r="F21" s="23" t="s">
        <v>56</v>
      </c>
      <c r="G21" s="24">
        <v>25000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316.8">
      <c r="A22" s="26" t="s">
        <v>40</v>
      </c>
      <c r="E22" s="27" t="s">
        <v>57</v>
      </c>
    </row>
    <row r="23" spans="1:5" ht="13.2">
      <c r="A23" s="28" t="s">
        <v>42</v>
      </c>
      <c r="E23" s="29" t="s">
        <v>58</v>
      </c>
    </row>
    <row r="24" spans="1:5" ht="13.2">
      <c r="A24" t="s">
        <v>44</v>
      </c>
      <c r="E24" s="27" t="s">
        <v>52</v>
      </c>
    </row>
    <row r="25" spans="1:16" ht="13.2">
      <c r="A25" s="17" t="s">
        <v>35</v>
      </c>
      <c r="B25" s="21" t="s">
        <v>25</v>
      </c>
      <c r="C25" s="21" t="s">
        <v>53</v>
      </c>
      <c r="D25" s="17" t="s">
        <v>59</v>
      </c>
      <c r="E25" s="22" t="s">
        <v>55</v>
      </c>
      <c r="F25" s="23" t="s">
        <v>56</v>
      </c>
      <c r="G25" s="24">
        <v>25000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250.8">
      <c r="A26" s="26" t="s">
        <v>40</v>
      </c>
      <c r="E26" s="27" t="s">
        <v>60</v>
      </c>
    </row>
    <row r="27" spans="1:5" ht="13.2">
      <c r="A27" s="28" t="s">
        <v>42</v>
      </c>
      <c r="E27" s="29" t="s">
        <v>58</v>
      </c>
    </row>
    <row r="28" spans="1:5" ht="13.2">
      <c r="A28" t="s">
        <v>44</v>
      </c>
      <c r="E28" s="27" t="s">
        <v>52</v>
      </c>
    </row>
    <row r="29" spans="1:16" ht="13.2">
      <c r="A29" s="17" t="s">
        <v>35</v>
      </c>
      <c r="B29" s="21" t="s">
        <v>27</v>
      </c>
      <c r="C29" s="21" t="s">
        <v>61</v>
      </c>
      <c r="D29" s="17" t="s">
        <v>37</v>
      </c>
      <c r="E29" s="22" t="s">
        <v>62</v>
      </c>
      <c r="F29" s="23" t="s">
        <v>39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13</v>
      </c>
    </row>
    <row r="30" spans="1:5" ht="66">
      <c r="A30" s="26" t="s">
        <v>40</v>
      </c>
      <c r="E30" s="27" t="s">
        <v>63</v>
      </c>
    </row>
    <row r="31" spans="1:5" ht="13.2">
      <c r="A31" s="28" t="s">
        <v>42</v>
      </c>
      <c r="E31" s="29" t="s">
        <v>43</v>
      </c>
    </row>
    <row r="32" spans="1:5" ht="39.6">
      <c r="A32" t="s">
        <v>44</v>
      </c>
      <c r="E32" s="27" t="s">
        <v>64</v>
      </c>
    </row>
    <row r="33" spans="1:16" ht="13.2">
      <c r="A33" s="17" t="s">
        <v>35</v>
      </c>
      <c r="B33" s="21" t="s">
        <v>65</v>
      </c>
      <c r="C33" s="21" t="s">
        <v>66</v>
      </c>
      <c r="D33" s="17" t="s">
        <v>37</v>
      </c>
      <c r="E33" s="22" t="s">
        <v>67</v>
      </c>
      <c r="F33" s="23" t="s">
        <v>39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13</v>
      </c>
    </row>
    <row r="34" spans="1:5" ht="118.8">
      <c r="A34" s="26" t="s">
        <v>40</v>
      </c>
      <c r="E34" s="27" t="s">
        <v>68</v>
      </c>
    </row>
    <row r="35" spans="1:5" ht="13.2">
      <c r="A35" s="28" t="s">
        <v>42</v>
      </c>
      <c r="E35" s="29" t="s">
        <v>43</v>
      </c>
    </row>
    <row r="36" spans="1:5" ht="13.2">
      <c r="A36" t="s">
        <v>44</v>
      </c>
      <c r="E36" s="27" t="s">
        <v>52</v>
      </c>
    </row>
    <row r="37" spans="1:16" ht="13.2">
      <c r="A37" s="17" t="s">
        <v>35</v>
      </c>
      <c r="B37" s="21" t="s">
        <v>69</v>
      </c>
      <c r="C37" s="21" t="s">
        <v>70</v>
      </c>
      <c r="D37" s="17" t="s">
        <v>37</v>
      </c>
      <c r="E37" s="22" t="s">
        <v>71</v>
      </c>
      <c r="F37" s="23" t="s">
        <v>39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13</v>
      </c>
    </row>
    <row r="38" spans="1:5" ht="92.4">
      <c r="A38" s="26" t="s">
        <v>40</v>
      </c>
      <c r="E38" s="27" t="s">
        <v>72</v>
      </c>
    </row>
    <row r="39" spans="1:5" ht="13.2">
      <c r="A39" s="28" t="s">
        <v>42</v>
      </c>
      <c r="E39" s="29" t="s">
        <v>43</v>
      </c>
    </row>
    <row r="40" spans="1:5" ht="13.2">
      <c r="A40" t="s">
        <v>44</v>
      </c>
      <c r="E40" s="27" t="s">
        <v>52</v>
      </c>
    </row>
    <row r="41" spans="1:16" ht="13.2">
      <c r="A41" s="17" t="s">
        <v>35</v>
      </c>
      <c r="B41" s="21" t="s">
        <v>30</v>
      </c>
      <c r="C41" s="21" t="s">
        <v>73</v>
      </c>
      <c r="D41" s="17" t="s">
        <v>37</v>
      </c>
      <c r="E41" s="22" t="s">
        <v>74</v>
      </c>
      <c r="F41" s="23" t="s">
        <v>39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13</v>
      </c>
    </row>
    <row r="42" spans="1:5" ht="118.8">
      <c r="A42" s="26" t="s">
        <v>40</v>
      </c>
      <c r="E42" s="27" t="s">
        <v>75</v>
      </c>
    </row>
    <row r="43" spans="1:5" ht="13.2">
      <c r="A43" s="28" t="s">
        <v>42</v>
      </c>
      <c r="E43" s="29" t="s">
        <v>43</v>
      </c>
    </row>
    <row r="44" spans="1:5" ht="79.2">
      <c r="A44" t="s">
        <v>44</v>
      </c>
      <c r="E44" s="27" t="s">
        <v>76</v>
      </c>
    </row>
    <row r="45" spans="1:16" ht="13.2">
      <c r="A45" s="17" t="s">
        <v>35</v>
      </c>
      <c r="B45" s="21" t="s">
        <v>32</v>
      </c>
      <c r="C45" s="21" t="s">
        <v>77</v>
      </c>
      <c r="D45" s="17" t="s">
        <v>37</v>
      </c>
      <c r="E45" s="22" t="s">
        <v>78</v>
      </c>
      <c r="F45" s="23" t="s">
        <v>39</v>
      </c>
      <c r="G45" s="24">
        <v>1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13</v>
      </c>
    </row>
    <row r="46" spans="1:5" ht="13.2">
      <c r="A46" s="26" t="s">
        <v>40</v>
      </c>
      <c r="E46" s="27" t="s">
        <v>79</v>
      </c>
    </row>
    <row r="47" spans="1:5" ht="13.2">
      <c r="A47" s="28" t="s">
        <v>42</v>
      </c>
      <c r="E47" s="29" t="s">
        <v>43</v>
      </c>
    </row>
    <row r="48" spans="1:5" ht="13.2">
      <c r="A48" t="s">
        <v>44</v>
      </c>
      <c r="E48" s="27" t="s">
        <v>52</v>
      </c>
    </row>
    <row r="49" spans="1:16" ht="13.2">
      <c r="A49" s="17" t="s">
        <v>35</v>
      </c>
      <c r="B49" s="21" t="s">
        <v>80</v>
      </c>
      <c r="C49" s="21" t="s">
        <v>81</v>
      </c>
      <c r="D49" s="17" t="s">
        <v>37</v>
      </c>
      <c r="E49" s="22" t="s">
        <v>82</v>
      </c>
      <c r="F49" s="23" t="s">
        <v>39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84.8">
      <c r="A50" s="26" t="s">
        <v>40</v>
      </c>
      <c r="E50" s="27" t="s">
        <v>83</v>
      </c>
    </row>
    <row r="51" spans="1:5" ht="13.2">
      <c r="A51" s="28" t="s">
        <v>42</v>
      </c>
      <c r="E51" s="29" t="s">
        <v>43</v>
      </c>
    </row>
    <row r="52" spans="1:5" ht="26.4">
      <c r="A52" t="s">
        <v>44</v>
      </c>
      <c r="E52" s="27" t="s">
        <v>84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94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0+O8+O17+O74+O83+O96+O149+O162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85</v>
      </c>
      <c r="I3" s="30">
        <f>0+I8+I17+I74+I83+I96+I149+I162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85</v>
      </c>
      <c r="D4" s="2"/>
      <c r="E4" s="15" t="s">
        <v>86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54</v>
      </c>
      <c r="E9" s="22" t="s">
        <v>88</v>
      </c>
      <c r="F9" s="23" t="s">
        <v>89</v>
      </c>
      <c r="G9" s="24">
        <v>2964.42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39.6">
      <c r="A11" s="28" t="s">
        <v>42</v>
      </c>
      <c r="E11" s="29" t="s">
        <v>91</v>
      </c>
    </row>
    <row r="12" spans="1:5" ht="26.4">
      <c r="A12" t="s">
        <v>44</v>
      </c>
      <c r="E12" s="27" t="s">
        <v>92</v>
      </c>
    </row>
    <row r="13" spans="1:16" ht="13.2">
      <c r="A13" s="17" t="s">
        <v>35</v>
      </c>
      <c r="B13" s="21" t="s">
        <v>13</v>
      </c>
      <c r="C13" s="21" t="s">
        <v>87</v>
      </c>
      <c r="D13" s="17" t="s">
        <v>59</v>
      </c>
      <c r="E13" s="22" t="s">
        <v>88</v>
      </c>
      <c r="F13" s="23" t="s">
        <v>89</v>
      </c>
      <c r="G13" s="24">
        <v>12094.28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52.8">
      <c r="A14" s="26" t="s">
        <v>40</v>
      </c>
      <c r="E14" s="27" t="s">
        <v>93</v>
      </c>
    </row>
    <row r="15" spans="1:5" ht="39.6">
      <c r="A15" s="28" t="s">
        <v>42</v>
      </c>
      <c r="E15" s="29" t="s">
        <v>94</v>
      </c>
    </row>
    <row r="16" spans="1:5" ht="26.4">
      <c r="A16" t="s">
        <v>44</v>
      </c>
      <c r="E16" s="27" t="s">
        <v>92</v>
      </c>
    </row>
    <row r="17" spans="1:18" ht="12.75" customHeight="1">
      <c r="A17" s="10" t="s">
        <v>33</v>
      </c>
      <c r="B17" s="10"/>
      <c r="C17" s="31" t="s">
        <v>19</v>
      </c>
      <c r="D17" s="10"/>
      <c r="E17" s="19" t="s">
        <v>95</v>
      </c>
      <c r="F17" s="10"/>
      <c r="G17" s="10"/>
      <c r="H17" s="10"/>
      <c r="I17" s="32">
        <f>0+Q17</f>
        <v>0</v>
      </c>
      <c r="O17">
        <f>0+R17</f>
        <v>0</v>
      </c>
      <c r="Q17">
        <f>0+I18+I22+I26+I30+I34+I38+I42+I46+I50+I54+I58+I62+I66+I70</f>
        <v>0</v>
      </c>
      <c r="R17">
        <f>0+O18+O22+O26+O30+O34+O38+O42+O46+O50+O54+O58+O62+O66+O70</f>
        <v>0</v>
      </c>
    </row>
    <row r="18" spans="1:16" ht="13.2">
      <c r="A18" s="17" t="s">
        <v>35</v>
      </c>
      <c r="B18" s="21" t="s">
        <v>12</v>
      </c>
      <c r="C18" s="21" t="s">
        <v>96</v>
      </c>
      <c r="D18" s="17" t="s">
        <v>37</v>
      </c>
      <c r="E18" s="22" t="s">
        <v>97</v>
      </c>
      <c r="F18" s="23" t="s">
        <v>98</v>
      </c>
      <c r="G18" s="24">
        <v>3380.4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52.8">
      <c r="A19" s="26" t="s">
        <v>40</v>
      </c>
      <c r="E19" s="27" t="s">
        <v>99</v>
      </c>
    </row>
    <row r="20" spans="1:5" ht="39.6">
      <c r="A20" s="28" t="s">
        <v>42</v>
      </c>
      <c r="E20" s="29" t="s">
        <v>100</v>
      </c>
    </row>
    <row r="21" spans="1:5" ht="66">
      <c r="A21" t="s">
        <v>44</v>
      </c>
      <c r="E21" s="27" t="s">
        <v>101</v>
      </c>
    </row>
    <row r="22" spans="1:16" ht="13.2">
      <c r="A22" s="17" t="s">
        <v>35</v>
      </c>
      <c r="B22" s="21" t="s">
        <v>23</v>
      </c>
      <c r="C22" s="21" t="s">
        <v>102</v>
      </c>
      <c r="D22" s="17" t="s">
        <v>37</v>
      </c>
      <c r="E22" s="22" t="s">
        <v>103</v>
      </c>
      <c r="F22" s="23" t="s">
        <v>98</v>
      </c>
      <c r="G22" s="24">
        <v>2117.7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52.8">
      <c r="A23" s="26" t="s">
        <v>40</v>
      </c>
      <c r="E23" s="27" t="s">
        <v>104</v>
      </c>
    </row>
    <row r="24" spans="1:5" ht="13.2">
      <c r="A24" s="28" t="s">
        <v>42</v>
      </c>
      <c r="E24" s="29" t="s">
        <v>105</v>
      </c>
    </row>
    <row r="25" spans="1:5" ht="66">
      <c r="A25" t="s">
        <v>44</v>
      </c>
      <c r="E25" s="27" t="s">
        <v>101</v>
      </c>
    </row>
    <row r="26" spans="1:16" ht="13.2">
      <c r="A26" s="17" t="s">
        <v>35</v>
      </c>
      <c r="B26" s="21" t="s">
        <v>25</v>
      </c>
      <c r="C26" s="21" t="s">
        <v>106</v>
      </c>
      <c r="D26" s="17" t="s">
        <v>37</v>
      </c>
      <c r="E26" s="22" t="s">
        <v>107</v>
      </c>
      <c r="F26" s="23" t="s">
        <v>98</v>
      </c>
      <c r="G26" s="24">
        <v>2150.05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26.4">
      <c r="A27" s="26" t="s">
        <v>40</v>
      </c>
      <c r="E27" s="27" t="s">
        <v>108</v>
      </c>
    </row>
    <row r="28" spans="1:5" ht="39.6">
      <c r="A28" s="28" t="s">
        <v>42</v>
      </c>
      <c r="E28" s="29" t="s">
        <v>109</v>
      </c>
    </row>
    <row r="29" spans="1:5" ht="66">
      <c r="A29" t="s">
        <v>44</v>
      </c>
      <c r="E29" s="27" t="s">
        <v>101</v>
      </c>
    </row>
    <row r="30" spans="1:16" ht="13.2">
      <c r="A30" s="17" t="s">
        <v>35</v>
      </c>
      <c r="B30" s="21" t="s">
        <v>27</v>
      </c>
      <c r="C30" s="21" t="s">
        <v>110</v>
      </c>
      <c r="D30" s="17" t="s">
        <v>37</v>
      </c>
      <c r="E30" s="22" t="s">
        <v>111</v>
      </c>
      <c r="F30" s="23" t="s">
        <v>112</v>
      </c>
      <c r="G30" s="24">
        <v>1760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26.4">
      <c r="A31" s="26" t="s">
        <v>40</v>
      </c>
      <c r="E31" s="27" t="s">
        <v>113</v>
      </c>
    </row>
    <row r="32" spans="1:5" ht="13.2">
      <c r="A32" s="28" t="s">
        <v>42</v>
      </c>
      <c r="E32" s="29" t="s">
        <v>114</v>
      </c>
    </row>
    <row r="33" spans="1:5" ht="26.4">
      <c r="A33" t="s">
        <v>44</v>
      </c>
      <c r="E33" s="27" t="s">
        <v>115</v>
      </c>
    </row>
    <row r="34" spans="1:16" ht="13.2">
      <c r="A34" s="17" t="s">
        <v>35</v>
      </c>
      <c r="B34" s="21" t="s">
        <v>65</v>
      </c>
      <c r="C34" s="21" t="s">
        <v>116</v>
      </c>
      <c r="D34" s="17" t="s">
        <v>37</v>
      </c>
      <c r="E34" s="22" t="s">
        <v>117</v>
      </c>
      <c r="F34" s="23" t="s">
        <v>98</v>
      </c>
      <c r="G34" s="24">
        <v>1914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39.6">
      <c r="A35" s="26" t="s">
        <v>40</v>
      </c>
      <c r="E35" s="27" t="s">
        <v>118</v>
      </c>
    </row>
    <row r="36" spans="1:5" ht="13.2">
      <c r="A36" s="28" t="s">
        <v>42</v>
      </c>
      <c r="E36" s="29" t="s">
        <v>119</v>
      </c>
    </row>
    <row r="37" spans="1:5" ht="39.6">
      <c r="A37" t="s">
        <v>44</v>
      </c>
      <c r="E37" s="27" t="s">
        <v>120</v>
      </c>
    </row>
    <row r="38" spans="1:16" ht="13.2">
      <c r="A38" s="17" t="s">
        <v>35</v>
      </c>
      <c r="B38" s="21" t="s">
        <v>69</v>
      </c>
      <c r="C38" s="21" t="s">
        <v>121</v>
      </c>
      <c r="D38" s="17" t="s">
        <v>37</v>
      </c>
      <c r="E38" s="22" t="s">
        <v>122</v>
      </c>
      <c r="F38" s="23" t="s">
        <v>98</v>
      </c>
      <c r="G38" s="24">
        <v>188.4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39.6">
      <c r="A39" s="26" t="s">
        <v>40</v>
      </c>
      <c r="E39" s="27" t="s">
        <v>123</v>
      </c>
    </row>
    <row r="40" spans="1:5" ht="13.2">
      <c r="A40" s="28" t="s">
        <v>42</v>
      </c>
      <c r="E40" s="29" t="s">
        <v>124</v>
      </c>
    </row>
    <row r="41" spans="1:5" ht="66">
      <c r="A41" t="s">
        <v>44</v>
      </c>
      <c r="E41" s="27" t="s">
        <v>125</v>
      </c>
    </row>
    <row r="42" spans="1:16" ht="13.2">
      <c r="A42" s="17" t="s">
        <v>35</v>
      </c>
      <c r="B42" s="21" t="s">
        <v>30</v>
      </c>
      <c r="C42" s="21" t="s">
        <v>126</v>
      </c>
      <c r="D42" s="17" t="s">
        <v>37</v>
      </c>
      <c r="E42" s="22" t="s">
        <v>127</v>
      </c>
      <c r="F42" s="23" t="s">
        <v>112</v>
      </c>
      <c r="G42" s="24">
        <v>2917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39.6">
      <c r="A43" s="26" t="s">
        <v>40</v>
      </c>
      <c r="E43" s="27" t="s">
        <v>128</v>
      </c>
    </row>
    <row r="44" spans="1:5" ht="13.2">
      <c r="A44" s="28" t="s">
        <v>42</v>
      </c>
      <c r="E44" s="29" t="s">
        <v>129</v>
      </c>
    </row>
    <row r="45" spans="1:5" ht="66">
      <c r="A45" t="s">
        <v>44</v>
      </c>
      <c r="E45" s="27" t="s">
        <v>125</v>
      </c>
    </row>
    <row r="46" spans="1:16" ht="13.2">
      <c r="A46" s="17" t="s">
        <v>35</v>
      </c>
      <c r="B46" s="21" t="s">
        <v>32</v>
      </c>
      <c r="C46" s="21" t="s">
        <v>130</v>
      </c>
      <c r="D46" s="17" t="s">
        <v>37</v>
      </c>
      <c r="E46" s="22" t="s">
        <v>131</v>
      </c>
      <c r="F46" s="23" t="s">
        <v>132</v>
      </c>
      <c r="G46" s="24">
        <v>21178.5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3.2">
      <c r="A47" s="26" t="s">
        <v>40</v>
      </c>
      <c r="E47" s="27" t="s">
        <v>37</v>
      </c>
    </row>
    <row r="48" spans="1:5" ht="13.2">
      <c r="A48" s="28" t="s">
        <v>42</v>
      </c>
      <c r="E48" s="29" t="s">
        <v>133</v>
      </c>
    </row>
    <row r="49" spans="1:5" ht="26.4">
      <c r="A49" t="s">
        <v>44</v>
      </c>
      <c r="E49" s="27" t="s">
        <v>134</v>
      </c>
    </row>
    <row r="50" spans="1:16" ht="13.2">
      <c r="A50" s="17" t="s">
        <v>35</v>
      </c>
      <c r="B50" s="21" t="s">
        <v>80</v>
      </c>
      <c r="C50" s="21" t="s">
        <v>135</v>
      </c>
      <c r="D50" s="17" t="s">
        <v>37</v>
      </c>
      <c r="E50" s="22" t="s">
        <v>136</v>
      </c>
      <c r="F50" s="23" t="s">
        <v>98</v>
      </c>
      <c r="G50" s="24">
        <v>1839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3.2">
      <c r="A51" s="26" t="s">
        <v>40</v>
      </c>
      <c r="E51" s="27" t="s">
        <v>137</v>
      </c>
    </row>
    <row r="52" spans="1:5" ht="13.2">
      <c r="A52" s="28" t="s">
        <v>42</v>
      </c>
      <c r="E52" s="29" t="s">
        <v>138</v>
      </c>
    </row>
    <row r="53" spans="1:5" ht="39.6">
      <c r="A53" t="s">
        <v>44</v>
      </c>
      <c r="E53" s="27" t="s">
        <v>139</v>
      </c>
    </row>
    <row r="54" spans="1:16" ht="13.2">
      <c r="A54" s="17" t="s">
        <v>35</v>
      </c>
      <c r="B54" s="21" t="s">
        <v>140</v>
      </c>
      <c r="C54" s="21" t="s">
        <v>141</v>
      </c>
      <c r="D54" s="17" t="s">
        <v>37</v>
      </c>
      <c r="E54" s="22" t="s">
        <v>142</v>
      </c>
      <c r="F54" s="23" t="s">
        <v>98</v>
      </c>
      <c r="G54" s="24">
        <v>75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3.2">
      <c r="A55" s="26" t="s">
        <v>40</v>
      </c>
      <c r="E55" s="27" t="s">
        <v>137</v>
      </c>
    </row>
    <row r="56" spans="1:5" ht="13.2">
      <c r="A56" s="28" t="s">
        <v>42</v>
      </c>
      <c r="E56" s="29" t="s">
        <v>143</v>
      </c>
    </row>
    <row r="57" spans="1:5" ht="39.6">
      <c r="A57" t="s">
        <v>44</v>
      </c>
      <c r="E57" s="27" t="s">
        <v>144</v>
      </c>
    </row>
    <row r="58" spans="1:16" ht="13.2">
      <c r="A58" s="17" t="s">
        <v>35</v>
      </c>
      <c r="B58" s="21" t="s">
        <v>145</v>
      </c>
      <c r="C58" s="21" t="s">
        <v>146</v>
      </c>
      <c r="D58" s="17" t="s">
        <v>37</v>
      </c>
      <c r="E58" s="22" t="s">
        <v>147</v>
      </c>
      <c r="F58" s="23" t="s">
        <v>132</v>
      </c>
      <c r="G58" s="24">
        <v>12760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13.2">
      <c r="A59" s="26" t="s">
        <v>40</v>
      </c>
      <c r="E59" s="27" t="s">
        <v>148</v>
      </c>
    </row>
    <row r="60" spans="1:5" ht="13.2">
      <c r="A60" s="28" t="s">
        <v>42</v>
      </c>
      <c r="E60" s="29" t="s">
        <v>149</v>
      </c>
    </row>
    <row r="61" spans="1:5" ht="26.4">
      <c r="A61" t="s">
        <v>44</v>
      </c>
      <c r="E61" s="27" t="s">
        <v>150</v>
      </c>
    </row>
    <row r="62" spans="1:16" ht="13.2">
      <c r="A62" s="17" t="s">
        <v>35</v>
      </c>
      <c r="B62" s="21" t="s">
        <v>151</v>
      </c>
      <c r="C62" s="21" t="s">
        <v>152</v>
      </c>
      <c r="D62" s="17" t="s">
        <v>37</v>
      </c>
      <c r="E62" s="22" t="s">
        <v>153</v>
      </c>
      <c r="F62" s="23" t="s">
        <v>132</v>
      </c>
      <c r="G62" s="24">
        <v>12760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13.2">
      <c r="A63" s="26" t="s">
        <v>40</v>
      </c>
      <c r="E63" s="27" t="s">
        <v>37</v>
      </c>
    </row>
    <row r="64" spans="1:5" ht="13.2">
      <c r="A64" s="28" t="s">
        <v>42</v>
      </c>
      <c r="E64" s="29" t="s">
        <v>149</v>
      </c>
    </row>
    <row r="65" spans="1:5" ht="39.6">
      <c r="A65" t="s">
        <v>44</v>
      </c>
      <c r="E65" s="27" t="s">
        <v>154</v>
      </c>
    </row>
    <row r="66" spans="1:16" ht="13.2">
      <c r="A66" s="17" t="s">
        <v>35</v>
      </c>
      <c r="B66" s="21" t="s">
        <v>155</v>
      </c>
      <c r="C66" s="21" t="s">
        <v>156</v>
      </c>
      <c r="D66" s="17" t="s">
        <v>37</v>
      </c>
      <c r="E66" s="22" t="s">
        <v>157</v>
      </c>
      <c r="F66" s="23" t="s">
        <v>132</v>
      </c>
      <c r="G66" s="24">
        <v>12760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13.2">
      <c r="A67" s="26" t="s">
        <v>40</v>
      </c>
      <c r="E67" s="27" t="s">
        <v>37</v>
      </c>
    </row>
    <row r="68" spans="1:5" ht="13.2">
      <c r="A68" s="28" t="s">
        <v>42</v>
      </c>
      <c r="E68" s="29" t="s">
        <v>149</v>
      </c>
    </row>
    <row r="69" spans="1:5" ht="26.4">
      <c r="A69" t="s">
        <v>44</v>
      </c>
      <c r="E69" s="27" t="s">
        <v>158</v>
      </c>
    </row>
    <row r="70" spans="1:16" ht="13.2">
      <c r="A70" s="17" t="s">
        <v>35</v>
      </c>
      <c r="B70" s="21" t="s">
        <v>159</v>
      </c>
      <c r="C70" s="21" t="s">
        <v>160</v>
      </c>
      <c r="D70" s="17" t="s">
        <v>37</v>
      </c>
      <c r="E70" s="22" t="s">
        <v>161</v>
      </c>
      <c r="F70" s="23" t="s">
        <v>98</v>
      </c>
      <c r="G70" s="24">
        <v>1914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13.2">
      <c r="A71" s="26" t="s">
        <v>40</v>
      </c>
      <c r="E71" s="27" t="s">
        <v>37</v>
      </c>
    </row>
    <row r="72" spans="1:5" ht="13.2">
      <c r="A72" s="28" t="s">
        <v>42</v>
      </c>
      <c r="E72" s="29" t="s">
        <v>119</v>
      </c>
    </row>
    <row r="73" spans="1:5" ht="52.8">
      <c r="A73" t="s">
        <v>44</v>
      </c>
      <c r="E73" s="27" t="s">
        <v>162</v>
      </c>
    </row>
    <row r="74" spans="1:18" ht="12.75" customHeight="1">
      <c r="A74" s="10" t="s">
        <v>33</v>
      </c>
      <c r="B74" s="10"/>
      <c r="C74" s="31" t="s">
        <v>13</v>
      </c>
      <c r="D74" s="10"/>
      <c r="E74" s="19" t="s">
        <v>163</v>
      </c>
      <c r="F74" s="10"/>
      <c r="G74" s="10"/>
      <c r="H74" s="10"/>
      <c r="I74" s="32">
        <f>0+Q74</f>
        <v>0</v>
      </c>
      <c r="O74">
        <f>0+R74</f>
        <v>0</v>
      </c>
      <c r="Q74">
        <f>0+I75+I79</f>
        <v>0</v>
      </c>
      <c r="R74">
        <f>0+O75+O79</f>
        <v>0</v>
      </c>
    </row>
    <row r="75" spans="1:16" ht="13.2">
      <c r="A75" s="17" t="s">
        <v>35</v>
      </c>
      <c r="B75" s="21" t="s">
        <v>164</v>
      </c>
      <c r="C75" s="21" t="s">
        <v>165</v>
      </c>
      <c r="D75" s="17" t="s">
        <v>37</v>
      </c>
      <c r="E75" s="22" t="s">
        <v>166</v>
      </c>
      <c r="F75" s="23" t="s">
        <v>132</v>
      </c>
      <c r="G75" s="24">
        <v>1870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13</v>
      </c>
    </row>
    <row r="76" spans="1:5" ht="26.4">
      <c r="A76" s="26" t="s">
        <v>40</v>
      </c>
      <c r="E76" s="27" t="s">
        <v>167</v>
      </c>
    </row>
    <row r="77" spans="1:5" ht="13.2">
      <c r="A77" s="28" t="s">
        <v>42</v>
      </c>
      <c r="E77" s="29" t="s">
        <v>168</v>
      </c>
    </row>
    <row r="78" spans="1:5" ht="39.6">
      <c r="A78" t="s">
        <v>44</v>
      </c>
      <c r="E78" s="27" t="s">
        <v>169</v>
      </c>
    </row>
    <row r="79" spans="1:16" ht="13.2">
      <c r="A79" s="17" t="s">
        <v>35</v>
      </c>
      <c r="B79" s="21" t="s">
        <v>170</v>
      </c>
      <c r="C79" s="21" t="s">
        <v>171</v>
      </c>
      <c r="D79" s="17" t="s">
        <v>37</v>
      </c>
      <c r="E79" s="22" t="s">
        <v>172</v>
      </c>
      <c r="F79" s="23" t="s">
        <v>112</v>
      </c>
      <c r="G79" s="24">
        <v>850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52.8">
      <c r="A80" s="26" t="s">
        <v>40</v>
      </c>
      <c r="E80" s="27" t="s">
        <v>173</v>
      </c>
    </row>
    <row r="81" spans="1:5" ht="13.2">
      <c r="A81" s="28" t="s">
        <v>42</v>
      </c>
      <c r="E81" s="29" t="s">
        <v>174</v>
      </c>
    </row>
    <row r="82" spans="1:5" ht="171.6">
      <c r="A82" t="s">
        <v>44</v>
      </c>
      <c r="E82" s="27" t="s">
        <v>175</v>
      </c>
    </row>
    <row r="83" spans="1:18" ht="12.75" customHeight="1">
      <c r="A83" s="10" t="s">
        <v>33</v>
      </c>
      <c r="B83" s="10"/>
      <c r="C83" s="31" t="s">
        <v>23</v>
      </c>
      <c r="D83" s="10"/>
      <c r="E83" s="19" t="s">
        <v>176</v>
      </c>
      <c r="F83" s="10"/>
      <c r="G83" s="10"/>
      <c r="H83" s="10"/>
      <c r="I83" s="32">
        <f>0+Q83</f>
        <v>0</v>
      </c>
      <c r="O83">
        <f>0+R83</f>
        <v>0</v>
      </c>
      <c r="Q83">
        <f>0+I84+I88+I92</f>
        <v>0</v>
      </c>
      <c r="R83">
        <f>0+O84+O88+O92</f>
        <v>0</v>
      </c>
    </row>
    <row r="84" spans="1:16" ht="13.2">
      <c r="A84" s="17" t="s">
        <v>35</v>
      </c>
      <c r="B84" s="21" t="s">
        <v>177</v>
      </c>
      <c r="C84" s="21" t="s">
        <v>178</v>
      </c>
      <c r="D84" s="17" t="s">
        <v>37</v>
      </c>
      <c r="E84" s="22" t="s">
        <v>179</v>
      </c>
      <c r="F84" s="23" t="s">
        <v>98</v>
      </c>
      <c r="G84" s="24">
        <v>2.5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3.2">
      <c r="A85" s="26" t="s">
        <v>40</v>
      </c>
      <c r="E85" s="27" t="s">
        <v>180</v>
      </c>
    </row>
    <row r="86" spans="1:5" ht="13.2">
      <c r="A86" s="28" t="s">
        <v>42</v>
      </c>
      <c r="E86" s="29" t="s">
        <v>181</v>
      </c>
    </row>
    <row r="87" spans="1:5" ht="382.8">
      <c r="A87" t="s">
        <v>44</v>
      </c>
      <c r="E87" s="27" t="s">
        <v>182</v>
      </c>
    </row>
    <row r="88" spans="1:16" ht="13.2">
      <c r="A88" s="17" t="s">
        <v>35</v>
      </c>
      <c r="B88" s="21" t="s">
        <v>183</v>
      </c>
      <c r="C88" s="21" t="s">
        <v>184</v>
      </c>
      <c r="D88" s="17" t="s">
        <v>37</v>
      </c>
      <c r="E88" s="22" t="s">
        <v>185</v>
      </c>
      <c r="F88" s="23" t="s">
        <v>98</v>
      </c>
      <c r="G88" s="24">
        <v>73.86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13</v>
      </c>
    </row>
    <row r="89" spans="1:5" ht="26.4">
      <c r="A89" s="26" t="s">
        <v>40</v>
      </c>
      <c r="E89" s="27" t="s">
        <v>186</v>
      </c>
    </row>
    <row r="90" spans="1:5" ht="39.6">
      <c r="A90" s="28" t="s">
        <v>42</v>
      </c>
      <c r="E90" s="29" t="s">
        <v>187</v>
      </c>
    </row>
    <row r="91" spans="1:5" ht="39.6">
      <c r="A91" t="s">
        <v>44</v>
      </c>
      <c r="E91" s="27" t="s">
        <v>188</v>
      </c>
    </row>
    <row r="92" spans="1:16" ht="13.2">
      <c r="A92" s="17" t="s">
        <v>35</v>
      </c>
      <c r="B92" s="21" t="s">
        <v>189</v>
      </c>
      <c r="C92" s="21" t="s">
        <v>190</v>
      </c>
      <c r="D92" s="17" t="s">
        <v>37</v>
      </c>
      <c r="E92" s="22" t="s">
        <v>191</v>
      </c>
      <c r="F92" s="23" t="s">
        <v>132</v>
      </c>
      <c r="G92" s="24">
        <v>315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13</v>
      </c>
    </row>
    <row r="93" spans="1:5" ht="13.2">
      <c r="A93" s="26" t="s">
        <v>40</v>
      </c>
      <c r="E93" s="27" t="s">
        <v>37</v>
      </c>
    </row>
    <row r="94" spans="1:5" ht="13.2">
      <c r="A94" s="28" t="s">
        <v>42</v>
      </c>
      <c r="E94" s="29" t="s">
        <v>192</v>
      </c>
    </row>
    <row r="95" spans="1:5" ht="132">
      <c r="A95" t="s">
        <v>44</v>
      </c>
      <c r="E95" s="27" t="s">
        <v>193</v>
      </c>
    </row>
    <row r="96" spans="1:18" ht="12.75" customHeight="1">
      <c r="A96" s="10" t="s">
        <v>33</v>
      </c>
      <c r="B96" s="10"/>
      <c r="C96" s="31" t="s">
        <v>25</v>
      </c>
      <c r="D96" s="10"/>
      <c r="E96" s="19" t="s">
        <v>194</v>
      </c>
      <c r="F96" s="10"/>
      <c r="G96" s="10"/>
      <c r="H96" s="10"/>
      <c r="I96" s="32">
        <f>0+Q96</f>
        <v>0</v>
      </c>
      <c r="O96">
        <f>0+R96</f>
        <v>0</v>
      </c>
      <c r="Q96">
        <f>0+I97+I101+I105+I109+I113+I117+I121+I125+I129+I133+I137+I141+I145</f>
        <v>0</v>
      </c>
      <c r="R96">
        <f>0+O97+O101+O105+O109+O113+O117+O121+O125+O129+O133+O137+O141+O145</f>
        <v>0</v>
      </c>
    </row>
    <row r="97" spans="1:16" ht="13.2">
      <c r="A97" s="17" t="s">
        <v>35</v>
      </c>
      <c r="B97" s="21" t="s">
        <v>195</v>
      </c>
      <c r="C97" s="21" t="s">
        <v>196</v>
      </c>
      <c r="D97" s="17" t="s">
        <v>54</v>
      </c>
      <c r="E97" s="22" t="s">
        <v>197</v>
      </c>
      <c r="F97" s="23" t="s">
        <v>132</v>
      </c>
      <c r="G97" s="24">
        <v>20362.5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13</v>
      </c>
    </row>
    <row r="98" spans="1:5" ht="13.2">
      <c r="A98" s="26" t="s">
        <v>40</v>
      </c>
      <c r="E98" s="27" t="s">
        <v>198</v>
      </c>
    </row>
    <row r="99" spans="1:5" ht="13.2">
      <c r="A99" s="28" t="s">
        <v>42</v>
      </c>
      <c r="E99" s="29" t="s">
        <v>199</v>
      </c>
    </row>
    <row r="100" spans="1:5" ht="52.8">
      <c r="A100" t="s">
        <v>44</v>
      </c>
      <c r="E100" s="27" t="s">
        <v>200</v>
      </c>
    </row>
    <row r="101" spans="1:16" ht="13.2">
      <c r="A101" s="17" t="s">
        <v>35</v>
      </c>
      <c r="B101" s="21" t="s">
        <v>201</v>
      </c>
      <c r="C101" s="21" t="s">
        <v>196</v>
      </c>
      <c r="D101" s="17" t="s">
        <v>59</v>
      </c>
      <c r="E101" s="22" t="s">
        <v>197</v>
      </c>
      <c r="F101" s="23" t="s">
        <v>132</v>
      </c>
      <c r="G101" s="24">
        <v>18735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13</v>
      </c>
    </row>
    <row r="102" spans="1:5" ht="13.2">
      <c r="A102" s="26" t="s">
        <v>40</v>
      </c>
      <c r="E102" s="27" t="s">
        <v>202</v>
      </c>
    </row>
    <row r="103" spans="1:5" ht="39.6">
      <c r="A103" s="28" t="s">
        <v>42</v>
      </c>
      <c r="E103" s="29" t="s">
        <v>203</v>
      </c>
    </row>
    <row r="104" spans="1:5" ht="52.8">
      <c r="A104" t="s">
        <v>44</v>
      </c>
      <c r="E104" s="27" t="s">
        <v>200</v>
      </c>
    </row>
    <row r="105" spans="1:16" ht="13.2">
      <c r="A105" s="17" t="s">
        <v>35</v>
      </c>
      <c r="B105" s="21" t="s">
        <v>204</v>
      </c>
      <c r="C105" s="21" t="s">
        <v>205</v>
      </c>
      <c r="D105" s="17" t="s">
        <v>37</v>
      </c>
      <c r="E105" s="22" t="s">
        <v>206</v>
      </c>
      <c r="F105" s="23" t="s">
        <v>132</v>
      </c>
      <c r="G105" s="24">
        <v>816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13</v>
      </c>
    </row>
    <row r="106" spans="1:5" ht="13.2">
      <c r="A106" s="26" t="s">
        <v>40</v>
      </c>
      <c r="E106" s="27" t="s">
        <v>207</v>
      </c>
    </row>
    <row r="107" spans="1:5" ht="13.2">
      <c r="A107" s="28" t="s">
        <v>42</v>
      </c>
      <c r="E107" s="29" t="s">
        <v>208</v>
      </c>
    </row>
    <row r="108" spans="1:5" ht="105.6">
      <c r="A108" t="s">
        <v>44</v>
      </c>
      <c r="E108" s="27" t="s">
        <v>209</v>
      </c>
    </row>
    <row r="109" spans="1:16" ht="13.2">
      <c r="A109" s="17" t="s">
        <v>35</v>
      </c>
      <c r="B109" s="21" t="s">
        <v>210</v>
      </c>
      <c r="C109" s="21" t="s">
        <v>211</v>
      </c>
      <c r="D109" s="17" t="s">
        <v>37</v>
      </c>
      <c r="E109" s="22" t="s">
        <v>212</v>
      </c>
      <c r="F109" s="23" t="s">
        <v>132</v>
      </c>
      <c r="G109" s="24">
        <v>1320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13</v>
      </c>
    </row>
    <row r="110" spans="1:5" ht="26.4">
      <c r="A110" s="26" t="s">
        <v>40</v>
      </c>
      <c r="E110" s="27" t="s">
        <v>213</v>
      </c>
    </row>
    <row r="111" spans="1:5" ht="13.2">
      <c r="A111" s="28" t="s">
        <v>42</v>
      </c>
      <c r="E111" s="29" t="s">
        <v>214</v>
      </c>
    </row>
    <row r="112" spans="1:5" ht="79.2">
      <c r="A112" t="s">
        <v>44</v>
      </c>
      <c r="E112" s="27" t="s">
        <v>215</v>
      </c>
    </row>
    <row r="113" spans="1:16" ht="13.2">
      <c r="A113" s="17" t="s">
        <v>35</v>
      </c>
      <c r="B113" s="21" t="s">
        <v>216</v>
      </c>
      <c r="C113" s="21" t="s">
        <v>217</v>
      </c>
      <c r="D113" s="17" t="s">
        <v>37</v>
      </c>
      <c r="E113" s="22" t="s">
        <v>218</v>
      </c>
      <c r="F113" s="23" t="s">
        <v>132</v>
      </c>
      <c r="G113" s="24">
        <v>3307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13</v>
      </c>
    </row>
    <row r="114" spans="1:5" ht="26.4">
      <c r="A114" s="26" t="s">
        <v>40</v>
      </c>
      <c r="E114" s="27" t="s">
        <v>219</v>
      </c>
    </row>
    <row r="115" spans="1:5" ht="13.2">
      <c r="A115" s="28" t="s">
        <v>42</v>
      </c>
      <c r="E115" s="29" t="s">
        <v>220</v>
      </c>
    </row>
    <row r="116" spans="1:5" ht="105.6">
      <c r="A116" t="s">
        <v>44</v>
      </c>
      <c r="E116" s="27" t="s">
        <v>209</v>
      </c>
    </row>
    <row r="117" spans="1:16" ht="13.2">
      <c r="A117" s="17" t="s">
        <v>35</v>
      </c>
      <c r="B117" s="21" t="s">
        <v>221</v>
      </c>
      <c r="C117" s="21" t="s">
        <v>222</v>
      </c>
      <c r="D117" s="17" t="s">
        <v>37</v>
      </c>
      <c r="E117" s="22" t="s">
        <v>223</v>
      </c>
      <c r="F117" s="23" t="s">
        <v>132</v>
      </c>
      <c r="G117" s="24">
        <v>17104.5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13</v>
      </c>
    </row>
    <row r="118" spans="1:5" ht="13.2">
      <c r="A118" s="26" t="s">
        <v>40</v>
      </c>
      <c r="E118" s="27" t="s">
        <v>224</v>
      </c>
    </row>
    <row r="119" spans="1:5" ht="13.2">
      <c r="A119" s="28" t="s">
        <v>42</v>
      </c>
      <c r="E119" s="29" t="s">
        <v>225</v>
      </c>
    </row>
    <row r="120" spans="1:5" ht="52.8">
      <c r="A120" t="s">
        <v>44</v>
      </c>
      <c r="E120" s="27" t="s">
        <v>226</v>
      </c>
    </row>
    <row r="121" spans="1:16" ht="13.2">
      <c r="A121" s="17" t="s">
        <v>35</v>
      </c>
      <c r="B121" s="21" t="s">
        <v>227</v>
      </c>
      <c r="C121" s="21" t="s">
        <v>228</v>
      </c>
      <c r="D121" s="17" t="s">
        <v>37</v>
      </c>
      <c r="E121" s="22" t="s">
        <v>229</v>
      </c>
      <c r="F121" s="23" t="s">
        <v>132</v>
      </c>
      <c r="G121" s="24">
        <v>40914.4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13</v>
      </c>
    </row>
    <row r="122" spans="1:5" ht="13.2">
      <c r="A122" s="26" t="s">
        <v>40</v>
      </c>
      <c r="E122" s="27" t="s">
        <v>230</v>
      </c>
    </row>
    <row r="123" spans="1:5" ht="39.6">
      <c r="A123" s="28" t="s">
        <v>42</v>
      </c>
      <c r="E123" s="29" t="s">
        <v>231</v>
      </c>
    </row>
    <row r="124" spans="1:5" ht="52.8">
      <c r="A124" t="s">
        <v>44</v>
      </c>
      <c r="E124" s="27" t="s">
        <v>226</v>
      </c>
    </row>
    <row r="125" spans="1:16" ht="13.2">
      <c r="A125" s="17" t="s">
        <v>35</v>
      </c>
      <c r="B125" s="21" t="s">
        <v>232</v>
      </c>
      <c r="C125" s="21" t="s">
        <v>233</v>
      </c>
      <c r="D125" s="17" t="s">
        <v>37</v>
      </c>
      <c r="E125" s="22" t="s">
        <v>234</v>
      </c>
      <c r="F125" s="23" t="s">
        <v>132</v>
      </c>
      <c r="G125" s="24">
        <v>16290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13</v>
      </c>
    </row>
    <row r="126" spans="1:5" ht="13.2">
      <c r="A126" s="26" t="s">
        <v>40</v>
      </c>
      <c r="E126" s="27" t="s">
        <v>235</v>
      </c>
    </row>
    <row r="127" spans="1:5" ht="13.2">
      <c r="A127" s="28" t="s">
        <v>42</v>
      </c>
      <c r="E127" s="29" t="s">
        <v>236</v>
      </c>
    </row>
    <row r="128" spans="1:5" ht="145.2">
      <c r="A128" t="s">
        <v>44</v>
      </c>
      <c r="E128" s="27" t="s">
        <v>237</v>
      </c>
    </row>
    <row r="129" spans="1:16" ht="13.2">
      <c r="A129" s="17" t="s">
        <v>35</v>
      </c>
      <c r="B129" s="21" t="s">
        <v>238</v>
      </c>
      <c r="C129" s="21" t="s">
        <v>239</v>
      </c>
      <c r="D129" s="17" t="s">
        <v>37</v>
      </c>
      <c r="E129" s="22" t="s">
        <v>240</v>
      </c>
      <c r="F129" s="23" t="s">
        <v>132</v>
      </c>
      <c r="G129" s="24">
        <v>3905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13</v>
      </c>
    </row>
    <row r="130" spans="1:5" ht="13.2">
      <c r="A130" s="26" t="s">
        <v>40</v>
      </c>
      <c r="E130" s="27" t="s">
        <v>241</v>
      </c>
    </row>
    <row r="131" spans="1:5" ht="13.2">
      <c r="A131" s="28" t="s">
        <v>42</v>
      </c>
      <c r="E131" s="29" t="s">
        <v>242</v>
      </c>
    </row>
    <row r="132" spans="1:5" ht="145.2">
      <c r="A132" t="s">
        <v>44</v>
      </c>
      <c r="E132" s="27" t="s">
        <v>237</v>
      </c>
    </row>
    <row r="133" spans="1:16" ht="13.2">
      <c r="A133" s="17" t="s">
        <v>35</v>
      </c>
      <c r="B133" s="21" t="s">
        <v>243</v>
      </c>
      <c r="C133" s="21" t="s">
        <v>244</v>
      </c>
      <c r="D133" s="17" t="s">
        <v>37</v>
      </c>
      <c r="E133" s="22" t="s">
        <v>245</v>
      </c>
      <c r="F133" s="23" t="s">
        <v>132</v>
      </c>
      <c r="G133" s="24">
        <v>4022.15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13</v>
      </c>
    </row>
    <row r="134" spans="1:5" ht="13.2">
      <c r="A134" s="26" t="s">
        <v>40</v>
      </c>
      <c r="E134" s="27" t="s">
        <v>246</v>
      </c>
    </row>
    <row r="135" spans="1:5" ht="13.2">
      <c r="A135" s="28" t="s">
        <v>42</v>
      </c>
      <c r="E135" s="29" t="s">
        <v>247</v>
      </c>
    </row>
    <row r="136" spans="1:5" ht="145.2">
      <c r="A136" t="s">
        <v>44</v>
      </c>
      <c r="E136" s="27" t="s">
        <v>237</v>
      </c>
    </row>
    <row r="137" spans="1:16" ht="13.2">
      <c r="A137" s="17" t="s">
        <v>35</v>
      </c>
      <c r="B137" s="21" t="s">
        <v>248</v>
      </c>
      <c r="C137" s="21" t="s">
        <v>249</v>
      </c>
      <c r="D137" s="17" t="s">
        <v>37</v>
      </c>
      <c r="E137" s="22" t="s">
        <v>250</v>
      </c>
      <c r="F137" s="23" t="s">
        <v>132</v>
      </c>
      <c r="G137" s="24">
        <v>16697.25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13</v>
      </c>
    </row>
    <row r="138" spans="1:5" ht="13.2">
      <c r="A138" s="26" t="s">
        <v>40</v>
      </c>
      <c r="E138" s="27" t="s">
        <v>251</v>
      </c>
    </row>
    <row r="139" spans="1:5" ht="13.2">
      <c r="A139" s="28" t="s">
        <v>42</v>
      </c>
      <c r="E139" s="29" t="s">
        <v>252</v>
      </c>
    </row>
    <row r="140" spans="1:5" ht="145.2">
      <c r="A140" t="s">
        <v>44</v>
      </c>
      <c r="E140" s="27" t="s">
        <v>237</v>
      </c>
    </row>
    <row r="141" spans="1:16" ht="13.2">
      <c r="A141" s="17" t="s">
        <v>35</v>
      </c>
      <c r="B141" s="21" t="s">
        <v>253</v>
      </c>
      <c r="C141" s="21" t="s">
        <v>254</v>
      </c>
      <c r="D141" s="17" t="s">
        <v>37</v>
      </c>
      <c r="E141" s="22" t="s">
        <v>255</v>
      </c>
      <c r="F141" s="23" t="s">
        <v>132</v>
      </c>
      <c r="G141" s="24">
        <v>17104.5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13</v>
      </c>
    </row>
    <row r="142" spans="1:5" ht="13.2">
      <c r="A142" s="26" t="s">
        <v>40</v>
      </c>
      <c r="E142" s="27" t="s">
        <v>256</v>
      </c>
    </row>
    <row r="143" spans="1:5" ht="13.2">
      <c r="A143" s="28" t="s">
        <v>42</v>
      </c>
      <c r="E143" s="29" t="s">
        <v>257</v>
      </c>
    </row>
    <row r="144" spans="1:5" ht="145.2">
      <c r="A144" t="s">
        <v>44</v>
      </c>
      <c r="E144" s="27" t="s">
        <v>237</v>
      </c>
    </row>
    <row r="145" spans="1:16" ht="13.2">
      <c r="A145" s="17" t="s">
        <v>35</v>
      </c>
      <c r="B145" s="21" t="s">
        <v>258</v>
      </c>
      <c r="C145" s="21" t="s">
        <v>259</v>
      </c>
      <c r="D145" s="17" t="s">
        <v>37</v>
      </c>
      <c r="E145" s="22" t="s">
        <v>260</v>
      </c>
      <c r="F145" s="23" t="s">
        <v>132</v>
      </c>
      <c r="G145" s="24">
        <v>42</v>
      </c>
      <c r="H145" s="25">
        <v>0</v>
      </c>
      <c r="I145" s="25">
        <f>ROUND(ROUND(H145,2)*ROUND(G145,3),2)</f>
        <v>0</v>
      </c>
      <c r="O145">
        <f>(I145*21)/100</f>
        <v>0</v>
      </c>
      <c r="P145" t="s">
        <v>13</v>
      </c>
    </row>
    <row r="146" spans="1:5" ht="26.4">
      <c r="A146" s="26" t="s">
        <v>40</v>
      </c>
      <c r="E146" s="27" t="s">
        <v>261</v>
      </c>
    </row>
    <row r="147" spans="1:5" ht="13.2">
      <c r="A147" s="28" t="s">
        <v>42</v>
      </c>
      <c r="E147" s="29" t="s">
        <v>262</v>
      </c>
    </row>
    <row r="148" spans="1:5" ht="158.4">
      <c r="A148" t="s">
        <v>44</v>
      </c>
      <c r="E148" s="27" t="s">
        <v>263</v>
      </c>
    </row>
    <row r="149" spans="1:18" ht="12.75" customHeight="1">
      <c r="A149" s="10" t="s">
        <v>33</v>
      </c>
      <c r="B149" s="10"/>
      <c r="C149" s="31" t="s">
        <v>69</v>
      </c>
      <c r="D149" s="10"/>
      <c r="E149" s="19" t="s">
        <v>264</v>
      </c>
      <c r="F149" s="10"/>
      <c r="G149" s="10"/>
      <c r="H149" s="10"/>
      <c r="I149" s="32">
        <f>0+Q149</f>
        <v>0</v>
      </c>
      <c r="O149">
        <f>0+R149</f>
        <v>0</v>
      </c>
      <c r="Q149">
        <f>0+I150+I154+I158</f>
        <v>0</v>
      </c>
      <c r="R149">
        <f>0+O150+O154+O158</f>
        <v>0</v>
      </c>
    </row>
    <row r="150" spans="1:16" ht="13.2">
      <c r="A150" s="17" t="s">
        <v>35</v>
      </c>
      <c r="B150" s="21" t="s">
        <v>265</v>
      </c>
      <c r="C150" s="21" t="s">
        <v>266</v>
      </c>
      <c r="D150" s="17" t="s">
        <v>37</v>
      </c>
      <c r="E150" s="22" t="s">
        <v>267</v>
      </c>
      <c r="F150" s="23" t="s">
        <v>268</v>
      </c>
      <c r="G150" s="24">
        <v>4</v>
      </c>
      <c r="H150" s="25">
        <v>0</v>
      </c>
      <c r="I150" s="25">
        <f>ROUND(ROUND(H150,2)*ROUND(G150,3),2)</f>
        <v>0</v>
      </c>
      <c r="O150">
        <f>(I150*21)/100</f>
        <v>0</v>
      </c>
      <c r="P150" t="s">
        <v>13</v>
      </c>
    </row>
    <row r="151" spans="1:5" ht="13.2">
      <c r="A151" s="26" t="s">
        <v>40</v>
      </c>
      <c r="E151" s="27" t="s">
        <v>269</v>
      </c>
    </row>
    <row r="152" spans="1:5" ht="13.2">
      <c r="A152" s="28" t="s">
        <v>42</v>
      </c>
      <c r="E152" s="29" t="s">
        <v>270</v>
      </c>
    </row>
    <row r="153" spans="1:5" ht="79.2">
      <c r="A153" t="s">
        <v>44</v>
      </c>
      <c r="E153" s="27" t="s">
        <v>271</v>
      </c>
    </row>
    <row r="154" spans="1:16" ht="13.2">
      <c r="A154" s="17" t="s">
        <v>35</v>
      </c>
      <c r="B154" s="21" t="s">
        <v>272</v>
      </c>
      <c r="C154" s="21" t="s">
        <v>273</v>
      </c>
      <c r="D154" s="17" t="s">
        <v>37</v>
      </c>
      <c r="E154" s="22" t="s">
        <v>274</v>
      </c>
      <c r="F154" s="23" t="s">
        <v>268</v>
      </c>
      <c r="G154" s="24">
        <v>1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13</v>
      </c>
    </row>
    <row r="155" spans="1:5" ht="13.2">
      <c r="A155" s="26" t="s">
        <v>40</v>
      </c>
      <c r="E155" s="27" t="s">
        <v>275</v>
      </c>
    </row>
    <row r="156" spans="1:5" ht="13.2">
      <c r="A156" s="28" t="s">
        <v>42</v>
      </c>
      <c r="E156" s="29" t="s">
        <v>43</v>
      </c>
    </row>
    <row r="157" spans="1:5" ht="26.4">
      <c r="A157" t="s">
        <v>44</v>
      </c>
      <c r="E157" s="27" t="s">
        <v>276</v>
      </c>
    </row>
    <row r="158" spans="1:16" ht="13.2">
      <c r="A158" s="17" t="s">
        <v>35</v>
      </c>
      <c r="B158" s="21" t="s">
        <v>277</v>
      </c>
      <c r="C158" s="21" t="s">
        <v>278</v>
      </c>
      <c r="D158" s="17" t="s">
        <v>37</v>
      </c>
      <c r="E158" s="22" t="s">
        <v>279</v>
      </c>
      <c r="F158" s="23" t="s">
        <v>268</v>
      </c>
      <c r="G158" s="24">
        <v>1</v>
      </c>
      <c r="H158" s="25">
        <v>0</v>
      </c>
      <c r="I158" s="25">
        <f>ROUND(ROUND(H158,2)*ROUND(G158,3),2)</f>
        <v>0</v>
      </c>
      <c r="O158">
        <f>(I158*21)/100</f>
        <v>0</v>
      </c>
      <c r="P158" t="s">
        <v>13</v>
      </c>
    </row>
    <row r="159" spans="1:5" ht="26.4">
      <c r="A159" s="26" t="s">
        <v>40</v>
      </c>
      <c r="E159" s="27" t="s">
        <v>280</v>
      </c>
    </row>
    <row r="160" spans="1:5" ht="13.2">
      <c r="A160" s="28" t="s">
        <v>42</v>
      </c>
      <c r="E160" s="29" t="s">
        <v>43</v>
      </c>
    </row>
    <row r="161" spans="1:5" ht="26.4">
      <c r="A161" t="s">
        <v>44</v>
      </c>
      <c r="E161" s="27" t="s">
        <v>281</v>
      </c>
    </row>
    <row r="162" spans="1:18" ht="12.75" customHeight="1">
      <c r="A162" s="10" t="s">
        <v>33</v>
      </c>
      <c r="B162" s="10"/>
      <c r="C162" s="31" t="s">
        <v>30</v>
      </c>
      <c r="D162" s="10"/>
      <c r="E162" s="19" t="s">
        <v>282</v>
      </c>
      <c r="F162" s="10"/>
      <c r="G162" s="10"/>
      <c r="H162" s="10"/>
      <c r="I162" s="32">
        <f>0+Q162</f>
        <v>0</v>
      </c>
      <c r="O162">
        <f>0+R162</f>
        <v>0</v>
      </c>
      <c r="Q162">
        <f>0+I163+I167+I171+I175+I179+I183+I187+I191</f>
        <v>0</v>
      </c>
      <c r="R162">
        <f>0+O163+O167+O171+O175+O179+O183+O187+O191</f>
        <v>0</v>
      </c>
    </row>
    <row r="163" spans="1:16" ht="13.2">
      <c r="A163" s="17" t="s">
        <v>35</v>
      </c>
      <c r="B163" s="21" t="s">
        <v>283</v>
      </c>
      <c r="C163" s="21" t="s">
        <v>284</v>
      </c>
      <c r="D163" s="17" t="s">
        <v>37</v>
      </c>
      <c r="E163" s="22" t="s">
        <v>285</v>
      </c>
      <c r="F163" s="23" t="s">
        <v>112</v>
      </c>
      <c r="G163" s="24">
        <v>24</v>
      </c>
      <c r="H163" s="25">
        <v>0</v>
      </c>
      <c r="I163" s="25">
        <f>ROUND(ROUND(H163,2)*ROUND(G163,3),2)</f>
        <v>0</v>
      </c>
      <c r="O163">
        <f>(I163*21)/100</f>
        <v>0</v>
      </c>
      <c r="P163" t="s">
        <v>13</v>
      </c>
    </row>
    <row r="164" spans="1:5" ht="26.4">
      <c r="A164" s="26" t="s">
        <v>40</v>
      </c>
      <c r="E164" s="27" t="s">
        <v>286</v>
      </c>
    </row>
    <row r="165" spans="1:5" ht="13.2">
      <c r="A165" s="28" t="s">
        <v>42</v>
      </c>
      <c r="E165" s="29" t="s">
        <v>287</v>
      </c>
    </row>
    <row r="166" spans="1:5" ht="52.8">
      <c r="A166" t="s">
        <v>44</v>
      </c>
      <c r="E166" s="27" t="s">
        <v>288</v>
      </c>
    </row>
    <row r="167" spans="1:16" ht="13.2">
      <c r="A167" s="17" t="s">
        <v>35</v>
      </c>
      <c r="B167" s="21" t="s">
        <v>289</v>
      </c>
      <c r="C167" s="21" t="s">
        <v>290</v>
      </c>
      <c r="D167" s="17" t="s">
        <v>37</v>
      </c>
      <c r="E167" s="22" t="s">
        <v>291</v>
      </c>
      <c r="F167" s="23" t="s">
        <v>112</v>
      </c>
      <c r="G167" s="24">
        <v>660</v>
      </c>
      <c r="H167" s="25">
        <v>0</v>
      </c>
      <c r="I167" s="25">
        <f>ROUND(ROUND(H167,2)*ROUND(G167,3),2)</f>
        <v>0</v>
      </c>
      <c r="O167">
        <f>(I167*21)/100</f>
        <v>0</v>
      </c>
      <c r="P167" t="s">
        <v>13</v>
      </c>
    </row>
    <row r="168" spans="1:5" ht="26.4">
      <c r="A168" s="26" t="s">
        <v>40</v>
      </c>
      <c r="E168" s="27" t="s">
        <v>292</v>
      </c>
    </row>
    <row r="169" spans="1:5" ht="13.2">
      <c r="A169" s="28" t="s">
        <v>42</v>
      </c>
      <c r="E169" s="29" t="s">
        <v>293</v>
      </c>
    </row>
    <row r="170" spans="1:5" ht="52.8">
      <c r="A170" t="s">
        <v>44</v>
      </c>
      <c r="E170" s="27" t="s">
        <v>288</v>
      </c>
    </row>
    <row r="171" spans="1:16" ht="13.2">
      <c r="A171" s="17" t="s">
        <v>35</v>
      </c>
      <c r="B171" s="21" t="s">
        <v>294</v>
      </c>
      <c r="C171" s="21" t="s">
        <v>295</v>
      </c>
      <c r="D171" s="17" t="s">
        <v>37</v>
      </c>
      <c r="E171" s="22" t="s">
        <v>296</v>
      </c>
      <c r="F171" s="23" t="s">
        <v>112</v>
      </c>
      <c r="G171" s="24">
        <v>17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13</v>
      </c>
    </row>
    <row r="172" spans="1:5" ht="26.4">
      <c r="A172" s="26" t="s">
        <v>40</v>
      </c>
      <c r="E172" s="27" t="s">
        <v>297</v>
      </c>
    </row>
    <row r="173" spans="1:5" ht="13.2">
      <c r="A173" s="28" t="s">
        <v>42</v>
      </c>
      <c r="E173" s="29" t="s">
        <v>298</v>
      </c>
    </row>
    <row r="174" spans="1:5" ht="52.8">
      <c r="A174" t="s">
        <v>44</v>
      </c>
      <c r="E174" s="27" t="s">
        <v>288</v>
      </c>
    </row>
    <row r="175" spans="1:16" ht="13.2">
      <c r="A175" s="17" t="s">
        <v>35</v>
      </c>
      <c r="B175" s="21" t="s">
        <v>299</v>
      </c>
      <c r="C175" s="21" t="s">
        <v>300</v>
      </c>
      <c r="D175" s="17" t="s">
        <v>37</v>
      </c>
      <c r="E175" s="22" t="s">
        <v>301</v>
      </c>
      <c r="F175" s="23" t="s">
        <v>112</v>
      </c>
      <c r="G175" s="24">
        <v>240</v>
      </c>
      <c r="H175" s="25">
        <v>0</v>
      </c>
      <c r="I175" s="25">
        <f>ROUND(ROUND(H175,2)*ROUND(G175,3),2)</f>
        <v>0</v>
      </c>
      <c r="O175">
        <f>(I175*21)/100</f>
        <v>0</v>
      </c>
      <c r="P175" t="s">
        <v>13</v>
      </c>
    </row>
    <row r="176" spans="1:5" ht="13.2">
      <c r="A176" s="26" t="s">
        <v>40</v>
      </c>
      <c r="E176" s="27" t="s">
        <v>302</v>
      </c>
    </row>
    <row r="177" spans="1:5" ht="13.2">
      <c r="A177" s="28" t="s">
        <v>42</v>
      </c>
      <c r="E177" s="29" t="s">
        <v>303</v>
      </c>
    </row>
    <row r="178" spans="1:5" ht="26.4">
      <c r="A178" t="s">
        <v>44</v>
      </c>
      <c r="E178" s="27" t="s">
        <v>304</v>
      </c>
    </row>
    <row r="179" spans="1:16" ht="13.2">
      <c r="A179" s="17" t="s">
        <v>35</v>
      </c>
      <c r="B179" s="21" t="s">
        <v>305</v>
      </c>
      <c r="C179" s="21" t="s">
        <v>306</v>
      </c>
      <c r="D179" s="17" t="s">
        <v>37</v>
      </c>
      <c r="E179" s="22" t="s">
        <v>307</v>
      </c>
      <c r="F179" s="23" t="s">
        <v>112</v>
      </c>
      <c r="G179" s="24">
        <v>1760</v>
      </c>
      <c r="H179" s="25">
        <v>0</v>
      </c>
      <c r="I179" s="25">
        <f>ROUND(ROUND(H179,2)*ROUND(G179,3),2)</f>
        <v>0</v>
      </c>
      <c r="O179">
        <f>(I179*21)/100</f>
        <v>0</v>
      </c>
      <c r="P179" t="s">
        <v>13</v>
      </c>
    </row>
    <row r="180" spans="1:5" ht="26.4">
      <c r="A180" s="26" t="s">
        <v>40</v>
      </c>
      <c r="E180" s="27" t="s">
        <v>308</v>
      </c>
    </row>
    <row r="181" spans="1:5" ht="13.2">
      <c r="A181" s="28" t="s">
        <v>42</v>
      </c>
      <c r="E181" s="29" t="s">
        <v>114</v>
      </c>
    </row>
    <row r="182" spans="1:5" ht="39.6">
      <c r="A182" t="s">
        <v>44</v>
      </c>
      <c r="E182" s="27" t="s">
        <v>309</v>
      </c>
    </row>
    <row r="183" spans="1:16" ht="26.4">
      <c r="A183" s="17" t="s">
        <v>35</v>
      </c>
      <c r="B183" s="21" t="s">
        <v>310</v>
      </c>
      <c r="C183" s="21" t="s">
        <v>311</v>
      </c>
      <c r="D183" s="17" t="s">
        <v>37</v>
      </c>
      <c r="E183" s="22" t="s">
        <v>312</v>
      </c>
      <c r="F183" s="23" t="s">
        <v>112</v>
      </c>
      <c r="G183" s="24">
        <v>7.5</v>
      </c>
      <c r="H183" s="25">
        <v>0</v>
      </c>
      <c r="I183" s="25">
        <f>ROUND(ROUND(H183,2)*ROUND(G183,3),2)</f>
        <v>0</v>
      </c>
      <c r="O183">
        <f>(I183*21)/100</f>
        <v>0</v>
      </c>
      <c r="P183" t="s">
        <v>13</v>
      </c>
    </row>
    <row r="184" spans="1:5" ht="39.6">
      <c r="A184" s="26" t="s">
        <v>40</v>
      </c>
      <c r="E184" s="27" t="s">
        <v>313</v>
      </c>
    </row>
    <row r="185" spans="1:5" ht="13.2">
      <c r="A185" s="28" t="s">
        <v>42</v>
      </c>
      <c r="E185" s="29" t="s">
        <v>314</v>
      </c>
    </row>
    <row r="186" spans="1:5" ht="79.2">
      <c r="A186" t="s">
        <v>44</v>
      </c>
      <c r="E186" s="27" t="s">
        <v>315</v>
      </c>
    </row>
    <row r="187" spans="1:16" ht="13.2">
      <c r="A187" s="17" t="s">
        <v>35</v>
      </c>
      <c r="B187" s="21" t="s">
        <v>316</v>
      </c>
      <c r="C187" s="21" t="s">
        <v>317</v>
      </c>
      <c r="D187" s="17" t="s">
        <v>37</v>
      </c>
      <c r="E187" s="22" t="s">
        <v>318</v>
      </c>
      <c r="F187" s="23" t="s">
        <v>112</v>
      </c>
      <c r="G187" s="24">
        <v>1021</v>
      </c>
      <c r="H187" s="25">
        <v>0</v>
      </c>
      <c r="I187" s="25">
        <f>ROUND(ROUND(H187,2)*ROUND(G187,3),2)</f>
        <v>0</v>
      </c>
      <c r="O187">
        <f>(I187*21)/100</f>
        <v>0</v>
      </c>
      <c r="P187" t="s">
        <v>13</v>
      </c>
    </row>
    <row r="188" spans="1:5" ht="13.2">
      <c r="A188" s="26" t="s">
        <v>40</v>
      </c>
      <c r="E188" s="27" t="s">
        <v>319</v>
      </c>
    </row>
    <row r="189" spans="1:5" ht="13.2">
      <c r="A189" s="28" t="s">
        <v>42</v>
      </c>
      <c r="E189" s="29" t="s">
        <v>320</v>
      </c>
    </row>
    <row r="190" spans="1:5" ht="92.4">
      <c r="A190" t="s">
        <v>44</v>
      </c>
      <c r="E190" s="27" t="s">
        <v>321</v>
      </c>
    </row>
    <row r="191" spans="1:16" ht="13.2">
      <c r="A191" s="17" t="s">
        <v>35</v>
      </c>
      <c r="B191" s="21" t="s">
        <v>322</v>
      </c>
      <c r="C191" s="21" t="s">
        <v>323</v>
      </c>
      <c r="D191" s="17" t="s">
        <v>37</v>
      </c>
      <c r="E191" s="22" t="s">
        <v>324</v>
      </c>
      <c r="F191" s="23" t="s">
        <v>132</v>
      </c>
      <c r="G191" s="24">
        <v>41</v>
      </c>
      <c r="H191" s="25">
        <v>0</v>
      </c>
      <c r="I191" s="25">
        <f>ROUND(ROUND(H191,2)*ROUND(G191,3),2)</f>
        <v>0</v>
      </c>
      <c r="O191">
        <f>(I191*21)/100</f>
        <v>0</v>
      </c>
      <c r="P191" t="s">
        <v>13</v>
      </c>
    </row>
    <row r="192" spans="1:5" ht="26.4">
      <c r="A192" s="26" t="s">
        <v>40</v>
      </c>
      <c r="E192" s="27" t="s">
        <v>325</v>
      </c>
    </row>
    <row r="193" spans="1:5" ht="13.2">
      <c r="A193" s="28" t="s">
        <v>42</v>
      </c>
      <c r="E193" s="29" t="s">
        <v>326</v>
      </c>
    </row>
    <row r="194" spans="1:5" ht="105.6">
      <c r="A194" t="s">
        <v>44</v>
      </c>
      <c r="E194" s="27" t="s">
        <v>327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8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0+O8+O13+O30+O39+O56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328</v>
      </c>
      <c r="I3" s="30">
        <f>0+I8+I13+I30+I39+I56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328</v>
      </c>
      <c r="D4" s="2"/>
      <c r="E4" s="15" t="s">
        <v>329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46.764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330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37.73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333</v>
      </c>
    </row>
    <row r="16" spans="1:5" ht="52.8">
      <c r="A16" s="28" t="s">
        <v>42</v>
      </c>
      <c r="E16" s="29" t="s">
        <v>334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11.75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338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37.73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52.8">
      <c r="A24" s="28" t="s">
        <v>42</v>
      </c>
      <c r="E24" s="29" t="s">
        <v>334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11.75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39.6">
      <c r="A28" s="28" t="s">
        <v>42</v>
      </c>
      <c r="E28" s="29" t="s">
        <v>347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0+I31+I35</f>
        <v>0</v>
      </c>
      <c r="R30">
        <f>0+O31+O35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1.6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26.4">
      <c r="A32" s="26" t="s">
        <v>40</v>
      </c>
      <c r="E32" s="27" t="s">
        <v>351</v>
      </c>
    </row>
    <row r="33" spans="1:5" ht="13.2">
      <c r="A33" s="28" t="s">
        <v>42</v>
      </c>
      <c r="E33" s="29" t="s">
        <v>352</v>
      </c>
    </row>
    <row r="34" spans="1:5" ht="382.8">
      <c r="A34" t="s">
        <v>44</v>
      </c>
      <c r="E34" s="27" t="s">
        <v>353</v>
      </c>
    </row>
    <row r="35" spans="1:16" ht="13.2">
      <c r="A35" s="17" t="s">
        <v>35</v>
      </c>
      <c r="B35" s="21" t="s">
        <v>65</v>
      </c>
      <c r="C35" s="21" t="s">
        <v>354</v>
      </c>
      <c r="D35" s="17" t="s">
        <v>37</v>
      </c>
      <c r="E35" s="22" t="s">
        <v>355</v>
      </c>
      <c r="F35" s="23" t="s">
        <v>98</v>
      </c>
      <c r="G35" s="24">
        <v>0.684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13</v>
      </c>
    </row>
    <row r="36" spans="1:5" ht="13.2">
      <c r="A36" s="26" t="s">
        <v>40</v>
      </c>
      <c r="E36" s="27" t="s">
        <v>356</v>
      </c>
    </row>
    <row r="37" spans="1:5" ht="13.2">
      <c r="A37" s="28" t="s">
        <v>42</v>
      </c>
      <c r="E37" s="29" t="s">
        <v>357</v>
      </c>
    </row>
    <row r="38" spans="1:5" ht="382.8">
      <c r="A38" t="s">
        <v>44</v>
      </c>
      <c r="E38" s="27" t="s">
        <v>353</v>
      </c>
    </row>
    <row r="39" spans="1:18" ht="12.75" customHeight="1">
      <c r="A39" s="10" t="s">
        <v>33</v>
      </c>
      <c r="B39" s="10"/>
      <c r="C39" s="31" t="s">
        <v>23</v>
      </c>
      <c r="D39" s="10"/>
      <c r="E39" s="19" t="s">
        <v>176</v>
      </c>
      <c r="F39" s="10"/>
      <c r="G39" s="10"/>
      <c r="H39" s="10"/>
      <c r="I39" s="32">
        <f>0+Q39</f>
        <v>0</v>
      </c>
      <c r="O39">
        <f>0+R39</f>
        <v>0</v>
      </c>
      <c r="Q39">
        <f>0+I40+I44+I48+I52</f>
        <v>0</v>
      </c>
      <c r="R39">
        <f>0+O40+O44+O48+O52</f>
        <v>0</v>
      </c>
    </row>
    <row r="40" spans="1:16" ht="13.2">
      <c r="A40" s="17" t="s">
        <v>35</v>
      </c>
      <c r="B40" s="21" t="s">
        <v>69</v>
      </c>
      <c r="C40" s="21" t="s">
        <v>358</v>
      </c>
      <c r="D40" s="17" t="s">
        <v>37</v>
      </c>
      <c r="E40" s="22" t="s">
        <v>359</v>
      </c>
      <c r="F40" s="23" t="s">
        <v>98</v>
      </c>
      <c r="G40" s="24">
        <v>1.71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13.2">
      <c r="A41" s="26" t="s">
        <v>40</v>
      </c>
      <c r="E41" s="27" t="s">
        <v>360</v>
      </c>
    </row>
    <row r="42" spans="1:5" ht="39.6">
      <c r="A42" s="28" t="s">
        <v>42</v>
      </c>
      <c r="E42" s="29" t="s">
        <v>361</v>
      </c>
    </row>
    <row r="43" spans="1:5" ht="382.8">
      <c r="A43" t="s">
        <v>44</v>
      </c>
      <c r="E43" s="27" t="s">
        <v>182</v>
      </c>
    </row>
    <row r="44" spans="1:16" ht="13.2">
      <c r="A44" s="17" t="s">
        <v>35</v>
      </c>
      <c r="B44" s="21" t="s">
        <v>30</v>
      </c>
      <c r="C44" s="21" t="s">
        <v>178</v>
      </c>
      <c r="D44" s="17" t="s">
        <v>37</v>
      </c>
      <c r="E44" s="22" t="s">
        <v>179</v>
      </c>
      <c r="F44" s="23" t="s">
        <v>98</v>
      </c>
      <c r="G44" s="24">
        <v>2.432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3.2">
      <c r="A45" s="26" t="s">
        <v>40</v>
      </c>
      <c r="E45" s="27" t="s">
        <v>362</v>
      </c>
    </row>
    <row r="46" spans="1:5" ht="13.2">
      <c r="A46" s="28" t="s">
        <v>42</v>
      </c>
      <c r="E46" s="29" t="s">
        <v>363</v>
      </c>
    </row>
    <row r="47" spans="1:5" ht="382.8">
      <c r="A47" t="s">
        <v>44</v>
      </c>
      <c r="E47" s="27" t="s">
        <v>182</v>
      </c>
    </row>
    <row r="48" spans="1:16" ht="13.2">
      <c r="A48" s="17" t="s">
        <v>35</v>
      </c>
      <c r="B48" s="21" t="s">
        <v>32</v>
      </c>
      <c r="C48" s="21" t="s">
        <v>184</v>
      </c>
      <c r="D48" s="17" t="s">
        <v>37</v>
      </c>
      <c r="E48" s="22" t="s">
        <v>185</v>
      </c>
      <c r="F48" s="23" t="s">
        <v>98</v>
      </c>
      <c r="G48" s="24">
        <v>1.976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13</v>
      </c>
    </row>
    <row r="49" spans="1:5" ht="26.4">
      <c r="A49" s="26" t="s">
        <v>40</v>
      </c>
      <c r="E49" s="27" t="s">
        <v>364</v>
      </c>
    </row>
    <row r="50" spans="1:5" ht="52.8">
      <c r="A50" s="28" t="s">
        <v>42</v>
      </c>
      <c r="E50" s="29" t="s">
        <v>365</v>
      </c>
    </row>
    <row r="51" spans="1:5" ht="39.6">
      <c r="A51" t="s">
        <v>44</v>
      </c>
      <c r="E51" s="27" t="s">
        <v>188</v>
      </c>
    </row>
    <row r="52" spans="1:16" ht="13.2">
      <c r="A52" s="17" t="s">
        <v>35</v>
      </c>
      <c r="B52" s="21" t="s">
        <v>80</v>
      </c>
      <c r="C52" s="21" t="s">
        <v>366</v>
      </c>
      <c r="D52" s="17" t="s">
        <v>37</v>
      </c>
      <c r="E52" s="22" t="s">
        <v>367</v>
      </c>
      <c r="F52" s="23" t="s">
        <v>98</v>
      </c>
      <c r="G52" s="24">
        <v>2.432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13</v>
      </c>
    </row>
    <row r="53" spans="1:5" ht="26.4">
      <c r="A53" s="26" t="s">
        <v>40</v>
      </c>
      <c r="E53" s="27" t="s">
        <v>368</v>
      </c>
    </row>
    <row r="54" spans="1:5" ht="13.2">
      <c r="A54" s="28" t="s">
        <v>42</v>
      </c>
      <c r="E54" s="29" t="s">
        <v>363</v>
      </c>
    </row>
    <row r="55" spans="1:5" ht="105.6">
      <c r="A55" t="s">
        <v>44</v>
      </c>
      <c r="E55" s="27" t="s">
        <v>369</v>
      </c>
    </row>
    <row r="56" spans="1:18" ht="12.75" customHeight="1">
      <c r="A56" s="10" t="s">
        <v>33</v>
      </c>
      <c r="B56" s="10"/>
      <c r="C56" s="31" t="s">
        <v>30</v>
      </c>
      <c r="D56" s="10"/>
      <c r="E56" s="19" t="s">
        <v>282</v>
      </c>
      <c r="F56" s="10"/>
      <c r="G56" s="10"/>
      <c r="H56" s="10"/>
      <c r="I56" s="32">
        <f>0+Q56</f>
        <v>0</v>
      </c>
      <c r="O56">
        <f>0+R56</f>
        <v>0</v>
      </c>
      <c r="Q56">
        <f>0+I57+I61+I65</f>
        <v>0</v>
      </c>
      <c r="R56">
        <f>0+O57+O61+O65</f>
        <v>0</v>
      </c>
    </row>
    <row r="57" spans="1:16" ht="13.2">
      <c r="A57" s="17" t="s">
        <v>35</v>
      </c>
      <c r="B57" s="21" t="s">
        <v>140</v>
      </c>
      <c r="C57" s="21" t="s">
        <v>370</v>
      </c>
      <c r="D57" s="17" t="s">
        <v>37</v>
      </c>
      <c r="E57" s="22" t="s">
        <v>371</v>
      </c>
      <c r="F57" s="23" t="s">
        <v>112</v>
      </c>
      <c r="G57" s="24">
        <v>10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13</v>
      </c>
    </row>
    <row r="58" spans="1:5" ht="13.2">
      <c r="A58" s="26" t="s">
        <v>40</v>
      </c>
      <c r="E58" s="27" t="s">
        <v>372</v>
      </c>
    </row>
    <row r="59" spans="1:5" ht="13.2">
      <c r="A59" s="28" t="s">
        <v>42</v>
      </c>
      <c r="E59" s="29" t="s">
        <v>373</v>
      </c>
    </row>
    <row r="60" spans="1:5" ht="66">
      <c r="A60" t="s">
        <v>44</v>
      </c>
      <c r="E60" s="27" t="s">
        <v>374</v>
      </c>
    </row>
    <row r="61" spans="1:16" ht="13.2">
      <c r="A61" s="17" t="s">
        <v>35</v>
      </c>
      <c r="B61" s="21" t="s">
        <v>145</v>
      </c>
      <c r="C61" s="21" t="s">
        <v>375</v>
      </c>
      <c r="D61" s="17" t="s">
        <v>37</v>
      </c>
      <c r="E61" s="22" t="s">
        <v>376</v>
      </c>
      <c r="F61" s="23" t="s">
        <v>268</v>
      </c>
      <c r="G61" s="24">
        <v>2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13</v>
      </c>
    </row>
    <row r="62" spans="1:5" ht="13.2">
      <c r="A62" s="26" t="s">
        <v>40</v>
      </c>
      <c r="E62" s="27" t="s">
        <v>377</v>
      </c>
    </row>
    <row r="63" spans="1:5" ht="13.2">
      <c r="A63" s="28" t="s">
        <v>42</v>
      </c>
      <c r="E63" s="29" t="s">
        <v>378</v>
      </c>
    </row>
    <row r="64" spans="1:5" ht="409.6">
      <c r="A64" t="s">
        <v>44</v>
      </c>
      <c r="E64" s="27" t="s">
        <v>379</v>
      </c>
    </row>
    <row r="65" spans="1:16" ht="13.2">
      <c r="A65" s="17" t="s">
        <v>35</v>
      </c>
      <c r="B65" s="21" t="s">
        <v>151</v>
      </c>
      <c r="C65" s="21" t="s">
        <v>380</v>
      </c>
      <c r="D65" s="17" t="s">
        <v>37</v>
      </c>
      <c r="E65" s="22" t="s">
        <v>381</v>
      </c>
      <c r="F65" s="23" t="s">
        <v>112</v>
      </c>
      <c r="G65" s="24">
        <v>9.8</v>
      </c>
      <c r="H65" s="25">
        <v>0</v>
      </c>
      <c r="I65" s="25">
        <f>ROUND(ROUND(H65,2)*ROUND(G65,3),2)</f>
        <v>0</v>
      </c>
      <c r="O65">
        <f>(I65*21)/100</f>
        <v>0</v>
      </c>
      <c r="P65" t="s">
        <v>13</v>
      </c>
    </row>
    <row r="66" spans="1:5" ht="13.2">
      <c r="A66" s="26" t="s">
        <v>40</v>
      </c>
      <c r="E66" s="27" t="s">
        <v>37</v>
      </c>
    </row>
    <row r="67" spans="1:5" ht="13.2">
      <c r="A67" s="28" t="s">
        <v>42</v>
      </c>
      <c r="E67" s="29" t="s">
        <v>382</v>
      </c>
    </row>
    <row r="68" spans="1:5" ht="66">
      <c r="A68" t="s">
        <v>44</v>
      </c>
      <c r="E68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0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0+O8+O13+O30+O35+O48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384</v>
      </c>
      <c r="I3" s="30">
        <f>0+I8+I13+I30+I35+I48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384</v>
      </c>
      <c r="D4" s="2"/>
      <c r="E4" s="15" t="s">
        <v>385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53.37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386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47.025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387</v>
      </c>
    </row>
    <row r="16" spans="1:5" ht="52.8">
      <c r="A16" s="28" t="s">
        <v>42</v>
      </c>
      <c r="E16" s="29" t="s">
        <v>388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17.375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389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47.025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13.2">
      <c r="A24" s="28" t="s">
        <v>42</v>
      </c>
      <c r="E24" s="29" t="s">
        <v>390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17.375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52.8">
      <c r="A28" s="28" t="s">
        <v>42</v>
      </c>
      <c r="E28" s="29" t="s">
        <v>391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0.8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26.4">
      <c r="A32" s="26" t="s">
        <v>40</v>
      </c>
      <c r="E32" s="27" t="s">
        <v>392</v>
      </c>
    </row>
    <row r="33" spans="1:5" ht="13.2">
      <c r="A33" s="28" t="s">
        <v>42</v>
      </c>
      <c r="E33" s="29" t="s">
        <v>393</v>
      </c>
    </row>
    <row r="34" spans="1:5" ht="382.8">
      <c r="A34" t="s">
        <v>44</v>
      </c>
      <c r="E34" s="27" t="s">
        <v>353</v>
      </c>
    </row>
    <row r="35" spans="1:18" ht="12.75" customHeight="1">
      <c r="A35" s="10" t="s">
        <v>33</v>
      </c>
      <c r="B35" s="10"/>
      <c r="C35" s="31" t="s">
        <v>23</v>
      </c>
      <c r="D35" s="10"/>
      <c r="E35" s="19" t="s">
        <v>176</v>
      </c>
      <c r="F35" s="10"/>
      <c r="G35" s="10"/>
      <c r="H35" s="10"/>
      <c r="I35" s="32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35</v>
      </c>
      <c r="B36" s="21" t="s">
        <v>65</v>
      </c>
      <c r="C36" s="21" t="s">
        <v>358</v>
      </c>
      <c r="D36" s="17" t="s">
        <v>37</v>
      </c>
      <c r="E36" s="22" t="s">
        <v>359</v>
      </c>
      <c r="F36" s="23" t="s">
        <v>98</v>
      </c>
      <c r="G36" s="24">
        <v>1.865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13</v>
      </c>
    </row>
    <row r="37" spans="1:5" ht="13.2">
      <c r="A37" s="26" t="s">
        <v>40</v>
      </c>
      <c r="E37" s="27" t="s">
        <v>360</v>
      </c>
    </row>
    <row r="38" spans="1:5" ht="39.6">
      <c r="A38" s="28" t="s">
        <v>42</v>
      </c>
      <c r="E38" s="29" t="s">
        <v>394</v>
      </c>
    </row>
    <row r="39" spans="1:5" ht="382.8">
      <c r="A39" t="s">
        <v>44</v>
      </c>
      <c r="E39" s="27" t="s">
        <v>182</v>
      </c>
    </row>
    <row r="40" spans="1:16" ht="13.2">
      <c r="A40" s="17" t="s">
        <v>35</v>
      </c>
      <c r="B40" s="21" t="s">
        <v>69</v>
      </c>
      <c r="C40" s="21" t="s">
        <v>184</v>
      </c>
      <c r="D40" s="17" t="s">
        <v>37</v>
      </c>
      <c r="E40" s="22" t="s">
        <v>185</v>
      </c>
      <c r="F40" s="23" t="s">
        <v>98</v>
      </c>
      <c r="G40" s="24">
        <v>1.35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26.4">
      <c r="A41" s="26" t="s">
        <v>40</v>
      </c>
      <c r="E41" s="27" t="s">
        <v>364</v>
      </c>
    </row>
    <row r="42" spans="1:5" ht="39.6">
      <c r="A42" s="28" t="s">
        <v>42</v>
      </c>
      <c r="E42" s="29" t="s">
        <v>395</v>
      </c>
    </row>
    <row r="43" spans="1:5" ht="39.6">
      <c r="A43" t="s">
        <v>44</v>
      </c>
      <c r="E43" s="27" t="s">
        <v>188</v>
      </c>
    </row>
    <row r="44" spans="1:16" ht="13.2">
      <c r="A44" s="17" t="s">
        <v>35</v>
      </c>
      <c r="B44" s="21" t="s">
        <v>30</v>
      </c>
      <c r="C44" s="21" t="s">
        <v>396</v>
      </c>
      <c r="D44" s="17" t="s">
        <v>37</v>
      </c>
      <c r="E44" s="22" t="s">
        <v>397</v>
      </c>
      <c r="F44" s="23" t="s">
        <v>98</v>
      </c>
      <c r="G44" s="24">
        <v>1.805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3.2">
      <c r="A45" s="26" t="s">
        <v>40</v>
      </c>
      <c r="E45" s="27" t="s">
        <v>377</v>
      </c>
    </row>
    <row r="46" spans="1:5" ht="13.2">
      <c r="A46" s="28" t="s">
        <v>42</v>
      </c>
      <c r="E46" s="29" t="s">
        <v>398</v>
      </c>
    </row>
    <row r="47" spans="1:5" ht="52.8">
      <c r="A47" t="s">
        <v>44</v>
      </c>
      <c r="E47" s="27" t="s">
        <v>399</v>
      </c>
    </row>
    <row r="48" spans="1:18" ht="12.75" customHeight="1">
      <c r="A48" s="10" t="s">
        <v>33</v>
      </c>
      <c r="B48" s="10"/>
      <c r="C48" s="31" t="s">
        <v>30</v>
      </c>
      <c r="D48" s="10"/>
      <c r="E48" s="19" t="s">
        <v>282</v>
      </c>
      <c r="F48" s="10"/>
      <c r="G48" s="10"/>
      <c r="H48" s="10"/>
      <c r="I48" s="32">
        <f>0+Q48</f>
        <v>0</v>
      </c>
      <c r="O48">
        <f>0+R48</f>
        <v>0</v>
      </c>
      <c r="Q48">
        <f>0+I49+I53+I57</f>
        <v>0</v>
      </c>
      <c r="R48">
        <f>0+O49+O53+O57</f>
        <v>0</v>
      </c>
    </row>
    <row r="49" spans="1:16" ht="13.2">
      <c r="A49" s="17" t="s">
        <v>35</v>
      </c>
      <c r="B49" s="21" t="s">
        <v>32</v>
      </c>
      <c r="C49" s="21" t="s">
        <v>375</v>
      </c>
      <c r="D49" s="17" t="s">
        <v>37</v>
      </c>
      <c r="E49" s="22" t="s">
        <v>376</v>
      </c>
      <c r="F49" s="23" t="s">
        <v>268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3.2">
      <c r="A50" s="26" t="s">
        <v>40</v>
      </c>
      <c r="E50" s="27" t="s">
        <v>377</v>
      </c>
    </row>
    <row r="51" spans="1:5" ht="13.2">
      <c r="A51" s="28" t="s">
        <v>42</v>
      </c>
      <c r="E51" s="29" t="s">
        <v>43</v>
      </c>
    </row>
    <row r="52" spans="1:5" ht="409.6">
      <c r="A52" t="s">
        <v>44</v>
      </c>
      <c r="E52" s="27" t="s">
        <v>379</v>
      </c>
    </row>
    <row r="53" spans="1:16" ht="26.4">
      <c r="A53" s="17" t="s">
        <v>35</v>
      </c>
      <c r="B53" s="21" t="s">
        <v>80</v>
      </c>
      <c r="C53" s="21" t="s">
        <v>400</v>
      </c>
      <c r="D53" s="17" t="s">
        <v>37</v>
      </c>
      <c r="E53" s="22" t="s">
        <v>401</v>
      </c>
      <c r="F53" s="23" t="s">
        <v>268</v>
      </c>
      <c r="G53" s="24">
        <v>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13</v>
      </c>
    </row>
    <row r="54" spans="1:5" ht="39.6">
      <c r="A54" s="26" t="s">
        <v>40</v>
      </c>
      <c r="E54" s="27" t="s">
        <v>402</v>
      </c>
    </row>
    <row r="55" spans="1:5" ht="13.2">
      <c r="A55" s="28" t="s">
        <v>42</v>
      </c>
      <c r="E55" s="29" t="s">
        <v>43</v>
      </c>
    </row>
    <row r="56" spans="1:5" ht="409.6">
      <c r="A56" t="s">
        <v>44</v>
      </c>
      <c r="E56" s="27" t="s">
        <v>403</v>
      </c>
    </row>
    <row r="57" spans="1:16" ht="13.2">
      <c r="A57" s="17" t="s">
        <v>35</v>
      </c>
      <c r="B57" s="21" t="s">
        <v>140</v>
      </c>
      <c r="C57" s="21" t="s">
        <v>380</v>
      </c>
      <c r="D57" s="17" t="s">
        <v>37</v>
      </c>
      <c r="E57" s="22" t="s">
        <v>381</v>
      </c>
      <c r="F57" s="23" t="s">
        <v>112</v>
      </c>
      <c r="G57" s="24">
        <v>10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13</v>
      </c>
    </row>
    <row r="58" spans="1:5" ht="13.2">
      <c r="A58" s="26" t="s">
        <v>40</v>
      </c>
      <c r="E58" s="27" t="s">
        <v>37</v>
      </c>
    </row>
    <row r="59" spans="1:5" ht="13.2">
      <c r="A59" s="28" t="s">
        <v>42</v>
      </c>
      <c r="E59" s="29" t="s">
        <v>404</v>
      </c>
    </row>
    <row r="60" spans="1:5" ht="66">
      <c r="A60" t="s">
        <v>44</v>
      </c>
      <c r="E60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0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0+O8+O13+O30+O35+O48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405</v>
      </c>
      <c r="I3" s="30">
        <f>0+I8+I13+I30+I35+I48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405</v>
      </c>
      <c r="D4" s="2"/>
      <c r="E4" s="15" t="s">
        <v>406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46.818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407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42.8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387</v>
      </c>
    </row>
    <row r="16" spans="1:5" ht="52.8">
      <c r="A16" s="28" t="s">
        <v>42</v>
      </c>
      <c r="E16" s="29" t="s">
        <v>408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16.79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409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42.8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13.2">
      <c r="A24" s="28" t="s">
        <v>42</v>
      </c>
      <c r="E24" s="29" t="s">
        <v>410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16.79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52.8">
      <c r="A28" s="28" t="s">
        <v>42</v>
      </c>
      <c r="E28" s="29" t="s">
        <v>411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0.8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26.4">
      <c r="A32" s="26" t="s">
        <v>40</v>
      </c>
      <c r="E32" s="27" t="s">
        <v>392</v>
      </c>
    </row>
    <row r="33" spans="1:5" ht="13.2">
      <c r="A33" s="28" t="s">
        <v>42</v>
      </c>
      <c r="E33" s="29" t="s">
        <v>393</v>
      </c>
    </row>
    <row r="34" spans="1:5" ht="382.8">
      <c r="A34" t="s">
        <v>44</v>
      </c>
      <c r="E34" s="27" t="s">
        <v>353</v>
      </c>
    </row>
    <row r="35" spans="1:18" ht="12.75" customHeight="1">
      <c r="A35" s="10" t="s">
        <v>33</v>
      </c>
      <c r="B35" s="10"/>
      <c r="C35" s="31" t="s">
        <v>23</v>
      </c>
      <c r="D35" s="10"/>
      <c r="E35" s="19" t="s">
        <v>176</v>
      </c>
      <c r="F35" s="10"/>
      <c r="G35" s="10"/>
      <c r="H35" s="10"/>
      <c r="I35" s="32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35</v>
      </c>
      <c r="B36" s="21" t="s">
        <v>65</v>
      </c>
      <c r="C36" s="21" t="s">
        <v>358</v>
      </c>
      <c r="D36" s="17" t="s">
        <v>37</v>
      </c>
      <c r="E36" s="22" t="s">
        <v>359</v>
      </c>
      <c r="F36" s="23" t="s">
        <v>98</v>
      </c>
      <c r="G36" s="24">
        <v>1.865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13</v>
      </c>
    </row>
    <row r="37" spans="1:5" ht="13.2">
      <c r="A37" s="26" t="s">
        <v>40</v>
      </c>
      <c r="E37" s="27" t="s">
        <v>360</v>
      </c>
    </row>
    <row r="38" spans="1:5" ht="39.6">
      <c r="A38" s="28" t="s">
        <v>42</v>
      </c>
      <c r="E38" s="29" t="s">
        <v>394</v>
      </c>
    </row>
    <row r="39" spans="1:5" ht="382.8">
      <c r="A39" t="s">
        <v>44</v>
      </c>
      <c r="E39" s="27" t="s">
        <v>182</v>
      </c>
    </row>
    <row r="40" spans="1:16" ht="13.2">
      <c r="A40" s="17" t="s">
        <v>35</v>
      </c>
      <c r="B40" s="21" t="s">
        <v>69</v>
      </c>
      <c r="C40" s="21" t="s">
        <v>184</v>
      </c>
      <c r="D40" s="17" t="s">
        <v>37</v>
      </c>
      <c r="E40" s="22" t="s">
        <v>185</v>
      </c>
      <c r="F40" s="23" t="s">
        <v>98</v>
      </c>
      <c r="G40" s="24">
        <v>1.35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26.4">
      <c r="A41" s="26" t="s">
        <v>40</v>
      </c>
      <c r="E41" s="27" t="s">
        <v>364</v>
      </c>
    </row>
    <row r="42" spans="1:5" ht="39.6">
      <c r="A42" s="28" t="s">
        <v>42</v>
      </c>
      <c r="E42" s="29" t="s">
        <v>395</v>
      </c>
    </row>
    <row r="43" spans="1:5" ht="39.6">
      <c r="A43" t="s">
        <v>44</v>
      </c>
      <c r="E43" s="27" t="s">
        <v>188</v>
      </c>
    </row>
    <row r="44" spans="1:16" ht="13.2">
      <c r="A44" s="17" t="s">
        <v>35</v>
      </c>
      <c r="B44" s="21" t="s">
        <v>30</v>
      </c>
      <c r="C44" s="21" t="s">
        <v>396</v>
      </c>
      <c r="D44" s="17" t="s">
        <v>37</v>
      </c>
      <c r="E44" s="22" t="s">
        <v>397</v>
      </c>
      <c r="F44" s="23" t="s">
        <v>98</v>
      </c>
      <c r="G44" s="24">
        <v>1.805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3.2">
      <c r="A45" s="26" t="s">
        <v>40</v>
      </c>
      <c r="E45" s="27" t="s">
        <v>377</v>
      </c>
    </row>
    <row r="46" spans="1:5" ht="13.2">
      <c r="A46" s="28" t="s">
        <v>42</v>
      </c>
      <c r="E46" s="29" t="s">
        <v>398</v>
      </c>
    </row>
    <row r="47" spans="1:5" ht="52.8">
      <c r="A47" t="s">
        <v>44</v>
      </c>
      <c r="E47" s="27" t="s">
        <v>399</v>
      </c>
    </row>
    <row r="48" spans="1:18" ht="12.75" customHeight="1">
      <c r="A48" s="10" t="s">
        <v>33</v>
      </c>
      <c r="B48" s="10"/>
      <c r="C48" s="31" t="s">
        <v>30</v>
      </c>
      <c r="D48" s="10"/>
      <c r="E48" s="19" t="s">
        <v>282</v>
      </c>
      <c r="F48" s="10"/>
      <c r="G48" s="10"/>
      <c r="H48" s="10"/>
      <c r="I48" s="32">
        <f>0+Q48</f>
        <v>0</v>
      </c>
      <c r="O48">
        <f>0+R48</f>
        <v>0</v>
      </c>
      <c r="Q48">
        <f>0+I49+I53+I57</f>
        <v>0</v>
      </c>
      <c r="R48">
        <f>0+O49+O53+O57</f>
        <v>0</v>
      </c>
    </row>
    <row r="49" spans="1:16" ht="13.2">
      <c r="A49" s="17" t="s">
        <v>35</v>
      </c>
      <c r="B49" s="21" t="s">
        <v>32</v>
      </c>
      <c r="C49" s="21" t="s">
        <v>375</v>
      </c>
      <c r="D49" s="17" t="s">
        <v>37</v>
      </c>
      <c r="E49" s="22" t="s">
        <v>376</v>
      </c>
      <c r="F49" s="23" t="s">
        <v>268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3.2">
      <c r="A50" s="26" t="s">
        <v>40</v>
      </c>
      <c r="E50" s="27" t="s">
        <v>377</v>
      </c>
    </row>
    <row r="51" spans="1:5" ht="13.2">
      <c r="A51" s="28" t="s">
        <v>42</v>
      </c>
      <c r="E51" s="29" t="s">
        <v>43</v>
      </c>
    </row>
    <row r="52" spans="1:5" ht="409.6">
      <c r="A52" t="s">
        <v>44</v>
      </c>
      <c r="E52" s="27" t="s">
        <v>379</v>
      </c>
    </row>
    <row r="53" spans="1:16" ht="26.4">
      <c r="A53" s="17" t="s">
        <v>35</v>
      </c>
      <c r="B53" s="21" t="s">
        <v>80</v>
      </c>
      <c r="C53" s="21" t="s">
        <v>400</v>
      </c>
      <c r="D53" s="17" t="s">
        <v>37</v>
      </c>
      <c r="E53" s="22" t="s">
        <v>401</v>
      </c>
      <c r="F53" s="23" t="s">
        <v>268</v>
      </c>
      <c r="G53" s="24">
        <v>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13</v>
      </c>
    </row>
    <row r="54" spans="1:5" ht="39.6">
      <c r="A54" s="26" t="s">
        <v>40</v>
      </c>
      <c r="E54" s="27" t="s">
        <v>402</v>
      </c>
    </row>
    <row r="55" spans="1:5" ht="13.2">
      <c r="A55" s="28" t="s">
        <v>42</v>
      </c>
      <c r="E55" s="29" t="s">
        <v>43</v>
      </c>
    </row>
    <row r="56" spans="1:5" ht="409.6">
      <c r="A56" t="s">
        <v>44</v>
      </c>
      <c r="E56" s="27" t="s">
        <v>403</v>
      </c>
    </row>
    <row r="57" spans="1:16" ht="13.2">
      <c r="A57" s="17" t="s">
        <v>35</v>
      </c>
      <c r="B57" s="21" t="s">
        <v>140</v>
      </c>
      <c r="C57" s="21" t="s">
        <v>380</v>
      </c>
      <c r="D57" s="17" t="s">
        <v>37</v>
      </c>
      <c r="E57" s="22" t="s">
        <v>381</v>
      </c>
      <c r="F57" s="23" t="s">
        <v>112</v>
      </c>
      <c r="G57" s="24">
        <v>10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13</v>
      </c>
    </row>
    <row r="58" spans="1:5" ht="13.2">
      <c r="A58" s="26" t="s">
        <v>40</v>
      </c>
      <c r="E58" s="27" t="s">
        <v>37</v>
      </c>
    </row>
    <row r="59" spans="1:5" ht="13.2">
      <c r="A59" s="28" t="s">
        <v>42</v>
      </c>
      <c r="E59" s="29" t="s">
        <v>412</v>
      </c>
    </row>
    <row r="60" spans="1:5" ht="66">
      <c r="A60" t="s">
        <v>44</v>
      </c>
      <c r="E60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0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0+O8+O13+O30+O35+O48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413</v>
      </c>
      <c r="I3" s="30">
        <f>0+I8+I13+I30+I35+I48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413</v>
      </c>
      <c r="D4" s="2"/>
      <c r="E4" s="15" t="s">
        <v>414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40.086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415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40.02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387</v>
      </c>
    </row>
    <row r="16" spans="1:5" ht="52.8">
      <c r="A16" s="28" t="s">
        <v>42</v>
      </c>
      <c r="E16" s="29" t="s">
        <v>416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17.75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417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40.02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13.2">
      <c r="A24" s="28" t="s">
        <v>42</v>
      </c>
      <c r="E24" s="29" t="s">
        <v>418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17.75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52.8">
      <c r="A28" s="28" t="s">
        <v>42</v>
      </c>
      <c r="E28" s="29" t="s">
        <v>419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0.8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26.4">
      <c r="A32" s="26" t="s">
        <v>40</v>
      </c>
      <c r="E32" s="27" t="s">
        <v>392</v>
      </c>
    </row>
    <row r="33" spans="1:5" ht="13.2">
      <c r="A33" s="28" t="s">
        <v>42</v>
      </c>
      <c r="E33" s="29" t="s">
        <v>393</v>
      </c>
    </row>
    <row r="34" spans="1:5" ht="382.8">
      <c r="A34" t="s">
        <v>44</v>
      </c>
      <c r="E34" s="27" t="s">
        <v>353</v>
      </c>
    </row>
    <row r="35" spans="1:18" ht="12.75" customHeight="1">
      <c r="A35" s="10" t="s">
        <v>33</v>
      </c>
      <c r="B35" s="10"/>
      <c r="C35" s="31" t="s">
        <v>23</v>
      </c>
      <c r="D35" s="10"/>
      <c r="E35" s="19" t="s">
        <v>176</v>
      </c>
      <c r="F35" s="10"/>
      <c r="G35" s="10"/>
      <c r="H35" s="10"/>
      <c r="I35" s="32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35</v>
      </c>
      <c r="B36" s="21" t="s">
        <v>65</v>
      </c>
      <c r="C36" s="21" t="s">
        <v>358</v>
      </c>
      <c r="D36" s="17" t="s">
        <v>37</v>
      </c>
      <c r="E36" s="22" t="s">
        <v>359</v>
      </c>
      <c r="F36" s="23" t="s">
        <v>98</v>
      </c>
      <c r="G36" s="24">
        <v>1.865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13</v>
      </c>
    </row>
    <row r="37" spans="1:5" ht="13.2">
      <c r="A37" s="26" t="s">
        <v>40</v>
      </c>
      <c r="E37" s="27" t="s">
        <v>360</v>
      </c>
    </row>
    <row r="38" spans="1:5" ht="39.6">
      <c r="A38" s="28" t="s">
        <v>42</v>
      </c>
      <c r="E38" s="29" t="s">
        <v>394</v>
      </c>
    </row>
    <row r="39" spans="1:5" ht="382.8">
      <c r="A39" t="s">
        <v>44</v>
      </c>
      <c r="E39" s="27" t="s">
        <v>182</v>
      </c>
    </row>
    <row r="40" spans="1:16" ht="13.2">
      <c r="A40" s="17" t="s">
        <v>35</v>
      </c>
      <c r="B40" s="21" t="s">
        <v>69</v>
      </c>
      <c r="C40" s="21" t="s">
        <v>184</v>
      </c>
      <c r="D40" s="17" t="s">
        <v>37</v>
      </c>
      <c r="E40" s="22" t="s">
        <v>185</v>
      </c>
      <c r="F40" s="23" t="s">
        <v>98</v>
      </c>
      <c r="G40" s="24">
        <v>1.35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26.4">
      <c r="A41" s="26" t="s">
        <v>40</v>
      </c>
      <c r="E41" s="27" t="s">
        <v>364</v>
      </c>
    </row>
    <row r="42" spans="1:5" ht="39.6">
      <c r="A42" s="28" t="s">
        <v>42</v>
      </c>
      <c r="E42" s="29" t="s">
        <v>395</v>
      </c>
    </row>
    <row r="43" spans="1:5" ht="39.6">
      <c r="A43" t="s">
        <v>44</v>
      </c>
      <c r="E43" s="27" t="s">
        <v>188</v>
      </c>
    </row>
    <row r="44" spans="1:16" ht="13.2">
      <c r="A44" s="17" t="s">
        <v>35</v>
      </c>
      <c r="B44" s="21" t="s">
        <v>30</v>
      </c>
      <c r="C44" s="21" t="s">
        <v>396</v>
      </c>
      <c r="D44" s="17" t="s">
        <v>37</v>
      </c>
      <c r="E44" s="22" t="s">
        <v>397</v>
      </c>
      <c r="F44" s="23" t="s">
        <v>98</v>
      </c>
      <c r="G44" s="24">
        <v>1.805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3.2">
      <c r="A45" s="26" t="s">
        <v>40</v>
      </c>
      <c r="E45" s="27" t="s">
        <v>377</v>
      </c>
    </row>
    <row r="46" spans="1:5" ht="13.2">
      <c r="A46" s="28" t="s">
        <v>42</v>
      </c>
      <c r="E46" s="29" t="s">
        <v>398</v>
      </c>
    </row>
    <row r="47" spans="1:5" ht="52.8">
      <c r="A47" t="s">
        <v>44</v>
      </c>
      <c r="E47" s="27" t="s">
        <v>399</v>
      </c>
    </row>
    <row r="48" spans="1:18" ht="12.75" customHeight="1">
      <c r="A48" s="10" t="s">
        <v>33</v>
      </c>
      <c r="B48" s="10"/>
      <c r="C48" s="31" t="s">
        <v>30</v>
      </c>
      <c r="D48" s="10"/>
      <c r="E48" s="19" t="s">
        <v>282</v>
      </c>
      <c r="F48" s="10"/>
      <c r="G48" s="10"/>
      <c r="H48" s="10"/>
      <c r="I48" s="32">
        <f>0+Q48</f>
        <v>0</v>
      </c>
      <c r="O48">
        <f>0+R48</f>
        <v>0</v>
      </c>
      <c r="Q48">
        <f>0+I49+I53+I57</f>
        <v>0</v>
      </c>
      <c r="R48">
        <f>0+O49+O53+O57</f>
        <v>0</v>
      </c>
    </row>
    <row r="49" spans="1:16" ht="13.2">
      <c r="A49" s="17" t="s">
        <v>35</v>
      </c>
      <c r="B49" s="21" t="s">
        <v>32</v>
      </c>
      <c r="C49" s="21" t="s">
        <v>375</v>
      </c>
      <c r="D49" s="17" t="s">
        <v>37</v>
      </c>
      <c r="E49" s="22" t="s">
        <v>376</v>
      </c>
      <c r="F49" s="23" t="s">
        <v>268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3.2">
      <c r="A50" s="26" t="s">
        <v>40</v>
      </c>
      <c r="E50" s="27" t="s">
        <v>377</v>
      </c>
    </row>
    <row r="51" spans="1:5" ht="13.2">
      <c r="A51" s="28" t="s">
        <v>42</v>
      </c>
      <c r="E51" s="29" t="s">
        <v>43</v>
      </c>
    </row>
    <row r="52" spans="1:5" ht="409.6">
      <c r="A52" t="s">
        <v>44</v>
      </c>
      <c r="E52" s="27" t="s">
        <v>379</v>
      </c>
    </row>
    <row r="53" spans="1:16" ht="26.4">
      <c r="A53" s="17" t="s">
        <v>35</v>
      </c>
      <c r="B53" s="21" t="s">
        <v>80</v>
      </c>
      <c r="C53" s="21" t="s">
        <v>400</v>
      </c>
      <c r="D53" s="17" t="s">
        <v>37</v>
      </c>
      <c r="E53" s="22" t="s">
        <v>401</v>
      </c>
      <c r="F53" s="23" t="s">
        <v>268</v>
      </c>
      <c r="G53" s="24">
        <v>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13</v>
      </c>
    </row>
    <row r="54" spans="1:5" ht="39.6">
      <c r="A54" s="26" t="s">
        <v>40</v>
      </c>
      <c r="E54" s="27" t="s">
        <v>402</v>
      </c>
    </row>
    <row r="55" spans="1:5" ht="13.2">
      <c r="A55" s="28" t="s">
        <v>42</v>
      </c>
      <c r="E55" s="29" t="s">
        <v>43</v>
      </c>
    </row>
    <row r="56" spans="1:5" ht="409.6">
      <c r="A56" t="s">
        <v>44</v>
      </c>
      <c r="E56" s="27" t="s">
        <v>403</v>
      </c>
    </row>
    <row r="57" spans="1:16" ht="13.2">
      <c r="A57" s="17" t="s">
        <v>35</v>
      </c>
      <c r="B57" s="21" t="s">
        <v>140</v>
      </c>
      <c r="C57" s="21" t="s">
        <v>380</v>
      </c>
      <c r="D57" s="17" t="s">
        <v>37</v>
      </c>
      <c r="E57" s="22" t="s">
        <v>381</v>
      </c>
      <c r="F57" s="23" t="s">
        <v>112</v>
      </c>
      <c r="G57" s="24">
        <v>10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13</v>
      </c>
    </row>
    <row r="58" spans="1:5" ht="13.2">
      <c r="A58" s="26" t="s">
        <v>40</v>
      </c>
      <c r="E58" s="27" t="s">
        <v>37</v>
      </c>
    </row>
    <row r="59" spans="1:5" ht="13.2">
      <c r="A59" s="28" t="s">
        <v>42</v>
      </c>
      <c r="E59" s="29" t="s">
        <v>412</v>
      </c>
    </row>
    <row r="60" spans="1:5" ht="66">
      <c r="A60" t="s">
        <v>44</v>
      </c>
      <c r="E60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0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0+O8+O13+O30+O35+O48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420</v>
      </c>
      <c r="I3" s="30">
        <f>0+I8+I13+I30+I35+I48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420</v>
      </c>
      <c r="D4" s="2"/>
      <c r="E4" s="15" t="s">
        <v>421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69.975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422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58.025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387</v>
      </c>
    </row>
    <row r="16" spans="1:5" ht="52.8">
      <c r="A16" s="28" t="s">
        <v>42</v>
      </c>
      <c r="E16" s="29" t="s">
        <v>423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19.15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424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58.025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13.2">
      <c r="A24" s="28" t="s">
        <v>42</v>
      </c>
      <c r="E24" s="29" t="s">
        <v>425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19.15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52.8">
      <c r="A28" s="28" t="s">
        <v>42</v>
      </c>
      <c r="E28" s="29" t="s">
        <v>426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0.8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26.4">
      <c r="A32" s="26" t="s">
        <v>40</v>
      </c>
      <c r="E32" s="27" t="s">
        <v>392</v>
      </c>
    </row>
    <row r="33" spans="1:5" ht="13.2">
      <c r="A33" s="28" t="s">
        <v>42</v>
      </c>
      <c r="E33" s="29" t="s">
        <v>393</v>
      </c>
    </row>
    <row r="34" spans="1:5" ht="382.8">
      <c r="A34" t="s">
        <v>44</v>
      </c>
      <c r="E34" s="27" t="s">
        <v>353</v>
      </c>
    </row>
    <row r="35" spans="1:18" ht="12.75" customHeight="1">
      <c r="A35" s="10" t="s">
        <v>33</v>
      </c>
      <c r="B35" s="10"/>
      <c r="C35" s="31" t="s">
        <v>23</v>
      </c>
      <c r="D35" s="10"/>
      <c r="E35" s="19" t="s">
        <v>176</v>
      </c>
      <c r="F35" s="10"/>
      <c r="G35" s="10"/>
      <c r="H35" s="10"/>
      <c r="I35" s="32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35</v>
      </c>
      <c r="B36" s="21" t="s">
        <v>65</v>
      </c>
      <c r="C36" s="21" t="s">
        <v>358</v>
      </c>
      <c r="D36" s="17" t="s">
        <v>37</v>
      </c>
      <c r="E36" s="22" t="s">
        <v>359</v>
      </c>
      <c r="F36" s="23" t="s">
        <v>98</v>
      </c>
      <c r="G36" s="24">
        <v>1.865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13</v>
      </c>
    </row>
    <row r="37" spans="1:5" ht="13.2">
      <c r="A37" s="26" t="s">
        <v>40</v>
      </c>
      <c r="E37" s="27" t="s">
        <v>360</v>
      </c>
    </row>
    <row r="38" spans="1:5" ht="39.6">
      <c r="A38" s="28" t="s">
        <v>42</v>
      </c>
      <c r="E38" s="29" t="s">
        <v>394</v>
      </c>
    </row>
    <row r="39" spans="1:5" ht="382.8">
      <c r="A39" t="s">
        <v>44</v>
      </c>
      <c r="E39" s="27" t="s">
        <v>182</v>
      </c>
    </row>
    <row r="40" spans="1:16" ht="13.2">
      <c r="A40" s="17" t="s">
        <v>35</v>
      </c>
      <c r="B40" s="21" t="s">
        <v>69</v>
      </c>
      <c r="C40" s="21" t="s">
        <v>184</v>
      </c>
      <c r="D40" s="17" t="s">
        <v>37</v>
      </c>
      <c r="E40" s="22" t="s">
        <v>185</v>
      </c>
      <c r="F40" s="23" t="s">
        <v>98</v>
      </c>
      <c r="G40" s="24">
        <v>1.35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26.4">
      <c r="A41" s="26" t="s">
        <v>40</v>
      </c>
      <c r="E41" s="27" t="s">
        <v>364</v>
      </c>
    </row>
    <row r="42" spans="1:5" ht="39.6">
      <c r="A42" s="28" t="s">
        <v>42</v>
      </c>
      <c r="E42" s="29" t="s">
        <v>395</v>
      </c>
    </row>
    <row r="43" spans="1:5" ht="39.6">
      <c r="A43" t="s">
        <v>44</v>
      </c>
      <c r="E43" s="27" t="s">
        <v>188</v>
      </c>
    </row>
    <row r="44" spans="1:16" ht="13.2">
      <c r="A44" s="17" t="s">
        <v>35</v>
      </c>
      <c r="B44" s="21" t="s">
        <v>30</v>
      </c>
      <c r="C44" s="21" t="s">
        <v>396</v>
      </c>
      <c r="D44" s="17" t="s">
        <v>37</v>
      </c>
      <c r="E44" s="22" t="s">
        <v>397</v>
      </c>
      <c r="F44" s="23" t="s">
        <v>98</v>
      </c>
      <c r="G44" s="24">
        <v>1.805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3.2">
      <c r="A45" s="26" t="s">
        <v>40</v>
      </c>
      <c r="E45" s="27" t="s">
        <v>377</v>
      </c>
    </row>
    <row r="46" spans="1:5" ht="13.2">
      <c r="A46" s="28" t="s">
        <v>42</v>
      </c>
      <c r="E46" s="29" t="s">
        <v>398</v>
      </c>
    </row>
    <row r="47" spans="1:5" ht="52.8">
      <c r="A47" t="s">
        <v>44</v>
      </c>
      <c r="E47" s="27" t="s">
        <v>399</v>
      </c>
    </row>
    <row r="48" spans="1:18" ht="12.75" customHeight="1">
      <c r="A48" s="10" t="s">
        <v>33</v>
      </c>
      <c r="B48" s="10"/>
      <c r="C48" s="31" t="s">
        <v>30</v>
      </c>
      <c r="D48" s="10"/>
      <c r="E48" s="19" t="s">
        <v>282</v>
      </c>
      <c r="F48" s="10"/>
      <c r="G48" s="10"/>
      <c r="H48" s="10"/>
      <c r="I48" s="32">
        <f>0+Q48</f>
        <v>0</v>
      </c>
      <c r="O48">
        <f>0+R48</f>
        <v>0</v>
      </c>
      <c r="Q48">
        <f>0+I49+I53+I57</f>
        <v>0</v>
      </c>
      <c r="R48">
        <f>0+O49+O53+O57</f>
        <v>0</v>
      </c>
    </row>
    <row r="49" spans="1:16" ht="13.2">
      <c r="A49" s="17" t="s">
        <v>35</v>
      </c>
      <c r="B49" s="21" t="s">
        <v>32</v>
      </c>
      <c r="C49" s="21" t="s">
        <v>375</v>
      </c>
      <c r="D49" s="17" t="s">
        <v>37</v>
      </c>
      <c r="E49" s="22" t="s">
        <v>376</v>
      </c>
      <c r="F49" s="23" t="s">
        <v>268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3.2">
      <c r="A50" s="26" t="s">
        <v>40</v>
      </c>
      <c r="E50" s="27" t="s">
        <v>377</v>
      </c>
    </row>
    <row r="51" spans="1:5" ht="13.2">
      <c r="A51" s="28" t="s">
        <v>42</v>
      </c>
      <c r="E51" s="29" t="s">
        <v>43</v>
      </c>
    </row>
    <row r="52" spans="1:5" ht="409.6">
      <c r="A52" t="s">
        <v>44</v>
      </c>
      <c r="E52" s="27" t="s">
        <v>379</v>
      </c>
    </row>
    <row r="53" spans="1:16" ht="26.4">
      <c r="A53" s="17" t="s">
        <v>35</v>
      </c>
      <c r="B53" s="21" t="s">
        <v>80</v>
      </c>
      <c r="C53" s="21" t="s">
        <v>400</v>
      </c>
      <c r="D53" s="17" t="s">
        <v>37</v>
      </c>
      <c r="E53" s="22" t="s">
        <v>401</v>
      </c>
      <c r="F53" s="23" t="s">
        <v>268</v>
      </c>
      <c r="G53" s="24">
        <v>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13</v>
      </c>
    </row>
    <row r="54" spans="1:5" ht="39.6">
      <c r="A54" s="26" t="s">
        <v>40</v>
      </c>
      <c r="E54" s="27" t="s">
        <v>402</v>
      </c>
    </row>
    <row r="55" spans="1:5" ht="13.2">
      <c r="A55" s="28" t="s">
        <v>42</v>
      </c>
      <c r="E55" s="29" t="s">
        <v>43</v>
      </c>
    </row>
    <row r="56" spans="1:5" ht="409.6">
      <c r="A56" t="s">
        <v>44</v>
      </c>
      <c r="E56" s="27" t="s">
        <v>403</v>
      </c>
    </row>
    <row r="57" spans="1:16" ht="13.2">
      <c r="A57" s="17" t="s">
        <v>35</v>
      </c>
      <c r="B57" s="21" t="s">
        <v>140</v>
      </c>
      <c r="C57" s="21" t="s">
        <v>380</v>
      </c>
      <c r="D57" s="17" t="s">
        <v>37</v>
      </c>
      <c r="E57" s="22" t="s">
        <v>381</v>
      </c>
      <c r="F57" s="23" t="s">
        <v>112</v>
      </c>
      <c r="G57" s="24">
        <v>10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13</v>
      </c>
    </row>
    <row r="58" spans="1:5" ht="13.2">
      <c r="A58" s="26" t="s">
        <v>40</v>
      </c>
      <c r="E58" s="27" t="s">
        <v>37</v>
      </c>
    </row>
    <row r="59" spans="1:5" ht="13.2">
      <c r="A59" s="28" t="s">
        <v>42</v>
      </c>
      <c r="E59" s="29" t="s">
        <v>412</v>
      </c>
    </row>
    <row r="60" spans="1:5" ht="66">
      <c r="A60" t="s">
        <v>44</v>
      </c>
      <c r="E60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0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5.0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0+O8+O13+O30+O35+O48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427</v>
      </c>
      <c r="I3" s="30">
        <f>0+I8+I13+I30+I35+I48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427</v>
      </c>
      <c r="D4" s="2"/>
      <c r="E4" s="15" t="s">
        <v>428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35</v>
      </c>
      <c r="B9" s="21" t="s">
        <v>19</v>
      </c>
      <c r="C9" s="21" t="s">
        <v>87</v>
      </c>
      <c r="D9" s="17" t="s">
        <v>37</v>
      </c>
      <c r="E9" s="22" t="s">
        <v>88</v>
      </c>
      <c r="F9" s="23" t="s">
        <v>89</v>
      </c>
      <c r="G9" s="24">
        <v>62.55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9.6">
      <c r="A10" s="26" t="s">
        <v>40</v>
      </c>
      <c r="E10" s="27" t="s">
        <v>90</v>
      </c>
    </row>
    <row r="11" spans="1:5" ht="13.2">
      <c r="A11" s="28" t="s">
        <v>42</v>
      </c>
      <c r="E11" s="29" t="s">
        <v>429</v>
      </c>
    </row>
    <row r="12" spans="1:5" ht="26.4">
      <c r="A12" t="s">
        <v>44</v>
      </c>
      <c r="E12" s="27" t="s">
        <v>92</v>
      </c>
    </row>
    <row r="13" spans="1:18" ht="12.75" customHeight="1">
      <c r="A13" s="10" t="s">
        <v>33</v>
      </c>
      <c r="B13" s="10"/>
      <c r="C13" s="31" t="s">
        <v>19</v>
      </c>
      <c r="D13" s="10"/>
      <c r="E13" s="19" t="s">
        <v>95</v>
      </c>
      <c r="F13" s="10"/>
      <c r="G13" s="10"/>
      <c r="H13" s="10"/>
      <c r="I13" s="32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35</v>
      </c>
      <c r="B14" s="21" t="s">
        <v>13</v>
      </c>
      <c r="C14" s="21" t="s">
        <v>331</v>
      </c>
      <c r="D14" s="17" t="s">
        <v>37</v>
      </c>
      <c r="E14" s="22" t="s">
        <v>332</v>
      </c>
      <c r="F14" s="23" t="s">
        <v>98</v>
      </c>
      <c r="G14" s="24">
        <v>49.4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13</v>
      </c>
    </row>
    <row r="15" spans="1:5" ht="66">
      <c r="A15" s="26" t="s">
        <v>40</v>
      </c>
      <c r="E15" s="27" t="s">
        <v>387</v>
      </c>
    </row>
    <row r="16" spans="1:5" ht="52.8">
      <c r="A16" s="28" t="s">
        <v>42</v>
      </c>
      <c r="E16" s="29" t="s">
        <v>430</v>
      </c>
    </row>
    <row r="17" spans="1:5" ht="382.8">
      <c r="A17" t="s">
        <v>44</v>
      </c>
      <c r="E17" s="27" t="s">
        <v>335</v>
      </c>
    </row>
    <row r="18" spans="1:16" ht="13.2">
      <c r="A18" s="17" t="s">
        <v>35</v>
      </c>
      <c r="B18" s="21" t="s">
        <v>12</v>
      </c>
      <c r="C18" s="21" t="s">
        <v>336</v>
      </c>
      <c r="D18" s="17" t="s">
        <v>37</v>
      </c>
      <c r="E18" s="22" t="s">
        <v>337</v>
      </c>
      <c r="F18" s="23" t="s">
        <v>98</v>
      </c>
      <c r="G18" s="24">
        <v>14.65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13</v>
      </c>
    </row>
    <row r="19" spans="1:5" ht="13.2">
      <c r="A19" s="26" t="s">
        <v>40</v>
      </c>
      <c r="E19" s="27" t="s">
        <v>37</v>
      </c>
    </row>
    <row r="20" spans="1:5" ht="13.2">
      <c r="A20" s="28" t="s">
        <v>42</v>
      </c>
      <c r="E20" s="29" t="s">
        <v>431</v>
      </c>
    </row>
    <row r="21" spans="1:5" ht="316.8">
      <c r="A21" t="s">
        <v>44</v>
      </c>
      <c r="E21" s="27" t="s">
        <v>339</v>
      </c>
    </row>
    <row r="22" spans="1:16" ht="13.2">
      <c r="A22" s="17" t="s">
        <v>35</v>
      </c>
      <c r="B22" s="21" t="s">
        <v>23</v>
      </c>
      <c r="C22" s="21" t="s">
        <v>340</v>
      </c>
      <c r="D22" s="17" t="s">
        <v>37</v>
      </c>
      <c r="E22" s="22" t="s">
        <v>341</v>
      </c>
      <c r="F22" s="23" t="s">
        <v>98</v>
      </c>
      <c r="G22" s="24">
        <v>49.4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3.2">
      <c r="A23" s="26" t="s">
        <v>40</v>
      </c>
      <c r="E23" s="27" t="s">
        <v>342</v>
      </c>
    </row>
    <row r="24" spans="1:5" ht="13.2">
      <c r="A24" s="28" t="s">
        <v>42</v>
      </c>
      <c r="E24" s="29" t="s">
        <v>432</v>
      </c>
    </row>
    <row r="25" spans="1:5" ht="198">
      <c r="A25" t="s">
        <v>44</v>
      </c>
      <c r="E25" s="27" t="s">
        <v>343</v>
      </c>
    </row>
    <row r="26" spans="1:16" ht="13.2">
      <c r="A26" s="17" t="s">
        <v>35</v>
      </c>
      <c r="B26" s="21" t="s">
        <v>25</v>
      </c>
      <c r="C26" s="21" t="s">
        <v>344</v>
      </c>
      <c r="D26" s="17" t="s">
        <v>37</v>
      </c>
      <c r="E26" s="22" t="s">
        <v>345</v>
      </c>
      <c r="F26" s="23" t="s">
        <v>98</v>
      </c>
      <c r="G26" s="24">
        <v>14.65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3.2">
      <c r="A27" s="26" t="s">
        <v>40</v>
      </c>
      <c r="E27" s="27" t="s">
        <v>346</v>
      </c>
    </row>
    <row r="28" spans="1:5" ht="52.8">
      <c r="A28" s="28" t="s">
        <v>42</v>
      </c>
      <c r="E28" s="29" t="s">
        <v>433</v>
      </c>
    </row>
    <row r="29" spans="1:5" ht="290.4">
      <c r="A29" t="s">
        <v>44</v>
      </c>
      <c r="E29" s="27" t="s">
        <v>348</v>
      </c>
    </row>
    <row r="30" spans="1:18" ht="12.75" customHeight="1">
      <c r="A30" s="10" t="s">
        <v>33</v>
      </c>
      <c r="B30" s="10"/>
      <c r="C30" s="31" t="s">
        <v>13</v>
      </c>
      <c r="D30" s="10"/>
      <c r="E30" s="19" t="s">
        <v>163</v>
      </c>
      <c r="F30" s="10"/>
      <c r="G30" s="10"/>
      <c r="H30" s="10"/>
      <c r="I30" s="32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35</v>
      </c>
      <c r="B31" s="21" t="s">
        <v>27</v>
      </c>
      <c r="C31" s="21" t="s">
        <v>349</v>
      </c>
      <c r="D31" s="17" t="s">
        <v>37</v>
      </c>
      <c r="E31" s="22" t="s">
        <v>350</v>
      </c>
      <c r="F31" s="23" t="s">
        <v>98</v>
      </c>
      <c r="G31" s="24">
        <v>0.8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13</v>
      </c>
    </row>
    <row r="32" spans="1:5" ht="26.4">
      <c r="A32" s="26" t="s">
        <v>40</v>
      </c>
      <c r="E32" s="27" t="s">
        <v>392</v>
      </c>
    </row>
    <row r="33" spans="1:5" ht="13.2">
      <c r="A33" s="28" t="s">
        <v>42</v>
      </c>
      <c r="E33" s="29" t="s">
        <v>393</v>
      </c>
    </row>
    <row r="34" spans="1:5" ht="382.8">
      <c r="A34" t="s">
        <v>44</v>
      </c>
      <c r="E34" s="27" t="s">
        <v>353</v>
      </c>
    </row>
    <row r="35" spans="1:18" ht="12.75" customHeight="1">
      <c r="A35" s="10" t="s">
        <v>33</v>
      </c>
      <c r="B35" s="10"/>
      <c r="C35" s="31" t="s">
        <v>23</v>
      </c>
      <c r="D35" s="10"/>
      <c r="E35" s="19" t="s">
        <v>176</v>
      </c>
      <c r="F35" s="10"/>
      <c r="G35" s="10"/>
      <c r="H35" s="10"/>
      <c r="I35" s="32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35</v>
      </c>
      <c r="B36" s="21" t="s">
        <v>65</v>
      </c>
      <c r="C36" s="21" t="s">
        <v>358</v>
      </c>
      <c r="D36" s="17" t="s">
        <v>37</v>
      </c>
      <c r="E36" s="22" t="s">
        <v>359</v>
      </c>
      <c r="F36" s="23" t="s">
        <v>98</v>
      </c>
      <c r="G36" s="24">
        <v>1.865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13</v>
      </c>
    </row>
    <row r="37" spans="1:5" ht="13.2">
      <c r="A37" s="26" t="s">
        <v>40</v>
      </c>
      <c r="E37" s="27" t="s">
        <v>360</v>
      </c>
    </row>
    <row r="38" spans="1:5" ht="39.6">
      <c r="A38" s="28" t="s">
        <v>42</v>
      </c>
      <c r="E38" s="29" t="s">
        <v>394</v>
      </c>
    </row>
    <row r="39" spans="1:5" ht="382.8">
      <c r="A39" t="s">
        <v>44</v>
      </c>
      <c r="E39" s="27" t="s">
        <v>182</v>
      </c>
    </row>
    <row r="40" spans="1:16" ht="13.2">
      <c r="A40" s="17" t="s">
        <v>35</v>
      </c>
      <c r="B40" s="21" t="s">
        <v>69</v>
      </c>
      <c r="C40" s="21" t="s">
        <v>184</v>
      </c>
      <c r="D40" s="17" t="s">
        <v>37</v>
      </c>
      <c r="E40" s="22" t="s">
        <v>185</v>
      </c>
      <c r="F40" s="23" t="s">
        <v>98</v>
      </c>
      <c r="G40" s="24">
        <v>1.35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13</v>
      </c>
    </row>
    <row r="41" spans="1:5" ht="26.4">
      <c r="A41" s="26" t="s">
        <v>40</v>
      </c>
      <c r="E41" s="27" t="s">
        <v>364</v>
      </c>
    </row>
    <row r="42" spans="1:5" ht="39.6">
      <c r="A42" s="28" t="s">
        <v>42</v>
      </c>
      <c r="E42" s="29" t="s">
        <v>395</v>
      </c>
    </row>
    <row r="43" spans="1:5" ht="39.6">
      <c r="A43" t="s">
        <v>44</v>
      </c>
      <c r="E43" s="27" t="s">
        <v>188</v>
      </c>
    </row>
    <row r="44" spans="1:16" ht="13.2">
      <c r="A44" s="17" t="s">
        <v>35</v>
      </c>
      <c r="B44" s="21" t="s">
        <v>30</v>
      </c>
      <c r="C44" s="21" t="s">
        <v>396</v>
      </c>
      <c r="D44" s="17" t="s">
        <v>37</v>
      </c>
      <c r="E44" s="22" t="s">
        <v>397</v>
      </c>
      <c r="F44" s="23" t="s">
        <v>98</v>
      </c>
      <c r="G44" s="24">
        <v>1.805</v>
      </c>
      <c r="H44" s="25">
        <v>0</v>
      </c>
      <c r="I44" s="25">
        <f>ROUND(ROUND(H44,2)*ROUND(G44,3),2)</f>
        <v>0</v>
      </c>
      <c r="O44">
        <f>(I44*21)/100</f>
        <v>0</v>
      </c>
      <c r="P44" t="s">
        <v>13</v>
      </c>
    </row>
    <row r="45" spans="1:5" ht="13.2">
      <c r="A45" s="26" t="s">
        <v>40</v>
      </c>
      <c r="E45" s="27" t="s">
        <v>377</v>
      </c>
    </row>
    <row r="46" spans="1:5" ht="13.2">
      <c r="A46" s="28" t="s">
        <v>42</v>
      </c>
      <c r="E46" s="29" t="s">
        <v>398</v>
      </c>
    </row>
    <row r="47" spans="1:5" ht="52.8">
      <c r="A47" t="s">
        <v>44</v>
      </c>
      <c r="E47" s="27" t="s">
        <v>399</v>
      </c>
    </row>
    <row r="48" spans="1:18" ht="12.75" customHeight="1">
      <c r="A48" s="10" t="s">
        <v>33</v>
      </c>
      <c r="B48" s="10"/>
      <c r="C48" s="31" t="s">
        <v>30</v>
      </c>
      <c r="D48" s="10"/>
      <c r="E48" s="19" t="s">
        <v>282</v>
      </c>
      <c r="F48" s="10"/>
      <c r="G48" s="10"/>
      <c r="H48" s="10"/>
      <c r="I48" s="32">
        <f>0+Q48</f>
        <v>0</v>
      </c>
      <c r="O48">
        <f>0+R48</f>
        <v>0</v>
      </c>
      <c r="Q48">
        <f>0+I49+I53+I57</f>
        <v>0</v>
      </c>
      <c r="R48">
        <f>0+O49+O53+O57</f>
        <v>0</v>
      </c>
    </row>
    <row r="49" spans="1:16" ht="13.2">
      <c r="A49" s="17" t="s">
        <v>35</v>
      </c>
      <c r="B49" s="21" t="s">
        <v>32</v>
      </c>
      <c r="C49" s="21" t="s">
        <v>375</v>
      </c>
      <c r="D49" s="17" t="s">
        <v>37</v>
      </c>
      <c r="E49" s="22" t="s">
        <v>376</v>
      </c>
      <c r="F49" s="23" t="s">
        <v>268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13</v>
      </c>
    </row>
    <row r="50" spans="1:5" ht="13.2">
      <c r="A50" s="26" t="s">
        <v>40</v>
      </c>
      <c r="E50" s="27" t="s">
        <v>377</v>
      </c>
    </row>
    <row r="51" spans="1:5" ht="13.2">
      <c r="A51" s="28" t="s">
        <v>42</v>
      </c>
      <c r="E51" s="29" t="s">
        <v>43</v>
      </c>
    </row>
    <row r="52" spans="1:5" ht="409.6">
      <c r="A52" t="s">
        <v>44</v>
      </c>
      <c r="E52" s="27" t="s">
        <v>379</v>
      </c>
    </row>
    <row r="53" spans="1:16" ht="26.4">
      <c r="A53" s="17" t="s">
        <v>35</v>
      </c>
      <c r="B53" s="21" t="s">
        <v>80</v>
      </c>
      <c r="C53" s="21" t="s">
        <v>400</v>
      </c>
      <c r="D53" s="17" t="s">
        <v>37</v>
      </c>
      <c r="E53" s="22" t="s">
        <v>401</v>
      </c>
      <c r="F53" s="23" t="s">
        <v>268</v>
      </c>
      <c r="G53" s="24">
        <v>1</v>
      </c>
      <c r="H53" s="25">
        <v>0</v>
      </c>
      <c r="I53" s="25">
        <f>ROUND(ROUND(H53,2)*ROUND(G53,3),2)</f>
        <v>0</v>
      </c>
      <c r="O53">
        <f>(I53*21)/100</f>
        <v>0</v>
      </c>
      <c r="P53" t="s">
        <v>13</v>
      </c>
    </row>
    <row r="54" spans="1:5" ht="39.6">
      <c r="A54" s="26" t="s">
        <v>40</v>
      </c>
      <c r="E54" s="27" t="s">
        <v>402</v>
      </c>
    </row>
    <row r="55" spans="1:5" ht="13.2">
      <c r="A55" s="28" t="s">
        <v>42</v>
      </c>
      <c r="E55" s="29" t="s">
        <v>43</v>
      </c>
    </row>
    <row r="56" spans="1:5" ht="409.6">
      <c r="A56" t="s">
        <v>44</v>
      </c>
      <c r="E56" s="27" t="s">
        <v>403</v>
      </c>
    </row>
    <row r="57" spans="1:16" ht="13.2">
      <c r="A57" s="17" t="s">
        <v>35</v>
      </c>
      <c r="B57" s="21" t="s">
        <v>140</v>
      </c>
      <c r="C57" s="21" t="s">
        <v>380</v>
      </c>
      <c r="D57" s="17" t="s">
        <v>37</v>
      </c>
      <c r="E57" s="22" t="s">
        <v>381</v>
      </c>
      <c r="F57" s="23" t="s">
        <v>112</v>
      </c>
      <c r="G57" s="24">
        <v>10</v>
      </c>
      <c r="H57" s="25">
        <v>0</v>
      </c>
      <c r="I57" s="25">
        <f>ROUND(ROUND(H57,2)*ROUND(G57,3),2)</f>
        <v>0</v>
      </c>
      <c r="O57">
        <f>(I57*21)/100</f>
        <v>0</v>
      </c>
      <c r="P57" t="s">
        <v>13</v>
      </c>
    </row>
    <row r="58" spans="1:5" ht="13.2">
      <c r="A58" s="26" t="s">
        <v>40</v>
      </c>
      <c r="E58" s="27" t="s">
        <v>37</v>
      </c>
    </row>
    <row r="59" spans="1:5" ht="13.2">
      <c r="A59" s="28" t="s">
        <v>42</v>
      </c>
      <c r="E59" s="29" t="s">
        <v>412</v>
      </c>
    </row>
    <row r="60" spans="1:5" ht="66">
      <c r="A60" t="s">
        <v>44</v>
      </c>
      <c r="E60" s="27" t="s">
        <v>383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Senohrábek David</cp:lastModifiedBy>
  <dcterms:modified xsi:type="dcterms:W3CDTF">2022-07-12T12:42:45Z</dcterms:modified>
  <cp:category/>
  <cp:version/>
  <cp:contentType/>
  <cp:contentStatus/>
</cp:coreProperties>
</file>