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01 - SO 101 - Dopravní..." sheetId="2" r:id="rId2"/>
    <sheet name="01-02 - Vedlejší náklady" sheetId="3" r:id="rId3"/>
    <sheet name="02-01 - SO 101 - Dopravní..." sheetId="4" r:id="rId4"/>
    <sheet name="02-02 - SO 401 - veřejné ..." sheetId="5" r:id="rId5"/>
    <sheet name="02-03 - SO 401 - veřejné ..." sheetId="6" r:id="rId6"/>
    <sheet name="02-04 - SO 401 - veřejné ..." sheetId="7" r:id="rId7"/>
    <sheet name="02-05 - Vedlejší náklady" sheetId="8" r:id="rId8"/>
  </sheets>
  <definedNames>
    <definedName name="_xlnm.Print_Area" localSheetId="0">'Rekapitulace stavby'!$D$4:$AO$76,'Rekapitulace stavby'!$C$82:$AQ$104</definedName>
    <definedName name="_xlnm._FilterDatabase" localSheetId="1" hidden="1">'01-01 - SO 101 - Dopravní...'!$C$128:$K$225</definedName>
    <definedName name="_xlnm.Print_Area" localSheetId="1">'01-01 - SO 101 - Dopravní...'!$C$4:$J$76,'01-01 - SO 101 - Dopravní...'!$C$82:$J$108,'01-01 - SO 101 - Dopravní...'!$C$114:$J$225</definedName>
    <definedName name="_xlnm._FilterDatabase" localSheetId="2" hidden="1">'01-02 - Vedlejší náklady'!$C$120:$K$127</definedName>
    <definedName name="_xlnm.Print_Area" localSheetId="2">'01-02 - Vedlejší náklady'!$C$4:$J$76,'01-02 - Vedlejší náklady'!$C$82:$J$100,'01-02 - Vedlejší náklady'!$C$106:$J$127</definedName>
    <definedName name="_xlnm._FilterDatabase" localSheetId="3" hidden="1">'02-01 - SO 101 - Dopravní...'!$C$132:$K$395</definedName>
    <definedName name="_xlnm.Print_Area" localSheetId="3">'02-01 - SO 101 - Dopravní...'!$C$4:$J$76,'02-01 - SO 101 - Dopravní...'!$C$82:$J$112,'02-01 - SO 101 - Dopravní...'!$C$118:$J$395</definedName>
    <definedName name="_xlnm._FilterDatabase" localSheetId="4" hidden="1">'02-02 - SO 401 - veřejné ...'!$C$125:$K$176</definedName>
    <definedName name="_xlnm.Print_Area" localSheetId="4">'02-02 - SO 401 - veřejné ...'!$C$4:$J$76,'02-02 - SO 401 - veřejné ...'!$C$82:$J$105,'02-02 - SO 401 - veřejné ...'!$C$111:$J$176</definedName>
    <definedName name="_xlnm._FilterDatabase" localSheetId="5" hidden="1">'02-03 - SO 401 - veřejné ...'!$C$124:$K$169</definedName>
    <definedName name="_xlnm.Print_Area" localSheetId="5">'02-03 - SO 401 - veřejné ...'!$C$4:$J$76,'02-03 - SO 401 - veřejné ...'!$C$82:$J$104,'02-03 - SO 401 - veřejné ...'!$C$110:$J$169</definedName>
    <definedName name="_xlnm._FilterDatabase" localSheetId="6" hidden="1">'02-04 - SO 401 - veřejné ...'!$C$124:$K$183</definedName>
    <definedName name="_xlnm.Print_Area" localSheetId="6">'02-04 - SO 401 - veřejné ...'!$C$4:$J$76,'02-04 - SO 401 - veřejné ...'!$C$82:$J$104,'02-04 - SO 401 - veřejné ...'!$C$110:$J$183</definedName>
    <definedName name="_xlnm._FilterDatabase" localSheetId="7" hidden="1">'02-05 - Vedlejší náklady'!$C$120:$K$134</definedName>
    <definedName name="_xlnm.Print_Area" localSheetId="7">'02-05 - Vedlejší náklady'!$C$4:$J$76,'02-05 - Vedlejší náklady'!$C$82:$J$100,'02-05 - Vedlejší náklady'!$C$106:$J$134</definedName>
    <definedName name="_xlnm.Print_Titles" localSheetId="0">'Rekapitulace stavby'!$92:$92</definedName>
    <definedName name="_xlnm.Print_Titles" localSheetId="1">'01-01 - SO 101 - Dopravní...'!$128:$128</definedName>
    <definedName name="_xlnm.Print_Titles" localSheetId="2">'01-02 - Vedlejší náklady'!$120:$120</definedName>
    <definedName name="_xlnm.Print_Titles" localSheetId="3">'02-01 - SO 101 - Dopravní...'!$132:$132</definedName>
    <definedName name="_xlnm.Print_Titles" localSheetId="4">'02-02 - SO 401 - veřejné ...'!$125:$125</definedName>
    <definedName name="_xlnm.Print_Titles" localSheetId="5">'02-03 - SO 401 - veřejné ...'!$124:$124</definedName>
    <definedName name="_xlnm.Print_Titles" localSheetId="6">'02-04 - SO 401 - veřejné ...'!$124:$124</definedName>
    <definedName name="_xlnm.Print_Titles" localSheetId="7">'02-05 - Vedlejší náklady'!$120:$120</definedName>
  </definedNames>
  <calcPr fullCalcOnLoad="1"/>
</workbook>
</file>

<file path=xl/sharedStrings.xml><?xml version="1.0" encoding="utf-8"?>
<sst xmlns="http://schemas.openxmlformats.org/spreadsheetml/2006/main" count="6902" uniqueCount="965">
  <si>
    <t>Export Komplet</t>
  </si>
  <si>
    <t/>
  </si>
  <si>
    <t>2.0</t>
  </si>
  <si>
    <t>ZAMOK</t>
  </si>
  <si>
    <t>False</t>
  </si>
  <si>
    <t>{ecbb3d60-ada8-4a8e-9147-7a7764b8d00e}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</si>
  <si>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</si>
  <si>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</si>
  <si>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</si>
  <si>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</si>
  <si>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</si>
  <si>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</si>
  <si>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</si>
  <si>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SONA6596ROZ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</si>
  <si>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</si>
  <si>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</si>
  <si>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Hřebeč, centrální křižovatka</t>
  </si>
  <si>
    <t>KSO:</t>
  </si>
  <si>
    <t>CC-CZ:</t>
  </si>
  <si>
    <t>Místo:</t>
  </si>
  <si>
    <t xml:space="preserve"> </t>
  </si>
  <si>
    <t>Datum:</t>
  </si>
  <si>
    <t>6. 1. 2022</t>
  </si>
  <si>
    <t>Zadavatel:</t>
  </si>
  <si>
    <t>IČ:</t>
  </si>
  <si>
    <t>Obec Hřebeč a KSÚS SK</t>
  </si>
  <si>
    <t>DIČ:</t>
  </si>
  <si>
    <t>Uchazeč:</t>
  </si>
  <si>
    <t>Vyplň údaj</t>
  </si>
  <si>
    <t>Projektant:</t>
  </si>
  <si>
    <t>NOZA s.r.o.Kladno</t>
  </si>
  <si>
    <t>True</t>
  </si>
  <si>
    <t>Zpracovatel:</t>
  </si>
  <si>
    <t>Neubauerová Soňa, SK-Projekt Ostrov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</si>
  <si>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</si>
  <si>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</si>
  <si>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</si>
  <si>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</si>
  <si>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</si>
  <si>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</si>
  <si>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</si>
  <si>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</si>
  <si>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</si>
  <si>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</si>
  <si>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</si>
  <si>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</si>
  <si>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</si>
  <si>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</si>
  <si>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</si>
  <si>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</si>
  <si>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</si>
  <si>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</si>
  <si>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</si>
  <si>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</si>
  <si>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</si>
  <si>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</si>
  <si>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</si>
  <si>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</si>
  <si>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</si>
  <si>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</si>
  <si>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</si>
  <si>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</si>
  <si>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</si>
  <si>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</si>
  <si>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</si>
  <si>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</si>
  <si>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</si>
  <si>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</si>
  <si>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</si>
  <si>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</si>
  <si>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</si>
  <si>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</si>
  <si>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</si>
  <si>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</si>
  <si>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</si>
  <si>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</si>
  <si>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</si>
  <si>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</si>
  <si>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</si>
  <si>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</si>
  <si>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část KSÚS</t>
  </si>
  <si>
    <t>STA</t>
  </si>
  <si>
    <t>1</t>
  </si>
  <si>
    <t>{6a9eced6-32a5-42a2-a74f-8c7509d95249}</t>
  </si>
  <si>
    <t>2</t>
  </si>
  <si>
    <t>/</t>
  </si>
  <si>
    <t>01-01</t>
  </si>
  <si>
    <t>SO 101 - Dopravní řešení</t>
  </si>
  <si>
    <t>Soupis</t>
  </si>
  <si>
    <t>{1b1bc3cd-3547-43ef-80c3-ec3a5fa3841a}</t>
  </si>
  <si>
    <t>01-02</t>
  </si>
  <si>
    <t>Vedlejší náklady</t>
  </si>
  <si>
    <t>{0a690e31-46c7-4e6b-bcff-38fcede62546}</t>
  </si>
  <si>
    <t>02</t>
  </si>
  <si>
    <t>část Obec Hřebeč</t>
  </si>
  <si>
    <t>{6abbbcbf-4e70-4abd-a696-b2d0658d2b7b}</t>
  </si>
  <si>
    <t>02-01</t>
  </si>
  <si>
    <t xml:space="preserve">SO 101 - Dopravní řešení </t>
  </si>
  <si>
    <t>{a593d3e5-65b9-4097-ad3b-d205f9298814}</t>
  </si>
  <si>
    <t>02-02</t>
  </si>
  <si>
    <t>SO 401 - veřejné osvětlení - křižovatka</t>
  </si>
  <si>
    <t>{08528495-ca79-4b07-ab74-d4955a7c927b}</t>
  </si>
  <si>
    <t>02-03</t>
  </si>
  <si>
    <t>SO 401 - veřejné osvětlení - chodník</t>
  </si>
  <si>
    <t>{3e419a43-8c49-41f4-b518-543208ef0fff}</t>
  </si>
  <si>
    <t>02-04</t>
  </si>
  <si>
    <t>SO 401 - veřejné osvětlení -  přechody pro chodce</t>
  </si>
  <si>
    <t>{cb9f6af1-29ba-4f17-9d4e-755c574c33ba}</t>
  </si>
  <si>
    <t>02-05</t>
  </si>
  <si>
    <t>{7e765245-c0a4-4a07-a3fc-cfb8845c521b}</t>
  </si>
  <si>
    <t>KRYCÍ LIST SOUPISU PRACÍ</t>
  </si>
  <si>
    <t>Objekt:</t>
  </si>
  <si>
    <t>01 - část KSÚS</t>
  </si>
  <si>
    <t>Soupis:</t>
  </si>
  <si>
    <t>01-01 - SO 101 - Dopravní řešení</t>
  </si>
  <si>
    <t>KSÚS SK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</si>
  <si>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</si>
  <si>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</si>
  <si>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</si>
  <si>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</si>
  <si>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</si>
  <si>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</si>
  <si>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</si>
  <si>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</si>
  <si>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Úprava podloží a základové spáry</t>
  </si>
  <si>
    <t xml:space="preserve">    5-1 - Asfaltová vozovka</t>
  </si>
  <si>
    <t xml:space="preserve">    8 - Trubní vedení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</si>
  <si>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</si>
  <si>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</si>
  <si>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</si>
  <si>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</si>
  <si>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</si>
  <si>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</si>
  <si>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</si>
  <si>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</si>
  <si>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</si>
  <si>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</si>
  <si>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</si>
  <si>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</si>
  <si>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</si>
  <si>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</si>
  <si>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</si>
  <si>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</si>
  <si>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</si>
  <si>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</si>
  <si>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</si>
  <si>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</si>
  <si>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</si>
  <si>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132251102</t>
  </si>
  <si>
    <t>Hloubení rýh nezapažených š do 800 mm v hornině třídy těžitelnosti I skupiny 3 objem do 50 m3 strojně</t>
  </si>
  <si>
    <t>m3</t>
  </si>
  <si>
    <t>4</t>
  </si>
  <si>
    <t>998690010</t>
  </si>
  <si>
    <t>VV</t>
  </si>
  <si>
    <t>výkop pro drenáž pod plání</t>
  </si>
  <si>
    <t>0,35*0,40*175</t>
  </si>
  <si>
    <t>129001101</t>
  </si>
  <si>
    <t>Příplatek za ztížení odkopávky nebo prokopávky v blízkosti inženýrských sítí</t>
  </si>
  <si>
    <t>-291939251</t>
  </si>
  <si>
    <t xml:space="preserve">platí pro bourání podkladních vrstev komunikace </t>
  </si>
  <si>
    <t>předpoklad</t>
  </si>
  <si>
    <t>110</t>
  </si>
  <si>
    <t>3</t>
  </si>
  <si>
    <t>162651112</t>
  </si>
  <si>
    <t>Vodorovné přemístění přes 4 000 do 5000 m výkopku/sypaniny z horniny třídy těžitelnosti I skupiny 1 až 3</t>
  </si>
  <si>
    <t>-405477265</t>
  </si>
  <si>
    <t>24,50</t>
  </si>
  <si>
    <t>171251201</t>
  </si>
  <si>
    <t>Uložení sypaniny na skládky nebo meziskládky</t>
  </si>
  <si>
    <t>1099338084</t>
  </si>
  <si>
    <t>5</t>
  </si>
  <si>
    <t>171201231</t>
  </si>
  <si>
    <t>Poplatek za uložení zeminy a kamení na recyklační skládce (skládkovné) kód odpadu 17 05 04</t>
  </si>
  <si>
    <t>t</t>
  </si>
  <si>
    <t>-1848435636</t>
  </si>
  <si>
    <t>24,5*2,0</t>
  </si>
  <si>
    <t>6</t>
  </si>
  <si>
    <t>181951112</t>
  </si>
  <si>
    <t>Úprava pláně v hornině třídy těžitelnosti I skupiny 1 až 3 se zhutněním strojně</t>
  </si>
  <si>
    <t>m2</t>
  </si>
  <si>
    <t>-310670435</t>
  </si>
  <si>
    <t>pod zpevnění</t>
  </si>
  <si>
    <t>vozovka</t>
  </si>
  <si>
    <t>1010</t>
  </si>
  <si>
    <t>11</t>
  </si>
  <si>
    <t>Zemní práce - přípravné a přidružené práce</t>
  </si>
  <si>
    <t>7</t>
  </si>
  <si>
    <t>1131071R1</t>
  </si>
  <si>
    <t xml:space="preserve">Vybourání krytu z asfaltu s obsahem PAU + recyklace vybouraného asfaltu za studena na místě vč.jeho přemístění k místu recyklace a zpět k novému uložení </t>
  </si>
  <si>
    <t>949318155</t>
  </si>
  <si>
    <t>P</t>
  </si>
  <si>
    <t>Poznámka k položce:
tl.asfaltu do 12cm</t>
  </si>
  <si>
    <t>8</t>
  </si>
  <si>
    <t>113107224</t>
  </si>
  <si>
    <t>Odstranění podkladu z kameniva drceného tl přes 300 do 400 mm strojně pl přes 200 m2</t>
  </si>
  <si>
    <t>-779574477</t>
  </si>
  <si>
    <t>pod vybouraným asfaltem</t>
  </si>
  <si>
    <t>Úprava podloží a základové spáry</t>
  </si>
  <si>
    <t>9</t>
  </si>
  <si>
    <t>212752511</t>
  </si>
  <si>
    <t>Trativod z drenážních trubek korugovaných PP SN 8 perforace 220° včetně lože otevřený výkop DN 150 pro liniové stavby</t>
  </si>
  <si>
    <t>m</t>
  </si>
  <si>
    <t>1188901220</t>
  </si>
  <si>
    <t>Poznámka k položce:
včetně podsypu a obsypu štěrkem</t>
  </si>
  <si>
    <t>drenáž pod plání</t>
  </si>
  <si>
    <t>175</t>
  </si>
  <si>
    <t>10</t>
  </si>
  <si>
    <t>211971121</t>
  </si>
  <si>
    <t>Zřízení opláštění žeber nebo trativodů geotextilií v rýze nebo zářezu sklonu přes 1:2 š do 2,5 m</t>
  </si>
  <si>
    <t>-1126157390</t>
  </si>
  <si>
    <t>1,6*175</t>
  </si>
  <si>
    <t>M</t>
  </si>
  <si>
    <t>69311068</t>
  </si>
  <si>
    <t>geotextilie netkaná separační, ochranná, filtrační, drenážní PP 300g/m2</t>
  </si>
  <si>
    <t>-2323042</t>
  </si>
  <si>
    <t>280*1,20</t>
  </si>
  <si>
    <t>5-1</t>
  </si>
  <si>
    <t>Asfaltová vozovka</t>
  </si>
  <si>
    <t>12</t>
  </si>
  <si>
    <t>564871111</t>
  </si>
  <si>
    <t>Podklad ze štěrkodrtě ŠD tl 250 mm</t>
  </si>
  <si>
    <t>-869121069</t>
  </si>
  <si>
    <t>konstrukce plné asfaltové konstrukce</t>
  </si>
  <si>
    <t>13</t>
  </si>
  <si>
    <t>564541111</t>
  </si>
  <si>
    <t>Zřízení podsypu nebo podkladu ze sypaniny tl 120 mm</t>
  </si>
  <si>
    <t>570658675</t>
  </si>
  <si>
    <t>podkladní vrstva z recyklovaného materiálu</t>
  </si>
  <si>
    <t>na místě</t>
  </si>
  <si>
    <t>recyklace viz položka 1131071R1</t>
  </si>
  <si>
    <t>14</t>
  </si>
  <si>
    <t>573111111</t>
  </si>
  <si>
    <t>Postřik živičný infiltrační s posypem z asfaltu množství 0,60 kg/m2</t>
  </si>
  <si>
    <t>26212182</t>
  </si>
  <si>
    <t>577155122</t>
  </si>
  <si>
    <t>Asfaltový beton vrstva ložní ACL 16 (ABH) tl 60 mm š přes 3 m z nemodifikovaného asfaltu</t>
  </si>
  <si>
    <t>-707019527</t>
  </si>
  <si>
    <t>16</t>
  </si>
  <si>
    <t>573211107</t>
  </si>
  <si>
    <t>Postřik živičný spojovací z asfaltu v množství 0,30 kg/m2</t>
  </si>
  <si>
    <t>305841386</t>
  </si>
  <si>
    <t>17</t>
  </si>
  <si>
    <t>577134121</t>
  </si>
  <si>
    <t>Asfaltový beton vrstva obrusná ACO 11 (ABS) tř. I tl 40 mm š přes 3 m z nemodifikovaného asfaltu</t>
  </si>
  <si>
    <t>-1221925240</t>
  </si>
  <si>
    <t>Trubní vedení</t>
  </si>
  <si>
    <t>18</t>
  </si>
  <si>
    <t>8900000R1</t>
  </si>
  <si>
    <t>Montáž a dodávka uliční vpusti vč.lapače splavenin, vč.pojížděné mříže D 400 vč.potřebných zemních prací</t>
  </si>
  <si>
    <t>kus</t>
  </si>
  <si>
    <t>-1704837435</t>
  </si>
  <si>
    <t>19</t>
  </si>
  <si>
    <t>8900000R2</t>
  </si>
  <si>
    <t>Přípojka kanalizace - montáž + dodávka vč.zemních prací, vč.napojení na stávající kanalizaci</t>
  </si>
  <si>
    <t>-1291941251</t>
  </si>
  <si>
    <t>Poznámka k položce:
potrubí DN160</t>
  </si>
  <si>
    <t>1+3+3,7+4,5</t>
  </si>
  <si>
    <t>20</t>
  </si>
  <si>
    <t>8900000R3</t>
  </si>
  <si>
    <t>Demontáž stávající uliční vpusti vč.likvidace</t>
  </si>
  <si>
    <t>321338963</t>
  </si>
  <si>
    <t>899331111</t>
  </si>
  <si>
    <t>Výšková úprava uličního vstupu nebo vpusti do 200 mm zvýšením poklopu</t>
  </si>
  <si>
    <t>-1644739602</t>
  </si>
  <si>
    <t>22</t>
  </si>
  <si>
    <t>899431111</t>
  </si>
  <si>
    <t>Výšková úprava uličního vstupu nebo vpusti do 200 mm zvýšením krycího hrnce, šoupěte nebo hydrantu</t>
  </si>
  <si>
    <t>1394057438</t>
  </si>
  <si>
    <t>91</t>
  </si>
  <si>
    <t>Doplňující konstrukce a práce pozemních komunikací, letišť a ploch</t>
  </si>
  <si>
    <t>23</t>
  </si>
  <si>
    <t>910000001</t>
  </si>
  <si>
    <t>Demontáž, přemístění a zpětná montáž svislé dopravní značky P2 + E2b</t>
  </si>
  <si>
    <t>1890705098</t>
  </si>
  <si>
    <t>24</t>
  </si>
  <si>
    <t>914111111</t>
  </si>
  <si>
    <t>Montáž svislé dopravní značky do velikosti 1 m2 objímkami na sloupek nebo konzolu</t>
  </si>
  <si>
    <t>1986937852</t>
  </si>
  <si>
    <t>nové značky</t>
  </si>
  <si>
    <t>výměna 2x podtabulky E2b</t>
  </si>
  <si>
    <t>Součet</t>
  </si>
  <si>
    <t>25</t>
  </si>
  <si>
    <t>40445619</t>
  </si>
  <si>
    <t>zákazové, příkazové dopravní značky B1-B34, C1-15 500mm</t>
  </si>
  <si>
    <t>576807971</t>
  </si>
  <si>
    <t>26</t>
  </si>
  <si>
    <t>40445611</t>
  </si>
  <si>
    <t>značky upravující přednost P2, P3, P8 500mm</t>
  </si>
  <si>
    <t>256744113</t>
  </si>
  <si>
    <t>27</t>
  </si>
  <si>
    <t>40445621</t>
  </si>
  <si>
    <t>informativní značky provozní IP1-IP3, IP4b-IP7, IP10a, b 500x500mm</t>
  </si>
  <si>
    <t>-2095376127</t>
  </si>
  <si>
    <t>28</t>
  </si>
  <si>
    <t>40445647</t>
  </si>
  <si>
    <t>dodatkové tabulky E1, E2a,b , E6, E9, E10 E12c, E17 500x500mm</t>
  </si>
  <si>
    <t>-2116071449</t>
  </si>
  <si>
    <t>29</t>
  </si>
  <si>
    <t>914511112</t>
  </si>
  <si>
    <t>Montáž sloupku dopravních značek délky do 3,5 m s betonovým základem a patkou</t>
  </si>
  <si>
    <t>831330769</t>
  </si>
  <si>
    <t>30</t>
  </si>
  <si>
    <t>40445225</t>
  </si>
  <si>
    <t>sloupek pro dopravní značku Zn D 60mm v 3,5m</t>
  </si>
  <si>
    <t>2038501096</t>
  </si>
  <si>
    <t>31</t>
  </si>
  <si>
    <t>915221122</t>
  </si>
  <si>
    <t>Vodorovné dopravní značení vodící čáry přerušované š 250 mm retroreflexní bílý plast</t>
  </si>
  <si>
    <t>1402352008</t>
  </si>
  <si>
    <t>52</t>
  </si>
  <si>
    <t>32</t>
  </si>
  <si>
    <t>915611111</t>
  </si>
  <si>
    <t>Předznačení vodorovného liniového značení</t>
  </si>
  <si>
    <t>-1266128126</t>
  </si>
  <si>
    <t>33</t>
  </si>
  <si>
    <t>915231112</t>
  </si>
  <si>
    <t>Vodorovné dopravní značení přechody pro chodce, šipky, symboly retroreflexní bílý plast</t>
  </si>
  <si>
    <t>2099861883</t>
  </si>
  <si>
    <t>přechody pro chodce</t>
  </si>
  <si>
    <t>0,5*4*(6+6+6+7)</t>
  </si>
  <si>
    <t>34</t>
  </si>
  <si>
    <t>915621111</t>
  </si>
  <si>
    <t>Předznačení vodorovného plošného značení</t>
  </si>
  <si>
    <t>39657039</t>
  </si>
  <si>
    <t>35</t>
  </si>
  <si>
    <t>915321115</t>
  </si>
  <si>
    <t>Předformátované vodorovné dopravní značení vodící pás pro slabozraké</t>
  </si>
  <si>
    <t>1206523218</t>
  </si>
  <si>
    <t>6,5+7</t>
  </si>
  <si>
    <t>36</t>
  </si>
  <si>
    <t>919735112</t>
  </si>
  <si>
    <t>Řezání stávajícího živičného krytu hl přes 50 do 100 mm</t>
  </si>
  <si>
    <t>1912830837</t>
  </si>
  <si>
    <t>7,0*4</t>
  </si>
  <si>
    <t>37</t>
  </si>
  <si>
    <t>919732221</t>
  </si>
  <si>
    <t>Styčná spára napojení nového živičného povrchu na stávající za tepla š 15 mm hl 25 mm bez prořezání</t>
  </si>
  <si>
    <t>-205765737</t>
  </si>
  <si>
    <t>997</t>
  </si>
  <si>
    <t>Přesun sutě</t>
  </si>
  <si>
    <t>38</t>
  </si>
  <si>
    <t>997221551</t>
  </si>
  <si>
    <t>Vodorovná doprava suti ze sypkých materiálů do 1 km</t>
  </si>
  <si>
    <t>1768288338</t>
  </si>
  <si>
    <t>586</t>
  </si>
  <si>
    <t>39</t>
  </si>
  <si>
    <t>997221559</t>
  </si>
  <si>
    <t>Příplatek za každý další 1 km u vodorovné dopravy suti ze sypkých materiálů</t>
  </si>
  <si>
    <t>1994555185</t>
  </si>
  <si>
    <t>celkem 5 km</t>
  </si>
  <si>
    <t>586*4</t>
  </si>
  <si>
    <t>40</t>
  </si>
  <si>
    <t>997221873</t>
  </si>
  <si>
    <t>Poplatek za uložení stavebního odpadu na recyklační skládce (skládkovné) zeminy a kamení zatříděného do Katalogu odpadů pod kódem 17 05 04</t>
  </si>
  <si>
    <t>216242410</t>
  </si>
  <si>
    <t>998</t>
  </si>
  <si>
    <t>Přesun hmot</t>
  </si>
  <si>
    <t>41</t>
  </si>
  <si>
    <t>998223011</t>
  </si>
  <si>
    <t>Přesun hmot pro pozemní komunikace s krytem dlážděným</t>
  </si>
  <si>
    <t>-823451452</t>
  </si>
  <si>
    <t>01-02 - Vedlejší náklady</t>
  </si>
  <si>
    <t xml:space="preserve">KSÚS SK </t>
  </si>
  <si>
    <t>VRN - Vedlejší rozpočtové náklady</t>
  </si>
  <si>
    <t>VRN</t>
  </si>
  <si>
    <t>Vedlejší rozpočtové náklady</t>
  </si>
  <si>
    <t>0100000R1</t>
  </si>
  <si>
    <t>Výškové a polohové vytýčení všech inženýrských sítí na staveništi a jejich ověření u správců</t>
  </si>
  <si>
    <t>kč</t>
  </si>
  <si>
    <t>1024</t>
  </si>
  <si>
    <t>1815289395</t>
  </si>
  <si>
    <t>0100000R2</t>
  </si>
  <si>
    <t>Vytýčení základních směrových a výškových bodů stavby</t>
  </si>
  <si>
    <t>-146991592</t>
  </si>
  <si>
    <t>0300000R1</t>
  </si>
  <si>
    <t>Zařízení staveniště - vybavení (buňky, TOI), zabezpečení, zrušení staveniště, připojení na inženýrské sítě</t>
  </si>
  <si>
    <t>-176747252</t>
  </si>
  <si>
    <t>0300000R2</t>
  </si>
  <si>
    <t>Dopravní opatření po dobu výstavby vč.projednání</t>
  </si>
  <si>
    <t>1362736260</t>
  </si>
  <si>
    <t>0400000R2</t>
  </si>
  <si>
    <t>Zkoušky hutnění konstrukce vozovky</t>
  </si>
  <si>
    <t>1378926073</t>
  </si>
  <si>
    <t>02 - část Obec Hřebeč</t>
  </si>
  <si>
    <t xml:space="preserve">02-01 - SO 101 - Dopravní řešení </t>
  </si>
  <si>
    <t>Obec Hřebeč</t>
  </si>
  <si>
    <t xml:space="preserve">    3 - Svislé a kompletní konstrukce</t>
  </si>
  <si>
    <t xml:space="preserve">    5-1 - Oprava asfaltového parkoviště u vjezdu</t>
  </si>
  <si>
    <t xml:space="preserve">    5-2 - Vjezdy</t>
  </si>
  <si>
    <t xml:space="preserve">    5-3 - Chodník</t>
  </si>
  <si>
    <t>PSV - Práce a dodávky PSV</t>
  </si>
  <si>
    <t xml:space="preserve">    711 - Izolace proti vodě, vlhkosti a plynům</t>
  </si>
  <si>
    <t>1110000R1</t>
  </si>
  <si>
    <t>Odstranění keřů včetně likvidace</t>
  </si>
  <si>
    <t>kpl</t>
  </si>
  <si>
    <t>945092442</t>
  </si>
  <si>
    <t>122251102</t>
  </si>
  <si>
    <t>Odkopávky a prokopávky nezapažené v hornině třídy těžitelnosti I, skupiny 3 objem do 50 m3 strojně</t>
  </si>
  <si>
    <t>1470804678</t>
  </si>
  <si>
    <t>v místě zelených ploch</t>
  </si>
  <si>
    <t>182*0,15</t>
  </si>
  <si>
    <t>Vodorovné přemístění do 5000 m výkopku/sypaniny z horniny třídy těžitelnosti I, skupiny 1 až 3</t>
  </si>
  <si>
    <t>68752167</t>
  </si>
  <si>
    <t>27,30</t>
  </si>
  <si>
    <t>-745713745</t>
  </si>
  <si>
    <t>-126535927</t>
  </si>
  <si>
    <t>27,30*2,0</t>
  </si>
  <si>
    <t>-914182587</t>
  </si>
  <si>
    <t>trasa D</t>
  </si>
  <si>
    <t>121+7+27+8</t>
  </si>
  <si>
    <t>trasa E</t>
  </si>
  <si>
    <t>67</t>
  </si>
  <si>
    <t>trasa F</t>
  </si>
  <si>
    <t>49+13</t>
  </si>
  <si>
    <t>trasa G</t>
  </si>
  <si>
    <t>42+4+4+3+2</t>
  </si>
  <si>
    <t>trasa H</t>
  </si>
  <si>
    <t>33+4</t>
  </si>
  <si>
    <t>mimo trasy</t>
  </si>
  <si>
    <t>62+30</t>
  </si>
  <si>
    <t>181951111</t>
  </si>
  <si>
    <t>Úprava pláně v hornině třídy těžitelnosti I, skupiny 1 až 3 bez zhutnění strojně</t>
  </si>
  <si>
    <t>-1200002687</t>
  </si>
  <si>
    <t>pod ohumusování</t>
  </si>
  <si>
    <t>480</t>
  </si>
  <si>
    <t>181351103</t>
  </si>
  <si>
    <t>Rozprostření ornice tl vrstvy do 200 mm pl do 500 m2 v rovině nebo ve svahu do 1:5 strojně</t>
  </si>
  <si>
    <t>-509274903</t>
  </si>
  <si>
    <t>ornice se nakoupí</t>
  </si>
  <si>
    <t>10364101</t>
  </si>
  <si>
    <t>zemina pro terénní úpravy -  ornice</t>
  </si>
  <si>
    <t>702660134</t>
  </si>
  <si>
    <t>480*0,15*1,5</t>
  </si>
  <si>
    <t>181411121</t>
  </si>
  <si>
    <t>Založení lučního trávníku výsevem plochy do 1000 m2 v rovině a ve svahu do 1:5</t>
  </si>
  <si>
    <t>777490121</t>
  </si>
  <si>
    <t>00572100</t>
  </si>
  <si>
    <t>osivo jetelotráva intenzivní víceletá</t>
  </si>
  <si>
    <t>kg</t>
  </si>
  <si>
    <t>-1288907114</t>
  </si>
  <si>
    <t>480*0,05*1,03</t>
  </si>
  <si>
    <t>113106142</t>
  </si>
  <si>
    <t>Rozebrání dlažeb z betonových dlaždic komunikací pro pěší strojně pl přes 50 m2</t>
  </si>
  <si>
    <t>738812908</t>
  </si>
  <si>
    <t>vybourání velkoformátové dlažby</t>
  </si>
  <si>
    <t>odvoz do suti</t>
  </si>
  <si>
    <t>106</t>
  </si>
  <si>
    <t>113106171</t>
  </si>
  <si>
    <t>Rozebrání dlažeb vozovek ze zámkové dlažby s ložem z kameniva ručně</t>
  </si>
  <si>
    <t>-575073088</t>
  </si>
  <si>
    <t xml:space="preserve">dlažba se rozebere, očistí </t>
  </si>
  <si>
    <t>a použije zpět</t>
  </si>
  <si>
    <t>uvažuje se cca 20% rozbití</t>
  </si>
  <si>
    <t>50</t>
  </si>
  <si>
    <t>979054451</t>
  </si>
  <si>
    <t>Očištění vybouraných zámkových dlaždic s původním spárováním z kameniva těženého</t>
  </si>
  <si>
    <t>-630605868</t>
  </si>
  <si>
    <t>113107222</t>
  </si>
  <si>
    <t>Odstranění krytu z kameniva drceného tl přes 100 do 200 mm strojně pl přes 200 m2</t>
  </si>
  <si>
    <t>34249971</t>
  </si>
  <si>
    <t>štěrková plocha</t>
  </si>
  <si>
    <t>42</t>
  </si>
  <si>
    <t>342</t>
  </si>
  <si>
    <t>113107330</t>
  </si>
  <si>
    <t>Odstranění krytu z betonu prostého tl do 100 mm strojně pl do 50 m2</t>
  </si>
  <si>
    <t>134676920</t>
  </si>
  <si>
    <t>113107182</t>
  </si>
  <si>
    <t>Odstranění krytu živičného tl přes 50 do 100 mm strojně pl přes 50 do 200 m2</t>
  </si>
  <si>
    <t>338432630</t>
  </si>
  <si>
    <t>34+50</t>
  </si>
  <si>
    <t>113107223</t>
  </si>
  <si>
    <t>Odstranění podkladu z kameniva drceného tl přes 200 do 300 mm strojně pl přes 200 m2</t>
  </si>
  <si>
    <t>-1964426876</t>
  </si>
  <si>
    <t>podklad vybouraných chodníků</t>
  </si>
  <si>
    <t>106+17+114+102+60</t>
  </si>
  <si>
    <t>-877917078</t>
  </si>
  <si>
    <t>platí pro bourání podkladních vrstev</t>
  </si>
  <si>
    <t>113202111</t>
  </si>
  <si>
    <t>Vytrhání obrub krajníků obrubníků stojatých</t>
  </si>
  <si>
    <t>-2124279135</t>
  </si>
  <si>
    <t>82</t>
  </si>
  <si>
    <t>113204111</t>
  </si>
  <si>
    <t>Vytrhání obrub záhonových</t>
  </si>
  <si>
    <t>-1652670452</t>
  </si>
  <si>
    <t>966006132</t>
  </si>
  <si>
    <t>Odstranění značek dopravních nebo orientačních se sloupky s betonovými patkami</t>
  </si>
  <si>
    <t>-1664569804</t>
  </si>
  <si>
    <t>966006211</t>
  </si>
  <si>
    <t>Odstranění svislých dopravních značek ze sloupů, sloupků nebo konzol</t>
  </si>
  <si>
    <t>736942546</t>
  </si>
  <si>
    <t>966006252</t>
  </si>
  <si>
    <t>Odstranění zábrany parkovací sloupku v do 800 mm přichyceného šrouby</t>
  </si>
  <si>
    <t>-417156322</t>
  </si>
  <si>
    <t>stávající balisety</t>
  </si>
  <si>
    <t>966006255</t>
  </si>
  <si>
    <t>Odstranění směrového sloupku uloženého do země</t>
  </si>
  <si>
    <t>-1034925945</t>
  </si>
  <si>
    <t>Svislé a kompletní konstrukce</t>
  </si>
  <si>
    <t>388995212</t>
  </si>
  <si>
    <t>Chránička kabelů z trub HDPE DN 110</t>
  </si>
  <si>
    <t>-679180274</t>
  </si>
  <si>
    <t>pro budoucí kabely</t>
  </si>
  <si>
    <t>9,5+8,5+8,5+9</t>
  </si>
  <si>
    <t>Oprava asfaltového parkoviště u vjezdu</t>
  </si>
  <si>
    <t>564851111</t>
  </si>
  <si>
    <t>Podklad ze štěrkodrtě ŠD tl 150 mm</t>
  </si>
  <si>
    <t>1333451653</t>
  </si>
  <si>
    <t>konstrukce parkoviště</t>
  </si>
  <si>
    <t>2x ŠD 150mm</t>
  </si>
  <si>
    <t>30*2</t>
  </si>
  <si>
    <t>564911511</t>
  </si>
  <si>
    <t>Podklad z R-materiálu tl 50 mm</t>
  </si>
  <si>
    <t>1180662802</t>
  </si>
  <si>
    <t>577144111</t>
  </si>
  <si>
    <t>Asfaltový beton vrstva obrusná ACO 11 (ABS) tř. I tl 50 mm š do 3 m z nemodifikovaného asfaltu</t>
  </si>
  <si>
    <t>1179654732</t>
  </si>
  <si>
    <t>5-2</t>
  </si>
  <si>
    <t>Vjezdy</t>
  </si>
  <si>
    <t>-1606112630</t>
  </si>
  <si>
    <t xml:space="preserve">konstrukce vjezdů </t>
  </si>
  <si>
    <t>2x ŠD tl.150mm</t>
  </si>
  <si>
    <t>(35+22)*2</t>
  </si>
  <si>
    <t>konstrukce vjezdu v parku</t>
  </si>
  <si>
    <t>62*2</t>
  </si>
  <si>
    <t>přidáno pod obrubníky</t>
  </si>
  <si>
    <t>(160+110)*0,30</t>
  </si>
  <si>
    <t>596212211</t>
  </si>
  <si>
    <t>Kladení zámkové dlažby pozemních komunikací tl 80 mm skupiny A pl přes 50 do 100 m2</t>
  </si>
  <si>
    <t>-849578767</t>
  </si>
  <si>
    <t>konstrukce vjezdů</t>
  </si>
  <si>
    <t>27+8</t>
  </si>
  <si>
    <t>10+3</t>
  </si>
  <si>
    <t>4+3+2</t>
  </si>
  <si>
    <t>59245213</t>
  </si>
  <si>
    <t>dlažba zámková tvaru I 196x161x80mm přírodní</t>
  </si>
  <si>
    <t>237207833</t>
  </si>
  <si>
    <t>(27+14)*1,03</t>
  </si>
  <si>
    <t>59245224</t>
  </si>
  <si>
    <t>dlažba zámková tvaru I základní pro nevidomé 196x161x80mm barevná</t>
  </si>
  <si>
    <t>1422088887</t>
  </si>
  <si>
    <t>(8+6)*1,03</t>
  </si>
  <si>
    <t>592000001</t>
  </si>
  <si>
    <t xml:space="preserve">Umělá vodící linie tl.8cm </t>
  </si>
  <si>
    <t>-1778987565</t>
  </si>
  <si>
    <t>5-3</t>
  </si>
  <si>
    <t>Chodník</t>
  </si>
  <si>
    <t>564831111</t>
  </si>
  <si>
    <t>Podklad ze štěrkodrtě ŠD tl 100 mm</t>
  </si>
  <si>
    <t>1268521318</t>
  </si>
  <si>
    <t>konstrukce chodníku</t>
  </si>
  <si>
    <t>121+7</t>
  </si>
  <si>
    <t>57+10</t>
  </si>
  <si>
    <t>42+7</t>
  </si>
  <si>
    <t>42+4</t>
  </si>
  <si>
    <t>18769073</t>
  </si>
  <si>
    <t>596211113</t>
  </si>
  <si>
    <t>Kladení zámkové dlažby komunikací pro pěší tl 60 mm skupiny A pl přes 300 m2</t>
  </si>
  <si>
    <t>-762140764</t>
  </si>
  <si>
    <t>59245212</t>
  </si>
  <si>
    <t>dlažba zámková tvaru I 196x161x60mm přírodní</t>
  </si>
  <si>
    <t>-280022909</t>
  </si>
  <si>
    <t>dokoupení chybějící dlažby</t>
  </si>
  <si>
    <t>80% se použije zpět z rozebrané dlažby</t>
  </si>
  <si>
    <t>295*1,01</t>
  </si>
  <si>
    <t>-119*0,80</t>
  </si>
  <si>
    <t>59245222</t>
  </si>
  <si>
    <t>dlažba zámková tvaru I základní pro nevidomé 196x161x60mm barevná</t>
  </si>
  <si>
    <t>-2005559287</t>
  </si>
  <si>
    <t>32*1,01</t>
  </si>
  <si>
    <t>899231111</t>
  </si>
  <si>
    <t>Výšková úprava uličního vstupu nebo vpusti do 200 mm zvýšením mříže</t>
  </si>
  <si>
    <t>1124043273</t>
  </si>
  <si>
    <t>-1407452843</t>
  </si>
  <si>
    <t>-1931901865</t>
  </si>
  <si>
    <t>značka C2c</t>
  </si>
  <si>
    <t>43</t>
  </si>
  <si>
    <t>548920268</t>
  </si>
  <si>
    <t>44</t>
  </si>
  <si>
    <t>1828254656</t>
  </si>
  <si>
    <t>45</t>
  </si>
  <si>
    <t>-133383820</t>
  </si>
  <si>
    <t>46</t>
  </si>
  <si>
    <t>916131213</t>
  </si>
  <si>
    <t>Osazení silničního obrubníku betonového stojatého s boční opěrou do lože z betonu prostého</t>
  </si>
  <si>
    <t>554287398</t>
  </si>
  <si>
    <t>47+29+7</t>
  </si>
  <si>
    <t>20+9+4</t>
  </si>
  <si>
    <t>20+15+3</t>
  </si>
  <si>
    <t>20+8+3</t>
  </si>
  <si>
    <t>7+1</t>
  </si>
  <si>
    <t>69+4+3</t>
  </si>
  <si>
    <t>47</t>
  </si>
  <si>
    <t>59217031</t>
  </si>
  <si>
    <t>obrubník betonový silniční 1000x150x250mm</t>
  </si>
  <si>
    <t>-260346087</t>
  </si>
  <si>
    <t>(116+60)*1,01</t>
  </si>
  <si>
    <t>ztratné 1%</t>
  </si>
  <si>
    <t>48</t>
  </si>
  <si>
    <t>59217029</t>
  </si>
  <si>
    <t>obrubník betonový silniční nájezdový 1000x150x150mm</t>
  </si>
  <si>
    <t>879562215</t>
  </si>
  <si>
    <t>(33+39)*1,01</t>
  </si>
  <si>
    <t>49</t>
  </si>
  <si>
    <t>59217030</t>
  </si>
  <si>
    <t>obrubník betonový silniční přechodový 1000x150x150-250mm</t>
  </si>
  <si>
    <t>-2057651922</t>
  </si>
  <si>
    <t>916231213</t>
  </si>
  <si>
    <t>Osazení chodníkového obrubníku betonového stojatého s boční opěrou do lože z betonu prostého</t>
  </si>
  <si>
    <t>944858768</t>
  </si>
  <si>
    <t>56</t>
  </si>
  <si>
    <t>51</t>
  </si>
  <si>
    <t>59217016</t>
  </si>
  <si>
    <t>obrubník betonový chodníkový 1000x80x250mm</t>
  </si>
  <si>
    <t>2002223411</t>
  </si>
  <si>
    <t>(47+138)*1,01</t>
  </si>
  <si>
    <t>592000001.1</t>
  </si>
  <si>
    <t>Příplatek za obloukové obrubníky</t>
  </si>
  <si>
    <t>-1456919502</t>
  </si>
  <si>
    <t>53</t>
  </si>
  <si>
    <t>911111111</t>
  </si>
  <si>
    <t>Montáž zábradlí ocelového zabetonovaného</t>
  </si>
  <si>
    <t>1520479857</t>
  </si>
  <si>
    <t>54</t>
  </si>
  <si>
    <t>5530000R1</t>
  </si>
  <si>
    <t>Ocelové zábradlí v.1,1m - výroba a dodávka vč.dopravy, vč.povrchové úpravy</t>
  </si>
  <si>
    <t>-1555374106</t>
  </si>
  <si>
    <t>55</t>
  </si>
  <si>
    <t>912211111</t>
  </si>
  <si>
    <t>Montáž směrového sloupku silničního plastového prosté uložení bez betonového základu</t>
  </si>
  <si>
    <t>1382456866</t>
  </si>
  <si>
    <t>Z11g</t>
  </si>
  <si>
    <t>404451581</t>
  </si>
  <si>
    <t>sloupek směrový silniční červený Z11g 1,2m</t>
  </si>
  <si>
    <t>373534293</t>
  </si>
  <si>
    <t>57</t>
  </si>
  <si>
    <t>388</t>
  </si>
  <si>
    <t>58</t>
  </si>
  <si>
    <t>388*4</t>
  </si>
  <si>
    <t>59</t>
  </si>
  <si>
    <t>997221861</t>
  </si>
  <si>
    <t>Poplatek za uložení stavebního odpadu na recyklační skládce (skládkovné) z prostého betonu pod kódem 17 01 01</t>
  </si>
  <si>
    <t>985059447</t>
  </si>
  <si>
    <t>60</t>
  </si>
  <si>
    <t>997221875</t>
  </si>
  <si>
    <t>Poplatek za uložení stavebního odpadu na recyklační skládce (skládkovné) asfaltového bez obsahu dehtu zatříděného do Katalogu odpadů pod kódem 17 03 02</t>
  </si>
  <si>
    <t>1470629427</t>
  </si>
  <si>
    <t>61</t>
  </si>
  <si>
    <t>62</t>
  </si>
  <si>
    <t>9972200R1</t>
  </si>
  <si>
    <t>Likvidace odstraněných balised a sloupků</t>
  </si>
  <si>
    <t>1597451657</t>
  </si>
  <si>
    <t>63</t>
  </si>
  <si>
    <t>PSV</t>
  </si>
  <si>
    <t>Práce a dodávky PSV</t>
  </si>
  <si>
    <t>711</t>
  </si>
  <si>
    <t>Izolace proti vodě, vlhkosti a plynům</t>
  </si>
  <si>
    <t>64</t>
  </si>
  <si>
    <t>711161212</t>
  </si>
  <si>
    <t>Izolace proti zemní vlhkosti nopovou fólií svislá, nopek v 8,0 mm, tl do 0,6 mm</t>
  </si>
  <si>
    <t>953843017</t>
  </si>
  <si>
    <t>izolace u objektů</t>
  </si>
  <si>
    <t>140</t>
  </si>
  <si>
    <t>02-02 - SO 401 - veřejné osvětlení - křižovatka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</si>
  <si>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</si>
  <si>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</si>
  <si>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</si>
  <si>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</si>
  <si>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</si>
  <si>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741</t>
  </si>
  <si>
    <t>Elektroinstalace - silnoproud</t>
  </si>
  <si>
    <t>741110003</t>
  </si>
  <si>
    <t>Montáž trubka plastová tuhá D přes 35 mm uložená pevně</t>
  </si>
  <si>
    <t>-791087262</t>
  </si>
  <si>
    <t>34571096</t>
  </si>
  <si>
    <t>trubka elektroinstalační tuhá z PVC D 45,9/50 mm, délka 3m</t>
  </si>
  <si>
    <t>2082289353</t>
  </si>
  <si>
    <t>1614756R</t>
  </si>
  <si>
    <t>NEREZOVE PASKY WTM-BL-1000ST (KE1188)</t>
  </si>
  <si>
    <t>765234863</t>
  </si>
  <si>
    <t>10.077.278</t>
  </si>
  <si>
    <t>Svorka 6691-05 proudová 6-50mm</t>
  </si>
  <si>
    <t>1167076559</t>
  </si>
  <si>
    <t xml:space="preserve">Poznámka k položce:
připojení Cu vodiče 10mm2 k stávajícmu venkovnímu rozvodu </t>
  </si>
  <si>
    <t>1578419</t>
  </si>
  <si>
    <t>CUPAL PLECH 100X100X1,0MM BMS100 553080</t>
  </si>
  <si>
    <t>-1533303814</t>
  </si>
  <si>
    <t>741122211</t>
  </si>
  <si>
    <t>Montáž kabel Cu plný kulatý žíla 3x1,5 až 6 mm2 uložený volně (např. CYKY)</t>
  </si>
  <si>
    <t>549812932</t>
  </si>
  <si>
    <t>1257383007</t>
  </si>
  <si>
    <t>KABEL CYKY-J 3x1,5</t>
  </si>
  <si>
    <t>1895191989</t>
  </si>
  <si>
    <t>741122223</t>
  </si>
  <si>
    <t>Montáž kabel Cu plný kulatý žíla 4x16 až 25 mm2 uložený volně (např. CYKY)</t>
  </si>
  <si>
    <t>-568162330</t>
  </si>
  <si>
    <t>34111080</t>
  </si>
  <si>
    <t>kabel instalační jádro Cu plné izolace PVC plášť PVC 450/750V (CYKY) 4x16mm2</t>
  </si>
  <si>
    <t>2017721076</t>
  </si>
  <si>
    <t>Poznámka k položce:
CYKY</t>
  </si>
  <si>
    <t>741220004</t>
  </si>
  <si>
    <t>Montáž skříň přístrojová plastová nebo hliníková rozměr 250x250-640x320 mm prázdná</t>
  </si>
  <si>
    <t>1731125253</t>
  </si>
  <si>
    <t>DCK505182301</t>
  </si>
  <si>
    <t>SP182/NSP1P ČEZ OPV14/3</t>
  </si>
  <si>
    <t>-397459027</t>
  </si>
  <si>
    <t>Poznámka k položce:
propojení klabelových vedení na betonovém sloupu ve výšce cca 3m nad terénem</t>
  </si>
  <si>
    <t>741410041</t>
  </si>
  <si>
    <t>Montáž vodič uzemňovací drát nebo lano D do 10 mm v městské zástavbě</t>
  </si>
  <si>
    <t>-1720957840</t>
  </si>
  <si>
    <t>159*2 'Přepočtené koeficientem množství</t>
  </si>
  <si>
    <t>35441072R</t>
  </si>
  <si>
    <t>OCELOVÝ DRÁT FeZn 8mm /800008/</t>
  </si>
  <si>
    <t>1762189662</t>
  </si>
  <si>
    <t>1234129</t>
  </si>
  <si>
    <t>OCELOVY DRAT FeZN 10mm /800010/</t>
  </si>
  <si>
    <t>-1180126372</t>
  </si>
  <si>
    <t>741420022</t>
  </si>
  <si>
    <t>Montáž svorka hromosvodná se 3 a více šrouby</t>
  </si>
  <si>
    <t>39464678</t>
  </si>
  <si>
    <t>8500173740</t>
  </si>
  <si>
    <t>Připojovací svorka SP 1 - FeZn 2xM8</t>
  </si>
  <si>
    <t>ks</t>
  </si>
  <si>
    <t>795866047</t>
  </si>
  <si>
    <t>10.341.501</t>
  </si>
  <si>
    <t>Svorka DEHN 318033 křížová FeZn</t>
  </si>
  <si>
    <t>KS</t>
  </si>
  <si>
    <t>-275307887</t>
  </si>
  <si>
    <t>Práce a dodávky M</t>
  </si>
  <si>
    <t>21-M</t>
  </si>
  <si>
    <t>Elektromontáže</t>
  </si>
  <si>
    <t>210202013</t>
  </si>
  <si>
    <t>Montáž svítidlo výbojkové průmyslové nebo venkovní na výložník</t>
  </si>
  <si>
    <t>-216556874</t>
  </si>
  <si>
    <t>1411121R</t>
  </si>
  <si>
    <t>SVITIDLO dle referenčního výpočtu osvětlenosti</t>
  </si>
  <si>
    <t>256</t>
  </si>
  <si>
    <t>802843639</t>
  </si>
  <si>
    <t>Poznámka k položce:
LED1919052032 - VOLTANA 4/5068/32LED/500mA/52W/NW/ rovné sklo/horizontální uchycení
Ø42-60/class I./RAL7038B</t>
  </si>
  <si>
    <t>210204103</t>
  </si>
  <si>
    <t>Montáž výložníků osvětlení jednoramenných sloupových hmotnosti do 35 kg</t>
  </si>
  <si>
    <t>728982643</t>
  </si>
  <si>
    <t>1290425</t>
  </si>
  <si>
    <t>VYLOZNIK TRMENOVY TRBC -1000/ Z</t>
  </si>
  <si>
    <t>-1074347533</t>
  </si>
  <si>
    <t>1290426</t>
  </si>
  <si>
    <t>VYLOZNIK TRMENOVY TRBC -1500/ Z</t>
  </si>
  <si>
    <t>-1720131291</t>
  </si>
  <si>
    <t>053103010-R</t>
  </si>
  <si>
    <t>Recyklační poplatek svítidla</t>
  </si>
  <si>
    <t>-260787021</t>
  </si>
  <si>
    <t>091003100</t>
  </si>
  <si>
    <t>kotvící materiál</t>
  </si>
  <si>
    <t>soubor</t>
  </si>
  <si>
    <t>-724429056</t>
  </si>
  <si>
    <t>091003200</t>
  </si>
  <si>
    <t>ostatní instalační materiál</t>
  </si>
  <si>
    <t>-330059959</t>
  </si>
  <si>
    <t>22-M</t>
  </si>
  <si>
    <t>Montáže technologických zařízení pro dopravní stavby</t>
  </si>
  <si>
    <t>220060411R</t>
  </si>
  <si>
    <t>Montáž těsnění kabelovodu tlakové pro kabelovod z plastických hmot</t>
  </si>
  <si>
    <t>-247054696</t>
  </si>
  <si>
    <t>1290427R</t>
  </si>
  <si>
    <t>Kabelovod - multikanál  9 otvorů</t>
  </si>
  <si>
    <t>1030276409</t>
  </si>
  <si>
    <t>Poznámka k položce:
z vysokohustotního zpěnitelného polyethylénu (HDPE)
vč. těsnění a spojovacích spon
pro přechod přes komunikaci v místě přechodů pro chodce</t>
  </si>
  <si>
    <t>46-M</t>
  </si>
  <si>
    <t>Zemní práce při extr.mont.pracích</t>
  </si>
  <si>
    <t>460080035</t>
  </si>
  <si>
    <t>Základové konstrukce při elektromontážích ze ŽB tř. C 25/30 bez zvláštních nároků na prostředí</t>
  </si>
  <si>
    <t>1543163851</t>
  </si>
  <si>
    <t>58932940</t>
  </si>
  <si>
    <t>beton C 25/30 XF3 kamenivo frakce 0/8</t>
  </si>
  <si>
    <t>128</t>
  </si>
  <si>
    <t>2104138105</t>
  </si>
  <si>
    <t>460150243</t>
  </si>
  <si>
    <t>Hloubení kabelových rýh ručně š 50 cm hl 60 cm v hornině tř I skupiny 3</t>
  </si>
  <si>
    <t>98817050</t>
  </si>
  <si>
    <t>460150284</t>
  </si>
  <si>
    <t>Hloubení kabelových rýh ručně š 50 cm hl 100 cm v hornině tř II skupiny 4</t>
  </si>
  <si>
    <t>999086615</t>
  </si>
  <si>
    <t>8500038750</t>
  </si>
  <si>
    <t>Fólie výstražná rudá s bleskem š. 330 mm 100 m</t>
  </si>
  <si>
    <t>954641893</t>
  </si>
  <si>
    <t>460421082</t>
  </si>
  <si>
    <t>Kabelové lože z písku pro kabely nn kryté plastovou fólií š lože přes 25 do 50 cm</t>
  </si>
  <si>
    <t>655283810</t>
  </si>
  <si>
    <t>460560243</t>
  </si>
  <si>
    <t>Zásyp kabelových rýh ručně se zhutněním š 50 cm hl 60 cm z horniny tř I skupiny 3</t>
  </si>
  <si>
    <t>1273675031</t>
  </si>
  <si>
    <t>460560284</t>
  </si>
  <si>
    <t>Zásyp kabelových rýh ručně se zhutněním š 50 cm hl 100 cm z horniny tř II skupiny 4</t>
  </si>
  <si>
    <t>-323821316</t>
  </si>
  <si>
    <t>460520174</t>
  </si>
  <si>
    <t>Montáž trubek ochranných plastových uložených volně do rýhy ohebných přes 90 do 110 mm uložených do rýhy</t>
  </si>
  <si>
    <t>34563664</t>
  </si>
  <si>
    <t>10.075.093</t>
  </si>
  <si>
    <t>Trubka KOPOFLEX 110 černá</t>
  </si>
  <si>
    <t>-1979684904</t>
  </si>
  <si>
    <t xml:space="preserve">Poznámka k položce:
Chránička pro kabelové vedení veřejného osvtělení pod kontrukcí komunikace nebo přejezd
přejezd komunice 15 m
</t>
  </si>
  <si>
    <t>02-03 - SO 401 - veřejné osvětlení - chodník</t>
  </si>
  <si>
    <t>-2088897923</t>
  </si>
  <si>
    <t>-877810243</t>
  </si>
  <si>
    <t>-1469576411</t>
  </si>
  <si>
    <t>1232773865</t>
  </si>
  <si>
    <t>-718709345</t>
  </si>
  <si>
    <t>-1859644530</t>
  </si>
  <si>
    <t>460395615</t>
  </si>
  <si>
    <t>1474248311</t>
  </si>
  <si>
    <t>1732345169</t>
  </si>
  <si>
    <t>-2013383960</t>
  </si>
  <si>
    <t>758091376</t>
  </si>
  <si>
    <t>1412079R</t>
  </si>
  <si>
    <t>-1002667579</t>
  </si>
  <si>
    <t>Poznámka k položce:
LED1911010008 - VOLTANA 1/5137/8LED/350mA/10W/NW/rovné sklo/horizontální uchycení
Ø42-60/class I./RAL7038B</t>
  </si>
  <si>
    <t>210204011</t>
  </si>
  <si>
    <t>Montáž stožárů osvětlení ocelových samostatně stojících délky do 12 m</t>
  </si>
  <si>
    <t>1267990977</t>
  </si>
  <si>
    <t>1290866</t>
  </si>
  <si>
    <t>STOZAR VER. OSV. KLL 6-114/76/60 Z</t>
  </si>
  <si>
    <t>1707994178</t>
  </si>
  <si>
    <t>210204203</t>
  </si>
  <si>
    <t>Montáž elektrovýzbroje stožárů osvětlení 3 okruhy</t>
  </si>
  <si>
    <t>1477053615</t>
  </si>
  <si>
    <t>1225875</t>
  </si>
  <si>
    <t>VYZBROJ STOZAROVA SV-A 9.16.4</t>
  </si>
  <si>
    <t>-402220127</t>
  </si>
  <si>
    <t>1290529</t>
  </si>
  <si>
    <t>OCHRANNA MANZETA PLAST. OMP 114</t>
  </si>
  <si>
    <t>-386288994</t>
  </si>
  <si>
    <t>-599035619</t>
  </si>
  <si>
    <t>-563978226</t>
  </si>
  <si>
    <t>-1551395419</t>
  </si>
  <si>
    <t>460050304</t>
  </si>
  <si>
    <t>Hloubení nezapažených jam pro stožáry jednoduché s patkou na rovině ručně v hornině tř 4</t>
  </si>
  <si>
    <t>1782047241</t>
  </si>
  <si>
    <t>528264968</t>
  </si>
  <si>
    <t>-1807397591</t>
  </si>
  <si>
    <t>1290538</t>
  </si>
  <si>
    <t>STOZAROVE POUZDRO SP 200/1000</t>
  </si>
  <si>
    <t>1957478516</t>
  </si>
  <si>
    <t>460080201</t>
  </si>
  <si>
    <t>Zřízení nezabudovaného bednění základových konstrukcí při elektromontážích</t>
  </si>
  <si>
    <t>131809923</t>
  </si>
  <si>
    <t>460080301</t>
  </si>
  <si>
    <t>Odstranění nezabudovaného bednění základových konstrukcí při elektromontážích</t>
  </si>
  <si>
    <t>-117685602</t>
  </si>
  <si>
    <t>1290673411</t>
  </si>
  <si>
    <t>460150283</t>
  </si>
  <si>
    <t>Hloubení kabelových rýh ručně š 50 cm hl 100 cm v hornině tř I skupiny 3</t>
  </si>
  <si>
    <t>1118044700</t>
  </si>
  <si>
    <t>1267941782</t>
  </si>
  <si>
    <t>718472344</t>
  </si>
  <si>
    <t>460520173</t>
  </si>
  <si>
    <t>Montáž trubek ochranných plastových uložených volně do rýhy ohebných přes 50 do 90 mm uložených do rýhy</t>
  </si>
  <si>
    <t>-1975301641</t>
  </si>
  <si>
    <t>34571362</t>
  </si>
  <si>
    <t>trubka elektroinstalační HDPE tuhá dvouplášťová korugovaná D 52/63mm</t>
  </si>
  <si>
    <t>-1271185224</t>
  </si>
  <si>
    <t>-728904425</t>
  </si>
  <si>
    <t>152395131</t>
  </si>
  <si>
    <t>Poznámka k položce:
Chránička pro kabelové vedení veřejného osvtělení pod kontrukcí komunikace nebo přejezdu</t>
  </si>
  <si>
    <t>1653810852</t>
  </si>
  <si>
    <t>460560283</t>
  </si>
  <si>
    <t>Zásyp kabelových rýh ručně se zhutněním š 50 cm hl 100 cm z horniny tř I skupiny 3</t>
  </si>
  <si>
    <t>-548720519</t>
  </si>
  <si>
    <t>02-04 - SO 401 - veřejné osvětlení -  přechody pro chodce</t>
  </si>
  <si>
    <t>-96106725</t>
  </si>
  <si>
    <t>-176309155</t>
  </si>
  <si>
    <t>1616789613</t>
  </si>
  <si>
    <t>-258547368</t>
  </si>
  <si>
    <t>1077540376</t>
  </si>
  <si>
    <t>325*2 'Přepočtené koeficientem množství</t>
  </si>
  <si>
    <t>-2135644320</t>
  </si>
  <si>
    <t>-3620210</t>
  </si>
  <si>
    <t>-1708796759</t>
  </si>
  <si>
    <t>688844250</t>
  </si>
  <si>
    <t>-564690298</t>
  </si>
  <si>
    <t>1053002035</t>
  </si>
  <si>
    <t>426717175</t>
  </si>
  <si>
    <t>Poznámka k položce:
LED1352082048 - AMPERA Midi/5144/48 LED/82W/550mA/WW/smooth flat glass/universální
uchycení Ø48-60mm/CL I/AKZO 900</t>
  </si>
  <si>
    <t>1412080R</t>
  </si>
  <si>
    <t>-669764925</t>
  </si>
  <si>
    <t>Poznámka k položce:
LED1353082048 - AMPERA Midi/5145/48 LED/82W/550mA/WW/smooth flat glass/universální
uchycení Ø48-60mm/CL I/AKZO 900</t>
  </si>
  <si>
    <t>1412081R</t>
  </si>
  <si>
    <t>1284675540</t>
  </si>
  <si>
    <t>Poznámka k položce:
LED1353106048 - AMPERA Midi/5145/48 LED/106W/700mA/WW/smooth flat glass/universální
uchycení Ø48-60mm/CL I/AKZO 900</t>
  </si>
  <si>
    <t>471317885</t>
  </si>
  <si>
    <t>1152313</t>
  </si>
  <si>
    <t>STOZAR SILNICNI 3-STUP. STP 6-A</t>
  </si>
  <si>
    <t>911728974</t>
  </si>
  <si>
    <t>1152308</t>
  </si>
  <si>
    <t>STOZAR SILNICNI 3-STUP. STP 6-B</t>
  </si>
  <si>
    <t>-870562405</t>
  </si>
  <si>
    <t>1152309</t>
  </si>
  <si>
    <t>STOZAR SILNICNI 3-STUP. STP 6-C</t>
  </si>
  <si>
    <t>-1899167193</t>
  </si>
  <si>
    <t>-1963209713</t>
  </si>
  <si>
    <t>1152082</t>
  </si>
  <si>
    <t>VYLOZNIK ROVNY PRO PRECHODY UD 1-500/A</t>
  </si>
  <si>
    <t>1469579407</t>
  </si>
  <si>
    <t>1152077</t>
  </si>
  <si>
    <t>VYLOZNIK ROVNY PRO PRECHODY UD 1-1000/A</t>
  </si>
  <si>
    <t>-437521662</t>
  </si>
  <si>
    <t>1152078</t>
  </si>
  <si>
    <t>VYLOZNIK ROVNY PRO PRECHODY UD 1-1500/A</t>
  </si>
  <si>
    <t>-1651457679</t>
  </si>
  <si>
    <t>1152079</t>
  </si>
  <si>
    <t>VYLOZNIK ROVNY PRO PRECHODY UD 1-2000/B</t>
  </si>
  <si>
    <t>-467261936</t>
  </si>
  <si>
    <t>1152075</t>
  </si>
  <si>
    <t>VYLOZNIK ROVNY PRO PRECHODY UD 1-3000/C</t>
  </si>
  <si>
    <t>597403268</t>
  </si>
  <si>
    <t>-781000231</t>
  </si>
  <si>
    <t>-1101620485</t>
  </si>
  <si>
    <t>1289890</t>
  </si>
  <si>
    <t>OCELOVA MANZETA OM 133</t>
  </si>
  <si>
    <t>-2083706614</t>
  </si>
  <si>
    <t>1289892</t>
  </si>
  <si>
    <t>OCELOVA MANZETA OM 159</t>
  </si>
  <si>
    <t>-1739526742</t>
  </si>
  <si>
    <t>-1003755080</t>
  </si>
  <si>
    <t>730388936</t>
  </si>
  <si>
    <t>1444831005</t>
  </si>
  <si>
    <t>-1105820798</t>
  </si>
  <si>
    <t>1854079568</t>
  </si>
  <si>
    <t>-1641506333</t>
  </si>
  <si>
    <t>1468629783</t>
  </si>
  <si>
    <t>-172062454</t>
  </si>
  <si>
    <t>-1160881062</t>
  </si>
  <si>
    <t>-937026301</t>
  </si>
  <si>
    <t>277137633</t>
  </si>
  <si>
    <t>1052905862</t>
  </si>
  <si>
    <t>-738801282</t>
  </si>
  <si>
    <t>2045542258</t>
  </si>
  <si>
    <t>1045031735</t>
  </si>
  <si>
    <t>-1097147038</t>
  </si>
  <si>
    <t>-1043771238</t>
  </si>
  <si>
    <t>1470784715</t>
  </si>
  <si>
    <t>-423847938</t>
  </si>
  <si>
    <t>02-05 - Vedlejší náklady</t>
  </si>
  <si>
    <t>1154750477</t>
  </si>
  <si>
    <t>847611402</t>
  </si>
  <si>
    <t>0100000R3</t>
  </si>
  <si>
    <t>Zaměření skutečného provedení stavby</t>
  </si>
  <si>
    <t>-1902158300</t>
  </si>
  <si>
    <t>0130000R2</t>
  </si>
  <si>
    <t>Dokumentace skutečného provedení stavby</t>
  </si>
  <si>
    <t>562379036</t>
  </si>
  <si>
    <t xml:space="preserve">Poznámka k položce:
 </t>
  </si>
  <si>
    <t>0130000R3</t>
  </si>
  <si>
    <t>Dokumentace výrobní</t>
  </si>
  <si>
    <t>-287661436</t>
  </si>
  <si>
    <t>Poznámka k položce:
pro elektroinstalaci</t>
  </si>
  <si>
    <t>0410020R1</t>
  </si>
  <si>
    <t>Dozory</t>
  </si>
  <si>
    <t>803832619</t>
  </si>
  <si>
    <t>0440020R1</t>
  </si>
  <si>
    <t>Revize elektroinstalace</t>
  </si>
  <si>
    <t>-462990315</t>
  </si>
  <si>
    <t>0450020R1</t>
  </si>
  <si>
    <t>Kompletační a koordinační činnost, náklady spojené s vedením stavby</t>
  </si>
  <si>
    <t>1563755241</t>
  </si>
  <si>
    <t>2057319548</t>
  </si>
  <si>
    <t>-1850258244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</si>
</sst>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SONA6596ROZ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Hřebeč, centrální křižovatka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IF(AN8="","",AN8)</f>
        <v>6. 1. 2022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Obec Hřebeč a KSÚS SK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NOZA s.r.o.Kladno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Neubauerová Soňa, SK-Projekt Ostrov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ROUND(AS95+AS98,2)</f>
        <v>0</v>
      </c>
      <c r="AT94" s="114">
        <f>ROUND(SUM(AV94:AW94),2)</f>
        <v>0</v>
      </c>
      <c r="AU94" s="115">
        <f>ROUND(AU95+AU98,5)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ROUND(AZ95+AZ98,2)</f>
        <v>0</v>
      </c>
      <c r="BA94" s="114">
        <f>ROUND(BA95+BA98,2)</f>
        <v>0</v>
      </c>
      <c r="BB94" s="114">
        <f>ROUND(BB95+BB98,2)</f>
        <v>0</v>
      </c>
      <c r="BC94" s="114">
        <f>ROUND(BC95+BC98,2)</f>
        <v>0</v>
      </c>
      <c r="BD94" s="116">
        <f>ROUND(BD95+BD98,2)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79</v>
      </c>
      <c r="E95" s="121"/>
      <c r="F95" s="121"/>
      <c r="G95" s="121"/>
      <c r="H95" s="121"/>
      <c r="I95" s="122"/>
      <c r="J95" s="121" t="s">
        <v>80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81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74</v>
      </c>
      <c r="BT95" s="131" t="s">
        <v>82</v>
      </c>
      <c r="BU95" s="131" t="s">
        <v>76</v>
      </c>
      <c r="BV95" s="131" t="s">
        <v>77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pans="1:90" s="4" customFormat="1" ht="16.5" customHeight="1">
      <c r="A96" s="132" t="s">
        <v>85</v>
      </c>
      <c r="B96" s="70"/>
      <c r="C96" s="133"/>
      <c r="D96" s="133"/>
      <c r="E96" s="134" t="s">
        <v>86</v>
      </c>
      <c r="F96" s="134"/>
      <c r="G96" s="134"/>
      <c r="H96" s="134"/>
      <c r="I96" s="134"/>
      <c r="J96" s="133"/>
      <c r="K96" s="134" t="s">
        <v>87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'01-01 - SO 101 - Dopravní...'!J32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88</v>
      </c>
      <c r="AR96" s="72"/>
      <c r="AS96" s="137">
        <v>0</v>
      </c>
      <c r="AT96" s="138">
        <f>ROUND(SUM(AV96:AW96),2)</f>
        <v>0</v>
      </c>
      <c r="AU96" s="139">
        <f>'01-01 - SO 101 - Dopravní...'!P129</f>
        <v>0</v>
      </c>
      <c r="AV96" s="138">
        <f>'01-01 - SO 101 - Dopravní...'!J35</f>
        <v>0</v>
      </c>
      <c r="AW96" s="138">
        <f>'01-01 - SO 101 - Dopravní...'!J36</f>
        <v>0</v>
      </c>
      <c r="AX96" s="138">
        <f>'01-01 - SO 101 - Dopravní...'!J37</f>
        <v>0</v>
      </c>
      <c r="AY96" s="138">
        <f>'01-01 - SO 101 - Dopravní...'!J38</f>
        <v>0</v>
      </c>
      <c r="AZ96" s="138">
        <f>'01-01 - SO 101 - Dopravní...'!F35</f>
        <v>0</v>
      </c>
      <c r="BA96" s="138">
        <f>'01-01 - SO 101 - Dopravní...'!F36</f>
        <v>0</v>
      </c>
      <c r="BB96" s="138">
        <f>'01-01 - SO 101 - Dopravní...'!F37</f>
        <v>0</v>
      </c>
      <c r="BC96" s="138">
        <f>'01-01 - SO 101 - Dopravní...'!F38</f>
        <v>0</v>
      </c>
      <c r="BD96" s="140">
        <f>'01-01 - SO 101 - Dopravní...'!F39</f>
        <v>0</v>
      </c>
      <c r="BE96" s="4"/>
      <c r="BT96" s="141" t="s">
        <v>84</v>
      </c>
      <c r="BV96" s="141" t="s">
        <v>77</v>
      </c>
      <c r="BW96" s="141" t="s">
        <v>89</v>
      </c>
      <c r="BX96" s="141" t="s">
        <v>83</v>
      </c>
      <c r="CL96" s="141" t="s">
        <v>1</v>
      </c>
    </row>
    <row r="97" spans="1:90" s="4" customFormat="1" ht="16.5" customHeight="1">
      <c r="A97" s="132" t="s">
        <v>85</v>
      </c>
      <c r="B97" s="70"/>
      <c r="C97" s="133"/>
      <c r="D97" s="133"/>
      <c r="E97" s="134" t="s">
        <v>90</v>
      </c>
      <c r="F97" s="134"/>
      <c r="G97" s="134"/>
      <c r="H97" s="134"/>
      <c r="I97" s="134"/>
      <c r="J97" s="133"/>
      <c r="K97" s="134" t="s">
        <v>91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'01-02 - Vedlejší náklady'!J32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88</v>
      </c>
      <c r="AR97" s="72"/>
      <c r="AS97" s="137">
        <v>0</v>
      </c>
      <c r="AT97" s="138">
        <f>ROUND(SUM(AV97:AW97),2)</f>
        <v>0</v>
      </c>
      <c r="AU97" s="139">
        <f>'01-02 - Vedlejší náklady'!P121</f>
        <v>0</v>
      </c>
      <c r="AV97" s="138">
        <f>'01-02 - Vedlejší náklady'!J35</f>
        <v>0</v>
      </c>
      <c r="AW97" s="138">
        <f>'01-02 - Vedlejší náklady'!J36</f>
        <v>0</v>
      </c>
      <c r="AX97" s="138">
        <f>'01-02 - Vedlejší náklady'!J37</f>
        <v>0</v>
      </c>
      <c r="AY97" s="138">
        <f>'01-02 - Vedlejší náklady'!J38</f>
        <v>0</v>
      </c>
      <c r="AZ97" s="138">
        <f>'01-02 - Vedlejší náklady'!F35</f>
        <v>0</v>
      </c>
      <c r="BA97" s="138">
        <f>'01-02 - Vedlejší náklady'!F36</f>
        <v>0</v>
      </c>
      <c r="BB97" s="138">
        <f>'01-02 - Vedlejší náklady'!F37</f>
        <v>0</v>
      </c>
      <c r="BC97" s="138">
        <f>'01-02 - Vedlejší náklady'!F38</f>
        <v>0</v>
      </c>
      <c r="BD97" s="140">
        <f>'01-02 - Vedlejší náklady'!F39</f>
        <v>0</v>
      </c>
      <c r="BE97" s="4"/>
      <c r="BT97" s="141" t="s">
        <v>84</v>
      </c>
      <c r="BV97" s="141" t="s">
        <v>77</v>
      </c>
      <c r="BW97" s="141" t="s">
        <v>92</v>
      </c>
      <c r="BX97" s="141" t="s">
        <v>83</v>
      </c>
      <c r="CL97" s="141" t="s">
        <v>1</v>
      </c>
    </row>
    <row r="98" spans="1:91" s="7" customFormat="1" ht="16.5" customHeight="1">
      <c r="A98" s="7"/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ROUND(SUM(AG99:AG103),2)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81</v>
      </c>
      <c r="AR98" s="126"/>
      <c r="AS98" s="127">
        <f>ROUND(SUM(AS99:AS103),2)</f>
        <v>0</v>
      </c>
      <c r="AT98" s="128">
        <f>ROUND(SUM(AV98:AW98),2)</f>
        <v>0</v>
      </c>
      <c r="AU98" s="129">
        <f>ROUND(SUM(AU99:AU103),5)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ROUND(SUM(AZ99:AZ103),2)</f>
        <v>0</v>
      </c>
      <c r="BA98" s="128">
        <f>ROUND(SUM(BA99:BA103),2)</f>
        <v>0</v>
      </c>
      <c r="BB98" s="128">
        <f>ROUND(SUM(BB99:BB103),2)</f>
        <v>0</v>
      </c>
      <c r="BC98" s="128">
        <f>ROUND(SUM(BC99:BC103),2)</f>
        <v>0</v>
      </c>
      <c r="BD98" s="130">
        <f>ROUND(SUM(BD99:BD103),2)</f>
        <v>0</v>
      </c>
      <c r="BE98" s="7"/>
      <c r="BS98" s="131" t="s">
        <v>74</v>
      </c>
      <c r="BT98" s="131" t="s">
        <v>82</v>
      </c>
      <c r="BU98" s="131" t="s">
        <v>76</v>
      </c>
      <c r="BV98" s="131" t="s">
        <v>77</v>
      </c>
      <c r="BW98" s="131" t="s">
        <v>95</v>
      </c>
      <c r="BX98" s="131" t="s">
        <v>5</v>
      </c>
      <c r="CL98" s="131" t="s">
        <v>1</v>
      </c>
      <c r="CM98" s="131" t="s">
        <v>84</v>
      </c>
    </row>
    <row r="99" spans="1:90" s="4" customFormat="1" ht="16.5" customHeight="1">
      <c r="A99" s="132" t="s">
        <v>85</v>
      </c>
      <c r="B99" s="70"/>
      <c r="C99" s="133"/>
      <c r="D99" s="133"/>
      <c r="E99" s="134" t="s">
        <v>96</v>
      </c>
      <c r="F99" s="134"/>
      <c r="G99" s="134"/>
      <c r="H99" s="134"/>
      <c r="I99" s="134"/>
      <c r="J99" s="133"/>
      <c r="K99" s="134" t="s">
        <v>97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'02-01 - SO 101 - Dopravní...'!J32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88</v>
      </c>
      <c r="AR99" s="72"/>
      <c r="AS99" s="137">
        <v>0</v>
      </c>
      <c r="AT99" s="138">
        <f>ROUND(SUM(AV99:AW99),2)</f>
        <v>0</v>
      </c>
      <c r="AU99" s="139">
        <f>'02-01 - SO 101 - Dopravní...'!P133</f>
        <v>0</v>
      </c>
      <c r="AV99" s="138">
        <f>'02-01 - SO 101 - Dopravní...'!J35</f>
        <v>0</v>
      </c>
      <c r="AW99" s="138">
        <f>'02-01 - SO 101 - Dopravní...'!J36</f>
        <v>0</v>
      </c>
      <c r="AX99" s="138">
        <f>'02-01 - SO 101 - Dopravní...'!J37</f>
        <v>0</v>
      </c>
      <c r="AY99" s="138">
        <f>'02-01 - SO 101 - Dopravní...'!J38</f>
        <v>0</v>
      </c>
      <c r="AZ99" s="138">
        <f>'02-01 - SO 101 - Dopravní...'!F35</f>
        <v>0</v>
      </c>
      <c r="BA99" s="138">
        <f>'02-01 - SO 101 - Dopravní...'!F36</f>
        <v>0</v>
      </c>
      <c r="BB99" s="138">
        <f>'02-01 - SO 101 - Dopravní...'!F37</f>
        <v>0</v>
      </c>
      <c r="BC99" s="138">
        <f>'02-01 - SO 101 - Dopravní...'!F38</f>
        <v>0</v>
      </c>
      <c r="BD99" s="140">
        <f>'02-01 - SO 101 - Dopravní...'!F39</f>
        <v>0</v>
      </c>
      <c r="BE99" s="4"/>
      <c r="BT99" s="141" t="s">
        <v>84</v>
      </c>
      <c r="BV99" s="141" t="s">
        <v>77</v>
      </c>
      <c r="BW99" s="141" t="s">
        <v>98</v>
      </c>
      <c r="BX99" s="141" t="s">
        <v>95</v>
      </c>
      <c r="CL99" s="141" t="s">
        <v>1</v>
      </c>
    </row>
    <row r="100" spans="1:90" s="4" customFormat="1" ht="16.5" customHeight="1">
      <c r="A100" s="132" t="s">
        <v>85</v>
      </c>
      <c r="B100" s="70"/>
      <c r="C100" s="133"/>
      <c r="D100" s="133"/>
      <c r="E100" s="134" t="s">
        <v>99</v>
      </c>
      <c r="F100" s="134"/>
      <c r="G100" s="134"/>
      <c r="H100" s="134"/>
      <c r="I100" s="134"/>
      <c r="J100" s="133"/>
      <c r="K100" s="134" t="s">
        <v>100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'02-02 - SO 401 - veřejné 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88</v>
      </c>
      <c r="AR100" s="72"/>
      <c r="AS100" s="137">
        <v>0</v>
      </c>
      <c r="AT100" s="138">
        <f>ROUND(SUM(AV100:AW100),2)</f>
        <v>0</v>
      </c>
      <c r="AU100" s="139">
        <f>'02-02 - SO 401 - veřejné ...'!P126</f>
        <v>0</v>
      </c>
      <c r="AV100" s="138">
        <f>'02-02 - SO 401 - veřejné ...'!J35</f>
        <v>0</v>
      </c>
      <c r="AW100" s="138">
        <f>'02-02 - SO 401 - veřejné ...'!J36</f>
        <v>0</v>
      </c>
      <c r="AX100" s="138">
        <f>'02-02 - SO 401 - veřejné ...'!J37</f>
        <v>0</v>
      </c>
      <c r="AY100" s="138">
        <f>'02-02 - SO 401 - veřejné ...'!J38</f>
        <v>0</v>
      </c>
      <c r="AZ100" s="138">
        <f>'02-02 - SO 401 - veřejné ...'!F35</f>
        <v>0</v>
      </c>
      <c r="BA100" s="138">
        <f>'02-02 - SO 401 - veřejné ...'!F36</f>
        <v>0</v>
      </c>
      <c r="BB100" s="138">
        <f>'02-02 - SO 401 - veřejné ...'!F37</f>
        <v>0</v>
      </c>
      <c r="BC100" s="138">
        <f>'02-02 - SO 401 - veřejné ...'!F38</f>
        <v>0</v>
      </c>
      <c r="BD100" s="140">
        <f>'02-02 - SO 401 - veřejné ...'!F39</f>
        <v>0</v>
      </c>
      <c r="BE100" s="4"/>
      <c r="BT100" s="141" t="s">
        <v>84</v>
      </c>
      <c r="BV100" s="141" t="s">
        <v>77</v>
      </c>
      <c r="BW100" s="141" t="s">
        <v>101</v>
      </c>
      <c r="BX100" s="141" t="s">
        <v>95</v>
      </c>
      <c r="CL100" s="141" t="s">
        <v>1</v>
      </c>
    </row>
    <row r="101" spans="1:90" s="4" customFormat="1" ht="16.5" customHeight="1">
      <c r="A101" s="132" t="s">
        <v>85</v>
      </c>
      <c r="B101" s="70"/>
      <c r="C101" s="133"/>
      <c r="D101" s="133"/>
      <c r="E101" s="134" t="s">
        <v>102</v>
      </c>
      <c r="F101" s="134"/>
      <c r="G101" s="134"/>
      <c r="H101" s="134"/>
      <c r="I101" s="134"/>
      <c r="J101" s="133"/>
      <c r="K101" s="134" t="s">
        <v>103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'02-03 - SO 401 - veřejné 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88</v>
      </c>
      <c r="AR101" s="72"/>
      <c r="AS101" s="137">
        <v>0</v>
      </c>
      <c r="AT101" s="138">
        <f>ROUND(SUM(AV101:AW101),2)</f>
        <v>0</v>
      </c>
      <c r="AU101" s="139">
        <f>'02-03 - SO 401 - veřejné ...'!P125</f>
        <v>0</v>
      </c>
      <c r="AV101" s="138">
        <f>'02-03 - SO 401 - veřejné ...'!J35</f>
        <v>0</v>
      </c>
      <c r="AW101" s="138">
        <f>'02-03 - SO 401 - veřejné ...'!J36</f>
        <v>0</v>
      </c>
      <c r="AX101" s="138">
        <f>'02-03 - SO 401 - veřejné ...'!J37</f>
        <v>0</v>
      </c>
      <c r="AY101" s="138">
        <f>'02-03 - SO 401 - veřejné ...'!J38</f>
        <v>0</v>
      </c>
      <c r="AZ101" s="138">
        <f>'02-03 - SO 401 - veřejné ...'!F35</f>
        <v>0</v>
      </c>
      <c r="BA101" s="138">
        <f>'02-03 - SO 401 - veřejné ...'!F36</f>
        <v>0</v>
      </c>
      <c r="BB101" s="138">
        <f>'02-03 - SO 401 - veřejné ...'!F37</f>
        <v>0</v>
      </c>
      <c r="BC101" s="138">
        <f>'02-03 - SO 401 - veřejné ...'!F38</f>
        <v>0</v>
      </c>
      <c r="BD101" s="140">
        <f>'02-03 - SO 401 - veřejné ...'!F39</f>
        <v>0</v>
      </c>
      <c r="BE101" s="4"/>
      <c r="BT101" s="141" t="s">
        <v>84</v>
      </c>
      <c r="BV101" s="141" t="s">
        <v>77</v>
      </c>
      <c r="BW101" s="141" t="s">
        <v>104</v>
      </c>
      <c r="BX101" s="141" t="s">
        <v>95</v>
      </c>
      <c r="CL101" s="141" t="s">
        <v>1</v>
      </c>
    </row>
    <row r="102" spans="1:90" s="4" customFormat="1" ht="23.25" customHeight="1">
      <c r="A102" s="132" t="s">
        <v>85</v>
      </c>
      <c r="B102" s="70"/>
      <c r="C102" s="133"/>
      <c r="D102" s="133"/>
      <c r="E102" s="134" t="s">
        <v>105</v>
      </c>
      <c r="F102" s="134"/>
      <c r="G102" s="134"/>
      <c r="H102" s="134"/>
      <c r="I102" s="134"/>
      <c r="J102" s="133"/>
      <c r="K102" s="134" t="s">
        <v>106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'02-04 - SO 401 - veřejné 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88</v>
      </c>
      <c r="AR102" s="72"/>
      <c r="AS102" s="137">
        <v>0</v>
      </c>
      <c r="AT102" s="138">
        <f>ROUND(SUM(AV102:AW102),2)</f>
        <v>0</v>
      </c>
      <c r="AU102" s="139">
        <f>'02-04 - SO 401 - veřejné ...'!P125</f>
        <v>0</v>
      </c>
      <c r="AV102" s="138">
        <f>'02-04 - SO 401 - veřejné ...'!J35</f>
        <v>0</v>
      </c>
      <c r="AW102" s="138">
        <f>'02-04 - SO 401 - veřejné ...'!J36</f>
        <v>0</v>
      </c>
      <c r="AX102" s="138">
        <f>'02-04 - SO 401 - veřejné ...'!J37</f>
        <v>0</v>
      </c>
      <c r="AY102" s="138">
        <f>'02-04 - SO 401 - veřejné ...'!J38</f>
        <v>0</v>
      </c>
      <c r="AZ102" s="138">
        <f>'02-04 - SO 401 - veřejné ...'!F35</f>
        <v>0</v>
      </c>
      <c r="BA102" s="138">
        <f>'02-04 - SO 401 - veřejné ...'!F36</f>
        <v>0</v>
      </c>
      <c r="BB102" s="138">
        <f>'02-04 - SO 401 - veřejné ...'!F37</f>
        <v>0</v>
      </c>
      <c r="BC102" s="138">
        <f>'02-04 - SO 401 - veřejné ...'!F38</f>
        <v>0</v>
      </c>
      <c r="BD102" s="140">
        <f>'02-04 - SO 401 - veřejné ...'!F39</f>
        <v>0</v>
      </c>
      <c r="BE102" s="4"/>
      <c r="BT102" s="141" t="s">
        <v>84</v>
      </c>
      <c r="BV102" s="141" t="s">
        <v>77</v>
      </c>
      <c r="BW102" s="141" t="s">
        <v>107</v>
      </c>
      <c r="BX102" s="141" t="s">
        <v>95</v>
      </c>
      <c r="CL102" s="141" t="s">
        <v>1</v>
      </c>
    </row>
    <row r="103" spans="1:90" s="4" customFormat="1" ht="16.5" customHeight="1">
      <c r="A103" s="132" t="s">
        <v>85</v>
      </c>
      <c r="B103" s="70"/>
      <c r="C103" s="133"/>
      <c r="D103" s="133"/>
      <c r="E103" s="134" t="s">
        <v>108</v>
      </c>
      <c r="F103" s="134"/>
      <c r="G103" s="134"/>
      <c r="H103" s="134"/>
      <c r="I103" s="134"/>
      <c r="J103" s="133"/>
      <c r="K103" s="134" t="s">
        <v>91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'02-05 - Vedlejší náklady'!J32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88</v>
      </c>
      <c r="AR103" s="72"/>
      <c r="AS103" s="142">
        <v>0</v>
      </c>
      <c r="AT103" s="143">
        <f>ROUND(SUM(AV103:AW103),2)</f>
        <v>0</v>
      </c>
      <c r="AU103" s="144">
        <f>'02-05 - Vedlejší náklady'!P121</f>
        <v>0</v>
      </c>
      <c r="AV103" s="143">
        <f>'02-05 - Vedlejší náklady'!J35</f>
        <v>0</v>
      </c>
      <c r="AW103" s="143">
        <f>'02-05 - Vedlejší náklady'!J36</f>
        <v>0</v>
      </c>
      <c r="AX103" s="143">
        <f>'02-05 - Vedlejší náklady'!J37</f>
        <v>0</v>
      </c>
      <c r="AY103" s="143">
        <f>'02-05 - Vedlejší náklady'!J38</f>
        <v>0</v>
      </c>
      <c r="AZ103" s="143">
        <f>'02-05 - Vedlejší náklady'!F35</f>
        <v>0</v>
      </c>
      <c r="BA103" s="143">
        <f>'02-05 - Vedlejší náklady'!F36</f>
        <v>0</v>
      </c>
      <c r="BB103" s="143">
        <f>'02-05 - Vedlejší náklady'!F37</f>
        <v>0</v>
      </c>
      <c r="BC103" s="143">
        <f>'02-05 - Vedlejší náklady'!F38</f>
        <v>0</v>
      </c>
      <c r="BD103" s="145">
        <f>'02-05 - Vedlejší náklady'!F39</f>
        <v>0</v>
      </c>
      <c r="BE103" s="4"/>
      <c r="BT103" s="141" t="s">
        <v>84</v>
      </c>
      <c r="BV103" s="141" t="s">
        <v>77</v>
      </c>
      <c r="BW103" s="141" t="s">
        <v>109</v>
      </c>
      <c r="BX103" s="141" t="s">
        <v>95</v>
      </c>
      <c r="CL103" s="141" t="s">
        <v>1</v>
      </c>
    </row>
    <row r="104" spans="1:57" s="2" customFormat="1" ht="30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</sheetData>
  <sheetProtection password="CC35" sheet="1" objects="1" scenarios="1" formatColumns="0" formatRows="0"/>
  <mergeCells count="74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E103:I103"/>
    <mergeCell ref="K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-01 - SO 101 - Dopravní...'!C2" display="/"/>
    <hyperlink ref="A97" location="'01-02 - Vedlejší náklady'!C2" display="/"/>
    <hyperlink ref="A99" location="'02-01 - SO 101 - Dopravní...'!C2" display="/"/>
    <hyperlink ref="A100" location="'02-02 - SO 401 - veřejné ...'!C2" display="/"/>
    <hyperlink ref="A101" location="'02-03 - SO 401 - veřejné ...'!C2" display="/"/>
    <hyperlink ref="A102" location="'02-04 - SO 401 - veřejné ...'!C2" display="/"/>
    <hyperlink ref="A103" location="'02-05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84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15</v>
      </c>
      <c r="L6" s="20"/>
    </row>
    <row r="7" spans="2:12" s="1" customFormat="1" ht="16.5" customHeight="1">
      <c r="B7" s="20"/>
      <c r="E7" s="151" t="str">
        <f>'Rekapitulace stavby'!K6</f>
        <v>Hřebeč, centrální křižovatka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'Rekapitulace stavby'!AN8</f>
        <v>6. 1. 2022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115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30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32</v>
      </c>
      <c r="E25" s="38"/>
      <c r="F25" s="38"/>
      <c r="G25" s="38"/>
      <c r="H25" s="38"/>
      <c r="I25" s="150" t="s">
        <v>24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33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34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35</v>
      </c>
      <c r="E32" s="38"/>
      <c r="F32" s="38"/>
      <c r="G32" s="38"/>
      <c r="H32" s="38"/>
      <c r="I32" s="38"/>
      <c r="J32" s="160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37</v>
      </c>
      <c r="G34" s="38"/>
      <c r="H34" s="38"/>
      <c r="I34" s="161" t="s">
        <v>36</v>
      </c>
      <c r="J34" s="161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39</v>
      </c>
      <c r="E35" s="150" t="s">
        <v>40</v>
      </c>
      <c r="F35" s="163">
        <f>ROUND((SUM(BE129:BE225)),2)</f>
        <v>0</v>
      </c>
      <c r="G35" s="38"/>
      <c r="H35" s="38"/>
      <c r="I35" s="164">
        <v>0.21</v>
      </c>
      <c r="J35" s="163">
        <f>ROUND(((SUM(BE129:BE225))*I35),2)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41</v>
      </c>
      <c r="F36" s="163">
        <f>ROUND((SUM(BF129:BF225)),2)</f>
        <v>0</v>
      </c>
      <c r="G36" s="38"/>
      <c r="H36" s="38"/>
      <c r="I36" s="164">
        <v>0.15</v>
      </c>
      <c r="J36" s="163">
        <f>ROUND(((SUM(BF129:BF225))*I36),2)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42</v>
      </c>
      <c r="F37" s="163">
        <f>ROUND((SUM(BG129:BG225)),2)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43</v>
      </c>
      <c r="F38" s="163">
        <f>ROUND((SUM(BH129:BH225)),2)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44</v>
      </c>
      <c r="F39" s="163">
        <f>ROUND((SUM(BI129:BI225)),2)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45</v>
      </c>
      <c r="E41" s="167"/>
      <c r="F41" s="167"/>
      <c r="G41" s="168" t="s">
        <v>46</v>
      </c>
      <c r="H41" s="169" t="s">
        <v>47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48</v>
      </c>
      <c r="E50" s="173"/>
      <c r="F50" s="173"/>
      <c r="G50" s="172" t="s">
        <v>49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5"/>
      <c r="J61" s="177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52</v>
      </c>
      <c r="E65" s="178"/>
      <c r="F65" s="178"/>
      <c r="G65" s="172" t="s">
        <v>53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5"/>
      <c r="J76" s="177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Hřebeč, centrální křižovatka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01-01 - SO 101 - Dopravní řešení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19</v>
      </c>
      <c r="D91" s="40"/>
      <c r="E91" s="40"/>
      <c r="F91" s="27" t="str">
        <f>F14</f>
        <v xml:space="preserve"> </v>
      </c>
      <c r="G91" s="40"/>
      <c r="H91" s="40"/>
      <c r="I91" s="32" t="s">
        <v>21</v>
      </c>
      <c r="J91" s="79" t="str">
        <f>IF(J14="","",J14)</f>
        <v>6. 1. 2022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>KSÚS SK</v>
      </c>
      <c r="G93" s="40"/>
      <c r="H93" s="40"/>
      <c r="I93" s="32" t="s">
        <v>29</v>
      </c>
      <c r="J93" s="36" t="str">
        <f>E23</f>
        <v>NOZA s.r.o.Kladno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>Neubauerová Soňa, SK-Projekt Ostrov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117</v>
      </c>
      <c r="D96" s="185"/>
      <c r="E96" s="185"/>
      <c r="F96" s="185"/>
      <c r="G96" s="185"/>
      <c r="H96" s="185"/>
      <c r="I96" s="185"/>
      <c r="J96" s="186" t="s">
        <v>118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119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120</v>
      </c>
    </row>
    <row r="99" spans="1:31" s="9" customFormat="1" ht="24.95" customHeight="1">
      <c r="A99" s="9"/>
      <c r="B99" s="188"/>
      <c r="C99" s="189"/>
      <c r="D99" s="190" t="s">
        <v>121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122</v>
      </c>
      <c r="E100" s="196"/>
      <c r="F100" s="196"/>
      <c r="G100" s="196"/>
      <c r="H100" s="196"/>
      <c r="I100" s="196"/>
      <c r="J100" s="197">
        <f>J131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123</v>
      </c>
      <c r="E101" s="196"/>
      <c r="F101" s="196"/>
      <c r="G101" s="196"/>
      <c r="H101" s="196"/>
      <c r="I101" s="196"/>
      <c r="J101" s="197">
        <f>J148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124</v>
      </c>
      <c r="E102" s="196"/>
      <c r="F102" s="196"/>
      <c r="G102" s="196"/>
      <c r="H102" s="196"/>
      <c r="I102" s="196"/>
      <c r="J102" s="197">
        <f>J155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125</v>
      </c>
      <c r="E103" s="196"/>
      <c r="F103" s="196"/>
      <c r="G103" s="196"/>
      <c r="H103" s="196"/>
      <c r="I103" s="196"/>
      <c r="J103" s="197">
        <f>J165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126</v>
      </c>
      <c r="E104" s="196"/>
      <c r="F104" s="196"/>
      <c r="G104" s="196"/>
      <c r="H104" s="196"/>
      <c r="I104" s="196"/>
      <c r="J104" s="197">
        <f>J183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127</v>
      </c>
      <c r="E105" s="196"/>
      <c r="F105" s="196"/>
      <c r="G105" s="196"/>
      <c r="H105" s="196"/>
      <c r="I105" s="196"/>
      <c r="J105" s="197">
        <f>J191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128</v>
      </c>
      <c r="E106" s="196"/>
      <c r="F106" s="196"/>
      <c r="G106" s="196"/>
      <c r="H106" s="196"/>
      <c r="I106" s="196"/>
      <c r="J106" s="197">
        <f>J217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4"/>
      <c r="C107" s="133"/>
      <c r="D107" s="195" t="s">
        <v>129</v>
      </c>
      <c r="E107" s="196"/>
      <c r="F107" s="196"/>
      <c r="G107" s="196"/>
      <c r="H107" s="196"/>
      <c r="I107" s="196"/>
      <c r="J107" s="197">
        <f>J224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130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3" t="str">
        <f>E7</f>
        <v>Hřebeč, centrální křižovatka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111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83" t="s">
        <v>112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113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01-01 - SO 101 - Dopravní řešení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19</v>
      </c>
      <c r="D123" s="40"/>
      <c r="E123" s="40"/>
      <c r="F123" s="27" t="str">
        <f>F14</f>
        <v xml:space="preserve"> </v>
      </c>
      <c r="G123" s="40"/>
      <c r="H123" s="40"/>
      <c r="I123" s="32" t="s">
        <v>21</v>
      </c>
      <c r="J123" s="79" t="str">
        <f>IF(J14="","",J14)</f>
        <v>6. 1. 2022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23</v>
      </c>
      <c r="D125" s="40"/>
      <c r="E125" s="40"/>
      <c r="F125" s="27" t="str">
        <f>E17</f>
        <v>KSÚS SK</v>
      </c>
      <c r="G125" s="40"/>
      <c r="H125" s="40"/>
      <c r="I125" s="32" t="s">
        <v>29</v>
      </c>
      <c r="J125" s="36" t="str">
        <f>E23</f>
        <v>NOZA s.r.o.Kladno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27</v>
      </c>
      <c r="D126" s="40"/>
      <c r="E126" s="40"/>
      <c r="F126" s="27" t="str">
        <f>IF(E20="","",E20)</f>
        <v>Vyplň údaj</v>
      </c>
      <c r="G126" s="40"/>
      <c r="H126" s="40"/>
      <c r="I126" s="32" t="s">
        <v>32</v>
      </c>
      <c r="J126" s="36" t="str">
        <f>E26</f>
        <v>Neubauerová Soňa, SK-Projekt Ostrov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9"/>
      <c r="B128" s="200"/>
      <c r="C128" s="201" t="s">
        <v>131</v>
      </c>
      <c r="D128" s="202" t="s">
        <v>60</v>
      </c>
      <c r="E128" s="202" t="s">
        <v>56</v>
      </c>
      <c r="F128" s="202" t="s">
        <v>57</v>
      </c>
      <c r="G128" s="202" t="s">
        <v>132</v>
      </c>
      <c r="H128" s="202" t="s">
        <v>133</v>
      </c>
      <c r="I128" s="202" t="s">
        <v>134</v>
      </c>
      <c r="J128" s="203" t="s">
        <v>118</v>
      </c>
      <c r="K128" s="204" t="s">
        <v>135</v>
      </c>
      <c r="L128" s="205"/>
      <c r="M128" s="100" t="s">
        <v>1</v>
      </c>
      <c r="N128" s="101" t="s">
        <v>39</v>
      </c>
      <c r="O128" s="101" t="s">
        <v>136</v>
      </c>
      <c r="P128" s="101" t="s">
        <v>137</v>
      </c>
      <c r="Q128" s="101" t="s">
        <v>138</v>
      </c>
      <c r="R128" s="101" t="s">
        <v>139</v>
      </c>
      <c r="S128" s="101" t="s">
        <v>140</v>
      </c>
      <c r="T128" s="102" t="s">
        <v>141</v>
      </c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pans="1:63" s="2" customFormat="1" ht="22.8" customHeight="1">
      <c r="A129" s="38"/>
      <c r="B129" s="39"/>
      <c r="C129" s="107" t="s">
        <v>142</v>
      </c>
      <c r="D129" s="40"/>
      <c r="E129" s="40"/>
      <c r="F129" s="40"/>
      <c r="G129" s="40"/>
      <c r="H129" s="40"/>
      <c r="I129" s="40"/>
      <c r="J129" s="206">
        <f>BK129</f>
        <v>0</v>
      </c>
      <c r="K129" s="40"/>
      <c r="L129" s="44"/>
      <c r="M129" s="103"/>
      <c r="N129" s="207"/>
      <c r="O129" s="104"/>
      <c r="P129" s="208">
        <f>P130</f>
        <v>0</v>
      </c>
      <c r="Q129" s="104"/>
      <c r="R129" s="208">
        <f>R130</f>
        <v>4.00552</v>
      </c>
      <c r="S129" s="104"/>
      <c r="T129" s="209">
        <f>T130</f>
        <v>585.8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74</v>
      </c>
      <c r="AU129" s="17" t="s">
        <v>120</v>
      </c>
      <c r="BK129" s="210">
        <f>BK130</f>
        <v>0</v>
      </c>
    </row>
    <row r="130" spans="1:63" s="12" customFormat="1" ht="25.9" customHeight="1">
      <c r="A130" s="12"/>
      <c r="B130" s="211"/>
      <c r="C130" s="212"/>
      <c r="D130" s="213" t="s">
        <v>74</v>
      </c>
      <c r="E130" s="214" t="s">
        <v>143</v>
      </c>
      <c r="F130" s="214" t="s">
        <v>144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P131+P148+P155+P165+P183+P191+P217+P224</f>
        <v>0</v>
      </c>
      <c r="Q130" s="219"/>
      <c r="R130" s="220">
        <f>R131+R148+R155+R165+R183+R191+R217+R224</f>
        <v>4.00552</v>
      </c>
      <c r="S130" s="219"/>
      <c r="T130" s="221">
        <f>T131+T148+T155+T165+T183+T191+T217+T224</f>
        <v>585.8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82</v>
      </c>
      <c r="AT130" s="223" t="s">
        <v>74</v>
      </c>
      <c r="AU130" s="223" t="s">
        <v>75</v>
      </c>
      <c r="AY130" s="222" t="s">
        <v>145</v>
      </c>
      <c r="BK130" s="224">
        <f>BK131+BK148+BK155+BK165+BK183+BK191+BK217+BK224</f>
        <v>0</v>
      </c>
    </row>
    <row r="131" spans="1:63" s="12" customFormat="1" ht="22.8" customHeight="1">
      <c r="A131" s="12"/>
      <c r="B131" s="211"/>
      <c r="C131" s="212"/>
      <c r="D131" s="213" t="s">
        <v>74</v>
      </c>
      <c r="E131" s="225" t="s">
        <v>82</v>
      </c>
      <c r="F131" s="225" t="s">
        <v>146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SUM(P132:P147)</f>
        <v>0</v>
      </c>
      <c r="Q131" s="219"/>
      <c r="R131" s="220">
        <f>SUM(R132:R147)</f>
        <v>0</v>
      </c>
      <c r="S131" s="219"/>
      <c r="T131" s="221">
        <f>SUM(T132:T147)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82</v>
      </c>
      <c r="AT131" s="223" t="s">
        <v>74</v>
      </c>
      <c r="AU131" s="223" t="s">
        <v>82</v>
      </c>
      <c r="AY131" s="222" t="s">
        <v>145</v>
      </c>
      <c r="BK131" s="224">
        <f>SUM(BK132:BK147)</f>
        <v>0</v>
      </c>
    </row>
    <row r="132" spans="1:65" s="2" customFormat="1" ht="33" customHeight="1">
      <c r="A132" s="38"/>
      <c r="B132" s="39"/>
      <c r="C132" s="227" t="s">
        <v>82</v>
      </c>
      <c r="D132" s="227" t="s">
        <v>147</v>
      </c>
      <c r="E132" s="228" t="s">
        <v>148</v>
      </c>
      <c r="F132" s="229" t="s">
        <v>149</v>
      </c>
      <c r="G132" s="230" t="s">
        <v>150</v>
      </c>
      <c r="H132" s="231">
        <v>24.5</v>
      </c>
      <c r="I132" s="232"/>
      <c r="J132" s="231">
        <f>ROUND(I132*H132,2)</f>
        <v>0</v>
      </c>
      <c r="K132" s="233"/>
      <c r="L132" s="44"/>
      <c r="M132" s="234" t="s">
        <v>1</v>
      </c>
      <c r="N132" s="235" t="s">
        <v>40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151</v>
      </c>
      <c r="AT132" s="238" t="s">
        <v>147</v>
      </c>
      <c r="AU132" s="238" t="s">
        <v>84</v>
      </c>
      <c r="AY132" s="17" t="s">
        <v>145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82</v>
      </c>
      <c r="BK132" s="239">
        <f>ROUND(I132*H132,2)</f>
        <v>0</v>
      </c>
      <c r="BL132" s="17" t="s">
        <v>151</v>
      </c>
      <c r="BM132" s="238" t="s">
        <v>152</v>
      </c>
    </row>
    <row r="133" spans="1:51" s="13" customFormat="1" ht="12">
      <c r="A133" s="13"/>
      <c r="B133" s="240"/>
      <c r="C133" s="241"/>
      <c r="D133" s="242" t="s">
        <v>153</v>
      </c>
      <c r="E133" s="243" t="s">
        <v>1</v>
      </c>
      <c r="F133" s="244" t="s">
        <v>154</v>
      </c>
      <c r="G133" s="241"/>
      <c r="H133" s="243" t="s">
        <v>1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153</v>
      </c>
      <c r="AU133" s="250" t="s">
        <v>84</v>
      </c>
      <c r="AV133" s="13" t="s">
        <v>82</v>
      </c>
      <c r="AW133" s="13" t="s">
        <v>31</v>
      </c>
      <c r="AX133" s="13" t="s">
        <v>75</v>
      </c>
      <c r="AY133" s="250" t="s">
        <v>145</v>
      </c>
    </row>
    <row r="134" spans="1:51" s="14" customFormat="1" ht="12">
      <c r="A134" s="14"/>
      <c r="B134" s="251"/>
      <c r="C134" s="252"/>
      <c r="D134" s="242" t="s">
        <v>153</v>
      </c>
      <c r="E134" s="253" t="s">
        <v>1</v>
      </c>
      <c r="F134" s="254" t="s">
        <v>155</v>
      </c>
      <c r="G134" s="252"/>
      <c r="H134" s="255">
        <v>24.5</v>
      </c>
      <c r="I134" s="256"/>
      <c r="J134" s="252"/>
      <c r="K134" s="252"/>
      <c r="L134" s="257"/>
      <c r="M134" s="258"/>
      <c r="N134" s="259"/>
      <c r="O134" s="259"/>
      <c r="P134" s="259"/>
      <c r="Q134" s="259"/>
      <c r="R134" s="259"/>
      <c r="S134" s="259"/>
      <c r="T134" s="26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1" t="s">
        <v>153</v>
      </c>
      <c r="AU134" s="261" t="s">
        <v>84</v>
      </c>
      <c r="AV134" s="14" t="s">
        <v>84</v>
      </c>
      <c r="AW134" s="14" t="s">
        <v>31</v>
      </c>
      <c r="AX134" s="14" t="s">
        <v>82</v>
      </c>
      <c r="AY134" s="261" t="s">
        <v>145</v>
      </c>
    </row>
    <row r="135" spans="1:65" s="2" customFormat="1" ht="24.15" customHeight="1">
      <c r="A135" s="38"/>
      <c r="B135" s="39"/>
      <c r="C135" s="227" t="s">
        <v>84</v>
      </c>
      <c r="D135" s="227" t="s">
        <v>147</v>
      </c>
      <c r="E135" s="228" t="s">
        <v>156</v>
      </c>
      <c r="F135" s="229" t="s">
        <v>157</v>
      </c>
      <c r="G135" s="230" t="s">
        <v>150</v>
      </c>
      <c r="H135" s="231">
        <v>110</v>
      </c>
      <c r="I135" s="232"/>
      <c r="J135" s="231">
        <f>ROUND(I135*H135,2)</f>
        <v>0</v>
      </c>
      <c r="K135" s="233"/>
      <c r="L135" s="44"/>
      <c r="M135" s="234" t="s">
        <v>1</v>
      </c>
      <c r="N135" s="235" t="s">
        <v>40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151</v>
      </c>
      <c r="AT135" s="238" t="s">
        <v>147</v>
      </c>
      <c r="AU135" s="238" t="s">
        <v>84</v>
      </c>
      <c r="AY135" s="17" t="s">
        <v>145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82</v>
      </c>
      <c r="BK135" s="239">
        <f>ROUND(I135*H135,2)</f>
        <v>0</v>
      </c>
      <c r="BL135" s="17" t="s">
        <v>151</v>
      </c>
      <c r="BM135" s="238" t="s">
        <v>158</v>
      </c>
    </row>
    <row r="136" spans="1:51" s="13" customFormat="1" ht="12">
      <c r="A136" s="13"/>
      <c r="B136" s="240"/>
      <c r="C136" s="241"/>
      <c r="D136" s="242" t="s">
        <v>153</v>
      </c>
      <c r="E136" s="243" t="s">
        <v>1</v>
      </c>
      <c r="F136" s="244" t="s">
        <v>159</v>
      </c>
      <c r="G136" s="241"/>
      <c r="H136" s="243" t="s">
        <v>1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153</v>
      </c>
      <c r="AU136" s="250" t="s">
        <v>84</v>
      </c>
      <c r="AV136" s="13" t="s">
        <v>82</v>
      </c>
      <c r="AW136" s="13" t="s">
        <v>31</v>
      </c>
      <c r="AX136" s="13" t="s">
        <v>75</v>
      </c>
      <c r="AY136" s="250" t="s">
        <v>145</v>
      </c>
    </row>
    <row r="137" spans="1:51" s="13" customFormat="1" ht="12">
      <c r="A137" s="13"/>
      <c r="B137" s="240"/>
      <c r="C137" s="241"/>
      <c r="D137" s="242" t="s">
        <v>153</v>
      </c>
      <c r="E137" s="243" t="s">
        <v>1</v>
      </c>
      <c r="F137" s="244" t="s">
        <v>160</v>
      </c>
      <c r="G137" s="241"/>
      <c r="H137" s="243" t="s">
        <v>1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153</v>
      </c>
      <c r="AU137" s="250" t="s">
        <v>84</v>
      </c>
      <c r="AV137" s="13" t="s">
        <v>82</v>
      </c>
      <c r="AW137" s="13" t="s">
        <v>31</v>
      </c>
      <c r="AX137" s="13" t="s">
        <v>75</v>
      </c>
      <c r="AY137" s="250" t="s">
        <v>145</v>
      </c>
    </row>
    <row r="138" spans="1:51" s="14" customFormat="1" ht="12">
      <c r="A138" s="14"/>
      <c r="B138" s="251"/>
      <c r="C138" s="252"/>
      <c r="D138" s="242" t="s">
        <v>153</v>
      </c>
      <c r="E138" s="253" t="s">
        <v>1</v>
      </c>
      <c r="F138" s="254" t="s">
        <v>161</v>
      </c>
      <c r="G138" s="252"/>
      <c r="H138" s="255">
        <v>110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1" t="s">
        <v>153</v>
      </c>
      <c r="AU138" s="261" t="s">
        <v>84</v>
      </c>
      <c r="AV138" s="14" t="s">
        <v>84</v>
      </c>
      <c r="AW138" s="14" t="s">
        <v>31</v>
      </c>
      <c r="AX138" s="14" t="s">
        <v>82</v>
      </c>
      <c r="AY138" s="261" t="s">
        <v>145</v>
      </c>
    </row>
    <row r="139" spans="1:65" s="2" customFormat="1" ht="37.8" customHeight="1">
      <c r="A139" s="38"/>
      <c r="B139" s="39"/>
      <c r="C139" s="227" t="s">
        <v>162</v>
      </c>
      <c r="D139" s="227" t="s">
        <v>147</v>
      </c>
      <c r="E139" s="228" t="s">
        <v>163</v>
      </c>
      <c r="F139" s="229" t="s">
        <v>164</v>
      </c>
      <c r="G139" s="230" t="s">
        <v>150</v>
      </c>
      <c r="H139" s="231">
        <v>24.5</v>
      </c>
      <c r="I139" s="232"/>
      <c r="J139" s="231">
        <f>ROUND(I139*H139,2)</f>
        <v>0</v>
      </c>
      <c r="K139" s="233"/>
      <c r="L139" s="44"/>
      <c r="M139" s="234" t="s">
        <v>1</v>
      </c>
      <c r="N139" s="235" t="s">
        <v>40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151</v>
      </c>
      <c r="AT139" s="238" t="s">
        <v>147</v>
      </c>
      <c r="AU139" s="238" t="s">
        <v>84</v>
      </c>
      <c r="AY139" s="17" t="s">
        <v>145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82</v>
      </c>
      <c r="BK139" s="239">
        <f>ROUND(I139*H139,2)</f>
        <v>0</v>
      </c>
      <c r="BL139" s="17" t="s">
        <v>151</v>
      </c>
      <c r="BM139" s="238" t="s">
        <v>165</v>
      </c>
    </row>
    <row r="140" spans="1:51" s="14" customFormat="1" ht="12">
      <c r="A140" s="14"/>
      <c r="B140" s="251"/>
      <c r="C140" s="252"/>
      <c r="D140" s="242" t="s">
        <v>153</v>
      </c>
      <c r="E140" s="253" t="s">
        <v>1</v>
      </c>
      <c r="F140" s="254" t="s">
        <v>166</v>
      </c>
      <c r="G140" s="252"/>
      <c r="H140" s="255">
        <v>24.5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1" t="s">
        <v>153</v>
      </c>
      <c r="AU140" s="261" t="s">
        <v>84</v>
      </c>
      <c r="AV140" s="14" t="s">
        <v>84</v>
      </c>
      <c r="AW140" s="14" t="s">
        <v>31</v>
      </c>
      <c r="AX140" s="14" t="s">
        <v>82</v>
      </c>
      <c r="AY140" s="261" t="s">
        <v>145</v>
      </c>
    </row>
    <row r="141" spans="1:65" s="2" customFormat="1" ht="16.5" customHeight="1">
      <c r="A141" s="38"/>
      <c r="B141" s="39"/>
      <c r="C141" s="227" t="s">
        <v>151</v>
      </c>
      <c r="D141" s="227" t="s">
        <v>147</v>
      </c>
      <c r="E141" s="228" t="s">
        <v>167</v>
      </c>
      <c r="F141" s="229" t="s">
        <v>168</v>
      </c>
      <c r="G141" s="230" t="s">
        <v>150</v>
      </c>
      <c r="H141" s="231">
        <v>24.5</v>
      </c>
      <c r="I141" s="232"/>
      <c r="J141" s="231">
        <f>ROUND(I141*H141,2)</f>
        <v>0</v>
      </c>
      <c r="K141" s="233"/>
      <c r="L141" s="44"/>
      <c r="M141" s="234" t="s">
        <v>1</v>
      </c>
      <c r="N141" s="235" t="s">
        <v>40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151</v>
      </c>
      <c r="AT141" s="238" t="s">
        <v>147</v>
      </c>
      <c r="AU141" s="238" t="s">
        <v>84</v>
      </c>
      <c r="AY141" s="17" t="s">
        <v>145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82</v>
      </c>
      <c r="BK141" s="239">
        <f>ROUND(I141*H141,2)</f>
        <v>0</v>
      </c>
      <c r="BL141" s="17" t="s">
        <v>151</v>
      </c>
      <c r="BM141" s="238" t="s">
        <v>169</v>
      </c>
    </row>
    <row r="142" spans="1:65" s="2" customFormat="1" ht="33" customHeight="1">
      <c r="A142" s="38"/>
      <c r="B142" s="39"/>
      <c r="C142" s="227" t="s">
        <v>170</v>
      </c>
      <c r="D142" s="227" t="s">
        <v>147</v>
      </c>
      <c r="E142" s="228" t="s">
        <v>171</v>
      </c>
      <c r="F142" s="229" t="s">
        <v>172</v>
      </c>
      <c r="G142" s="230" t="s">
        <v>173</v>
      </c>
      <c r="H142" s="231">
        <v>49</v>
      </c>
      <c r="I142" s="232"/>
      <c r="J142" s="231">
        <f>ROUND(I142*H142,2)</f>
        <v>0</v>
      </c>
      <c r="K142" s="233"/>
      <c r="L142" s="44"/>
      <c r="M142" s="234" t="s">
        <v>1</v>
      </c>
      <c r="N142" s="235" t="s">
        <v>40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151</v>
      </c>
      <c r="AT142" s="238" t="s">
        <v>147</v>
      </c>
      <c r="AU142" s="238" t="s">
        <v>84</v>
      </c>
      <c r="AY142" s="17" t="s">
        <v>145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82</v>
      </c>
      <c r="BK142" s="239">
        <f>ROUND(I142*H142,2)</f>
        <v>0</v>
      </c>
      <c r="BL142" s="17" t="s">
        <v>151</v>
      </c>
      <c r="BM142" s="238" t="s">
        <v>174</v>
      </c>
    </row>
    <row r="143" spans="1:51" s="14" customFormat="1" ht="12">
      <c r="A143" s="14"/>
      <c r="B143" s="251"/>
      <c r="C143" s="252"/>
      <c r="D143" s="242" t="s">
        <v>153</v>
      </c>
      <c r="E143" s="253" t="s">
        <v>1</v>
      </c>
      <c r="F143" s="254" t="s">
        <v>175</v>
      </c>
      <c r="G143" s="252"/>
      <c r="H143" s="255">
        <v>49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153</v>
      </c>
      <c r="AU143" s="261" t="s">
        <v>84</v>
      </c>
      <c r="AV143" s="14" t="s">
        <v>84</v>
      </c>
      <c r="AW143" s="14" t="s">
        <v>31</v>
      </c>
      <c r="AX143" s="14" t="s">
        <v>82</v>
      </c>
      <c r="AY143" s="261" t="s">
        <v>145</v>
      </c>
    </row>
    <row r="144" spans="1:65" s="2" customFormat="1" ht="24.15" customHeight="1">
      <c r="A144" s="38"/>
      <c r="B144" s="39"/>
      <c r="C144" s="227" t="s">
        <v>176</v>
      </c>
      <c r="D144" s="227" t="s">
        <v>147</v>
      </c>
      <c r="E144" s="228" t="s">
        <v>177</v>
      </c>
      <c r="F144" s="229" t="s">
        <v>178</v>
      </c>
      <c r="G144" s="230" t="s">
        <v>179</v>
      </c>
      <c r="H144" s="231">
        <v>1010</v>
      </c>
      <c r="I144" s="232"/>
      <c r="J144" s="231">
        <f>ROUND(I144*H144,2)</f>
        <v>0</v>
      </c>
      <c r="K144" s="233"/>
      <c r="L144" s="44"/>
      <c r="M144" s="234" t="s">
        <v>1</v>
      </c>
      <c r="N144" s="235" t="s">
        <v>40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151</v>
      </c>
      <c r="AT144" s="238" t="s">
        <v>147</v>
      </c>
      <c r="AU144" s="238" t="s">
        <v>84</v>
      </c>
      <c r="AY144" s="17" t="s">
        <v>145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82</v>
      </c>
      <c r="BK144" s="239">
        <f>ROUND(I144*H144,2)</f>
        <v>0</v>
      </c>
      <c r="BL144" s="17" t="s">
        <v>151</v>
      </c>
      <c r="BM144" s="238" t="s">
        <v>180</v>
      </c>
    </row>
    <row r="145" spans="1:51" s="13" customFormat="1" ht="12">
      <c r="A145" s="13"/>
      <c r="B145" s="240"/>
      <c r="C145" s="241"/>
      <c r="D145" s="242" t="s">
        <v>153</v>
      </c>
      <c r="E145" s="243" t="s">
        <v>1</v>
      </c>
      <c r="F145" s="244" t="s">
        <v>181</v>
      </c>
      <c r="G145" s="241"/>
      <c r="H145" s="243" t="s">
        <v>1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153</v>
      </c>
      <c r="AU145" s="250" t="s">
        <v>84</v>
      </c>
      <c r="AV145" s="13" t="s">
        <v>82</v>
      </c>
      <c r="AW145" s="13" t="s">
        <v>31</v>
      </c>
      <c r="AX145" s="13" t="s">
        <v>75</v>
      </c>
      <c r="AY145" s="250" t="s">
        <v>145</v>
      </c>
    </row>
    <row r="146" spans="1:51" s="13" customFormat="1" ht="12">
      <c r="A146" s="13"/>
      <c r="B146" s="240"/>
      <c r="C146" s="241"/>
      <c r="D146" s="242" t="s">
        <v>153</v>
      </c>
      <c r="E146" s="243" t="s">
        <v>1</v>
      </c>
      <c r="F146" s="244" t="s">
        <v>182</v>
      </c>
      <c r="G146" s="241"/>
      <c r="H146" s="243" t="s">
        <v>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153</v>
      </c>
      <c r="AU146" s="250" t="s">
        <v>84</v>
      </c>
      <c r="AV146" s="13" t="s">
        <v>82</v>
      </c>
      <c r="AW146" s="13" t="s">
        <v>31</v>
      </c>
      <c r="AX146" s="13" t="s">
        <v>75</v>
      </c>
      <c r="AY146" s="250" t="s">
        <v>145</v>
      </c>
    </row>
    <row r="147" spans="1:51" s="14" customFormat="1" ht="12">
      <c r="A147" s="14"/>
      <c r="B147" s="251"/>
      <c r="C147" s="252"/>
      <c r="D147" s="242" t="s">
        <v>153</v>
      </c>
      <c r="E147" s="253" t="s">
        <v>1</v>
      </c>
      <c r="F147" s="254" t="s">
        <v>183</v>
      </c>
      <c r="G147" s="252"/>
      <c r="H147" s="255">
        <v>1010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153</v>
      </c>
      <c r="AU147" s="261" t="s">
        <v>84</v>
      </c>
      <c r="AV147" s="14" t="s">
        <v>84</v>
      </c>
      <c r="AW147" s="14" t="s">
        <v>31</v>
      </c>
      <c r="AX147" s="14" t="s">
        <v>82</v>
      </c>
      <c r="AY147" s="261" t="s">
        <v>145</v>
      </c>
    </row>
    <row r="148" spans="1:63" s="12" customFormat="1" ht="22.8" customHeight="1">
      <c r="A148" s="12"/>
      <c r="B148" s="211"/>
      <c r="C148" s="212"/>
      <c r="D148" s="213" t="s">
        <v>74</v>
      </c>
      <c r="E148" s="225" t="s">
        <v>184</v>
      </c>
      <c r="F148" s="225" t="s">
        <v>185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SUM(P149:P154)</f>
        <v>0</v>
      </c>
      <c r="Q148" s="219"/>
      <c r="R148" s="220">
        <f>SUM(R149:R154)</f>
        <v>0</v>
      </c>
      <c r="S148" s="219"/>
      <c r="T148" s="221">
        <f>SUM(T149:T154)</f>
        <v>585.8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82</v>
      </c>
      <c r="AT148" s="223" t="s">
        <v>74</v>
      </c>
      <c r="AU148" s="223" t="s">
        <v>82</v>
      </c>
      <c r="AY148" s="222" t="s">
        <v>145</v>
      </c>
      <c r="BK148" s="224">
        <f>SUM(BK149:BK154)</f>
        <v>0</v>
      </c>
    </row>
    <row r="149" spans="1:65" s="2" customFormat="1" ht="44.25" customHeight="1">
      <c r="A149" s="38"/>
      <c r="B149" s="39"/>
      <c r="C149" s="227" t="s">
        <v>186</v>
      </c>
      <c r="D149" s="227" t="s">
        <v>147</v>
      </c>
      <c r="E149" s="228" t="s">
        <v>187</v>
      </c>
      <c r="F149" s="229" t="s">
        <v>188</v>
      </c>
      <c r="G149" s="230" t="s">
        <v>179</v>
      </c>
      <c r="H149" s="231">
        <v>1010</v>
      </c>
      <c r="I149" s="232"/>
      <c r="J149" s="231">
        <f>ROUND(I149*H149,2)</f>
        <v>0</v>
      </c>
      <c r="K149" s="233"/>
      <c r="L149" s="44"/>
      <c r="M149" s="234" t="s">
        <v>1</v>
      </c>
      <c r="N149" s="235" t="s">
        <v>40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151</v>
      </c>
      <c r="AT149" s="238" t="s">
        <v>147</v>
      </c>
      <c r="AU149" s="238" t="s">
        <v>84</v>
      </c>
      <c r="AY149" s="17" t="s">
        <v>145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82</v>
      </c>
      <c r="BK149" s="239">
        <f>ROUND(I149*H149,2)</f>
        <v>0</v>
      </c>
      <c r="BL149" s="17" t="s">
        <v>151</v>
      </c>
      <c r="BM149" s="238" t="s">
        <v>189</v>
      </c>
    </row>
    <row r="150" spans="1:47" s="2" customFormat="1" ht="12">
      <c r="A150" s="38"/>
      <c r="B150" s="39"/>
      <c r="C150" s="40"/>
      <c r="D150" s="242" t="s">
        <v>190</v>
      </c>
      <c r="E150" s="40"/>
      <c r="F150" s="262" t="s">
        <v>191</v>
      </c>
      <c r="G150" s="40"/>
      <c r="H150" s="40"/>
      <c r="I150" s="263"/>
      <c r="J150" s="40"/>
      <c r="K150" s="40"/>
      <c r="L150" s="44"/>
      <c r="M150" s="264"/>
      <c r="N150" s="26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190</v>
      </c>
      <c r="AU150" s="17" t="s">
        <v>84</v>
      </c>
    </row>
    <row r="151" spans="1:51" s="14" customFormat="1" ht="12">
      <c r="A151" s="14"/>
      <c r="B151" s="251"/>
      <c r="C151" s="252"/>
      <c r="D151" s="242" t="s">
        <v>153</v>
      </c>
      <c r="E151" s="253" t="s">
        <v>1</v>
      </c>
      <c r="F151" s="254" t="s">
        <v>183</v>
      </c>
      <c r="G151" s="252"/>
      <c r="H151" s="255">
        <v>1010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153</v>
      </c>
      <c r="AU151" s="261" t="s">
        <v>84</v>
      </c>
      <c r="AV151" s="14" t="s">
        <v>84</v>
      </c>
      <c r="AW151" s="14" t="s">
        <v>31</v>
      </c>
      <c r="AX151" s="14" t="s">
        <v>82</v>
      </c>
      <c r="AY151" s="261" t="s">
        <v>145</v>
      </c>
    </row>
    <row r="152" spans="1:65" s="2" customFormat="1" ht="24.15" customHeight="1">
      <c r="A152" s="38"/>
      <c r="B152" s="39"/>
      <c r="C152" s="227" t="s">
        <v>192</v>
      </c>
      <c r="D152" s="227" t="s">
        <v>147</v>
      </c>
      <c r="E152" s="228" t="s">
        <v>193</v>
      </c>
      <c r="F152" s="229" t="s">
        <v>194</v>
      </c>
      <c r="G152" s="230" t="s">
        <v>179</v>
      </c>
      <c r="H152" s="231">
        <v>1010</v>
      </c>
      <c r="I152" s="232"/>
      <c r="J152" s="231">
        <f>ROUND(I152*H152,2)</f>
        <v>0</v>
      </c>
      <c r="K152" s="233"/>
      <c r="L152" s="44"/>
      <c r="M152" s="234" t="s">
        <v>1</v>
      </c>
      <c r="N152" s="235" t="s">
        <v>40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0.58</v>
      </c>
      <c r="T152" s="237">
        <f>S152*H152</f>
        <v>585.8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151</v>
      </c>
      <c r="AT152" s="238" t="s">
        <v>147</v>
      </c>
      <c r="AU152" s="238" t="s">
        <v>84</v>
      </c>
      <c r="AY152" s="17" t="s">
        <v>145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82</v>
      </c>
      <c r="BK152" s="239">
        <f>ROUND(I152*H152,2)</f>
        <v>0</v>
      </c>
      <c r="BL152" s="17" t="s">
        <v>151</v>
      </c>
      <c r="BM152" s="238" t="s">
        <v>195</v>
      </c>
    </row>
    <row r="153" spans="1:51" s="13" customFormat="1" ht="12">
      <c r="A153" s="13"/>
      <c r="B153" s="240"/>
      <c r="C153" s="241"/>
      <c r="D153" s="242" t="s">
        <v>153</v>
      </c>
      <c r="E153" s="243" t="s">
        <v>1</v>
      </c>
      <c r="F153" s="244" t="s">
        <v>196</v>
      </c>
      <c r="G153" s="241"/>
      <c r="H153" s="243" t="s">
        <v>1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153</v>
      </c>
      <c r="AU153" s="250" t="s">
        <v>84</v>
      </c>
      <c r="AV153" s="13" t="s">
        <v>82</v>
      </c>
      <c r="AW153" s="13" t="s">
        <v>31</v>
      </c>
      <c r="AX153" s="13" t="s">
        <v>75</v>
      </c>
      <c r="AY153" s="250" t="s">
        <v>145</v>
      </c>
    </row>
    <row r="154" spans="1:51" s="14" customFormat="1" ht="12">
      <c r="A154" s="14"/>
      <c r="B154" s="251"/>
      <c r="C154" s="252"/>
      <c r="D154" s="242" t="s">
        <v>153</v>
      </c>
      <c r="E154" s="253" t="s">
        <v>1</v>
      </c>
      <c r="F154" s="254" t="s">
        <v>183</v>
      </c>
      <c r="G154" s="252"/>
      <c r="H154" s="255">
        <v>1010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1" t="s">
        <v>153</v>
      </c>
      <c r="AU154" s="261" t="s">
        <v>84</v>
      </c>
      <c r="AV154" s="14" t="s">
        <v>84</v>
      </c>
      <c r="AW154" s="14" t="s">
        <v>31</v>
      </c>
      <c r="AX154" s="14" t="s">
        <v>82</v>
      </c>
      <c r="AY154" s="261" t="s">
        <v>145</v>
      </c>
    </row>
    <row r="155" spans="1:63" s="12" customFormat="1" ht="22.8" customHeight="1">
      <c r="A155" s="12"/>
      <c r="B155" s="211"/>
      <c r="C155" s="212"/>
      <c r="D155" s="213" t="s">
        <v>74</v>
      </c>
      <c r="E155" s="225" t="s">
        <v>7</v>
      </c>
      <c r="F155" s="225" t="s">
        <v>197</v>
      </c>
      <c r="G155" s="212"/>
      <c r="H155" s="212"/>
      <c r="I155" s="215"/>
      <c r="J155" s="226">
        <f>BK155</f>
        <v>0</v>
      </c>
      <c r="K155" s="212"/>
      <c r="L155" s="217"/>
      <c r="M155" s="218"/>
      <c r="N155" s="219"/>
      <c r="O155" s="219"/>
      <c r="P155" s="220">
        <f>SUM(P156:P164)</f>
        <v>0</v>
      </c>
      <c r="Q155" s="219"/>
      <c r="R155" s="220">
        <f>SUM(R156:R164)</f>
        <v>0.1876</v>
      </c>
      <c r="S155" s="219"/>
      <c r="T155" s="221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2" t="s">
        <v>82</v>
      </c>
      <c r="AT155" s="223" t="s">
        <v>74</v>
      </c>
      <c r="AU155" s="223" t="s">
        <v>82</v>
      </c>
      <c r="AY155" s="222" t="s">
        <v>145</v>
      </c>
      <c r="BK155" s="224">
        <f>SUM(BK156:BK164)</f>
        <v>0</v>
      </c>
    </row>
    <row r="156" spans="1:65" s="2" customFormat="1" ht="37.8" customHeight="1">
      <c r="A156" s="38"/>
      <c r="B156" s="39"/>
      <c r="C156" s="227" t="s">
        <v>198</v>
      </c>
      <c r="D156" s="227" t="s">
        <v>147</v>
      </c>
      <c r="E156" s="228" t="s">
        <v>199</v>
      </c>
      <c r="F156" s="229" t="s">
        <v>200</v>
      </c>
      <c r="G156" s="230" t="s">
        <v>201</v>
      </c>
      <c r="H156" s="231">
        <v>175</v>
      </c>
      <c r="I156" s="232"/>
      <c r="J156" s="231">
        <f>ROUND(I156*H156,2)</f>
        <v>0</v>
      </c>
      <c r="K156" s="233"/>
      <c r="L156" s="44"/>
      <c r="M156" s="234" t="s">
        <v>1</v>
      </c>
      <c r="N156" s="235" t="s">
        <v>40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151</v>
      </c>
      <c r="AT156" s="238" t="s">
        <v>147</v>
      </c>
      <c r="AU156" s="238" t="s">
        <v>84</v>
      </c>
      <c r="AY156" s="17" t="s">
        <v>145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82</v>
      </c>
      <c r="BK156" s="239">
        <f>ROUND(I156*H156,2)</f>
        <v>0</v>
      </c>
      <c r="BL156" s="17" t="s">
        <v>151</v>
      </c>
      <c r="BM156" s="238" t="s">
        <v>202</v>
      </c>
    </row>
    <row r="157" spans="1:47" s="2" customFormat="1" ht="12">
      <c r="A157" s="38"/>
      <c r="B157" s="39"/>
      <c r="C157" s="40"/>
      <c r="D157" s="242" t="s">
        <v>190</v>
      </c>
      <c r="E157" s="40"/>
      <c r="F157" s="262" t="s">
        <v>203</v>
      </c>
      <c r="G157" s="40"/>
      <c r="H157" s="40"/>
      <c r="I157" s="263"/>
      <c r="J157" s="40"/>
      <c r="K157" s="40"/>
      <c r="L157" s="44"/>
      <c r="M157" s="264"/>
      <c r="N157" s="26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190</v>
      </c>
      <c r="AU157" s="17" t="s">
        <v>84</v>
      </c>
    </row>
    <row r="158" spans="1:51" s="13" customFormat="1" ht="12">
      <c r="A158" s="13"/>
      <c r="B158" s="240"/>
      <c r="C158" s="241"/>
      <c r="D158" s="242" t="s">
        <v>153</v>
      </c>
      <c r="E158" s="243" t="s">
        <v>1</v>
      </c>
      <c r="F158" s="244" t="s">
        <v>204</v>
      </c>
      <c r="G158" s="241"/>
      <c r="H158" s="243" t="s">
        <v>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153</v>
      </c>
      <c r="AU158" s="250" t="s">
        <v>84</v>
      </c>
      <c r="AV158" s="13" t="s">
        <v>82</v>
      </c>
      <c r="AW158" s="13" t="s">
        <v>31</v>
      </c>
      <c r="AX158" s="13" t="s">
        <v>75</v>
      </c>
      <c r="AY158" s="250" t="s">
        <v>145</v>
      </c>
    </row>
    <row r="159" spans="1:51" s="14" customFormat="1" ht="12">
      <c r="A159" s="14"/>
      <c r="B159" s="251"/>
      <c r="C159" s="252"/>
      <c r="D159" s="242" t="s">
        <v>153</v>
      </c>
      <c r="E159" s="253" t="s">
        <v>1</v>
      </c>
      <c r="F159" s="254" t="s">
        <v>205</v>
      </c>
      <c r="G159" s="252"/>
      <c r="H159" s="255">
        <v>175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153</v>
      </c>
      <c r="AU159" s="261" t="s">
        <v>84</v>
      </c>
      <c r="AV159" s="14" t="s">
        <v>84</v>
      </c>
      <c r="AW159" s="14" t="s">
        <v>31</v>
      </c>
      <c r="AX159" s="14" t="s">
        <v>82</v>
      </c>
      <c r="AY159" s="261" t="s">
        <v>145</v>
      </c>
    </row>
    <row r="160" spans="1:65" s="2" customFormat="1" ht="33" customHeight="1">
      <c r="A160" s="38"/>
      <c r="B160" s="39"/>
      <c r="C160" s="227" t="s">
        <v>206</v>
      </c>
      <c r="D160" s="227" t="s">
        <v>147</v>
      </c>
      <c r="E160" s="228" t="s">
        <v>207</v>
      </c>
      <c r="F160" s="229" t="s">
        <v>208</v>
      </c>
      <c r="G160" s="230" t="s">
        <v>179</v>
      </c>
      <c r="H160" s="231">
        <v>280</v>
      </c>
      <c r="I160" s="232"/>
      <c r="J160" s="231">
        <f>ROUND(I160*H160,2)</f>
        <v>0</v>
      </c>
      <c r="K160" s="233"/>
      <c r="L160" s="44"/>
      <c r="M160" s="234" t="s">
        <v>1</v>
      </c>
      <c r="N160" s="235" t="s">
        <v>40</v>
      </c>
      <c r="O160" s="91"/>
      <c r="P160" s="236">
        <f>O160*H160</f>
        <v>0</v>
      </c>
      <c r="Q160" s="236">
        <v>0.00031</v>
      </c>
      <c r="R160" s="236">
        <f>Q160*H160</f>
        <v>0.0868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151</v>
      </c>
      <c r="AT160" s="238" t="s">
        <v>147</v>
      </c>
      <c r="AU160" s="238" t="s">
        <v>84</v>
      </c>
      <c r="AY160" s="17" t="s">
        <v>145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82</v>
      </c>
      <c r="BK160" s="239">
        <f>ROUND(I160*H160,2)</f>
        <v>0</v>
      </c>
      <c r="BL160" s="17" t="s">
        <v>151</v>
      </c>
      <c r="BM160" s="238" t="s">
        <v>209</v>
      </c>
    </row>
    <row r="161" spans="1:51" s="13" customFormat="1" ht="12">
      <c r="A161" s="13"/>
      <c r="B161" s="240"/>
      <c r="C161" s="241"/>
      <c r="D161" s="242" t="s">
        <v>153</v>
      </c>
      <c r="E161" s="243" t="s">
        <v>1</v>
      </c>
      <c r="F161" s="244" t="s">
        <v>204</v>
      </c>
      <c r="G161" s="241"/>
      <c r="H161" s="243" t="s">
        <v>1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153</v>
      </c>
      <c r="AU161" s="250" t="s">
        <v>84</v>
      </c>
      <c r="AV161" s="13" t="s">
        <v>82</v>
      </c>
      <c r="AW161" s="13" t="s">
        <v>31</v>
      </c>
      <c r="AX161" s="13" t="s">
        <v>75</v>
      </c>
      <c r="AY161" s="250" t="s">
        <v>145</v>
      </c>
    </row>
    <row r="162" spans="1:51" s="14" customFormat="1" ht="12">
      <c r="A162" s="14"/>
      <c r="B162" s="251"/>
      <c r="C162" s="252"/>
      <c r="D162" s="242" t="s">
        <v>153</v>
      </c>
      <c r="E162" s="253" t="s">
        <v>1</v>
      </c>
      <c r="F162" s="254" t="s">
        <v>210</v>
      </c>
      <c r="G162" s="252"/>
      <c r="H162" s="255">
        <v>280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153</v>
      </c>
      <c r="AU162" s="261" t="s">
        <v>84</v>
      </c>
      <c r="AV162" s="14" t="s">
        <v>84</v>
      </c>
      <c r="AW162" s="14" t="s">
        <v>31</v>
      </c>
      <c r="AX162" s="14" t="s">
        <v>82</v>
      </c>
      <c r="AY162" s="261" t="s">
        <v>145</v>
      </c>
    </row>
    <row r="163" spans="1:65" s="2" customFormat="1" ht="24.15" customHeight="1">
      <c r="A163" s="38"/>
      <c r="B163" s="39"/>
      <c r="C163" s="266" t="s">
        <v>184</v>
      </c>
      <c r="D163" s="266" t="s">
        <v>211</v>
      </c>
      <c r="E163" s="267" t="s">
        <v>212</v>
      </c>
      <c r="F163" s="268" t="s">
        <v>213</v>
      </c>
      <c r="G163" s="269" t="s">
        <v>179</v>
      </c>
      <c r="H163" s="270">
        <v>336</v>
      </c>
      <c r="I163" s="271"/>
      <c r="J163" s="270">
        <f>ROUND(I163*H163,2)</f>
        <v>0</v>
      </c>
      <c r="K163" s="272"/>
      <c r="L163" s="273"/>
      <c r="M163" s="274" t="s">
        <v>1</v>
      </c>
      <c r="N163" s="275" t="s">
        <v>40</v>
      </c>
      <c r="O163" s="91"/>
      <c r="P163" s="236">
        <f>O163*H163</f>
        <v>0</v>
      </c>
      <c r="Q163" s="236">
        <v>0.0003</v>
      </c>
      <c r="R163" s="236">
        <f>Q163*H163</f>
        <v>0.10079999999999999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192</v>
      </c>
      <c r="AT163" s="238" t="s">
        <v>211</v>
      </c>
      <c r="AU163" s="238" t="s">
        <v>84</v>
      </c>
      <c r="AY163" s="17" t="s">
        <v>145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82</v>
      </c>
      <c r="BK163" s="239">
        <f>ROUND(I163*H163,2)</f>
        <v>0</v>
      </c>
      <c r="BL163" s="17" t="s">
        <v>151</v>
      </c>
      <c r="BM163" s="238" t="s">
        <v>214</v>
      </c>
    </row>
    <row r="164" spans="1:51" s="14" customFormat="1" ht="12">
      <c r="A164" s="14"/>
      <c r="B164" s="251"/>
      <c r="C164" s="252"/>
      <c r="D164" s="242" t="s">
        <v>153</v>
      </c>
      <c r="E164" s="253" t="s">
        <v>1</v>
      </c>
      <c r="F164" s="254" t="s">
        <v>215</v>
      </c>
      <c r="G164" s="252"/>
      <c r="H164" s="255">
        <v>336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1" t="s">
        <v>153</v>
      </c>
      <c r="AU164" s="261" t="s">
        <v>84</v>
      </c>
      <c r="AV164" s="14" t="s">
        <v>84</v>
      </c>
      <c r="AW164" s="14" t="s">
        <v>31</v>
      </c>
      <c r="AX164" s="14" t="s">
        <v>82</v>
      </c>
      <c r="AY164" s="261" t="s">
        <v>145</v>
      </c>
    </row>
    <row r="165" spans="1:63" s="12" customFormat="1" ht="22.8" customHeight="1">
      <c r="A165" s="12"/>
      <c r="B165" s="211"/>
      <c r="C165" s="212"/>
      <c r="D165" s="213" t="s">
        <v>74</v>
      </c>
      <c r="E165" s="225" t="s">
        <v>216</v>
      </c>
      <c r="F165" s="225" t="s">
        <v>217</v>
      </c>
      <c r="G165" s="212"/>
      <c r="H165" s="212"/>
      <c r="I165" s="215"/>
      <c r="J165" s="226">
        <f>BK165</f>
        <v>0</v>
      </c>
      <c r="K165" s="212"/>
      <c r="L165" s="217"/>
      <c r="M165" s="218"/>
      <c r="N165" s="219"/>
      <c r="O165" s="219"/>
      <c r="P165" s="220">
        <f>SUM(P166:P182)</f>
        <v>0</v>
      </c>
      <c r="Q165" s="219"/>
      <c r="R165" s="220">
        <f>SUM(R166:R182)</f>
        <v>0</v>
      </c>
      <c r="S165" s="219"/>
      <c r="T165" s="221">
        <f>SUM(T166:T182)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82</v>
      </c>
      <c r="AT165" s="223" t="s">
        <v>74</v>
      </c>
      <c r="AU165" s="223" t="s">
        <v>82</v>
      </c>
      <c r="AY165" s="222" t="s">
        <v>145</v>
      </c>
      <c r="BK165" s="224">
        <f>SUM(BK166:BK182)</f>
        <v>0</v>
      </c>
    </row>
    <row r="166" spans="1:65" s="2" customFormat="1" ht="16.5" customHeight="1">
      <c r="A166" s="38"/>
      <c r="B166" s="39"/>
      <c r="C166" s="227" t="s">
        <v>218</v>
      </c>
      <c r="D166" s="227" t="s">
        <v>147</v>
      </c>
      <c r="E166" s="228" t="s">
        <v>219</v>
      </c>
      <c r="F166" s="229" t="s">
        <v>220</v>
      </c>
      <c r="G166" s="230" t="s">
        <v>179</v>
      </c>
      <c r="H166" s="231">
        <v>1010</v>
      </c>
      <c r="I166" s="232"/>
      <c r="J166" s="231">
        <f>ROUND(I166*H166,2)</f>
        <v>0</v>
      </c>
      <c r="K166" s="233"/>
      <c r="L166" s="44"/>
      <c r="M166" s="234" t="s">
        <v>1</v>
      </c>
      <c r="N166" s="235" t="s">
        <v>40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151</v>
      </c>
      <c r="AT166" s="238" t="s">
        <v>147</v>
      </c>
      <c r="AU166" s="238" t="s">
        <v>84</v>
      </c>
      <c r="AY166" s="17" t="s">
        <v>145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82</v>
      </c>
      <c r="BK166" s="239">
        <f>ROUND(I166*H166,2)</f>
        <v>0</v>
      </c>
      <c r="BL166" s="17" t="s">
        <v>151</v>
      </c>
      <c r="BM166" s="238" t="s">
        <v>221</v>
      </c>
    </row>
    <row r="167" spans="1:51" s="13" customFormat="1" ht="12">
      <c r="A167" s="13"/>
      <c r="B167" s="240"/>
      <c r="C167" s="241"/>
      <c r="D167" s="242" t="s">
        <v>153</v>
      </c>
      <c r="E167" s="243" t="s">
        <v>1</v>
      </c>
      <c r="F167" s="244" t="s">
        <v>222</v>
      </c>
      <c r="G167" s="241"/>
      <c r="H167" s="243" t="s">
        <v>1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153</v>
      </c>
      <c r="AU167" s="250" t="s">
        <v>84</v>
      </c>
      <c r="AV167" s="13" t="s">
        <v>82</v>
      </c>
      <c r="AW167" s="13" t="s">
        <v>31</v>
      </c>
      <c r="AX167" s="13" t="s">
        <v>75</v>
      </c>
      <c r="AY167" s="250" t="s">
        <v>145</v>
      </c>
    </row>
    <row r="168" spans="1:51" s="14" customFormat="1" ht="12">
      <c r="A168" s="14"/>
      <c r="B168" s="251"/>
      <c r="C168" s="252"/>
      <c r="D168" s="242" t="s">
        <v>153</v>
      </c>
      <c r="E168" s="253" t="s">
        <v>1</v>
      </c>
      <c r="F168" s="254" t="s">
        <v>183</v>
      </c>
      <c r="G168" s="252"/>
      <c r="H168" s="255">
        <v>1010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1" t="s">
        <v>153</v>
      </c>
      <c r="AU168" s="261" t="s">
        <v>84</v>
      </c>
      <c r="AV168" s="14" t="s">
        <v>84</v>
      </c>
      <c r="AW168" s="14" t="s">
        <v>31</v>
      </c>
      <c r="AX168" s="14" t="s">
        <v>82</v>
      </c>
      <c r="AY168" s="261" t="s">
        <v>145</v>
      </c>
    </row>
    <row r="169" spans="1:65" s="2" customFormat="1" ht="21.75" customHeight="1">
      <c r="A169" s="38"/>
      <c r="B169" s="39"/>
      <c r="C169" s="227" t="s">
        <v>223</v>
      </c>
      <c r="D169" s="227" t="s">
        <v>147</v>
      </c>
      <c r="E169" s="228" t="s">
        <v>224</v>
      </c>
      <c r="F169" s="229" t="s">
        <v>225</v>
      </c>
      <c r="G169" s="230" t="s">
        <v>179</v>
      </c>
      <c r="H169" s="231">
        <v>1010</v>
      </c>
      <c r="I169" s="232"/>
      <c r="J169" s="231">
        <f>ROUND(I169*H169,2)</f>
        <v>0</v>
      </c>
      <c r="K169" s="233"/>
      <c r="L169" s="44"/>
      <c r="M169" s="234" t="s">
        <v>1</v>
      </c>
      <c r="N169" s="235" t="s">
        <v>40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151</v>
      </c>
      <c r="AT169" s="238" t="s">
        <v>147</v>
      </c>
      <c r="AU169" s="238" t="s">
        <v>84</v>
      </c>
      <c r="AY169" s="17" t="s">
        <v>145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82</v>
      </c>
      <c r="BK169" s="239">
        <f>ROUND(I169*H169,2)</f>
        <v>0</v>
      </c>
      <c r="BL169" s="17" t="s">
        <v>151</v>
      </c>
      <c r="BM169" s="238" t="s">
        <v>226</v>
      </c>
    </row>
    <row r="170" spans="1:51" s="13" customFormat="1" ht="12">
      <c r="A170" s="13"/>
      <c r="B170" s="240"/>
      <c r="C170" s="241"/>
      <c r="D170" s="242" t="s">
        <v>153</v>
      </c>
      <c r="E170" s="243" t="s">
        <v>1</v>
      </c>
      <c r="F170" s="244" t="s">
        <v>222</v>
      </c>
      <c r="G170" s="241"/>
      <c r="H170" s="243" t="s">
        <v>1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153</v>
      </c>
      <c r="AU170" s="250" t="s">
        <v>84</v>
      </c>
      <c r="AV170" s="13" t="s">
        <v>82</v>
      </c>
      <c r="AW170" s="13" t="s">
        <v>31</v>
      </c>
      <c r="AX170" s="13" t="s">
        <v>75</v>
      </c>
      <c r="AY170" s="250" t="s">
        <v>145</v>
      </c>
    </row>
    <row r="171" spans="1:51" s="13" customFormat="1" ht="12">
      <c r="A171" s="13"/>
      <c r="B171" s="240"/>
      <c r="C171" s="241"/>
      <c r="D171" s="242" t="s">
        <v>153</v>
      </c>
      <c r="E171" s="243" t="s">
        <v>1</v>
      </c>
      <c r="F171" s="244" t="s">
        <v>227</v>
      </c>
      <c r="G171" s="241"/>
      <c r="H171" s="243" t="s">
        <v>1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153</v>
      </c>
      <c r="AU171" s="250" t="s">
        <v>84</v>
      </c>
      <c r="AV171" s="13" t="s">
        <v>82</v>
      </c>
      <c r="AW171" s="13" t="s">
        <v>31</v>
      </c>
      <c r="AX171" s="13" t="s">
        <v>75</v>
      </c>
      <c r="AY171" s="250" t="s">
        <v>145</v>
      </c>
    </row>
    <row r="172" spans="1:51" s="13" customFormat="1" ht="12">
      <c r="A172" s="13"/>
      <c r="B172" s="240"/>
      <c r="C172" s="241"/>
      <c r="D172" s="242" t="s">
        <v>153</v>
      </c>
      <c r="E172" s="243" t="s">
        <v>1</v>
      </c>
      <c r="F172" s="244" t="s">
        <v>228</v>
      </c>
      <c r="G172" s="241"/>
      <c r="H172" s="243" t="s">
        <v>1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153</v>
      </c>
      <c r="AU172" s="250" t="s">
        <v>84</v>
      </c>
      <c r="AV172" s="13" t="s">
        <v>82</v>
      </c>
      <c r="AW172" s="13" t="s">
        <v>31</v>
      </c>
      <c r="AX172" s="13" t="s">
        <v>75</v>
      </c>
      <c r="AY172" s="250" t="s">
        <v>145</v>
      </c>
    </row>
    <row r="173" spans="1:51" s="13" customFormat="1" ht="12">
      <c r="A173" s="13"/>
      <c r="B173" s="240"/>
      <c r="C173" s="241"/>
      <c r="D173" s="242" t="s">
        <v>153</v>
      </c>
      <c r="E173" s="243" t="s">
        <v>1</v>
      </c>
      <c r="F173" s="244" t="s">
        <v>229</v>
      </c>
      <c r="G173" s="241"/>
      <c r="H173" s="243" t="s">
        <v>1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153</v>
      </c>
      <c r="AU173" s="250" t="s">
        <v>84</v>
      </c>
      <c r="AV173" s="13" t="s">
        <v>82</v>
      </c>
      <c r="AW173" s="13" t="s">
        <v>31</v>
      </c>
      <c r="AX173" s="13" t="s">
        <v>75</v>
      </c>
      <c r="AY173" s="250" t="s">
        <v>145</v>
      </c>
    </row>
    <row r="174" spans="1:51" s="14" customFormat="1" ht="12">
      <c r="A174" s="14"/>
      <c r="B174" s="251"/>
      <c r="C174" s="252"/>
      <c r="D174" s="242" t="s">
        <v>153</v>
      </c>
      <c r="E174" s="253" t="s">
        <v>1</v>
      </c>
      <c r="F174" s="254" t="s">
        <v>183</v>
      </c>
      <c r="G174" s="252"/>
      <c r="H174" s="255">
        <v>1010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1" t="s">
        <v>153</v>
      </c>
      <c r="AU174" s="261" t="s">
        <v>84</v>
      </c>
      <c r="AV174" s="14" t="s">
        <v>84</v>
      </c>
      <c r="AW174" s="14" t="s">
        <v>31</v>
      </c>
      <c r="AX174" s="14" t="s">
        <v>82</v>
      </c>
      <c r="AY174" s="261" t="s">
        <v>145</v>
      </c>
    </row>
    <row r="175" spans="1:65" s="2" customFormat="1" ht="24.15" customHeight="1">
      <c r="A175" s="38"/>
      <c r="B175" s="39"/>
      <c r="C175" s="227" t="s">
        <v>230</v>
      </c>
      <c r="D175" s="227" t="s">
        <v>147</v>
      </c>
      <c r="E175" s="228" t="s">
        <v>231</v>
      </c>
      <c r="F175" s="229" t="s">
        <v>232</v>
      </c>
      <c r="G175" s="230" t="s">
        <v>179</v>
      </c>
      <c r="H175" s="231">
        <v>1010</v>
      </c>
      <c r="I175" s="232"/>
      <c r="J175" s="231">
        <f>ROUND(I175*H175,2)</f>
        <v>0</v>
      </c>
      <c r="K175" s="233"/>
      <c r="L175" s="44"/>
      <c r="M175" s="234" t="s">
        <v>1</v>
      </c>
      <c r="N175" s="235" t="s">
        <v>40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151</v>
      </c>
      <c r="AT175" s="238" t="s">
        <v>147</v>
      </c>
      <c r="AU175" s="238" t="s">
        <v>84</v>
      </c>
      <c r="AY175" s="17" t="s">
        <v>145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82</v>
      </c>
      <c r="BK175" s="239">
        <f>ROUND(I175*H175,2)</f>
        <v>0</v>
      </c>
      <c r="BL175" s="17" t="s">
        <v>151</v>
      </c>
      <c r="BM175" s="238" t="s">
        <v>233</v>
      </c>
    </row>
    <row r="176" spans="1:65" s="2" customFormat="1" ht="24.15" customHeight="1">
      <c r="A176" s="38"/>
      <c r="B176" s="39"/>
      <c r="C176" s="227" t="s">
        <v>8</v>
      </c>
      <c r="D176" s="227" t="s">
        <v>147</v>
      </c>
      <c r="E176" s="228" t="s">
        <v>234</v>
      </c>
      <c r="F176" s="229" t="s">
        <v>235</v>
      </c>
      <c r="G176" s="230" t="s">
        <v>179</v>
      </c>
      <c r="H176" s="231">
        <v>1010</v>
      </c>
      <c r="I176" s="232"/>
      <c r="J176" s="231">
        <f>ROUND(I176*H176,2)</f>
        <v>0</v>
      </c>
      <c r="K176" s="233"/>
      <c r="L176" s="44"/>
      <c r="M176" s="234" t="s">
        <v>1</v>
      </c>
      <c r="N176" s="235" t="s">
        <v>40</v>
      </c>
      <c r="O176" s="91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151</v>
      </c>
      <c r="AT176" s="238" t="s">
        <v>147</v>
      </c>
      <c r="AU176" s="238" t="s">
        <v>84</v>
      </c>
      <c r="AY176" s="17" t="s">
        <v>145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82</v>
      </c>
      <c r="BK176" s="239">
        <f>ROUND(I176*H176,2)</f>
        <v>0</v>
      </c>
      <c r="BL176" s="17" t="s">
        <v>151</v>
      </c>
      <c r="BM176" s="238" t="s">
        <v>236</v>
      </c>
    </row>
    <row r="177" spans="1:51" s="13" customFormat="1" ht="12">
      <c r="A177" s="13"/>
      <c r="B177" s="240"/>
      <c r="C177" s="241"/>
      <c r="D177" s="242" t="s">
        <v>153</v>
      </c>
      <c r="E177" s="243" t="s">
        <v>1</v>
      </c>
      <c r="F177" s="244" t="s">
        <v>222</v>
      </c>
      <c r="G177" s="241"/>
      <c r="H177" s="243" t="s">
        <v>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153</v>
      </c>
      <c r="AU177" s="250" t="s">
        <v>84</v>
      </c>
      <c r="AV177" s="13" t="s">
        <v>82</v>
      </c>
      <c r="AW177" s="13" t="s">
        <v>31</v>
      </c>
      <c r="AX177" s="13" t="s">
        <v>75</v>
      </c>
      <c r="AY177" s="250" t="s">
        <v>145</v>
      </c>
    </row>
    <row r="178" spans="1:51" s="14" customFormat="1" ht="12">
      <c r="A178" s="14"/>
      <c r="B178" s="251"/>
      <c r="C178" s="252"/>
      <c r="D178" s="242" t="s">
        <v>153</v>
      </c>
      <c r="E178" s="253" t="s">
        <v>1</v>
      </c>
      <c r="F178" s="254" t="s">
        <v>183</v>
      </c>
      <c r="G178" s="252"/>
      <c r="H178" s="255">
        <v>1010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1" t="s">
        <v>153</v>
      </c>
      <c r="AU178" s="261" t="s">
        <v>84</v>
      </c>
      <c r="AV178" s="14" t="s">
        <v>84</v>
      </c>
      <c r="AW178" s="14" t="s">
        <v>31</v>
      </c>
      <c r="AX178" s="14" t="s">
        <v>82</v>
      </c>
      <c r="AY178" s="261" t="s">
        <v>145</v>
      </c>
    </row>
    <row r="179" spans="1:65" s="2" customFormat="1" ht="21.75" customHeight="1">
      <c r="A179" s="38"/>
      <c r="B179" s="39"/>
      <c r="C179" s="227" t="s">
        <v>237</v>
      </c>
      <c r="D179" s="227" t="s">
        <v>147</v>
      </c>
      <c r="E179" s="228" t="s">
        <v>238</v>
      </c>
      <c r="F179" s="229" t="s">
        <v>239</v>
      </c>
      <c r="G179" s="230" t="s">
        <v>179</v>
      </c>
      <c r="H179" s="231">
        <v>1010</v>
      </c>
      <c r="I179" s="232"/>
      <c r="J179" s="231">
        <f>ROUND(I179*H179,2)</f>
        <v>0</v>
      </c>
      <c r="K179" s="233"/>
      <c r="L179" s="44"/>
      <c r="M179" s="234" t="s">
        <v>1</v>
      </c>
      <c r="N179" s="235" t="s">
        <v>40</v>
      </c>
      <c r="O179" s="91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151</v>
      </c>
      <c r="AT179" s="238" t="s">
        <v>147</v>
      </c>
      <c r="AU179" s="238" t="s">
        <v>84</v>
      </c>
      <c r="AY179" s="17" t="s">
        <v>145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7" t="s">
        <v>82</v>
      </c>
      <c r="BK179" s="239">
        <f>ROUND(I179*H179,2)</f>
        <v>0</v>
      </c>
      <c r="BL179" s="17" t="s">
        <v>151</v>
      </c>
      <c r="BM179" s="238" t="s">
        <v>240</v>
      </c>
    </row>
    <row r="180" spans="1:65" s="2" customFormat="1" ht="33" customHeight="1">
      <c r="A180" s="38"/>
      <c r="B180" s="39"/>
      <c r="C180" s="227" t="s">
        <v>241</v>
      </c>
      <c r="D180" s="227" t="s">
        <v>147</v>
      </c>
      <c r="E180" s="228" t="s">
        <v>242</v>
      </c>
      <c r="F180" s="229" t="s">
        <v>243</v>
      </c>
      <c r="G180" s="230" t="s">
        <v>179</v>
      </c>
      <c r="H180" s="231">
        <v>1010</v>
      </c>
      <c r="I180" s="232"/>
      <c r="J180" s="231">
        <f>ROUND(I180*H180,2)</f>
        <v>0</v>
      </c>
      <c r="K180" s="233"/>
      <c r="L180" s="44"/>
      <c r="M180" s="234" t="s">
        <v>1</v>
      </c>
      <c r="N180" s="235" t="s">
        <v>40</v>
      </c>
      <c r="O180" s="91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8" t="s">
        <v>151</v>
      </c>
      <c r="AT180" s="238" t="s">
        <v>147</v>
      </c>
      <c r="AU180" s="238" t="s">
        <v>84</v>
      </c>
      <c r="AY180" s="17" t="s">
        <v>145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7" t="s">
        <v>82</v>
      </c>
      <c r="BK180" s="239">
        <f>ROUND(I180*H180,2)</f>
        <v>0</v>
      </c>
      <c r="BL180" s="17" t="s">
        <v>151</v>
      </c>
      <c r="BM180" s="238" t="s">
        <v>244</v>
      </c>
    </row>
    <row r="181" spans="1:51" s="13" customFormat="1" ht="12">
      <c r="A181" s="13"/>
      <c r="B181" s="240"/>
      <c r="C181" s="241"/>
      <c r="D181" s="242" t="s">
        <v>153</v>
      </c>
      <c r="E181" s="243" t="s">
        <v>1</v>
      </c>
      <c r="F181" s="244" t="s">
        <v>222</v>
      </c>
      <c r="G181" s="241"/>
      <c r="H181" s="243" t="s">
        <v>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153</v>
      </c>
      <c r="AU181" s="250" t="s">
        <v>84</v>
      </c>
      <c r="AV181" s="13" t="s">
        <v>82</v>
      </c>
      <c r="AW181" s="13" t="s">
        <v>31</v>
      </c>
      <c r="AX181" s="13" t="s">
        <v>75</v>
      </c>
      <c r="AY181" s="250" t="s">
        <v>145</v>
      </c>
    </row>
    <row r="182" spans="1:51" s="14" customFormat="1" ht="12">
      <c r="A182" s="14"/>
      <c r="B182" s="251"/>
      <c r="C182" s="252"/>
      <c r="D182" s="242" t="s">
        <v>153</v>
      </c>
      <c r="E182" s="253" t="s">
        <v>1</v>
      </c>
      <c r="F182" s="254" t="s">
        <v>183</v>
      </c>
      <c r="G182" s="252"/>
      <c r="H182" s="255">
        <v>1010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1" t="s">
        <v>153</v>
      </c>
      <c r="AU182" s="261" t="s">
        <v>84</v>
      </c>
      <c r="AV182" s="14" t="s">
        <v>84</v>
      </c>
      <c r="AW182" s="14" t="s">
        <v>31</v>
      </c>
      <c r="AX182" s="14" t="s">
        <v>82</v>
      </c>
      <c r="AY182" s="261" t="s">
        <v>145</v>
      </c>
    </row>
    <row r="183" spans="1:63" s="12" customFormat="1" ht="22.8" customHeight="1">
      <c r="A183" s="12"/>
      <c r="B183" s="211"/>
      <c r="C183" s="212"/>
      <c r="D183" s="213" t="s">
        <v>74</v>
      </c>
      <c r="E183" s="225" t="s">
        <v>192</v>
      </c>
      <c r="F183" s="225" t="s">
        <v>245</v>
      </c>
      <c r="G183" s="212"/>
      <c r="H183" s="212"/>
      <c r="I183" s="215"/>
      <c r="J183" s="226">
        <f>BK183</f>
        <v>0</v>
      </c>
      <c r="K183" s="212"/>
      <c r="L183" s="217"/>
      <c r="M183" s="218"/>
      <c r="N183" s="219"/>
      <c r="O183" s="219"/>
      <c r="P183" s="220">
        <f>SUM(P184:P190)</f>
        <v>0</v>
      </c>
      <c r="Q183" s="219"/>
      <c r="R183" s="220">
        <f>SUM(R184:R190)</f>
        <v>2.3053600000000003</v>
      </c>
      <c r="S183" s="219"/>
      <c r="T183" s="221">
        <f>SUM(T184:T190)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2" t="s">
        <v>82</v>
      </c>
      <c r="AT183" s="223" t="s">
        <v>74</v>
      </c>
      <c r="AU183" s="223" t="s">
        <v>82</v>
      </c>
      <c r="AY183" s="222" t="s">
        <v>145</v>
      </c>
      <c r="BK183" s="224">
        <f>SUM(BK184:BK190)</f>
        <v>0</v>
      </c>
    </row>
    <row r="184" spans="1:65" s="2" customFormat="1" ht="33" customHeight="1">
      <c r="A184" s="38"/>
      <c r="B184" s="39"/>
      <c r="C184" s="227" t="s">
        <v>246</v>
      </c>
      <c r="D184" s="227" t="s">
        <v>147</v>
      </c>
      <c r="E184" s="228" t="s">
        <v>247</v>
      </c>
      <c r="F184" s="229" t="s">
        <v>248</v>
      </c>
      <c r="G184" s="230" t="s">
        <v>249</v>
      </c>
      <c r="H184" s="231">
        <v>4</v>
      </c>
      <c r="I184" s="232"/>
      <c r="J184" s="231">
        <f>ROUND(I184*H184,2)</f>
        <v>0</v>
      </c>
      <c r="K184" s="233"/>
      <c r="L184" s="44"/>
      <c r="M184" s="234" t="s">
        <v>1</v>
      </c>
      <c r="N184" s="235" t="s">
        <v>40</v>
      </c>
      <c r="O184" s="91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8" t="s">
        <v>151</v>
      </c>
      <c r="AT184" s="238" t="s">
        <v>147</v>
      </c>
      <c r="AU184" s="238" t="s">
        <v>84</v>
      </c>
      <c r="AY184" s="17" t="s">
        <v>145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7" t="s">
        <v>82</v>
      </c>
      <c r="BK184" s="239">
        <f>ROUND(I184*H184,2)</f>
        <v>0</v>
      </c>
      <c r="BL184" s="17" t="s">
        <v>151</v>
      </c>
      <c r="BM184" s="238" t="s">
        <v>250</v>
      </c>
    </row>
    <row r="185" spans="1:65" s="2" customFormat="1" ht="33" customHeight="1">
      <c r="A185" s="38"/>
      <c r="B185" s="39"/>
      <c r="C185" s="227" t="s">
        <v>251</v>
      </c>
      <c r="D185" s="227" t="s">
        <v>147</v>
      </c>
      <c r="E185" s="228" t="s">
        <v>252</v>
      </c>
      <c r="F185" s="229" t="s">
        <v>253</v>
      </c>
      <c r="G185" s="230" t="s">
        <v>201</v>
      </c>
      <c r="H185" s="231">
        <v>12.2</v>
      </c>
      <c r="I185" s="232"/>
      <c r="J185" s="231">
        <f>ROUND(I185*H185,2)</f>
        <v>0</v>
      </c>
      <c r="K185" s="233"/>
      <c r="L185" s="44"/>
      <c r="M185" s="234" t="s">
        <v>1</v>
      </c>
      <c r="N185" s="235" t="s">
        <v>40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151</v>
      </c>
      <c r="AT185" s="238" t="s">
        <v>147</v>
      </c>
      <c r="AU185" s="238" t="s">
        <v>84</v>
      </c>
      <c r="AY185" s="17" t="s">
        <v>145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82</v>
      </c>
      <c r="BK185" s="239">
        <f>ROUND(I185*H185,2)</f>
        <v>0</v>
      </c>
      <c r="BL185" s="17" t="s">
        <v>151</v>
      </c>
      <c r="BM185" s="238" t="s">
        <v>254</v>
      </c>
    </row>
    <row r="186" spans="1:47" s="2" customFormat="1" ht="12">
      <c r="A186" s="38"/>
      <c r="B186" s="39"/>
      <c r="C186" s="40"/>
      <c r="D186" s="242" t="s">
        <v>190</v>
      </c>
      <c r="E186" s="40"/>
      <c r="F186" s="262" t="s">
        <v>255</v>
      </c>
      <c r="G186" s="40"/>
      <c r="H186" s="40"/>
      <c r="I186" s="263"/>
      <c r="J186" s="40"/>
      <c r="K186" s="40"/>
      <c r="L186" s="44"/>
      <c r="M186" s="264"/>
      <c r="N186" s="26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190</v>
      </c>
      <c r="AU186" s="17" t="s">
        <v>84</v>
      </c>
    </row>
    <row r="187" spans="1:51" s="14" customFormat="1" ht="12">
      <c r="A187" s="14"/>
      <c r="B187" s="251"/>
      <c r="C187" s="252"/>
      <c r="D187" s="242" t="s">
        <v>153</v>
      </c>
      <c r="E187" s="253" t="s">
        <v>1</v>
      </c>
      <c r="F187" s="254" t="s">
        <v>256</v>
      </c>
      <c r="G187" s="252"/>
      <c r="H187" s="255">
        <v>12.2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1" t="s">
        <v>153</v>
      </c>
      <c r="AU187" s="261" t="s">
        <v>84</v>
      </c>
      <c r="AV187" s="14" t="s">
        <v>84</v>
      </c>
      <c r="AW187" s="14" t="s">
        <v>31</v>
      </c>
      <c r="AX187" s="14" t="s">
        <v>82</v>
      </c>
      <c r="AY187" s="261" t="s">
        <v>145</v>
      </c>
    </row>
    <row r="188" spans="1:65" s="2" customFormat="1" ht="16.5" customHeight="1">
      <c r="A188" s="38"/>
      <c r="B188" s="39"/>
      <c r="C188" s="227" t="s">
        <v>257</v>
      </c>
      <c r="D188" s="227" t="s">
        <v>147</v>
      </c>
      <c r="E188" s="228" t="s">
        <v>258</v>
      </c>
      <c r="F188" s="229" t="s">
        <v>259</v>
      </c>
      <c r="G188" s="230" t="s">
        <v>249</v>
      </c>
      <c r="H188" s="231">
        <v>4</v>
      </c>
      <c r="I188" s="232"/>
      <c r="J188" s="231">
        <f>ROUND(I188*H188,2)</f>
        <v>0</v>
      </c>
      <c r="K188" s="233"/>
      <c r="L188" s="44"/>
      <c r="M188" s="234" t="s">
        <v>1</v>
      </c>
      <c r="N188" s="235" t="s">
        <v>40</v>
      </c>
      <c r="O188" s="91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151</v>
      </c>
      <c r="AT188" s="238" t="s">
        <v>147</v>
      </c>
      <c r="AU188" s="238" t="s">
        <v>84</v>
      </c>
      <c r="AY188" s="17" t="s">
        <v>145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82</v>
      </c>
      <c r="BK188" s="239">
        <f>ROUND(I188*H188,2)</f>
        <v>0</v>
      </c>
      <c r="BL188" s="17" t="s">
        <v>151</v>
      </c>
      <c r="BM188" s="238" t="s">
        <v>260</v>
      </c>
    </row>
    <row r="189" spans="1:65" s="2" customFormat="1" ht="24.15" customHeight="1">
      <c r="A189" s="38"/>
      <c r="B189" s="39"/>
      <c r="C189" s="227" t="s">
        <v>7</v>
      </c>
      <c r="D189" s="227" t="s">
        <v>147</v>
      </c>
      <c r="E189" s="228" t="s">
        <v>261</v>
      </c>
      <c r="F189" s="229" t="s">
        <v>262</v>
      </c>
      <c r="G189" s="230" t="s">
        <v>249</v>
      </c>
      <c r="H189" s="231">
        <v>4</v>
      </c>
      <c r="I189" s="232"/>
      <c r="J189" s="231">
        <f>ROUND(I189*H189,2)</f>
        <v>0</v>
      </c>
      <c r="K189" s="233"/>
      <c r="L189" s="44"/>
      <c r="M189" s="234" t="s">
        <v>1</v>
      </c>
      <c r="N189" s="235" t="s">
        <v>40</v>
      </c>
      <c r="O189" s="91"/>
      <c r="P189" s="236">
        <f>O189*H189</f>
        <v>0</v>
      </c>
      <c r="Q189" s="236">
        <v>0.4208</v>
      </c>
      <c r="R189" s="236">
        <f>Q189*H189</f>
        <v>1.6832</v>
      </c>
      <c r="S189" s="236">
        <v>0</v>
      </c>
      <c r="T189" s="23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8" t="s">
        <v>151</v>
      </c>
      <c r="AT189" s="238" t="s">
        <v>147</v>
      </c>
      <c r="AU189" s="238" t="s">
        <v>84</v>
      </c>
      <c r="AY189" s="17" t="s">
        <v>145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7" t="s">
        <v>82</v>
      </c>
      <c r="BK189" s="239">
        <f>ROUND(I189*H189,2)</f>
        <v>0</v>
      </c>
      <c r="BL189" s="17" t="s">
        <v>151</v>
      </c>
      <c r="BM189" s="238" t="s">
        <v>263</v>
      </c>
    </row>
    <row r="190" spans="1:65" s="2" customFormat="1" ht="33" customHeight="1">
      <c r="A190" s="38"/>
      <c r="B190" s="39"/>
      <c r="C190" s="227" t="s">
        <v>264</v>
      </c>
      <c r="D190" s="227" t="s">
        <v>147</v>
      </c>
      <c r="E190" s="228" t="s">
        <v>265</v>
      </c>
      <c r="F190" s="229" t="s">
        <v>266</v>
      </c>
      <c r="G190" s="230" t="s">
        <v>249</v>
      </c>
      <c r="H190" s="231">
        <v>2</v>
      </c>
      <c r="I190" s="232"/>
      <c r="J190" s="231">
        <f>ROUND(I190*H190,2)</f>
        <v>0</v>
      </c>
      <c r="K190" s="233"/>
      <c r="L190" s="44"/>
      <c r="M190" s="234" t="s">
        <v>1</v>
      </c>
      <c r="N190" s="235" t="s">
        <v>40</v>
      </c>
      <c r="O190" s="91"/>
      <c r="P190" s="236">
        <f>O190*H190</f>
        <v>0</v>
      </c>
      <c r="Q190" s="236">
        <v>0.31108</v>
      </c>
      <c r="R190" s="236">
        <f>Q190*H190</f>
        <v>0.62216</v>
      </c>
      <c r="S190" s="236">
        <v>0</v>
      </c>
      <c r="T190" s="23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8" t="s">
        <v>151</v>
      </c>
      <c r="AT190" s="238" t="s">
        <v>147</v>
      </c>
      <c r="AU190" s="238" t="s">
        <v>84</v>
      </c>
      <c r="AY190" s="17" t="s">
        <v>145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7" t="s">
        <v>82</v>
      </c>
      <c r="BK190" s="239">
        <f>ROUND(I190*H190,2)</f>
        <v>0</v>
      </c>
      <c r="BL190" s="17" t="s">
        <v>151</v>
      </c>
      <c r="BM190" s="238" t="s">
        <v>267</v>
      </c>
    </row>
    <row r="191" spans="1:63" s="12" customFormat="1" ht="22.8" customHeight="1">
      <c r="A191" s="12"/>
      <c r="B191" s="211"/>
      <c r="C191" s="212"/>
      <c r="D191" s="213" t="s">
        <v>74</v>
      </c>
      <c r="E191" s="225" t="s">
        <v>268</v>
      </c>
      <c r="F191" s="225" t="s">
        <v>269</v>
      </c>
      <c r="G191" s="212"/>
      <c r="H191" s="212"/>
      <c r="I191" s="215"/>
      <c r="J191" s="226">
        <f>BK191</f>
        <v>0</v>
      </c>
      <c r="K191" s="212"/>
      <c r="L191" s="217"/>
      <c r="M191" s="218"/>
      <c r="N191" s="219"/>
      <c r="O191" s="219"/>
      <c r="P191" s="220">
        <f>SUM(P192:P216)</f>
        <v>0</v>
      </c>
      <c r="Q191" s="219"/>
      <c r="R191" s="220">
        <f>SUM(R192:R216)</f>
        <v>1.51256</v>
      </c>
      <c r="S191" s="219"/>
      <c r="T191" s="221">
        <f>SUM(T192:T216)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2" t="s">
        <v>82</v>
      </c>
      <c r="AT191" s="223" t="s">
        <v>74</v>
      </c>
      <c r="AU191" s="223" t="s">
        <v>82</v>
      </c>
      <c r="AY191" s="222" t="s">
        <v>145</v>
      </c>
      <c r="BK191" s="224">
        <f>SUM(BK192:BK216)</f>
        <v>0</v>
      </c>
    </row>
    <row r="192" spans="1:65" s="2" customFormat="1" ht="24.15" customHeight="1">
      <c r="A192" s="38"/>
      <c r="B192" s="39"/>
      <c r="C192" s="227" t="s">
        <v>270</v>
      </c>
      <c r="D192" s="227" t="s">
        <v>147</v>
      </c>
      <c r="E192" s="228" t="s">
        <v>271</v>
      </c>
      <c r="F192" s="229" t="s">
        <v>272</v>
      </c>
      <c r="G192" s="230" t="s">
        <v>249</v>
      </c>
      <c r="H192" s="231">
        <v>4</v>
      </c>
      <c r="I192" s="232"/>
      <c r="J192" s="231">
        <f>ROUND(I192*H192,2)</f>
        <v>0</v>
      </c>
      <c r="K192" s="233"/>
      <c r="L192" s="44"/>
      <c r="M192" s="234" t="s">
        <v>1</v>
      </c>
      <c r="N192" s="235" t="s">
        <v>40</v>
      </c>
      <c r="O192" s="91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151</v>
      </c>
      <c r="AT192" s="238" t="s">
        <v>147</v>
      </c>
      <c r="AU192" s="238" t="s">
        <v>84</v>
      </c>
      <c r="AY192" s="17" t="s">
        <v>145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82</v>
      </c>
      <c r="BK192" s="239">
        <f>ROUND(I192*H192,2)</f>
        <v>0</v>
      </c>
      <c r="BL192" s="17" t="s">
        <v>151</v>
      </c>
      <c r="BM192" s="238" t="s">
        <v>273</v>
      </c>
    </row>
    <row r="193" spans="1:65" s="2" customFormat="1" ht="24.15" customHeight="1">
      <c r="A193" s="38"/>
      <c r="B193" s="39"/>
      <c r="C193" s="227" t="s">
        <v>274</v>
      </c>
      <c r="D193" s="227" t="s">
        <v>147</v>
      </c>
      <c r="E193" s="228" t="s">
        <v>275</v>
      </c>
      <c r="F193" s="229" t="s">
        <v>276</v>
      </c>
      <c r="G193" s="230" t="s">
        <v>249</v>
      </c>
      <c r="H193" s="231">
        <v>13</v>
      </c>
      <c r="I193" s="232"/>
      <c r="J193" s="231">
        <f>ROUND(I193*H193,2)</f>
        <v>0</v>
      </c>
      <c r="K193" s="233"/>
      <c r="L193" s="44"/>
      <c r="M193" s="234" t="s">
        <v>1</v>
      </c>
      <c r="N193" s="235" t="s">
        <v>40</v>
      </c>
      <c r="O193" s="91"/>
      <c r="P193" s="236">
        <f>O193*H193</f>
        <v>0</v>
      </c>
      <c r="Q193" s="236">
        <v>0.0007</v>
      </c>
      <c r="R193" s="236">
        <f>Q193*H193</f>
        <v>0.0091</v>
      </c>
      <c r="S193" s="236">
        <v>0</v>
      </c>
      <c r="T193" s="23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8" t="s">
        <v>151</v>
      </c>
      <c r="AT193" s="238" t="s">
        <v>147</v>
      </c>
      <c r="AU193" s="238" t="s">
        <v>84</v>
      </c>
      <c r="AY193" s="17" t="s">
        <v>145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7" t="s">
        <v>82</v>
      </c>
      <c r="BK193" s="239">
        <f>ROUND(I193*H193,2)</f>
        <v>0</v>
      </c>
      <c r="BL193" s="17" t="s">
        <v>151</v>
      </c>
      <c r="BM193" s="238" t="s">
        <v>277</v>
      </c>
    </row>
    <row r="194" spans="1:51" s="13" customFormat="1" ht="12">
      <c r="A194" s="13"/>
      <c r="B194" s="240"/>
      <c r="C194" s="241"/>
      <c r="D194" s="242" t="s">
        <v>153</v>
      </c>
      <c r="E194" s="243" t="s">
        <v>1</v>
      </c>
      <c r="F194" s="244" t="s">
        <v>278</v>
      </c>
      <c r="G194" s="241"/>
      <c r="H194" s="243" t="s">
        <v>1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153</v>
      </c>
      <c r="AU194" s="250" t="s">
        <v>84</v>
      </c>
      <c r="AV194" s="13" t="s">
        <v>82</v>
      </c>
      <c r="AW194" s="13" t="s">
        <v>31</v>
      </c>
      <c r="AX194" s="13" t="s">
        <v>75</v>
      </c>
      <c r="AY194" s="250" t="s">
        <v>145</v>
      </c>
    </row>
    <row r="195" spans="1:51" s="14" customFormat="1" ht="12">
      <c r="A195" s="14"/>
      <c r="B195" s="251"/>
      <c r="C195" s="252"/>
      <c r="D195" s="242" t="s">
        <v>153</v>
      </c>
      <c r="E195" s="253" t="s">
        <v>1</v>
      </c>
      <c r="F195" s="254" t="s">
        <v>184</v>
      </c>
      <c r="G195" s="252"/>
      <c r="H195" s="255">
        <v>11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1" t="s">
        <v>153</v>
      </c>
      <c r="AU195" s="261" t="s">
        <v>84</v>
      </c>
      <c r="AV195" s="14" t="s">
        <v>84</v>
      </c>
      <c r="AW195" s="14" t="s">
        <v>31</v>
      </c>
      <c r="AX195" s="14" t="s">
        <v>75</v>
      </c>
      <c r="AY195" s="261" t="s">
        <v>145</v>
      </c>
    </row>
    <row r="196" spans="1:51" s="13" customFormat="1" ht="12">
      <c r="A196" s="13"/>
      <c r="B196" s="240"/>
      <c r="C196" s="241"/>
      <c r="D196" s="242" t="s">
        <v>153</v>
      </c>
      <c r="E196" s="243" t="s">
        <v>1</v>
      </c>
      <c r="F196" s="244" t="s">
        <v>279</v>
      </c>
      <c r="G196" s="241"/>
      <c r="H196" s="243" t="s">
        <v>1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153</v>
      </c>
      <c r="AU196" s="250" t="s">
        <v>84</v>
      </c>
      <c r="AV196" s="13" t="s">
        <v>82</v>
      </c>
      <c r="AW196" s="13" t="s">
        <v>31</v>
      </c>
      <c r="AX196" s="13" t="s">
        <v>75</v>
      </c>
      <c r="AY196" s="250" t="s">
        <v>145</v>
      </c>
    </row>
    <row r="197" spans="1:51" s="14" customFormat="1" ht="12">
      <c r="A197" s="14"/>
      <c r="B197" s="251"/>
      <c r="C197" s="252"/>
      <c r="D197" s="242" t="s">
        <v>153</v>
      </c>
      <c r="E197" s="253" t="s">
        <v>1</v>
      </c>
      <c r="F197" s="254" t="s">
        <v>84</v>
      </c>
      <c r="G197" s="252"/>
      <c r="H197" s="255">
        <v>2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1" t="s">
        <v>153</v>
      </c>
      <c r="AU197" s="261" t="s">
        <v>84</v>
      </c>
      <c r="AV197" s="14" t="s">
        <v>84</v>
      </c>
      <c r="AW197" s="14" t="s">
        <v>31</v>
      </c>
      <c r="AX197" s="14" t="s">
        <v>75</v>
      </c>
      <c r="AY197" s="261" t="s">
        <v>145</v>
      </c>
    </row>
    <row r="198" spans="1:51" s="15" customFormat="1" ht="12">
      <c r="A198" s="15"/>
      <c r="B198" s="276"/>
      <c r="C198" s="277"/>
      <c r="D198" s="242" t="s">
        <v>153</v>
      </c>
      <c r="E198" s="278" t="s">
        <v>1</v>
      </c>
      <c r="F198" s="279" t="s">
        <v>280</v>
      </c>
      <c r="G198" s="277"/>
      <c r="H198" s="280">
        <v>13</v>
      </c>
      <c r="I198" s="281"/>
      <c r="J198" s="277"/>
      <c r="K198" s="277"/>
      <c r="L198" s="282"/>
      <c r="M198" s="283"/>
      <c r="N198" s="284"/>
      <c r="O198" s="284"/>
      <c r="P198" s="284"/>
      <c r="Q198" s="284"/>
      <c r="R198" s="284"/>
      <c r="S198" s="284"/>
      <c r="T198" s="28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6" t="s">
        <v>153</v>
      </c>
      <c r="AU198" s="286" t="s">
        <v>84</v>
      </c>
      <c r="AV198" s="15" t="s">
        <v>151</v>
      </c>
      <c r="AW198" s="15" t="s">
        <v>31</v>
      </c>
      <c r="AX198" s="15" t="s">
        <v>82</v>
      </c>
      <c r="AY198" s="286" t="s">
        <v>145</v>
      </c>
    </row>
    <row r="199" spans="1:65" s="2" customFormat="1" ht="24.15" customHeight="1">
      <c r="A199" s="38"/>
      <c r="B199" s="39"/>
      <c r="C199" s="266" t="s">
        <v>281</v>
      </c>
      <c r="D199" s="266" t="s">
        <v>211</v>
      </c>
      <c r="E199" s="267" t="s">
        <v>282</v>
      </c>
      <c r="F199" s="268" t="s">
        <v>283</v>
      </c>
      <c r="G199" s="269" t="s">
        <v>249</v>
      </c>
      <c r="H199" s="270">
        <v>2</v>
      </c>
      <c r="I199" s="271"/>
      <c r="J199" s="270">
        <f>ROUND(I199*H199,2)</f>
        <v>0</v>
      </c>
      <c r="K199" s="272"/>
      <c r="L199" s="273"/>
      <c r="M199" s="274" t="s">
        <v>1</v>
      </c>
      <c r="N199" s="275" t="s">
        <v>40</v>
      </c>
      <c r="O199" s="91"/>
      <c r="P199" s="236">
        <f>O199*H199</f>
        <v>0</v>
      </c>
      <c r="Q199" s="236">
        <v>0.0013</v>
      </c>
      <c r="R199" s="236">
        <f>Q199*H199</f>
        <v>0.0026</v>
      </c>
      <c r="S199" s="236">
        <v>0</v>
      </c>
      <c r="T199" s="23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8" t="s">
        <v>192</v>
      </c>
      <c r="AT199" s="238" t="s">
        <v>211</v>
      </c>
      <c r="AU199" s="238" t="s">
        <v>84</v>
      </c>
      <c r="AY199" s="17" t="s">
        <v>145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7" t="s">
        <v>82</v>
      </c>
      <c r="BK199" s="239">
        <f>ROUND(I199*H199,2)</f>
        <v>0</v>
      </c>
      <c r="BL199" s="17" t="s">
        <v>151</v>
      </c>
      <c r="BM199" s="238" t="s">
        <v>284</v>
      </c>
    </row>
    <row r="200" spans="1:65" s="2" customFormat="1" ht="16.5" customHeight="1">
      <c r="A200" s="38"/>
      <c r="B200" s="39"/>
      <c r="C200" s="266" t="s">
        <v>285</v>
      </c>
      <c r="D200" s="266" t="s">
        <v>211</v>
      </c>
      <c r="E200" s="267" t="s">
        <v>286</v>
      </c>
      <c r="F200" s="268" t="s">
        <v>287</v>
      </c>
      <c r="G200" s="269" t="s">
        <v>249</v>
      </c>
      <c r="H200" s="270">
        <v>1</v>
      </c>
      <c r="I200" s="271"/>
      <c r="J200" s="270">
        <f>ROUND(I200*H200,2)</f>
        <v>0</v>
      </c>
      <c r="K200" s="272"/>
      <c r="L200" s="273"/>
      <c r="M200" s="274" t="s">
        <v>1</v>
      </c>
      <c r="N200" s="275" t="s">
        <v>40</v>
      </c>
      <c r="O200" s="91"/>
      <c r="P200" s="236">
        <f>O200*H200</f>
        <v>0</v>
      </c>
      <c r="Q200" s="236">
        <v>0.0025</v>
      </c>
      <c r="R200" s="236">
        <f>Q200*H200</f>
        <v>0.0025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192</v>
      </c>
      <c r="AT200" s="238" t="s">
        <v>211</v>
      </c>
      <c r="AU200" s="238" t="s">
        <v>84</v>
      </c>
      <c r="AY200" s="17" t="s">
        <v>145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82</v>
      </c>
      <c r="BK200" s="239">
        <f>ROUND(I200*H200,2)</f>
        <v>0</v>
      </c>
      <c r="BL200" s="17" t="s">
        <v>151</v>
      </c>
      <c r="BM200" s="238" t="s">
        <v>288</v>
      </c>
    </row>
    <row r="201" spans="1:65" s="2" customFormat="1" ht="24.15" customHeight="1">
      <c r="A201" s="38"/>
      <c r="B201" s="39"/>
      <c r="C201" s="266" t="s">
        <v>289</v>
      </c>
      <c r="D201" s="266" t="s">
        <v>211</v>
      </c>
      <c r="E201" s="267" t="s">
        <v>290</v>
      </c>
      <c r="F201" s="268" t="s">
        <v>291</v>
      </c>
      <c r="G201" s="269" t="s">
        <v>249</v>
      </c>
      <c r="H201" s="270">
        <v>8</v>
      </c>
      <c r="I201" s="271"/>
      <c r="J201" s="270">
        <f>ROUND(I201*H201,2)</f>
        <v>0</v>
      </c>
      <c r="K201" s="272"/>
      <c r="L201" s="273"/>
      <c r="M201" s="274" t="s">
        <v>1</v>
      </c>
      <c r="N201" s="275" t="s">
        <v>40</v>
      </c>
      <c r="O201" s="91"/>
      <c r="P201" s="236">
        <f>O201*H201</f>
        <v>0</v>
      </c>
      <c r="Q201" s="236">
        <v>0.0026</v>
      </c>
      <c r="R201" s="236">
        <f>Q201*H201</f>
        <v>0.0208</v>
      </c>
      <c r="S201" s="236">
        <v>0</v>
      </c>
      <c r="T201" s="23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8" t="s">
        <v>192</v>
      </c>
      <c r="AT201" s="238" t="s">
        <v>211</v>
      </c>
      <c r="AU201" s="238" t="s">
        <v>84</v>
      </c>
      <c r="AY201" s="17" t="s">
        <v>145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7" t="s">
        <v>82</v>
      </c>
      <c r="BK201" s="239">
        <f>ROUND(I201*H201,2)</f>
        <v>0</v>
      </c>
      <c r="BL201" s="17" t="s">
        <v>151</v>
      </c>
      <c r="BM201" s="238" t="s">
        <v>292</v>
      </c>
    </row>
    <row r="202" spans="1:65" s="2" customFormat="1" ht="24.15" customHeight="1">
      <c r="A202" s="38"/>
      <c r="B202" s="39"/>
      <c r="C202" s="266" t="s">
        <v>293</v>
      </c>
      <c r="D202" s="266" t="s">
        <v>211</v>
      </c>
      <c r="E202" s="267" t="s">
        <v>294</v>
      </c>
      <c r="F202" s="268" t="s">
        <v>295</v>
      </c>
      <c r="G202" s="269" t="s">
        <v>249</v>
      </c>
      <c r="H202" s="270">
        <v>2</v>
      </c>
      <c r="I202" s="271"/>
      <c r="J202" s="270">
        <f>ROUND(I202*H202,2)</f>
        <v>0</v>
      </c>
      <c r="K202" s="272"/>
      <c r="L202" s="273"/>
      <c r="M202" s="274" t="s">
        <v>1</v>
      </c>
      <c r="N202" s="275" t="s">
        <v>40</v>
      </c>
      <c r="O202" s="91"/>
      <c r="P202" s="236">
        <f>O202*H202</f>
        <v>0</v>
      </c>
      <c r="Q202" s="236">
        <v>0.0025</v>
      </c>
      <c r="R202" s="236">
        <f>Q202*H202</f>
        <v>0.005</v>
      </c>
      <c r="S202" s="236">
        <v>0</v>
      </c>
      <c r="T202" s="23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8" t="s">
        <v>192</v>
      </c>
      <c r="AT202" s="238" t="s">
        <v>211</v>
      </c>
      <c r="AU202" s="238" t="s">
        <v>84</v>
      </c>
      <c r="AY202" s="17" t="s">
        <v>145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7" t="s">
        <v>82</v>
      </c>
      <c r="BK202" s="239">
        <f>ROUND(I202*H202,2)</f>
        <v>0</v>
      </c>
      <c r="BL202" s="17" t="s">
        <v>151</v>
      </c>
      <c r="BM202" s="238" t="s">
        <v>296</v>
      </c>
    </row>
    <row r="203" spans="1:65" s="2" customFormat="1" ht="24.15" customHeight="1">
      <c r="A203" s="38"/>
      <c r="B203" s="39"/>
      <c r="C203" s="227" t="s">
        <v>297</v>
      </c>
      <c r="D203" s="227" t="s">
        <v>147</v>
      </c>
      <c r="E203" s="228" t="s">
        <v>298</v>
      </c>
      <c r="F203" s="229" t="s">
        <v>299</v>
      </c>
      <c r="G203" s="230" t="s">
        <v>249</v>
      </c>
      <c r="H203" s="231">
        <v>11</v>
      </c>
      <c r="I203" s="232"/>
      <c r="J203" s="231">
        <f>ROUND(I203*H203,2)</f>
        <v>0</v>
      </c>
      <c r="K203" s="233"/>
      <c r="L203" s="44"/>
      <c r="M203" s="234" t="s">
        <v>1</v>
      </c>
      <c r="N203" s="235" t="s">
        <v>40</v>
      </c>
      <c r="O203" s="91"/>
      <c r="P203" s="236">
        <f>O203*H203</f>
        <v>0</v>
      </c>
      <c r="Q203" s="236">
        <v>0.11241</v>
      </c>
      <c r="R203" s="236">
        <f>Q203*H203</f>
        <v>1.23651</v>
      </c>
      <c r="S203" s="236">
        <v>0</v>
      </c>
      <c r="T203" s="23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151</v>
      </c>
      <c r="AT203" s="238" t="s">
        <v>147</v>
      </c>
      <c r="AU203" s="238" t="s">
        <v>84</v>
      </c>
      <c r="AY203" s="17" t="s">
        <v>145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7" t="s">
        <v>82</v>
      </c>
      <c r="BK203" s="239">
        <f>ROUND(I203*H203,2)</f>
        <v>0</v>
      </c>
      <c r="BL203" s="17" t="s">
        <v>151</v>
      </c>
      <c r="BM203" s="238" t="s">
        <v>300</v>
      </c>
    </row>
    <row r="204" spans="1:65" s="2" customFormat="1" ht="21.75" customHeight="1">
      <c r="A204" s="38"/>
      <c r="B204" s="39"/>
      <c r="C204" s="266" t="s">
        <v>301</v>
      </c>
      <c r="D204" s="266" t="s">
        <v>211</v>
      </c>
      <c r="E204" s="267" t="s">
        <v>302</v>
      </c>
      <c r="F204" s="268" t="s">
        <v>303</v>
      </c>
      <c r="G204" s="269" t="s">
        <v>249</v>
      </c>
      <c r="H204" s="270">
        <v>11</v>
      </c>
      <c r="I204" s="271"/>
      <c r="J204" s="270">
        <f>ROUND(I204*H204,2)</f>
        <v>0</v>
      </c>
      <c r="K204" s="272"/>
      <c r="L204" s="273"/>
      <c r="M204" s="274" t="s">
        <v>1</v>
      </c>
      <c r="N204" s="275" t="s">
        <v>40</v>
      </c>
      <c r="O204" s="91"/>
      <c r="P204" s="236">
        <f>O204*H204</f>
        <v>0</v>
      </c>
      <c r="Q204" s="236">
        <v>0.0061</v>
      </c>
      <c r="R204" s="236">
        <f>Q204*H204</f>
        <v>0.0671</v>
      </c>
      <c r="S204" s="236">
        <v>0</v>
      </c>
      <c r="T204" s="23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8" t="s">
        <v>192</v>
      </c>
      <c r="AT204" s="238" t="s">
        <v>211</v>
      </c>
      <c r="AU204" s="238" t="s">
        <v>84</v>
      </c>
      <c r="AY204" s="17" t="s">
        <v>145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7" t="s">
        <v>82</v>
      </c>
      <c r="BK204" s="239">
        <f>ROUND(I204*H204,2)</f>
        <v>0</v>
      </c>
      <c r="BL204" s="17" t="s">
        <v>151</v>
      </c>
      <c r="BM204" s="238" t="s">
        <v>304</v>
      </c>
    </row>
    <row r="205" spans="1:65" s="2" customFormat="1" ht="24.15" customHeight="1">
      <c r="A205" s="38"/>
      <c r="B205" s="39"/>
      <c r="C205" s="227" t="s">
        <v>305</v>
      </c>
      <c r="D205" s="227" t="s">
        <v>147</v>
      </c>
      <c r="E205" s="228" t="s">
        <v>306</v>
      </c>
      <c r="F205" s="229" t="s">
        <v>307</v>
      </c>
      <c r="G205" s="230" t="s">
        <v>201</v>
      </c>
      <c r="H205" s="231">
        <v>52</v>
      </c>
      <c r="I205" s="232"/>
      <c r="J205" s="231">
        <f>ROUND(I205*H205,2)</f>
        <v>0</v>
      </c>
      <c r="K205" s="233"/>
      <c r="L205" s="44"/>
      <c r="M205" s="234" t="s">
        <v>1</v>
      </c>
      <c r="N205" s="235" t="s">
        <v>40</v>
      </c>
      <c r="O205" s="91"/>
      <c r="P205" s="236">
        <f>O205*H205</f>
        <v>0</v>
      </c>
      <c r="Q205" s="236">
        <v>0.00038</v>
      </c>
      <c r="R205" s="236">
        <f>Q205*H205</f>
        <v>0.01976</v>
      </c>
      <c r="S205" s="236">
        <v>0</v>
      </c>
      <c r="T205" s="23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8" t="s">
        <v>151</v>
      </c>
      <c r="AT205" s="238" t="s">
        <v>147</v>
      </c>
      <c r="AU205" s="238" t="s">
        <v>84</v>
      </c>
      <c r="AY205" s="17" t="s">
        <v>145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7" t="s">
        <v>82</v>
      </c>
      <c r="BK205" s="239">
        <f>ROUND(I205*H205,2)</f>
        <v>0</v>
      </c>
      <c r="BL205" s="17" t="s">
        <v>151</v>
      </c>
      <c r="BM205" s="238" t="s">
        <v>308</v>
      </c>
    </row>
    <row r="206" spans="1:51" s="14" customFormat="1" ht="12">
      <c r="A206" s="14"/>
      <c r="B206" s="251"/>
      <c r="C206" s="252"/>
      <c r="D206" s="242" t="s">
        <v>153</v>
      </c>
      <c r="E206" s="253" t="s">
        <v>1</v>
      </c>
      <c r="F206" s="254" t="s">
        <v>309</v>
      </c>
      <c r="G206" s="252"/>
      <c r="H206" s="255">
        <v>52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1" t="s">
        <v>153</v>
      </c>
      <c r="AU206" s="261" t="s">
        <v>84</v>
      </c>
      <c r="AV206" s="14" t="s">
        <v>84</v>
      </c>
      <c r="AW206" s="14" t="s">
        <v>31</v>
      </c>
      <c r="AX206" s="14" t="s">
        <v>82</v>
      </c>
      <c r="AY206" s="261" t="s">
        <v>145</v>
      </c>
    </row>
    <row r="207" spans="1:65" s="2" customFormat="1" ht="16.5" customHeight="1">
      <c r="A207" s="38"/>
      <c r="B207" s="39"/>
      <c r="C207" s="227" t="s">
        <v>310</v>
      </c>
      <c r="D207" s="227" t="s">
        <v>147</v>
      </c>
      <c r="E207" s="228" t="s">
        <v>311</v>
      </c>
      <c r="F207" s="229" t="s">
        <v>312</v>
      </c>
      <c r="G207" s="230" t="s">
        <v>201</v>
      </c>
      <c r="H207" s="231">
        <v>52</v>
      </c>
      <c r="I207" s="232"/>
      <c r="J207" s="231">
        <f>ROUND(I207*H207,2)</f>
        <v>0</v>
      </c>
      <c r="K207" s="233"/>
      <c r="L207" s="44"/>
      <c r="M207" s="234" t="s">
        <v>1</v>
      </c>
      <c r="N207" s="235" t="s">
        <v>40</v>
      </c>
      <c r="O207" s="91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8" t="s">
        <v>151</v>
      </c>
      <c r="AT207" s="238" t="s">
        <v>147</v>
      </c>
      <c r="AU207" s="238" t="s">
        <v>84</v>
      </c>
      <c r="AY207" s="17" t="s">
        <v>145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7" t="s">
        <v>82</v>
      </c>
      <c r="BK207" s="239">
        <f>ROUND(I207*H207,2)</f>
        <v>0</v>
      </c>
      <c r="BL207" s="17" t="s">
        <v>151</v>
      </c>
      <c r="BM207" s="238" t="s">
        <v>313</v>
      </c>
    </row>
    <row r="208" spans="1:65" s="2" customFormat="1" ht="24.15" customHeight="1">
      <c r="A208" s="38"/>
      <c r="B208" s="39"/>
      <c r="C208" s="227" t="s">
        <v>314</v>
      </c>
      <c r="D208" s="227" t="s">
        <v>147</v>
      </c>
      <c r="E208" s="228" t="s">
        <v>315</v>
      </c>
      <c r="F208" s="229" t="s">
        <v>316</v>
      </c>
      <c r="G208" s="230" t="s">
        <v>179</v>
      </c>
      <c r="H208" s="231">
        <v>50</v>
      </c>
      <c r="I208" s="232"/>
      <c r="J208" s="231">
        <f>ROUND(I208*H208,2)</f>
        <v>0</v>
      </c>
      <c r="K208" s="233"/>
      <c r="L208" s="44"/>
      <c r="M208" s="234" t="s">
        <v>1</v>
      </c>
      <c r="N208" s="235" t="s">
        <v>40</v>
      </c>
      <c r="O208" s="91"/>
      <c r="P208" s="236">
        <f>O208*H208</f>
        <v>0</v>
      </c>
      <c r="Q208" s="236">
        <v>0.0026</v>
      </c>
      <c r="R208" s="236">
        <f>Q208*H208</f>
        <v>0.13</v>
      </c>
      <c r="S208" s="236">
        <v>0</v>
      </c>
      <c r="T208" s="23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8" t="s">
        <v>151</v>
      </c>
      <c r="AT208" s="238" t="s">
        <v>147</v>
      </c>
      <c r="AU208" s="238" t="s">
        <v>84</v>
      </c>
      <c r="AY208" s="17" t="s">
        <v>145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7" t="s">
        <v>82</v>
      </c>
      <c r="BK208" s="239">
        <f>ROUND(I208*H208,2)</f>
        <v>0</v>
      </c>
      <c r="BL208" s="17" t="s">
        <v>151</v>
      </c>
      <c r="BM208" s="238" t="s">
        <v>317</v>
      </c>
    </row>
    <row r="209" spans="1:51" s="13" customFormat="1" ht="12">
      <c r="A209" s="13"/>
      <c r="B209" s="240"/>
      <c r="C209" s="241"/>
      <c r="D209" s="242" t="s">
        <v>153</v>
      </c>
      <c r="E209" s="243" t="s">
        <v>1</v>
      </c>
      <c r="F209" s="244" t="s">
        <v>318</v>
      </c>
      <c r="G209" s="241"/>
      <c r="H209" s="243" t="s">
        <v>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0" t="s">
        <v>153</v>
      </c>
      <c r="AU209" s="250" t="s">
        <v>84</v>
      </c>
      <c r="AV209" s="13" t="s">
        <v>82</v>
      </c>
      <c r="AW209" s="13" t="s">
        <v>31</v>
      </c>
      <c r="AX209" s="13" t="s">
        <v>75</v>
      </c>
      <c r="AY209" s="250" t="s">
        <v>145</v>
      </c>
    </row>
    <row r="210" spans="1:51" s="14" customFormat="1" ht="12">
      <c r="A210" s="14"/>
      <c r="B210" s="251"/>
      <c r="C210" s="252"/>
      <c r="D210" s="242" t="s">
        <v>153</v>
      </c>
      <c r="E210" s="253" t="s">
        <v>1</v>
      </c>
      <c r="F210" s="254" t="s">
        <v>319</v>
      </c>
      <c r="G210" s="252"/>
      <c r="H210" s="255">
        <v>50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1" t="s">
        <v>153</v>
      </c>
      <c r="AU210" s="261" t="s">
        <v>84</v>
      </c>
      <c r="AV210" s="14" t="s">
        <v>84</v>
      </c>
      <c r="AW210" s="14" t="s">
        <v>31</v>
      </c>
      <c r="AX210" s="14" t="s">
        <v>82</v>
      </c>
      <c r="AY210" s="261" t="s">
        <v>145</v>
      </c>
    </row>
    <row r="211" spans="1:65" s="2" customFormat="1" ht="16.5" customHeight="1">
      <c r="A211" s="38"/>
      <c r="B211" s="39"/>
      <c r="C211" s="227" t="s">
        <v>320</v>
      </c>
      <c r="D211" s="227" t="s">
        <v>147</v>
      </c>
      <c r="E211" s="228" t="s">
        <v>321</v>
      </c>
      <c r="F211" s="229" t="s">
        <v>322</v>
      </c>
      <c r="G211" s="230" t="s">
        <v>179</v>
      </c>
      <c r="H211" s="231">
        <v>50</v>
      </c>
      <c r="I211" s="232"/>
      <c r="J211" s="231">
        <f>ROUND(I211*H211,2)</f>
        <v>0</v>
      </c>
      <c r="K211" s="233"/>
      <c r="L211" s="44"/>
      <c r="M211" s="234" t="s">
        <v>1</v>
      </c>
      <c r="N211" s="235" t="s">
        <v>40</v>
      </c>
      <c r="O211" s="91"/>
      <c r="P211" s="236">
        <f>O211*H211</f>
        <v>0</v>
      </c>
      <c r="Q211" s="236">
        <v>1E-05</v>
      </c>
      <c r="R211" s="236">
        <f>Q211*H211</f>
        <v>0.0005</v>
      </c>
      <c r="S211" s="236">
        <v>0</v>
      </c>
      <c r="T211" s="23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8" t="s">
        <v>151</v>
      </c>
      <c r="AT211" s="238" t="s">
        <v>147</v>
      </c>
      <c r="AU211" s="238" t="s">
        <v>84</v>
      </c>
      <c r="AY211" s="17" t="s">
        <v>145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7" t="s">
        <v>82</v>
      </c>
      <c r="BK211" s="239">
        <f>ROUND(I211*H211,2)</f>
        <v>0</v>
      </c>
      <c r="BL211" s="17" t="s">
        <v>151</v>
      </c>
      <c r="BM211" s="238" t="s">
        <v>323</v>
      </c>
    </row>
    <row r="212" spans="1:65" s="2" customFormat="1" ht="24.15" customHeight="1">
      <c r="A212" s="38"/>
      <c r="B212" s="39"/>
      <c r="C212" s="227" t="s">
        <v>324</v>
      </c>
      <c r="D212" s="227" t="s">
        <v>147</v>
      </c>
      <c r="E212" s="228" t="s">
        <v>325</v>
      </c>
      <c r="F212" s="229" t="s">
        <v>326</v>
      </c>
      <c r="G212" s="230" t="s">
        <v>201</v>
      </c>
      <c r="H212" s="231">
        <v>13.5</v>
      </c>
      <c r="I212" s="232"/>
      <c r="J212" s="231">
        <f>ROUND(I212*H212,2)</f>
        <v>0</v>
      </c>
      <c r="K212" s="233"/>
      <c r="L212" s="44"/>
      <c r="M212" s="234" t="s">
        <v>1</v>
      </c>
      <c r="N212" s="235" t="s">
        <v>40</v>
      </c>
      <c r="O212" s="91"/>
      <c r="P212" s="236">
        <f>O212*H212</f>
        <v>0</v>
      </c>
      <c r="Q212" s="236">
        <v>0.00014</v>
      </c>
      <c r="R212" s="236">
        <f>Q212*H212</f>
        <v>0.0018899999999999998</v>
      </c>
      <c r="S212" s="236">
        <v>0</v>
      </c>
      <c r="T212" s="23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8" t="s">
        <v>151</v>
      </c>
      <c r="AT212" s="238" t="s">
        <v>147</v>
      </c>
      <c r="AU212" s="238" t="s">
        <v>84</v>
      </c>
      <c r="AY212" s="17" t="s">
        <v>145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7" t="s">
        <v>82</v>
      </c>
      <c r="BK212" s="239">
        <f>ROUND(I212*H212,2)</f>
        <v>0</v>
      </c>
      <c r="BL212" s="17" t="s">
        <v>151</v>
      </c>
      <c r="BM212" s="238" t="s">
        <v>327</v>
      </c>
    </row>
    <row r="213" spans="1:51" s="14" customFormat="1" ht="12">
      <c r="A213" s="14"/>
      <c r="B213" s="251"/>
      <c r="C213" s="252"/>
      <c r="D213" s="242" t="s">
        <v>153</v>
      </c>
      <c r="E213" s="253" t="s">
        <v>1</v>
      </c>
      <c r="F213" s="254" t="s">
        <v>328</v>
      </c>
      <c r="G213" s="252"/>
      <c r="H213" s="255">
        <v>13.5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1" t="s">
        <v>153</v>
      </c>
      <c r="AU213" s="261" t="s">
        <v>84</v>
      </c>
      <c r="AV213" s="14" t="s">
        <v>84</v>
      </c>
      <c r="AW213" s="14" t="s">
        <v>31</v>
      </c>
      <c r="AX213" s="14" t="s">
        <v>82</v>
      </c>
      <c r="AY213" s="261" t="s">
        <v>145</v>
      </c>
    </row>
    <row r="214" spans="1:65" s="2" customFormat="1" ht="24.15" customHeight="1">
      <c r="A214" s="38"/>
      <c r="B214" s="39"/>
      <c r="C214" s="227" t="s">
        <v>329</v>
      </c>
      <c r="D214" s="227" t="s">
        <v>147</v>
      </c>
      <c r="E214" s="228" t="s">
        <v>330</v>
      </c>
      <c r="F214" s="229" t="s">
        <v>331</v>
      </c>
      <c r="G214" s="230" t="s">
        <v>201</v>
      </c>
      <c r="H214" s="231">
        <v>28</v>
      </c>
      <c r="I214" s="232"/>
      <c r="J214" s="231">
        <f>ROUND(I214*H214,2)</f>
        <v>0</v>
      </c>
      <c r="K214" s="233"/>
      <c r="L214" s="44"/>
      <c r="M214" s="234" t="s">
        <v>1</v>
      </c>
      <c r="N214" s="235" t="s">
        <v>40</v>
      </c>
      <c r="O214" s="91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8" t="s">
        <v>151</v>
      </c>
      <c r="AT214" s="238" t="s">
        <v>147</v>
      </c>
      <c r="AU214" s="238" t="s">
        <v>84</v>
      </c>
      <c r="AY214" s="17" t="s">
        <v>145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7" t="s">
        <v>82</v>
      </c>
      <c r="BK214" s="239">
        <f>ROUND(I214*H214,2)</f>
        <v>0</v>
      </c>
      <c r="BL214" s="17" t="s">
        <v>151</v>
      </c>
      <c r="BM214" s="238" t="s">
        <v>332</v>
      </c>
    </row>
    <row r="215" spans="1:51" s="14" customFormat="1" ht="12">
      <c r="A215" s="14"/>
      <c r="B215" s="251"/>
      <c r="C215" s="252"/>
      <c r="D215" s="242" t="s">
        <v>153</v>
      </c>
      <c r="E215" s="253" t="s">
        <v>1</v>
      </c>
      <c r="F215" s="254" t="s">
        <v>333</v>
      </c>
      <c r="G215" s="252"/>
      <c r="H215" s="255">
        <v>28</v>
      </c>
      <c r="I215" s="256"/>
      <c r="J215" s="252"/>
      <c r="K215" s="252"/>
      <c r="L215" s="257"/>
      <c r="M215" s="258"/>
      <c r="N215" s="259"/>
      <c r="O215" s="259"/>
      <c r="P215" s="259"/>
      <c r="Q215" s="259"/>
      <c r="R215" s="259"/>
      <c r="S215" s="259"/>
      <c r="T215" s="26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1" t="s">
        <v>153</v>
      </c>
      <c r="AU215" s="261" t="s">
        <v>84</v>
      </c>
      <c r="AV215" s="14" t="s">
        <v>84</v>
      </c>
      <c r="AW215" s="14" t="s">
        <v>31</v>
      </c>
      <c r="AX215" s="14" t="s">
        <v>82</v>
      </c>
      <c r="AY215" s="261" t="s">
        <v>145</v>
      </c>
    </row>
    <row r="216" spans="1:65" s="2" customFormat="1" ht="33" customHeight="1">
      <c r="A216" s="38"/>
      <c r="B216" s="39"/>
      <c r="C216" s="227" t="s">
        <v>334</v>
      </c>
      <c r="D216" s="227" t="s">
        <v>147</v>
      </c>
      <c r="E216" s="228" t="s">
        <v>335</v>
      </c>
      <c r="F216" s="229" t="s">
        <v>336</v>
      </c>
      <c r="G216" s="230" t="s">
        <v>201</v>
      </c>
      <c r="H216" s="231">
        <v>28</v>
      </c>
      <c r="I216" s="232"/>
      <c r="J216" s="231">
        <f>ROUND(I216*H216,2)</f>
        <v>0</v>
      </c>
      <c r="K216" s="233"/>
      <c r="L216" s="44"/>
      <c r="M216" s="234" t="s">
        <v>1</v>
      </c>
      <c r="N216" s="235" t="s">
        <v>40</v>
      </c>
      <c r="O216" s="91"/>
      <c r="P216" s="236">
        <f>O216*H216</f>
        <v>0</v>
      </c>
      <c r="Q216" s="236">
        <v>0.0006</v>
      </c>
      <c r="R216" s="236">
        <f>Q216*H216</f>
        <v>0.0168</v>
      </c>
      <c r="S216" s="236">
        <v>0</v>
      </c>
      <c r="T216" s="23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8" t="s">
        <v>151</v>
      </c>
      <c r="AT216" s="238" t="s">
        <v>147</v>
      </c>
      <c r="AU216" s="238" t="s">
        <v>84</v>
      </c>
      <c r="AY216" s="17" t="s">
        <v>145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7" t="s">
        <v>82</v>
      </c>
      <c r="BK216" s="239">
        <f>ROUND(I216*H216,2)</f>
        <v>0</v>
      </c>
      <c r="BL216" s="17" t="s">
        <v>151</v>
      </c>
      <c r="BM216" s="238" t="s">
        <v>337</v>
      </c>
    </row>
    <row r="217" spans="1:63" s="12" customFormat="1" ht="22.8" customHeight="1">
      <c r="A217" s="12"/>
      <c r="B217" s="211"/>
      <c r="C217" s="212"/>
      <c r="D217" s="213" t="s">
        <v>74</v>
      </c>
      <c r="E217" s="225" t="s">
        <v>338</v>
      </c>
      <c r="F217" s="225" t="s">
        <v>339</v>
      </c>
      <c r="G217" s="212"/>
      <c r="H217" s="212"/>
      <c r="I217" s="215"/>
      <c r="J217" s="226">
        <f>BK217</f>
        <v>0</v>
      </c>
      <c r="K217" s="212"/>
      <c r="L217" s="217"/>
      <c r="M217" s="218"/>
      <c r="N217" s="219"/>
      <c r="O217" s="219"/>
      <c r="P217" s="220">
        <f>SUM(P218:P223)</f>
        <v>0</v>
      </c>
      <c r="Q217" s="219"/>
      <c r="R217" s="220">
        <f>SUM(R218:R223)</f>
        <v>0</v>
      </c>
      <c r="S217" s="219"/>
      <c r="T217" s="221">
        <f>SUM(T218:T223)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2" t="s">
        <v>82</v>
      </c>
      <c r="AT217" s="223" t="s">
        <v>74</v>
      </c>
      <c r="AU217" s="223" t="s">
        <v>82</v>
      </c>
      <c r="AY217" s="222" t="s">
        <v>145</v>
      </c>
      <c r="BK217" s="224">
        <f>SUM(BK218:BK223)</f>
        <v>0</v>
      </c>
    </row>
    <row r="218" spans="1:65" s="2" customFormat="1" ht="21.75" customHeight="1">
      <c r="A218" s="38"/>
      <c r="B218" s="39"/>
      <c r="C218" s="227" t="s">
        <v>340</v>
      </c>
      <c r="D218" s="227" t="s">
        <v>147</v>
      </c>
      <c r="E218" s="228" t="s">
        <v>341</v>
      </c>
      <c r="F218" s="229" t="s">
        <v>342</v>
      </c>
      <c r="G218" s="230" t="s">
        <v>173</v>
      </c>
      <c r="H218" s="231">
        <v>586</v>
      </c>
      <c r="I218" s="232"/>
      <c r="J218" s="231">
        <f>ROUND(I218*H218,2)</f>
        <v>0</v>
      </c>
      <c r="K218" s="233"/>
      <c r="L218" s="44"/>
      <c r="M218" s="234" t="s">
        <v>1</v>
      </c>
      <c r="N218" s="235" t="s">
        <v>40</v>
      </c>
      <c r="O218" s="91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8" t="s">
        <v>151</v>
      </c>
      <c r="AT218" s="238" t="s">
        <v>147</v>
      </c>
      <c r="AU218" s="238" t="s">
        <v>84</v>
      </c>
      <c r="AY218" s="17" t="s">
        <v>145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7" t="s">
        <v>82</v>
      </c>
      <c r="BK218" s="239">
        <f>ROUND(I218*H218,2)</f>
        <v>0</v>
      </c>
      <c r="BL218" s="17" t="s">
        <v>151</v>
      </c>
      <c r="BM218" s="238" t="s">
        <v>343</v>
      </c>
    </row>
    <row r="219" spans="1:51" s="14" customFormat="1" ht="12">
      <c r="A219" s="14"/>
      <c r="B219" s="251"/>
      <c r="C219" s="252"/>
      <c r="D219" s="242" t="s">
        <v>153</v>
      </c>
      <c r="E219" s="253" t="s">
        <v>1</v>
      </c>
      <c r="F219" s="254" t="s">
        <v>344</v>
      </c>
      <c r="G219" s="252"/>
      <c r="H219" s="255">
        <v>586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153</v>
      </c>
      <c r="AU219" s="261" t="s">
        <v>84</v>
      </c>
      <c r="AV219" s="14" t="s">
        <v>84</v>
      </c>
      <c r="AW219" s="14" t="s">
        <v>31</v>
      </c>
      <c r="AX219" s="14" t="s">
        <v>82</v>
      </c>
      <c r="AY219" s="261" t="s">
        <v>145</v>
      </c>
    </row>
    <row r="220" spans="1:65" s="2" customFormat="1" ht="24.15" customHeight="1">
      <c r="A220" s="38"/>
      <c r="B220" s="39"/>
      <c r="C220" s="227" t="s">
        <v>345</v>
      </c>
      <c r="D220" s="227" t="s">
        <v>147</v>
      </c>
      <c r="E220" s="228" t="s">
        <v>346</v>
      </c>
      <c r="F220" s="229" t="s">
        <v>347</v>
      </c>
      <c r="G220" s="230" t="s">
        <v>173</v>
      </c>
      <c r="H220" s="231">
        <v>2344</v>
      </c>
      <c r="I220" s="232"/>
      <c r="J220" s="231">
        <f>ROUND(I220*H220,2)</f>
        <v>0</v>
      </c>
      <c r="K220" s="233"/>
      <c r="L220" s="44"/>
      <c r="M220" s="234" t="s">
        <v>1</v>
      </c>
      <c r="N220" s="235" t="s">
        <v>40</v>
      </c>
      <c r="O220" s="91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8" t="s">
        <v>151</v>
      </c>
      <c r="AT220" s="238" t="s">
        <v>147</v>
      </c>
      <c r="AU220" s="238" t="s">
        <v>84</v>
      </c>
      <c r="AY220" s="17" t="s">
        <v>145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7" t="s">
        <v>82</v>
      </c>
      <c r="BK220" s="239">
        <f>ROUND(I220*H220,2)</f>
        <v>0</v>
      </c>
      <c r="BL220" s="17" t="s">
        <v>151</v>
      </c>
      <c r="BM220" s="238" t="s">
        <v>348</v>
      </c>
    </row>
    <row r="221" spans="1:51" s="13" customFormat="1" ht="12">
      <c r="A221" s="13"/>
      <c r="B221" s="240"/>
      <c r="C221" s="241"/>
      <c r="D221" s="242" t="s">
        <v>153</v>
      </c>
      <c r="E221" s="243" t="s">
        <v>1</v>
      </c>
      <c r="F221" s="244" t="s">
        <v>349</v>
      </c>
      <c r="G221" s="241"/>
      <c r="H221" s="243" t="s">
        <v>1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0" t="s">
        <v>153</v>
      </c>
      <c r="AU221" s="250" t="s">
        <v>84</v>
      </c>
      <c r="AV221" s="13" t="s">
        <v>82</v>
      </c>
      <c r="AW221" s="13" t="s">
        <v>31</v>
      </c>
      <c r="AX221" s="13" t="s">
        <v>75</v>
      </c>
      <c r="AY221" s="250" t="s">
        <v>145</v>
      </c>
    </row>
    <row r="222" spans="1:51" s="14" customFormat="1" ht="12">
      <c r="A222" s="14"/>
      <c r="B222" s="251"/>
      <c r="C222" s="252"/>
      <c r="D222" s="242" t="s">
        <v>153</v>
      </c>
      <c r="E222" s="253" t="s">
        <v>1</v>
      </c>
      <c r="F222" s="254" t="s">
        <v>350</v>
      </c>
      <c r="G222" s="252"/>
      <c r="H222" s="255">
        <v>2344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1" t="s">
        <v>153</v>
      </c>
      <c r="AU222" s="261" t="s">
        <v>84</v>
      </c>
      <c r="AV222" s="14" t="s">
        <v>84</v>
      </c>
      <c r="AW222" s="14" t="s">
        <v>31</v>
      </c>
      <c r="AX222" s="14" t="s">
        <v>82</v>
      </c>
      <c r="AY222" s="261" t="s">
        <v>145</v>
      </c>
    </row>
    <row r="223" spans="1:65" s="2" customFormat="1" ht="44.25" customHeight="1">
      <c r="A223" s="38"/>
      <c r="B223" s="39"/>
      <c r="C223" s="227" t="s">
        <v>351</v>
      </c>
      <c r="D223" s="227" t="s">
        <v>147</v>
      </c>
      <c r="E223" s="228" t="s">
        <v>352</v>
      </c>
      <c r="F223" s="229" t="s">
        <v>353</v>
      </c>
      <c r="G223" s="230" t="s">
        <v>173</v>
      </c>
      <c r="H223" s="231">
        <v>586</v>
      </c>
      <c r="I223" s="232"/>
      <c r="J223" s="231">
        <f>ROUND(I223*H223,2)</f>
        <v>0</v>
      </c>
      <c r="K223" s="233"/>
      <c r="L223" s="44"/>
      <c r="M223" s="234" t="s">
        <v>1</v>
      </c>
      <c r="N223" s="235" t="s">
        <v>40</v>
      </c>
      <c r="O223" s="91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151</v>
      </c>
      <c r="AT223" s="238" t="s">
        <v>147</v>
      </c>
      <c r="AU223" s="238" t="s">
        <v>84</v>
      </c>
      <c r="AY223" s="17" t="s">
        <v>145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7" t="s">
        <v>82</v>
      </c>
      <c r="BK223" s="239">
        <f>ROUND(I223*H223,2)</f>
        <v>0</v>
      </c>
      <c r="BL223" s="17" t="s">
        <v>151</v>
      </c>
      <c r="BM223" s="238" t="s">
        <v>354</v>
      </c>
    </row>
    <row r="224" spans="1:63" s="12" customFormat="1" ht="22.8" customHeight="1">
      <c r="A224" s="12"/>
      <c r="B224" s="211"/>
      <c r="C224" s="212"/>
      <c r="D224" s="213" t="s">
        <v>74</v>
      </c>
      <c r="E224" s="225" t="s">
        <v>355</v>
      </c>
      <c r="F224" s="225" t="s">
        <v>356</v>
      </c>
      <c r="G224" s="212"/>
      <c r="H224" s="212"/>
      <c r="I224" s="215"/>
      <c r="J224" s="226">
        <f>BK224</f>
        <v>0</v>
      </c>
      <c r="K224" s="212"/>
      <c r="L224" s="217"/>
      <c r="M224" s="218"/>
      <c r="N224" s="219"/>
      <c r="O224" s="219"/>
      <c r="P224" s="220">
        <f>P225</f>
        <v>0</v>
      </c>
      <c r="Q224" s="219"/>
      <c r="R224" s="220">
        <f>R225</f>
        <v>0</v>
      </c>
      <c r="S224" s="219"/>
      <c r="T224" s="221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2" t="s">
        <v>82</v>
      </c>
      <c r="AT224" s="223" t="s">
        <v>74</v>
      </c>
      <c r="AU224" s="223" t="s">
        <v>82</v>
      </c>
      <c r="AY224" s="222" t="s">
        <v>145</v>
      </c>
      <c r="BK224" s="224">
        <f>BK225</f>
        <v>0</v>
      </c>
    </row>
    <row r="225" spans="1:65" s="2" customFormat="1" ht="24.15" customHeight="1">
      <c r="A225" s="38"/>
      <c r="B225" s="39"/>
      <c r="C225" s="227" t="s">
        <v>357</v>
      </c>
      <c r="D225" s="227" t="s">
        <v>147</v>
      </c>
      <c r="E225" s="228" t="s">
        <v>358</v>
      </c>
      <c r="F225" s="229" t="s">
        <v>359</v>
      </c>
      <c r="G225" s="230" t="s">
        <v>173</v>
      </c>
      <c r="H225" s="231">
        <v>4.01</v>
      </c>
      <c r="I225" s="232"/>
      <c r="J225" s="231">
        <f>ROUND(I225*H225,2)</f>
        <v>0</v>
      </c>
      <c r="K225" s="233"/>
      <c r="L225" s="44"/>
      <c r="M225" s="287" t="s">
        <v>1</v>
      </c>
      <c r="N225" s="288" t="s">
        <v>40</v>
      </c>
      <c r="O225" s="289"/>
      <c r="P225" s="290">
        <f>O225*H225</f>
        <v>0</v>
      </c>
      <c r="Q225" s="290">
        <v>0</v>
      </c>
      <c r="R225" s="290">
        <f>Q225*H225</f>
        <v>0</v>
      </c>
      <c r="S225" s="290">
        <v>0</v>
      </c>
      <c r="T225" s="29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8" t="s">
        <v>151</v>
      </c>
      <c r="AT225" s="238" t="s">
        <v>147</v>
      </c>
      <c r="AU225" s="238" t="s">
        <v>84</v>
      </c>
      <c r="AY225" s="17" t="s">
        <v>145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7" t="s">
        <v>82</v>
      </c>
      <c r="BK225" s="239">
        <f>ROUND(I225*H225,2)</f>
        <v>0</v>
      </c>
      <c r="BL225" s="17" t="s">
        <v>151</v>
      </c>
      <c r="BM225" s="238" t="s">
        <v>360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67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28:K2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84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15</v>
      </c>
      <c r="L6" s="20"/>
    </row>
    <row r="7" spans="2:12" s="1" customFormat="1" ht="16.5" customHeight="1">
      <c r="B7" s="20"/>
      <c r="E7" s="151" t="str">
        <f>'Rekapitulace stavby'!K6</f>
        <v>Hřebeč, centrální křižovatka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361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'Rekapitulace stavby'!AN8</f>
        <v>6. 1. 2022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362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30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32</v>
      </c>
      <c r="E25" s="38"/>
      <c r="F25" s="38"/>
      <c r="G25" s="38"/>
      <c r="H25" s="38"/>
      <c r="I25" s="150" t="s">
        <v>24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33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34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35</v>
      </c>
      <c r="E32" s="38"/>
      <c r="F32" s="38"/>
      <c r="G32" s="38"/>
      <c r="H32" s="38"/>
      <c r="I32" s="38"/>
      <c r="J32" s="160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37</v>
      </c>
      <c r="G34" s="38"/>
      <c r="H34" s="38"/>
      <c r="I34" s="161" t="s">
        <v>36</v>
      </c>
      <c r="J34" s="161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39</v>
      </c>
      <c r="E35" s="150" t="s">
        <v>40</v>
      </c>
      <c r="F35" s="163">
        <f>ROUND((SUM(BE121:BE127)),2)</f>
        <v>0</v>
      </c>
      <c r="G35" s="38"/>
      <c r="H35" s="38"/>
      <c r="I35" s="164">
        <v>0.21</v>
      </c>
      <c r="J35" s="163">
        <f>ROUND(((SUM(BE121:BE127))*I35),2)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41</v>
      </c>
      <c r="F36" s="163">
        <f>ROUND((SUM(BF121:BF127)),2)</f>
        <v>0</v>
      </c>
      <c r="G36" s="38"/>
      <c r="H36" s="38"/>
      <c r="I36" s="164">
        <v>0.15</v>
      </c>
      <c r="J36" s="163">
        <f>ROUND(((SUM(BF121:BF127))*I36),2)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42</v>
      </c>
      <c r="F37" s="163">
        <f>ROUND((SUM(BG121:BG127)),2)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43</v>
      </c>
      <c r="F38" s="163">
        <f>ROUND((SUM(BH121:BH127)),2)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44</v>
      </c>
      <c r="F39" s="163">
        <f>ROUND((SUM(BI121:BI127)),2)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45</v>
      </c>
      <c r="E41" s="167"/>
      <c r="F41" s="167"/>
      <c r="G41" s="168" t="s">
        <v>46</v>
      </c>
      <c r="H41" s="169" t="s">
        <v>47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48</v>
      </c>
      <c r="E50" s="173"/>
      <c r="F50" s="173"/>
      <c r="G50" s="172" t="s">
        <v>49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5"/>
      <c r="J61" s="177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52</v>
      </c>
      <c r="E65" s="178"/>
      <c r="F65" s="178"/>
      <c r="G65" s="172" t="s">
        <v>53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5"/>
      <c r="J76" s="177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Hřebeč, centrální křižovatka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01-02 - Vedlejší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19</v>
      </c>
      <c r="D91" s="40"/>
      <c r="E91" s="40"/>
      <c r="F91" s="27" t="str">
        <f>F14</f>
        <v xml:space="preserve"> </v>
      </c>
      <c r="G91" s="40"/>
      <c r="H91" s="40"/>
      <c r="I91" s="32" t="s">
        <v>21</v>
      </c>
      <c r="J91" s="79" t="str">
        <f>IF(J14="","",J14)</f>
        <v>6. 1. 2022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 xml:space="preserve">KSÚS SK </v>
      </c>
      <c r="G93" s="40"/>
      <c r="H93" s="40"/>
      <c r="I93" s="32" t="s">
        <v>29</v>
      </c>
      <c r="J93" s="36" t="str">
        <f>E23</f>
        <v>NOZA s.r.o.Kladno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>Neubauerová Soňa, SK-Projekt Ostrov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117</v>
      </c>
      <c r="D96" s="185"/>
      <c r="E96" s="185"/>
      <c r="F96" s="185"/>
      <c r="G96" s="185"/>
      <c r="H96" s="185"/>
      <c r="I96" s="185"/>
      <c r="J96" s="186" t="s">
        <v>118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119</v>
      </c>
      <c r="D98" s="40"/>
      <c r="E98" s="40"/>
      <c r="F98" s="40"/>
      <c r="G98" s="40"/>
      <c r="H98" s="40"/>
      <c r="I98" s="40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120</v>
      </c>
    </row>
    <row r="99" spans="1:31" s="9" customFormat="1" ht="24.95" customHeight="1">
      <c r="A99" s="9"/>
      <c r="B99" s="188"/>
      <c r="C99" s="189"/>
      <c r="D99" s="190" t="s">
        <v>363</v>
      </c>
      <c r="E99" s="191"/>
      <c r="F99" s="191"/>
      <c r="G99" s="191"/>
      <c r="H99" s="191"/>
      <c r="I99" s="191"/>
      <c r="J99" s="192">
        <f>J122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130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3" t="str">
        <f>E7</f>
        <v>Hřebeč, centrální křižovatka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1"/>
      <c r="C110" s="32" t="s">
        <v>111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8"/>
      <c r="B111" s="39"/>
      <c r="C111" s="40"/>
      <c r="D111" s="40"/>
      <c r="E111" s="183" t="s">
        <v>112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113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>01-02 - Vedlejší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19</v>
      </c>
      <c r="D115" s="40"/>
      <c r="E115" s="40"/>
      <c r="F115" s="27" t="str">
        <f>F14</f>
        <v xml:space="preserve"> </v>
      </c>
      <c r="G115" s="40"/>
      <c r="H115" s="40"/>
      <c r="I115" s="32" t="s">
        <v>21</v>
      </c>
      <c r="J115" s="79" t="str">
        <f>IF(J14="","",J14)</f>
        <v>6. 1. 2022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23</v>
      </c>
      <c r="D117" s="40"/>
      <c r="E117" s="40"/>
      <c r="F117" s="27" t="str">
        <f>E17</f>
        <v xml:space="preserve">KSÚS SK </v>
      </c>
      <c r="G117" s="40"/>
      <c r="H117" s="40"/>
      <c r="I117" s="32" t="s">
        <v>29</v>
      </c>
      <c r="J117" s="36" t="str">
        <f>E23</f>
        <v>NOZA s.r.o.Kladno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27</v>
      </c>
      <c r="D118" s="40"/>
      <c r="E118" s="40"/>
      <c r="F118" s="27" t="str">
        <f>IF(E20="","",E20)</f>
        <v>Vyplň údaj</v>
      </c>
      <c r="G118" s="40"/>
      <c r="H118" s="40"/>
      <c r="I118" s="32" t="s">
        <v>32</v>
      </c>
      <c r="J118" s="36" t="str">
        <f>E26</f>
        <v>Neubauerová Soňa, SK-Projekt Ostrov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9"/>
      <c r="B120" s="200"/>
      <c r="C120" s="201" t="s">
        <v>131</v>
      </c>
      <c r="D120" s="202" t="s">
        <v>60</v>
      </c>
      <c r="E120" s="202" t="s">
        <v>56</v>
      </c>
      <c r="F120" s="202" t="s">
        <v>57</v>
      </c>
      <c r="G120" s="202" t="s">
        <v>132</v>
      </c>
      <c r="H120" s="202" t="s">
        <v>133</v>
      </c>
      <c r="I120" s="202" t="s">
        <v>134</v>
      </c>
      <c r="J120" s="203" t="s">
        <v>118</v>
      </c>
      <c r="K120" s="204" t="s">
        <v>135</v>
      </c>
      <c r="L120" s="205"/>
      <c r="M120" s="100" t="s">
        <v>1</v>
      </c>
      <c r="N120" s="101" t="s">
        <v>39</v>
      </c>
      <c r="O120" s="101" t="s">
        <v>136</v>
      </c>
      <c r="P120" s="101" t="s">
        <v>137</v>
      </c>
      <c r="Q120" s="101" t="s">
        <v>138</v>
      </c>
      <c r="R120" s="101" t="s">
        <v>139</v>
      </c>
      <c r="S120" s="101" t="s">
        <v>140</v>
      </c>
      <c r="T120" s="102" t="s">
        <v>141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63" s="2" customFormat="1" ht="22.8" customHeight="1">
      <c r="A121" s="38"/>
      <c r="B121" s="39"/>
      <c r="C121" s="107" t="s">
        <v>142</v>
      </c>
      <c r="D121" s="40"/>
      <c r="E121" s="40"/>
      <c r="F121" s="40"/>
      <c r="G121" s="40"/>
      <c r="H121" s="40"/>
      <c r="I121" s="40"/>
      <c r="J121" s="206">
        <f>BK121</f>
        <v>0</v>
      </c>
      <c r="K121" s="40"/>
      <c r="L121" s="44"/>
      <c r="M121" s="103"/>
      <c r="N121" s="207"/>
      <c r="O121" s="104"/>
      <c r="P121" s="208">
        <f>P122</f>
        <v>0</v>
      </c>
      <c r="Q121" s="104"/>
      <c r="R121" s="208">
        <f>R122</f>
        <v>0</v>
      </c>
      <c r="S121" s="104"/>
      <c r="T121" s="209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120</v>
      </c>
      <c r="BK121" s="210">
        <f>BK122</f>
        <v>0</v>
      </c>
    </row>
    <row r="122" spans="1:63" s="12" customFormat="1" ht="25.9" customHeight="1">
      <c r="A122" s="12"/>
      <c r="B122" s="211"/>
      <c r="C122" s="212"/>
      <c r="D122" s="213" t="s">
        <v>74</v>
      </c>
      <c r="E122" s="214" t="s">
        <v>364</v>
      </c>
      <c r="F122" s="214" t="s">
        <v>365</v>
      </c>
      <c r="G122" s="212"/>
      <c r="H122" s="212"/>
      <c r="I122" s="215"/>
      <c r="J122" s="216">
        <f>BK122</f>
        <v>0</v>
      </c>
      <c r="K122" s="212"/>
      <c r="L122" s="217"/>
      <c r="M122" s="218"/>
      <c r="N122" s="219"/>
      <c r="O122" s="219"/>
      <c r="P122" s="220">
        <f>SUM(P123:P127)</f>
        <v>0</v>
      </c>
      <c r="Q122" s="219"/>
      <c r="R122" s="220">
        <f>SUM(R123:R127)</f>
        <v>0</v>
      </c>
      <c r="S122" s="219"/>
      <c r="T122" s="221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170</v>
      </c>
      <c r="AT122" s="223" t="s">
        <v>74</v>
      </c>
      <c r="AU122" s="223" t="s">
        <v>75</v>
      </c>
      <c r="AY122" s="222" t="s">
        <v>145</v>
      </c>
      <c r="BK122" s="224">
        <f>SUM(BK123:BK127)</f>
        <v>0</v>
      </c>
    </row>
    <row r="123" spans="1:65" s="2" customFormat="1" ht="24.15" customHeight="1">
      <c r="A123" s="38"/>
      <c r="B123" s="39"/>
      <c r="C123" s="227" t="s">
        <v>82</v>
      </c>
      <c r="D123" s="227" t="s">
        <v>147</v>
      </c>
      <c r="E123" s="228" t="s">
        <v>366</v>
      </c>
      <c r="F123" s="229" t="s">
        <v>367</v>
      </c>
      <c r="G123" s="230" t="s">
        <v>368</v>
      </c>
      <c r="H123" s="231">
        <v>1</v>
      </c>
      <c r="I123" s="232"/>
      <c r="J123" s="231">
        <f>ROUND(I123*H123,2)</f>
        <v>0</v>
      </c>
      <c r="K123" s="233"/>
      <c r="L123" s="44"/>
      <c r="M123" s="234" t="s">
        <v>1</v>
      </c>
      <c r="N123" s="235" t="s">
        <v>40</v>
      </c>
      <c r="O123" s="91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8" t="s">
        <v>369</v>
      </c>
      <c r="AT123" s="238" t="s">
        <v>147</v>
      </c>
      <c r="AU123" s="238" t="s">
        <v>82</v>
      </c>
      <c r="AY123" s="17" t="s">
        <v>145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7" t="s">
        <v>82</v>
      </c>
      <c r="BK123" s="239">
        <f>ROUND(I123*H123,2)</f>
        <v>0</v>
      </c>
      <c r="BL123" s="17" t="s">
        <v>369</v>
      </c>
      <c r="BM123" s="238" t="s">
        <v>370</v>
      </c>
    </row>
    <row r="124" spans="1:65" s="2" customFormat="1" ht="21.75" customHeight="1">
      <c r="A124" s="38"/>
      <c r="B124" s="39"/>
      <c r="C124" s="227" t="s">
        <v>84</v>
      </c>
      <c r="D124" s="227" t="s">
        <v>147</v>
      </c>
      <c r="E124" s="228" t="s">
        <v>371</v>
      </c>
      <c r="F124" s="229" t="s">
        <v>372</v>
      </c>
      <c r="G124" s="230" t="s">
        <v>368</v>
      </c>
      <c r="H124" s="231">
        <v>1</v>
      </c>
      <c r="I124" s="232"/>
      <c r="J124" s="231">
        <f>ROUND(I124*H124,2)</f>
        <v>0</v>
      </c>
      <c r="K124" s="233"/>
      <c r="L124" s="44"/>
      <c r="M124" s="234" t="s">
        <v>1</v>
      </c>
      <c r="N124" s="235" t="s">
        <v>40</v>
      </c>
      <c r="O124" s="91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8" t="s">
        <v>369</v>
      </c>
      <c r="AT124" s="238" t="s">
        <v>147</v>
      </c>
      <c r="AU124" s="238" t="s">
        <v>82</v>
      </c>
      <c r="AY124" s="17" t="s">
        <v>145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7" t="s">
        <v>82</v>
      </c>
      <c r="BK124" s="239">
        <f>ROUND(I124*H124,2)</f>
        <v>0</v>
      </c>
      <c r="BL124" s="17" t="s">
        <v>369</v>
      </c>
      <c r="BM124" s="238" t="s">
        <v>373</v>
      </c>
    </row>
    <row r="125" spans="1:65" s="2" customFormat="1" ht="37.8" customHeight="1">
      <c r="A125" s="38"/>
      <c r="B125" s="39"/>
      <c r="C125" s="227" t="s">
        <v>162</v>
      </c>
      <c r="D125" s="227" t="s">
        <v>147</v>
      </c>
      <c r="E125" s="228" t="s">
        <v>374</v>
      </c>
      <c r="F125" s="229" t="s">
        <v>375</v>
      </c>
      <c r="G125" s="230" t="s">
        <v>368</v>
      </c>
      <c r="H125" s="231">
        <v>1</v>
      </c>
      <c r="I125" s="232"/>
      <c r="J125" s="231">
        <f>ROUND(I125*H125,2)</f>
        <v>0</v>
      </c>
      <c r="K125" s="233"/>
      <c r="L125" s="44"/>
      <c r="M125" s="234" t="s">
        <v>1</v>
      </c>
      <c r="N125" s="235" t="s">
        <v>40</v>
      </c>
      <c r="O125" s="91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369</v>
      </c>
      <c r="AT125" s="238" t="s">
        <v>147</v>
      </c>
      <c r="AU125" s="238" t="s">
        <v>82</v>
      </c>
      <c r="AY125" s="17" t="s">
        <v>145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82</v>
      </c>
      <c r="BK125" s="239">
        <f>ROUND(I125*H125,2)</f>
        <v>0</v>
      </c>
      <c r="BL125" s="17" t="s">
        <v>369</v>
      </c>
      <c r="BM125" s="238" t="s">
        <v>376</v>
      </c>
    </row>
    <row r="126" spans="1:65" s="2" customFormat="1" ht="16.5" customHeight="1">
      <c r="A126" s="38"/>
      <c r="B126" s="39"/>
      <c r="C126" s="227" t="s">
        <v>151</v>
      </c>
      <c r="D126" s="227" t="s">
        <v>147</v>
      </c>
      <c r="E126" s="228" t="s">
        <v>377</v>
      </c>
      <c r="F126" s="229" t="s">
        <v>378</v>
      </c>
      <c r="G126" s="230" t="s">
        <v>368</v>
      </c>
      <c r="H126" s="231">
        <v>1</v>
      </c>
      <c r="I126" s="232"/>
      <c r="J126" s="231">
        <f>ROUND(I126*H126,2)</f>
        <v>0</v>
      </c>
      <c r="K126" s="233"/>
      <c r="L126" s="44"/>
      <c r="M126" s="234" t="s">
        <v>1</v>
      </c>
      <c r="N126" s="235" t="s">
        <v>40</v>
      </c>
      <c r="O126" s="91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8" t="s">
        <v>369</v>
      </c>
      <c r="AT126" s="238" t="s">
        <v>147</v>
      </c>
      <c r="AU126" s="238" t="s">
        <v>82</v>
      </c>
      <c r="AY126" s="17" t="s">
        <v>145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7" t="s">
        <v>82</v>
      </c>
      <c r="BK126" s="239">
        <f>ROUND(I126*H126,2)</f>
        <v>0</v>
      </c>
      <c r="BL126" s="17" t="s">
        <v>369</v>
      </c>
      <c r="BM126" s="238" t="s">
        <v>379</v>
      </c>
    </row>
    <row r="127" spans="1:65" s="2" customFormat="1" ht="16.5" customHeight="1">
      <c r="A127" s="38"/>
      <c r="B127" s="39"/>
      <c r="C127" s="227" t="s">
        <v>170</v>
      </c>
      <c r="D127" s="227" t="s">
        <v>147</v>
      </c>
      <c r="E127" s="228" t="s">
        <v>380</v>
      </c>
      <c r="F127" s="229" t="s">
        <v>381</v>
      </c>
      <c r="G127" s="230" t="s">
        <v>368</v>
      </c>
      <c r="H127" s="231">
        <v>1</v>
      </c>
      <c r="I127" s="232"/>
      <c r="J127" s="231">
        <f>ROUND(I127*H127,2)</f>
        <v>0</v>
      </c>
      <c r="K127" s="233"/>
      <c r="L127" s="44"/>
      <c r="M127" s="287" t="s">
        <v>1</v>
      </c>
      <c r="N127" s="288" t="s">
        <v>40</v>
      </c>
      <c r="O127" s="289"/>
      <c r="P127" s="290">
        <f>O127*H127</f>
        <v>0</v>
      </c>
      <c r="Q127" s="290">
        <v>0</v>
      </c>
      <c r="R127" s="290">
        <f>Q127*H127</f>
        <v>0</v>
      </c>
      <c r="S127" s="290">
        <v>0</v>
      </c>
      <c r="T127" s="291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8" t="s">
        <v>369</v>
      </c>
      <c r="AT127" s="238" t="s">
        <v>147</v>
      </c>
      <c r="AU127" s="238" t="s">
        <v>82</v>
      </c>
      <c r="AY127" s="17" t="s">
        <v>145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7" t="s">
        <v>82</v>
      </c>
      <c r="BK127" s="239">
        <f>ROUND(I127*H127,2)</f>
        <v>0</v>
      </c>
      <c r="BL127" s="17" t="s">
        <v>369</v>
      </c>
      <c r="BM127" s="238" t="s">
        <v>382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20:K12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84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15</v>
      </c>
      <c r="L6" s="20"/>
    </row>
    <row r="7" spans="2:12" s="1" customFormat="1" ht="16.5" customHeight="1">
      <c r="B7" s="20"/>
      <c r="E7" s="151" t="str">
        <f>'Rekapitulace stavby'!K6</f>
        <v>Hřebeč, centrální křižovatka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383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384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'Rekapitulace stavby'!AN8</f>
        <v>6. 1. 2022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385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30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32</v>
      </c>
      <c r="E25" s="38"/>
      <c r="F25" s="38"/>
      <c r="G25" s="38"/>
      <c r="H25" s="38"/>
      <c r="I25" s="150" t="s">
        <v>24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33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34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35</v>
      </c>
      <c r="E32" s="38"/>
      <c r="F32" s="38"/>
      <c r="G32" s="38"/>
      <c r="H32" s="38"/>
      <c r="I32" s="38"/>
      <c r="J32" s="160">
        <f>ROUND(J133,2)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37</v>
      </c>
      <c r="G34" s="38"/>
      <c r="H34" s="38"/>
      <c r="I34" s="161" t="s">
        <v>36</v>
      </c>
      <c r="J34" s="161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39</v>
      </c>
      <c r="E35" s="150" t="s">
        <v>40</v>
      </c>
      <c r="F35" s="163">
        <f>ROUND((SUM(BE133:BE395)),2)</f>
        <v>0</v>
      </c>
      <c r="G35" s="38"/>
      <c r="H35" s="38"/>
      <c r="I35" s="164">
        <v>0.21</v>
      </c>
      <c r="J35" s="163">
        <f>ROUND(((SUM(BE133:BE395))*I35),2)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41</v>
      </c>
      <c r="F36" s="163">
        <f>ROUND((SUM(BF133:BF395)),2)</f>
        <v>0</v>
      </c>
      <c r="G36" s="38"/>
      <c r="H36" s="38"/>
      <c r="I36" s="164">
        <v>0.15</v>
      </c>
      <c r="J36" s="163">
        <f>ROUND(((SUM(BF133:BF395))*I36),2)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42</v>
      </c>
      <c r="F37" s="163">
        <f>ROUND((SUM(BG133:BG395)),2)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43</v>
      </c>
      <c r="F38" s="163">
        <f>ROUND((SUM(BH133:BH395)),2)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44</v>
      </c>
      <c r="F39" s="163">
        <f>ROUND((SUM(BI133:BI395)),2)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45</v>
      </c>
      <c r="E41" s="167"/>
      <c r="F41" s="167"/>
      <c r="G41" s="168" t="s">
        <v>46</v>
      </c>
      <c r="H41" s="169" t="s">
        <v>47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48</v>
      </c>
      <c r="E50" s="173"/>
      <c r="F50" s="173"/>
      <c r="G50" s="172" t="s">
        <v>49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5"/>
      <c r="J61" s="177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52</v>
      </c>
      <c r="E65" s="178"/>
      <c r="F65" s="178"/>
      <c r="G65" s="172" t="s">
        <v>53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5"/>
      <c r="J76" s="177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Hřebeč, centrální křižovatka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383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02-01 - SO 101 - Dopravní řešení 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19</v>
      </c>
      <c r="D91" s="40"/>
      <c r="E91" s="40"/>
      <c r="F91" s="27" t="str">
        <f>F14</f>
        <v xml:space="preserve"> </v>
      </c>
      <c r="G91" s="40"/>
      <c r="H91" s="40"/>
      <c r="I91" s="32" t="s">
        <v>21</v>
      </c>
      <c r="J91" s="79" t="str">
        <f>IF(J14="","",J14)</f>
        <v>6. 1. 2022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>Obec Hřebeč</v>
      </c>
      <c r="G93" s="40"/>
      <c r="H93" s="40"/>
      <c r="I93" s="32" t="s">
        <v>29</v>
      </c>
      <c r="J93" s="36" t="str">
        <f>E23</f>
        <v>NOZA s.r.o.Kladno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>Neubauerová Soňa, SK-Projekt Ostrov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117</v>
      </c>
      <c r="D96" s="185"/>
      <c r="E96" s="185"/>
      <c r="F96" s="185"/>
      <c r="G96" s="185"/>
      <c r="H96" s="185"/>
      <c r="I96" s="185"/>
      <c r="J96" s="186" t="s">
        <v>118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119</v>
      </c>
      <c r="D98" s="40"/>
      <c r="E98" s="40"/>
      <c r="F98" s="40"/>
      <c r="G98" s="40"/>
      <c r="H98" s="40"/>
      <c r="I98" s="40"/>
      <c r="J98" s="110">
        <f>J133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120</v>
      </c>
    </row>
    <row r="99" spans="1:31" s="9" customFormat="1" ht="24.95" customHeight="1">
      <c r="A99" s="9"/>
      <c r="B99" s="188"/>
      <c r="C99" s="189"/>
      <c r="D99" s="190" t="s">
        <v>121</v>
      </c>
      <c r="E99" s="191"/>
      <c r="F99" s="191"/>
      <c r="G99" s="191"/>
      <c r="H99" s="191"/>
      <c r="I99" s="191"/>
      <c r="J99" s="192">
        <f>J134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122</v>
      </c>
      <c r="E100" s="196"/>
      <c r="F100" s="196"/>
      <c r="G100" s="196"/>
      <c r="H100" s="196"/>
      <c r="I100" s="196"/>
      <c r="J100" s="197">
        <f>J135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123</v>
      </c>
      <c r="E101" s="196"/>
      <c r="F101" s="196"/>
      <c r="G101" s="196"/>
      <c r="H101" s="196"/>
      <c r="I101" s="196"/>
      <c r="J101" s="197">
        <f>J171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386</v>
      </c>
      <c r="E102" s="196"/>
      <c r="F102" s="196"/>
      <c r="G102" s="196"/>
      <c r="H102" s="196"/>
      <c r="I102" s="196"/>
      <c r="J102" s="197">
        <f>J232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387</v>
      </c>
      <c r="E103" s="196"/>
      <c r="F103" s="196"/>
      <c r="G103" s="196"/>
      <c r="H103" s="196"/>
      <c r="I103" s="196"/>
      <c r="J103" s="197">
        <f>J236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388</v>
      </c>
      <c r="E104" s="196"/>
      <c r="F104" s="196"/>
      <c r="G104" s="196"/>
      <c r="H104" s="196"/>
      <c r="I104" s="196"/>
      <c r="J104" s="197">
        <f>J247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389</v>
      </c>
      <c r="E105" s="196"/>
      <c r="F105" s="196"/>
      <c r="G105" s="196"/>
      <c r="H105" s="196"/>
      <c r="I105" s="196"/>
      <c r="J105" s="197">
        <f>J276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126</v>
      </c>
      <c r="E106" s="196"/>
      <c r="F106" s="196"/>
      <c r="G106" s="196"/>
      <c r="H106" s="196"/>
      <c r="I106" s="196"/>
      <c r="J106" s="197">
        <f>J324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4"/>
      <c r="C107" s="133"/>
      <c r="D107" s="195" t="s">
        <v>127</v>
      </c>
      <c r="E107" s="196"/>
      <c r="F107" s="196"/>
      <c r="G107" s="196"/>
      <c r="H107" s="196"/>
      <c r="I107" s="196"/>
      <c r="J107" s="197">
        <f>J327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4"/>
      <c r="C108" s="133"/>
      <c r="D108" s="195" t="s">
        <v>128</v>
      </c>
      <c r="E108" s="196"/>
      <c r="F108" s="196"/>
      <c r="G108" s="196"/>
      <c r="H108" s="196"/>
      <c r="I108" s="196"/>
      <c r="J108" s="197">
        <f>J379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4"/>
      <c r="C109" s="133"/>
      <c r="D109" s="195" t="s">
        <v>129</v>
      </c>
      <c r="E109" s="196"/>
      <c r="F109" s="196"/>
      <c r="G109" s="196"/>
      <c r="H109" s="196"/>
      <c r="I109" s="196"/>
      <c r="J109" s="197">
        <f>J389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8"/>
      <c r="C110" s="189"/>
      <c r="D110" s="190" t="s">
        <v>390</v>
      </c>
      <c r="E110" s="191"/>
      <c r="F110" s="191"/>
      <c r="G110" s="191"/>
      <c r="H110" s="191"/>
      <c r="I110" s="191"/>
      <c r="J110" s="192">
        <f>J391</f>
        <v>0</v>
      </c>
      <c r="K110" s="189"/>
      <c r="L110" s="19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4"/>
      <c r="C111" s="133"/>
      <c r="D111" s="195" t="s">
        <v>391</v>
      </c>
      <c r="E111" s="196"/>
      <c r="F111" s="196"/>
      <c r="G111" s="196"/>
      <c r="H111" s="196"/>
      <c r="I111" s="196"/>
      <c r="J111" s="197">
        <f>J392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130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15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3" t="str">
        <f>E7</f>
        <v>Hřebeč, centrální křižovatka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1"/>
      <c r="C122" s="32" t="s">
        <v>111</v>
      </c>
      <c r="D122" s="22"/>
      <c r="E122" s="22"/>
      <c r="F122" s="22"/>
      <c r="G122" s="22"/>
      <c r="H122" s="22"/>
      <c r="I122" s="22"/>
      <c r="J122" s="22"/>
      <c r="K122" s="22"/>
      <c r="L122" s="20"/>
    </row>
    <row r="123" spans="1:31" s="2" customFormat="1" ht="16.5" customHeight="1">
      <c r="A123" s="38"/>
      <c r="B123" s="39"/>
      <c r="C123" s="40"/>
      <c r="D123" s="40"/>
      <c r="E123" s="183" t="s">
        <v>383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113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E11</f>
        <v xml:space="preserve">02-01 - SO 101 - Dopravní řešení 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19</v>
      </c>
      <c r="D127" s="40"/>
      <c r="E127" s="40"/>
      <c r="F127" s="27" t="str">
        <f>F14</f>
        <v xml:space="preserve"> </v>
      </c>
      <c r="G127" s="40"/>
      <c r="H127" s="40"/>
      <c r="I127" s="32" t="s">
        <v>21</v>
      </c>
      <c r="J127" s="79" t="str">
        <f>IF(J14="","",J14)</f>
        <v>6. 1. 2022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23</v>
      </c>
      <c r="D129" s="40"/>
      <c r="E129" s="40"/>
      <c r="F129" s="27" t="str">
        <f>E17</f>
        <v>Obec Hřebeč</v>
      </c>
      <c r="G129" s="40"/>
      <c r="H129" s="40"/>
      <c r="I129" s="32" t="s">
        <v>29</v>
      </c>
      <c r="J129" s="36" t="str">
        <f>E23</f>
        <v>NOZA s.r.o.Kladno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25.65" customHeight="1">
      <c r="A130" s="38"/>
      <c r="B130" s="39"/>
      <c r="C130" s="32" t="s">
        <v>27</v>
      </c>
      <c r="D130" s="40"/>
      <c r="E130" s="40"/>
      <c r="F130" s="27" t="str">
        <f>IF(E20="","",E20)</f>
        <v>Vyplň údaj</v>
      </c>
      <c r="G130" s="40"/>
      <c r="H130" s="40"/>
      <c r="I130" s="32" t="s">
        <v>32</v>
      </c>
      <c r="J130" s="36" t="str">
        <f>E26</f>
        <v>Neubauerová Soňa, SK-Projekt Ostrov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199"/>
      <c r="B132" s="200"/>
      <c r="C132" s="201" t="s">
        <v>131</v>
      </c>
      <c r="D132" s="202" t="s">
        <v>60</v>
      </c>
      <c r="E132" s="202" t="s">
        <v>56</v>
      </c>
      <c r="F132" s="202" t="s">
        <v>57</v>
      </c>
      <c r="G132" s="202" t="s">
        <v>132</v>
      </c>
      <c r="H132" s="202" t="s">
        <v>133</v>
      </c>
      <c r="I132" s="202" t="s">
        <v>134</v>
      </c>
      <c r="J132" s="203" t="s">
        <v>118</v>
      </c>
      <c r="K132" s="204" t="s">
        <v>135</v>
      </c>
      <c r="L132" s="205"/>
      <c r="M132" s="100" t="s">
        <v>1</v>
      </c>
      <c r="N132" s="101" t="s">
        <v>39</v>
      </c>
      <c r="O132" s="101" t="s">
        <v>136</v>
      </c>
      <c r="P132" s="101" t="s">
        <v>137</v>
      </c>
      <c r="Q132" s="101" t="s">
        <v>138</v>
      </c>
      <c r="R132" s="101" t="s">
        <v>139</v>
      </c>
      <c r="S132" s="101" t="s">
        <v>140</v>
      </c>
      <c r="T132" s="102" t="s">
        <v>141</v>
      </c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</row>
    <row r="133" spans="1:63" s="2" customFormat="1" ht="22.8" customHeight="1">
      <c r="A133" s="38"/>
      <c r="B133" s="39"/>
      <c r="C133" s="107" t="s">
        <v>142</v>
      </c>
      <c r="D133" s="40"/>
      <c r="E133" s="40"/>
      <c r="F133" s="40"/>
      <c r="G133" s="40"/>
      <c r="H133" s="40"/>
      <c r="I133" s="40"/>
      <c r="J133" s="206">
        <f>BK133</f>
        <v>0</v>
      </c>
      <c r="K133" s="40"/>
      <c r="L133" s="44"/>
      <c r="M133" s="103"/>
      <c r="N133" s="207"/>
      <c r="O133" s="104"/>
      <c r="P133" s="208">
        <f>P134+P391</f>
        <v>0</v>
      </c>
      <c r="Q133" s="104"/>
      <c r="R133" s="208">
        <f>R134+R391</f>
        <v>172.812851</v>
      </c>
      <c r="S133" s="104"/>
      <c r="T133" s="209">
        <f>T134+T391</f>
        <v>387.92330000000004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74</v>
      </c>
      <c r="AU133" s="17" t="s">
        <v>120</v>
      </c>
      <c r="BK133" s="210">
        <f>BK134+BK391</f>
        <v>0</v>
      </c>
    </row>
    <row r="134" spans="1:63" s="12" customFormat="1" ht="25.9" customHeight="1">
      <c r="A134" s="12"/>
      <c r="B134" s="211"/>
      <c r="C134" s="212"/>
      <c r="D134" s="213" t="s">
        <v>74</v>
      </c>
      <c r="E134" s="214" t="s">
        <v>143</v>
      </c>
      <c r="F134" s="214" t="s">
        <v>144</v>
      </c>
      <c r="G134" s="212"/>
      <c r="H134" s="212"/>
      <c r="I134" s="215"/>
      <c r="J134" s="216">
        <f>BK134</f>
        <v>0</v>
      </c>
      <c r="K134" s="212"/>
      <c r="L134" s="217"/>
      <c r="M134" s="218"/>
      <c r="N134" s="219"/>
      <c r="O134" s="219"/>
      <c r="P134" s="220">
        <f>P135+P171+P232+P236+P247+P276+P324+P327+P379+P389</f>
        <v>0</v>
      </c>
      <c r="Q134" s="219"/>
      <c r="R134" s="220">
        <f>R135+R171+R232+R236+R247+R276+R324+R327+R379+R389</f>
        <v>172.75685099999998</v>
      </c>
      <c r="S134" s="219"/>
      <c r="T134" s="221">
        <f>T135+T171+T232+T236+T247+T276+T324+T327+T379+T389</f>
        <v>387.92330000000004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82</v>
      </c>
      <c r="AT134" s="223" t="s">
        <v>74</v>
      </c>
      <c r="AU134" s="223" t="s">
        <v>75</v>
      </c>
      <c r="AY134" s="222" t="s">
        <v>145</v>
      </c>
      <c r="BK134" s="224">
        <f>BK135+BK171+BK232+BK236+BK247+BK276+BK324+BK327+BK379+BK389</f>
        <v>0</v>
      </c>
    </row>
    <row r="135" spans="1:63" s="12" customFormat="1" ht="22.8" customHeight="1">
      <c r="A135" s="12"/>
      <c r="B135" s="211"/>
      <c r="C135" s="212"/>
      <c r="D135" s="213" t="s">
        <v>74</v>
      </c>
      <c r="E135" s="225" t="s">
        <v>82</v>
      </c>
      <c r="F135" s="225" t="s">
        <v>146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SUM(P136:P170)</f>
        <v>0</v>
      </c>
      <c r="Q135" s="219"/>
      <c r="R135" s="220">
        <f>SUM(R136:R170)</f>
        <v>0.02472</v>
      </c>
      <c r="S135" s="219"/>
      <c r="T135" s="221">
        <f>SUM(T136:T170)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82</v>
      </c>
      <c r="AT135" s="223" t="s">
        <v>74</v>
      </c>
      <c r="AU135" s="223" t="s">
        <v>82</v>
      </c>
      <c r="AY135" s="222" t="s">
        <v>145</v>
      </c>
      <c r="BK135" s="224">
        <f>SUM(BK136:BK170)</f>
        <v>0</v>
      </c>
    </row>
    <row r="136" spans="1:65" s="2" customFormat="1" ht="16.5" customHeight="1">
      <c r="A136" s="38"/>
      <c r="B136" s="39"/>
      <c r="C136" s="227" t="s">
        <v>82</v>
      </c>
      <c r="D136" s="227" t="s">
        <v>147</v>
      </c>
      <c r="E136" s="228" t="s">
        <v>392</v>
      </c>
      <c r="F136" s="229" t="s">
        <v>393</v>
      </c>
      <c r="G136" s="230" t="s">
        <v>394</v>
      </c>
      <c r="H136" s="231">
        <v>1</v>
      </c>
      <c r="I136" s="232"/>
      <c r="J136" s="231">
        <f>ROUND(I136*H136,2)</f>
        <v>0</v>
      </c>
      <c r="K136" s="233"/>
      <c r="L136" s="44"/>
      <c r="M136" s="234" t="s">
        <v>1</v>
      </c>
      <c r="N136" s="235" t="s">
        <v>40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151</v>
      </c>
      <c r="AT136" s="238" t="s">
        <v>147</v>
      </c>
      <c r="AU136" s="238" t="s">
        <v>84</v>
      </c>
      <c r="AY136" s="17" t="s">
        <v>145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82</v>
      </c>
      <c r="BK136" s="239">
        <f>ROUND(I136*H136,2)</f>
        <v>0</v>
      </c>
      <c r="BL136" s="17" t="s">
        <v>151</v>
      </c>
      <c r="BM136" s="238" t="s">
        <v>395</v>
      </c>
    </row>
    <row r="137" spans="1:65" s="2" customFormat="1" ht="33" customHeight="1">
      <c r="A137" s="38"/>
      <c r="B137" s="39"/>
      <c r="C137" s="227" t="s">
        <v>84</v>
      </c>
      <c r="D137" s="227" t="s">
        <v>147</v>
      </c>
      <c r="E137" s="228" t="s">
        <v>396</v>
      </c>
      <c r="F137" s="229" t="s">
        <v>397</v>
      </c>
      <c r="G137" s="230" t="s">
        <v>150</v>
      </c>
      <c r="H137" s="231">
        <v>27.3</v>
      </c>
      <c r="I137" s="232"/>
      <c r="J137" s="231">
        <f>ROUND(I137*H137,2)</f>
        <v>0</v>
      </c>
      <c r="K137" s="233"/>
      <c r="L137" s="44"/>
      <c r="M137" s="234" t="s">
        <v>1</v>
      </c>
      <c r="N137" s="235" t="s">
        <v>40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151</v>
      </c>
      <c r="AT137" s="238" t="s">
        <v>147</v>
      </c>
      <c r="AU137" s="238" t="s">
        <v>84</v>
      </c>
      <c r="AY137" s="17" t="s">
        <v>145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82</v>
      </c>
      <c r="BK137" s="239">
        <f>ROUND(I137*H137,2)</f>
        <v>0</v>
      </c>
      <c r="BL137" s="17" t="s">
        <v>151</v>
      </c>
      <c r="BM137" s="238" t="s">
        <v>398</v>
      </c>
    </row>
    <row r="138" spans="1:51" s="13" customFormat="1" ht="12">
      <c r="A138" s="13"/>
      <c r="B138" s="240"/>
      <c r="C138" s="241"/>
      <c r="D138" s="242" t="s">
        <v>153</v>
      </c>
      <c r="E138" s="243" t="s">
        <v>1</v>
      </c>
      <c r="F138" s="244" t="s">
        <v>399</v>
      </c>
      <c r="G138" s="241"/>
      <c r="H138" s="243" t="s">
        <v>1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153</v>
      </c>
      <c r="AU138" s="250" t="s">
        <v>84</v>
      </c>
      <c r="AV138" s="13" t="s">
        <v>82</v>
      </c>
      <c r="AW138" s="13" t="s">
        <v>31</v>
      </c>
      <c r="AX138" s="13" t="s">
        <v>75</v>
      </c>
      <c r="AY138" s="250" t="s">
        <v>145</v>
      </c>
    </row>
    <row r="139" spans="1:51" s="14" customFormat="1" ht="12">
      <c r="A139" s="14"/>
      <c r="B139" s="251"/>
      <c r="C139" s="252"/>
      <c r="D139" s="242" t="s">
        <v>153</v>
      </c>
      <c r="E139" s="253" t="s">
        <v>1</v>
      </c>
      <c r="F139" s="254" t="s">
        <v>400</v>
      </c>
      <c r="G139" s="252"/>
      <c r="H139" s="255">
        <v>27.3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153</v>
      </c>
      <c r="AU139" s="261" t="s">
        <v>84</v>
      </c>
      <c r="AV139" s="14" t="s">
        <v>84</v>
      </c>
      <c r="AW139" s="14" t="s">
        <v>31</v>
      </c>
      <c r="AX139" s="14" t="s">
        <v>82</v>
      </c>
      <c r="AY139" s="261" t="s">
        <v>145</v>
      </c>
    </row>
    <row r="140" spans="1:65" s="2" customFormat="1" ht="33" customHeight="1">
      <c r="A140" s="38"/>
      <c r="B140" s="39"/>
      <c r="C140" s="227" t="s">
        <v>162</v>
      </c>
      <c r="D140" s="227" t="s">
        <v>147</v>
      </c>
      <c r="E140" s="228" t="s">
        <v>163</v>
      </c>
      <c r="F140" s="229" t="s">
        <v>401</v>
      </c>
      <c r="G140" s="230" t="s">
        <v>150</v>
      </c>
      <c r="H140" s="231">
        <v>27.3</v>
      </c>
      <c r="I140" s="232"/>
      <c r="J140" s="231">
        <f>ROUND(I140*H140,2)</f>
        <v>0</v>
      </c>
      <c r="K140" s="233"/>
      <c r="L140" s="44"/>
      <c r="M140" s="234" t="s">
        <v>1</v>
      </c>
      <c r="N140" s="235" t="s">
        <v>40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151</v>
      </c>
      <c r="AT140" s="238" t="s">
        <v>147</v>
      </c>
      <c r="AU140" s="238" t="s">
        <v>84</v>
      </c>
      <c r="AY140" s="17" t="s">
        <v>145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82</v>
      </c>
      <c r="BK140" s="239">
        <f>ROUND(I140*H140,2)</f>
        <v>0</v>
      </c>
      <c r="BL140" s="17" t="s">
        <v>151</v>
      </c>
      <c r="BM140" s="238" t="s">
        <v>402</v>
      </c>
    </row>
    <row r="141" spans="1:51" s="14" customFormat="1" ht="12">
      <c r="A141" s="14"/>
      <c r="B141" s="251"/>
      <c r="C141" s="252"/>
      <c r="D141" s="242" t="s">
        <v>153</v>
      </c>
      <c r="E141" s="253" t="s">
        <v>1</v>
      </c>
      <c r="F141" s="254" t="s">
        <v>403</v>
      </c>
      <c r="G141" s="252"/>
      <c r="H141" s="255">
        <v>27.3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153</v>
      </c>
      <c r="AU141" s="261" t="s">
        <v>84</v>
      </c>
      <c r="AV141" s="14" t="s">
        <v>84</v>
      </c>
      <c r="AW141" s="14" t="s">
        <v>31</v>
      </c>
      <c r="AX141" s="14" t="s">
        <v>82</v>
      </c>
      <c r="AY141" s="261" t="s">
        <v>145</v>
      </c>
    </row>
    <row r="142" spans="1:65" s="2" customFormat="1" ht="16.5" customHeight="1">
      <c r="A142" s="38"/>
      <c r="B142" s="39"/>
      <c r="C142" s="227" t="s">
        <v>151</v>
      </c>
      <c r="D142" s="227" t="s">
        <v>147</v>
      </c>
      <c r="E142" s="228" t="s">
        <v>167</v>
      </c>
      <c r="F142" s="229" t="s">
        <v>168</v>
      </c>
      <c r="G142" s="230" t="s">
        <v>150</v>
      </c>
      <c r="H142" s="231">
        <v>27.3</v>
      </c>
      <c r="I142" s="232"/>
      <c r="J142" s="231">
        <f>ROUND(I142*H142,2)</f>
        <v>0</v>
      </c>
      <c r="K142" s="233"/>
      <c r="L142" s="44"/>
      <c r="M142" s="234" t="s">
        <v>1</v>
      </c>
      <c r="N142" s="235" t="s">
        <v>40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151</v>
      </c>
      <c r="AT142" s="238" t="s">
        <v>147</v>
      </c>
      <c r="AU142" s="238" t="s">
        <v>84</v>
      </c>
      <c r="AY142" s="17" t="s">
        <v>145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82</v>
      </c>
      <c r="BK142" s="239">
        <f>ROUND(I142*H142,2)</f>
        <v>0</v>
      </c>
      <c r="BL142" s="17" t="s">
        <v>151</v>
      </c>
      <c r="BM142" s="238" t="s">
        <v>404</v>
      </c>
    </row>
    <row r="143" spans="1:65" s="2" customFormat="1" ht="33" customHeight="1">
      <c r="A143" s="38"/>
      <c r="B143" s="39"/>
      <c r="C143" s="227" t="s">
        <v>170</v>
      </c>
      <c r="D143" s="227" t="s">
        <v>147</v>
      </c>
      <c r="E143" s="228" t="s">
        <v>171</v>
      </c>
      <c r="F143" s="229" t="s">
        <v>172</v>
      </c>
      <c r="G143" s="230" t="s">
        <v>173</v>
      </c>
      <c r="H143" s="231">
        <v>54.6</v>
      </c>
      <c r="I143" s="232"/>
      <c r="J143" s="231">
        <f>ROUND(I143*H143,2)</f>
        <v>0</v>
      </c>
      <c r="K143" s="233"/>
      <c r="L143" s="44"/>
      <c r="M143" s="234" t="s">
        <v>1</v>
      </c>
      <c r="N143" s="235" t="s">
        <v>40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151</v>
      </c>
      <c r="AT143" s="238" t="s">
        <v>147</v>
      </c>
      <c r="AU143" s="238" t="s">
        <v>84</v>
      </c>
      <c r="AY143" s="17" t="s">
        <v>145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82</v>
      </c>
      <c r="BK143" s="239">
        <f>ROUND(I143*H143,2)</f>
        <v>0</v>
      </c>
      <c r="BL143" s="17" t="s">
        <v>151</v>
      </c>
      <c r="BM143" s="238" t="s">
        <v>405</v>
      </c>
    </row>
    <row r="144" spans="1:51" s="14" customFormat="1" ht="12">
      <c r="A144" s="14"/>
      <c r="B144" s="251"/>
      <c r="C144" s="252"/>
      <c r="D144" s="242" t="s">
        <v>153</v>
      </c>
      <c r="E144" s="253" t="s">
        <v>1</v>
      </c>
      <c r="F144" s="254" t="s">
        <v>406</v>
      </c>
      <c r="G144" s="252"/>
      <c r="H144" s="255">
        <v>54.6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153</v>
      </c>
      <c r="AU144" s="261" t="s">
        <v>84</v>
      </c>
      <c r="AV144" s="14" t="s">
        <v>84</v>
      </c>
      <c r="AW144" s="14" t="s">
        <v>31</v>
      </c>
      <c r="AX144" s="14" t="s">
        <v>82</v>
      </c>
      <c r="AY144" s="261" t="s">
        <v>145</v>
      </c>
    </row>
    <row r="145" spans="1:65" s="2" customFormat="1" ht="24.15" customHeight="1">
      <c r="A145" s="38"/>
      <c r="B145" s="39"/>
      <c r="C145" s="227" t="s">
        <v>176</v>
      </c>
      <c r="D145" s="227" t="s">
        <v>147</v>
      </c>
      <c r="E145" s="228" t="s">
        <v>177</v>
      </c>
      <c r="F145" s="229" t="s">
        <v>178</v>
      </c>
      <c r="G145" s="230" t="s">
        <v>179</v>
      </c>
      <c r="H145" s="231">
        <v>476</v>
      </c>
      <c r="I145" s="232"/>
      <c r="J145" s="231">
        <f>ROUND(I145*H145,2)</f>
        <v>0</v>
      </c>
      <c r="K145" s="233"/>
      <c r="L145" s="44"/>
      <c r="M145" s="234" t="s">
        <v>1</v>
      </c>
      <c r="N145" s="235" t="s">
        <v>40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151</v>
      </c>
      <c r="AT145" s="238" t="s">
        <v>147</v>
      </c>
      <c r="AU145" s="238" t="s">
        <v>84</v>
      </c>
      <c r="AY145" s="17" t="s">
        <v>145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82</v>
      </c>
      <c r="BK145" s="239">
        <f>ROUND(I145*H145,2)</f>
        <v>0</v>
      </c>
      <c r="BL145" s="17" t="s">
        <v>151</v>
      </c>
      <c r="BM145" s="238" t="s">
        <v>407</v>
      </c>
    </row>
    <row r="146" spans="1:51" s="13" customFormat="1" ht="12">
      <c r="A146" s="13"/>
      <c r="B146" s="240"/>
      <c r="C146" s="241"/>
      <c r="D146" s="242" t="s">
        <v>153</v>
      </c>
      <c r="E146" s="243" t="s">
        <v>1</v>
      </c>
      <c r="F146" s="244" t="s">
        <v>181</v>
      </c>
      <c r="G146" s="241"/>
      <c r="H146" s="243" t="s">
        <v>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153</v>
      </c>
      <c r="AU146" s="250" t="s">
        <v>84</v>
      </c>
      <c r="AV146" s="13" t="s">
        <v>82</v>
      </c>
      <c r="AW146" s="13" t="s">
        <v>31</v>
      </c>
      <c r="AX146" s="13" t="s">
        <v>75</v>
      </c>
      <c r="AY146" s="250" t="s">
        <v>145</v>
      </c>
    </row>
    <row r="147" spans="1:51" s="13" customFormat="1" ht="12">
      <c r="A147" s="13"/>
      <c r="B147" s="240"/>
      <c r="C147" s="241"/>
      <c r="D147" s="242" t="s">
        <v>153</v>
      </c>
      <c r="E147" s="243" t="s">
        <v>1</v>
      </c>
      <c r="F147" s="244" t="s">
        <v>408</v>
      </c>
      <c r="G147" s="241"/>
      <c r="H147" s="243" t="s">
        <v>1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153</v>
      </c>
      <c r="AU147" s="250" t="s">
        <v>84</v>
      </c>
      <c r="AV147" s="13" t="s">
        <v>82</v>
      </c>
      <c r="AW147" s="13" t="s">
        <v>31</v>
      </c>
      <c r="AX147" s="13" t="s">
        <v>75</v>
      </c>
      <c r="AY147" s="250" t="s">
        <v>145</v>
      </c>
    </row>
    <row r="148" spans="1:51" s="14" customFormat="1" ht="12">
      <c r="A148" s="14"/>
      <c r="B148" s="251"/>
      <c r="C148" s="252"/>
      <c r="D148" s="242" t="s">
        <v>153</v>
      </c>
      <c r="E148" s="253" t="s">
        <v>1</v>
      </c>
      <c r="F148" s="254" t="s">
        <v>409</v>
      </c>
      <c r="G148" s="252"/>
      <c r="H148" s="255">
        <v>163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153</v>
      </c>
      <c r="AU148" s="261" t="s">
        <v>84</v>
      </c>
      <c r="AV148" s="14" t="s">
        <v>84</v>
      </c>
      <c r="AW148" s="14" t="s">
        <v>31</v>
      </c>
      <c r="AX148" s="14" t="s">
        <v>75</v>
      </c>
      <c r="AY148" s="261" t="s">
        <v>145</v>
      </c>
    </row>
    <row r="149" spans="1:51" s="13" customFormat="1" ht="12">
      <c r="A149" s="13"/>
      <c r="B149" s="240"/>
      <c r="C149" s="241"/>
      <c r="D149" s="242" t="s">
        <v>153</v>
      </c>
      <c r="E149" s="243" t="s">
        <v>1</v>
      </c>
      <c r="F149" s="244" t="s">
        <v>410</v>
      </c>
      <c r="G149" s="241"/>
      <c r="H149" s="243" t="s">
        <v>1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153</v>
      </c>
      <c r="AU149" s="250" t="s">
        <v>84</v>
      </c>
      <c r="AV149" s="13" t="s">
        <v>82</v>
      </c>
      <c r="AW149" s="13" t="s">
        <v>31</v>
      </c>
      <c r="AX149" s="13" t="s">
        <v>75</v>
      </c>
      <c r="AY149" s="250" t="s">
        <v>145</v>
      </c>
    </row>
    <row r="150" spans="1:51" s="14" customFormat="1" ht="12">
      <c r="A150" s="14"/>
      <c r="B150" s="251"/>
      <c r="C150" s="252"/>
      <c r="D150" s="242" t="s">
        <v>153</v>
      </c>
      <c r="E150" s="253" t="s">
        <v>1</v>
      </c>
      <c r="F150" s="254" t="s">
        <v>411</v>
      </c>
      <c r="G150" s="252"/>
      <c r="H150" s="255">
        <v>67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153</v>
      </c>
      <c r="AU150" s="261" t="s">
        <v>84</v>
      </c>
      <c r="AV150" s="14" t="s">
        <v>84</v>
      </c>
      <c r="AW150" s="14" t="s">
        <v>31</v>
      </c>
      <c r="AX150" s="14" t="s">
        <v>75</v>
      </c>
      <c r="AY150" s="261" t="s">
        <v>145</v>
      </c>
    </row>
    <row r="151" spans="1:51" s="13" customFormat="1" ht="12">
      <c r="A151" s="13"/>
      <c r="B151" s="240"/>
      <c r="C151" s="241"/>
      <c r="D151" s="242" t="s">
        <v>153</v>
      </c>
      <c r="E151" s="243" t="s">
        <v>1</v>
      </c>
      <c r="F151" s="244" t="s">
        <v>412</v>
      </c>
      <c r="G151" s="241"/>
      <c r="H151" s="243" t="s">
        <v>1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153</v>
      </c>
      <c r="AU151" s="250" t="s">
        <v>84</v>
      </c>
      <c r="AV151" s="13" t="s">
        <v>82</v>
      </c>
      <c r="AW151" s="13" t="s">
        <v>31</v>
      </c>
      <c r="AX151" s="13" t="s">
        <v>75</v>
      </c>
      <c r="AY151" s="250" t="s">
        <v>145</v>
      </c>
    </row>
    <row r="152" spans="1:51" s="14" customFormat="1" ht="12">
      <c r="A152" s="14"/>
      <c r="B152" s="251"/>
      <c r="C152" s="252"/>
      <c r="D152" s="242" t="s">
        <v>153</v>
      </c>
      <c r="E152" s="253" t="s">
        <v>1</v>
      </c>
      <c r="F152" s="254" t="s">
        <v>413</v>
      </c>
      <c r="G152" s="252"/>
      <c r="H152" s="255">
        <v>62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1" t="s">
        <v>153</v>
      </c>
      <c r="AU152" s="261" t="s">
        <v>84</v>
      </c>
      <c r="AV152" s="14" t="s">
        <v>84</v>
      </c>
      <c r="AW152" s="14" t="s">
        <v>31</v>
      </c>
      <c r="AX152" s="14" t="s">
        <v>75</v>
      </c>
      <c r="AY152" s="261" t="s">
        <v>145</v>
      </c>
    </row>
    <row r="153" spans="1:51" s="13" customFormat="1" ht="12">
      <c r="A153" s="13"/>
      <c r="B153" s="240"/>
      <c r="C153" s="241"/>
      <c r="D153" s="242" t="s">
        <v>153</v>
      </c>
      <c r="E153" s="243" t="s">
        <v>1</v>
      </c>
      <c r="F153" s="244" t="s">
        <v>414</v>
      </c>
      <c r="G153" s="241"/>
      <c r="H153" s="243" t="s">
        <v>1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153</v>
      </c>
      <c r="AU153" s="250" t="s">
        <v>84</v>
      </c>
      <c r="AV153" s="13" t="s">
        <v>82</v>
      </c>
      <c r="AW153" s="13" t="s">
        <v>31</v>
      </c>
      <c r="AX153" s="13" t="s">
        <v>75</v>
      </c>
      <c r="AY153" s="250" t="s">
        <v>145</v>
      </c>
    </row>
    <row r="154" spans="1:51" s="14" customFormat="1" ht="12">
      <c r="A154" s="14"/>
      <c r="B154" s="251"/>
      <c r="C154" s="252"/>
      <c r="D154" s="242" t="s">
        <v>153</v>
      </c>
      <c r="E154" s="253" t="s">
        <v>1</v>
      </c>
      <c r="F154" s="254" t="s">
        <v>415</v>
      </c>
      <c r="G154" s="252"/>
      <c r="H154" s="255">
        <v>55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1" t="s">
        <v>153</v>
      </c>
      <c r="AU154" s="261" t="s">
        <v>84</v>
      </c>
      <c r="AV154" s="14" t="s">
        <v>84</v>
      </c>
      <c r="AW154" s="14" t="s">
        <v>31</v>
      </c>
      <c r="AX154" s="14" t="s">
        <v>75</v>
      </c>
      <c r="AY154" s="261" t="s">
        <v>145</v>
      </c>
    </row>
    <row r="155" spans="1:51" s="13" customFormat="1" ht="12">
      <c r="A155" s="13"/>
      <c r="B155" s="240"/>
      <c r="C155" s="241"/>
      <c r="D155" s="242" t="s">
        <v>153</v>
      </c>
      <c r="E155" s="243" t="s">
        <v>1</v>
      </c>
      <c r="F155" s="244" t="s">
        <v>416</v>
      </c>
      <c r="G155" s="241"/>
      <c r="H155" s="243" t="s">
        <v>1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153</v>
      </c>
      <c r="AU155" s="250" t="s">
        <v>84</v>
      </c>
      <c r="AV155" s="13" t="s">
        <v>82</v>
      </c>
      <c r="AW155" s="13" t="s">
        <v>31</v>
      </c>
      <c r="AX155" s="13" t="s">
        <v>75</v>
      </c>
      <c r="AY155" s="250" t="s">
        <v>145</v>
      </c>
    </row>
    <row r="156" spans="1:51" s="14" customFormat="1" ht="12">
      <c r="A156" s="14"/>
      <c r="B156" s="251"/>
      <c r="C156" s="252"/>
      <c r="D156" s="242" t="s">
        <v>153</v>
      </c>
      <c r="E156" s="253" t="s">
        <v>1</v>
      </c>
      <c r="F156" s="254" t="s">
        <v>417</v>
      </c>
      <c r="G156" s="252"/>
      <c r="H156" s="255">
        <v>37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1" t="s">
        <v>153</v>
      </c>
      <c r="AU156" s="261" t="s">
        <v>84</v>
      </c>
      <c r="AV156" s="14" t="s">
        <v>84</v>
      </c>
      <c r="AW156" s="14" t="s">
        <v>31</v>
      </c>
      <c r="AX156" s="14" t="s">
        <v>75</v>
      </c>
      <c r="AY156" s="261" t="s">
        <v>145</v>
      </c>
    </row>
    <row r="157" spans="1:51" s="13" customFormat="1" ht="12">
      <c r="A157" s="13"/>
      <c r="B157" s="240"/>
      <c r="C157" s="241"/>
      <c r="D157" s="242" t="s">
        <v>153</v>
      </c>
      <c r="E157" s="243" t="s">
        <v>1</v>
      </c>
      <c r="F157" s="244" t="s">
        <v>418</v>
      </c>
      <c r="G157" s="241"/>
      <c r="H157" s="243" t="s">
        <v>1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153</v>
      </c>
      <c r="AU157" s="250" t="s">
        <v>84</v>
      </c>
      <c r="AV157" s="13" t="s">
        <v>82</v>
      </c>
      <c r="AW157" s="13" t="s">
        <v>31</v>
      </c>
      <c r="AX157" s="13" t="s">
        <v>75</v>
      </c>
      <c r="AY157" s="250" t="s">
        <v>145</v>
      </c>
    </row>
    <row r="158" spans="1:51" s="14" customFormat="1" ht="12">
      <c r="A158" s="14"/>
      <c r="B158" s="251"/>
      <c r="C158" s="252"/>
      <c r="D158" s="242" t="s">
        <v>153</v>
      </c>
      <c r="E158" s="253" t="s">
        <v>1</v>
      </c>
      <c r="F158" s="254" t="s">
        <v>419</v>
      </c>
      <c r="G158" s="252"/>
      <c r="H158" s="255">
        <v>92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1" t="s">
        <v>153</v>
      </c>
      <c r="AU158" s="261" t="s">
        <v>84</v>
      </c>
      <c r="AV158" s="14" t="s">
        <v>84</v>
      </c>
      <c r="AW158" s="14" t="s">
        <v>31</v>
      </c>
      <c r="AX158" s="14" t="s">
        <v>75</v>
      </c>
      <c r="AY158" s="261" t="s">
        <v>145</v>
      </c>
    </row>
    <row r="159" spans="1:51" s="15" customFormat="1" ht="12">
      <c r="A159" s="15"/>
      <c r="B159" s="276"/>
      <c r="C159" s="277"/>
      <c r="D159" s="242" t="s">
        <v>153</v>
      </c>
      <c r="E159" s="278" t="s">
        <v>1</v>
      </c>
      <c r="F159" s="279" t="s">
        <v>280</v>
      </c>
      <c r="G159" s="277"/>
      <c r="H159" s="280">
        <v>476</v>
      </c>
      <c r="I159" s="281"/>
      <c r="J159" s="277"/>
      <c r="K159" s="277"/>
      <c r="L159" s="282"/>
      <c r="M159" s="283"/>
      <c r="N159" s="284"/>
      <c r="O159" s="284"/>
      <c r="P159" s="284"/>
      <c r="Q159" s="284"/>
      <c r="R159" s="284"/>
      <c r="S159" s="284"/>
      <c r="T159" s="28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6" t="s">
        <v>153</v>
      </c>
      <c r="AU159" s="286" t="s">
        <v>84</v>
      </c>
      <c r="AV159" s="15" t="s">
        <v>151</v>
      </c>
      <c r="AW159" s="15" t="s">
        <v>31</v>
      </c>
      <c r="AX159" s="15" t="s">
        <v>82</v>
      </c>
      <c r="AY159" s="286" t="s">
        <v>145</v>
      </c>
    </row>
    <row r="160" spans="1:65" s="2" customFormat="1" ht="24.15" customHeight="1">
      <c r="A160" s="38"/>
      <c r="B160" s="39"/>
      <c r="C160" s="227" t="s">
        <v>186</v>
      </c>
      <c r="D160" s="227" t="s">
        <v>147</v>
      </c>
      <c r="E160" s="228" t="s">
        <v>420</v>
      </c>
      <c r="F160" s="229" t="s">
        <v>421</v>
      </c>
      <c r="G160" s="230" t="s">
        <v>179</v>
      </c>
      <c r="H160" s="231">
        <v>480</v>
      </c>
      <c r="I160" s="232"/>
      <c r="J160" s="231">
        <f>ROUND(I160*H160,2)</f>
        <v>0</v>
      </c>
      <c r="K160" s="233"/>
      <c r="L160" s="44"/>
      <c r="M160" s="234" t="s">
        <v>1</v>
      </c>
      <c r="N160" s="235" t="s">
        <v>40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151</v>
      </c>
      <c r="AT160" s="238" t="s">
        <v>147</v>
      </c>
      <c r="AU160" s="238" t="s">
        <v>84</v>
      </c>
      <c r="AY160" s="17" t="s">
        <v>145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82</v>
      </c>
      <c r="BK160" s="239">
        <f>ROUND(I160*H160,2)</f>
        <v>0</v>
      </c>
      <c r="BL160" s="17" t="s">
        <v>151</v>
      </c>
      <c r="BM160" s="238" t="s">
        <v>422</v>
      </c>
    </row>
    <row r="161" spans="1:51" s="13" customFormat="1" ht="12">
      <c r="A161" s="13"/>
      <c r="B161" s="240"/>
      <c r="C161" s="241"/>
      <c r="D161" s="242" t="s">
        <v>153</v>
      </c>
      <c r="E161" s="243" t="s">
        <v>1</v>
      </c>
      <c r="F161" s="244" t="s">
        <v>423</v>
      </c>
      <c r="G161" s="241"/>
      <c r="H161" s="243" t="s">
        <v>1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153</v>
      </c>
      <c r="AU161" s="250" t="s">
        <v>84</v>
      </c>
      <c r="AV161" s="13" t="s">
        <v>82</v>
      </c>
      <c r="AW161" s="13" t="s">
        <v>31</v>
      </c>
      <c r="AX161" s="13" t="s">
        <v>75</v>
      </c>
      <c r="AY161" s="250" t="s">
        <v>145</v>
      </c>
    </row>
    <row r="162" spans="1:51" s="14" customFormat="1" ht="12">
      <c r="A162" s="14"/>
      <c r="B162" s="251"/>
      <c r="C162" s="252"/>
      <c r="D162" s="242" t="s">
        <v>153</v>
      </c>
      <c r="E162" s="253" t="s">
        <v>1</v>
      </c>
      <c r="F162" s="254" t="s">
        <v>424</v>
      </c>
      <c r="G162" s="252"/>
      <c r="H162" s="255">
        <v>480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153</v>
      </c>
      <c r="AU162" s="261" t="s">
        <v>84</v>
      </c>
      <c r="AV162" s="14" t="s">
        <v>84</v>
      </c>
      <c r="AW162" s="14" t="s">
        <v>31</v>
      </c>
      <c r="AX162" s="14" t="s">
        <v>82</v>
      </c>
      <c r="AY162" s="261" t="s">
        <v>145</v>
      </c>
    </row>
    <row r="163" spans="1:65" s="2" customFormat="1" ht="24.15" customHeight="1">
      <c r="A163" s="38"/>
      <c r="B163" s="39"/>
      <c r="C163" s="227" t="s">
        <v>192</v>
      </c>
      <c r="D163" s="227" t="s">
        <v>147</v>
      </c>
      <c r="E163" s="228" t="s">
        <v>425</v>
      </c>
      <c r="F163" s="229" t="s">
        <v>426</v>
      </c>
      <c r="G163" s="230" t="s">
        <v>179</v>
      </c>
      <c r="H163" s="231">
        <v>480</v>
      </c>
      <c r="I163" s="232"/>
      <c r="J163" s="231">
        <f>ROUND(I163*H163,2)</f>
        <v>0</v>
      </c>
      <c r="K163" s="233"/>
      <c r="L163" s="44"/>
      <c r="M163" s="234" t="s">
        <v>1</v>
      </c>
      <c r="N163" s="235" t="s">
        <v>40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151</v>
      </c>
      <c r="AT163" s="238" t="s">
        <v>147</v>
      </c>
      <c r="AU163" s="238" t="s">
        <v>84</v>
      </c>
      <c r="AY163" s="17" t="s">
        <v>145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82</v>
      </c>
      <c r="BK163" s="239">
        <f>ROUND(I163*H163,2)</f>
        <v>0</v>
      </c>
      <c r="BL163" s="17" t="s">
        <v>151</v>
      </c>
      <c r="BM163" s="238" t="s">
        <v>427</v>
      </c>
    </row>
    <row r="164" spans="1:51" s="13" customFormat="1" ht="12">
      <c r="A164" s="13"/>
      <c r="B164" s="240"/>
      <c r="C164" s="241"/>
      <c r="D164" s="242" t="s">
        <v>153</v>
      </c>
      <c r="E164" s="243" t="s">
        <v>1</v>
      </c>
      <c r="F164" s="244" t="s">
        <v>428</v>
      </c>
      <c r="G164" s="241"/>
      <c r="H164" s="243" t="s">
        <v>1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153</v>
      </c>
      <c r="AU164" s="250" t="s">
        <v>84</v>
      </c>
      <c r="AV164" s="13" t="s">
        <v>82</v>
      </c>
      <c r="AW164" s="13" t="s">
        <v>31</v>
      </c>
      <c r="AX164" s="13" t="s">
        <v>75</v>
      </c>
      <c r="AY164" s="250" t="s">
        <v>145</v>
      </c>
    </row>
    <row r="165" spans="1:51" s="14" customFormat="1" ht="12">
      <c r="A165" s="14"/>
      <c r="B165" s="251"/>
      <c r="C165" s="252"/>
      <c r="D165" s="242" t="s">
        <v>153</v>
      </c>
      <c r="E165" s="253" t="s">
        <v>1</v>
      </c>
      <c r="F165" s="254" t="s">
        <v>424</v>
      </c>
      <c r="G165" s="252"/>
      <c r="H165" s="255">
        <v>480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1" t="s">
        <v>153</v>
      </c>
      <c r="AU165" s="261" t="s">
        <v>84</v>
      </c>
      <c r="AV165" s="14" t="s">
        <v>84</v>
      </c>
      <c r="AW165" s="14" t="s">
        <v>31</v>
      </c>
      <c r="AX165" s="14" t="s">
        <v>82</v>
      </c>
      <c r="AY165" s="261" t="s">
        <v>145</v>
      </c>
    </row>
    <row r="166" spans="1:65" s="2" customFormat="1" ht="16.5" customHeight="1">
      <c r="A166" s="38"/>
      <c r="B166" s="39"/>
      <c r="C166" s="266" t="s">
        <v>198</v>
      </c>
      <c r="D166" s="266" t="s">
        <v>211</v>
      </c>
      <c r="E166" s="267" t="s">
        <v>429</v>
      </c>
      <c r="F166" s="268" t="s">
        <v>430</v>
      </c>
      <c r="G166" s="269" t="s">
        <v>173</v>
      </c>
      <c r="H166" s="270">
        <v>108</v>
      </c>
      <c r="I166" s="271"/>
      <c r="J166" s="270">
        <f>ROUND(I166*H166,2)</f>
        <v>0</v>
      </c>
      <c r="K166" s="272"/>
      <c r="L166" s="273"/>
      <c r="M166" s="274" t="s">
        <v>1</v>
      </c>
      <c r="N166" s="275" t="s">
        <v>40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192</v>
      </c>
      <c r="AT166" s="238" t="s">
        <v>211</v>
      </c>
      <c r="AU166" s="238" t="s">
        <v>84</v>
      </c>
      <c r="AY166" s="17" t="s">
        <v>145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82</v>
      </c>
      <c r="BK166" s="239">
        <f>ROUND(I166*H166,2)</f>
        <v>0</v>
      </c>
      <c r="BL166" s="17" t="s">
        <v>151</v>
      </c>
      <c r="BM166" s="238" t="s">
        <v>431</v>
      </c>
    </row>
    <row r="167" spans="1:51" s="14" customFormat="1" ht="12">
      <c r="A167" s="14"/>
      <c r="B167" s="251"/>
      <c r="C167" s="252"/>
      <c r="D167" s="242" t="s">
        <v>153</v>
      </c>
      <c r="E167" s="253" t="s">
        <v>1</v>
      </c>
      <c r="F167" s="254" t="s">
        <v>432</v>
      </c>
      <c r="G167" s="252"/>
      <c r="H167" s="255">
        <v>108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1" t="s">
        <v>153</v>
      </c>
      <c r="AU167" s="261" t="s">
        <v>84</v>
      </c>
      <c r="AV167" s="14" t="s">
        <v>84</v>
      </c>
      <c r="AW167" s="14" t="s">
        <v>31</v>
      </c>
      <c r="AX167" s="14" t="s">
        <v>82</v>
      </c>
      <c r="AY167" s="261" t="s">
        <v>145</v>
      </c>
    </row>
    <row r="168" spans="1:65" s="2" customFormat="1" ht="24.15" customHeight="1">
      <c r="A168" s="38"/>
      <c r="B168" s="39"/>
      <c r="C168" s="227" t="s">
        <v>206</v>
      </c>
      <c r="D168" s="227" t="s">
        <v>147</v>
      </c>
      <c r="E168" s="228" t="s">
        <v>433</v>
      </c>
      <c r="F168" s="229" t="s">
        <v>434</v>
      </c>
      <c r="G168" s="230" t="s">
        <v>179</v>
      </c>
      <c r="H168" s="231">
        <v>480</v>
      </c>
      <c r="I168" s="232"/>
      <c r="J168" s="231">
        <f>ROUND(I168*H168,2)</f>
        <v>0</v>
      </c>
      <c r="K168" s="233"/>
      <c r="L168" s="44"/>
      <c r="M168" s="234" t="s">
        <v>1</v>
      </c>
      <c r="N168" s="235" t="s">
        <v>40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151</v>
      </c>
      <c r="AT168" s="238" t="s">
        <v>147</v>
      </c>
      <c r="AU168" s="238" t="s">
        <v>84</v>
      </c>
      <c r="AY168" s="17" t="s">
        <v>145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82</v>
      </c>
      <c r="BK168" s="239">
        <f>ROUND(I168*H168,2)</f>
        <v>0</v>
      </c>
      <c r="BL168" s="17" t="s">
        <v>151</v>
      </c>
      <c r="BM168" s="238" t="s">
        <v>435</v>
      </c>
    </row>
    <row r="169" spans="1:65" s="2" customFormat="1" ht="16.5" customHeight="1">
      <c r="A169" s="38"/>
      <c r="B169" s="39"/>
      <c r="C169" s="266" t="s">
        <v>184</v>
      </c>
      <c r="D169" s="266" t="s">
        <v>211</v>
      </c>
      <c r="E169" s="267" t="s">
        <v>436</v>
      </c>
      <c r="F169" s="268" t="s">
        <v>437</v>
      </c>
      <c r="G169" s="269" t="s">
        <v>438</v>
      </c>
      <c r="H169" s="270">
        <v>24.72</v>
      </c>
      <c r="I169" s="271"/>
      <c r="J169" s="270">
        <f>ROUND(I169*H169,2)</f>
        <v>0</v>
      </c>
      <c r="K169" s="272"/>
      <c r="L169" s="273"/>
      <c r="M169" s="274" t="s">
        <v>1</v>
      </c>
      <c r="N169" s="275" t="s">
        <v>40</v>
      </c>
      <c r="O169" s="91"/>
      <c r="P169" s="236">
        <f>O169*H169</f>
        <v>0</v>
      </c>
      <c r="Q169" s="236">
        <v>0.001</v>
      </c>
      <c r="R169" s="236">
        <f>Q169*H169</f>
        <v>0.02472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192</v>
      </c>
      <c r="AT169" s="238" t="s">
        <v>211</v>
      </c>
      <c r="AU169" s="238" t="s">
        <v>84</v>
      </c>
      <c r="AY169" s="17" t="s">
        <v>145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82</v>
      </c>
      <c r="BK169" s="239">
        <f>ROUND(I169*H169,2)</f>
        <v>0</v>
      </c>
      <c r="BL169" s="17" t="s">
        <v>151</v>
      </c>
      <c r="BM169" s="238" t="s">
        <v>439</v>
      </c>
    </row>
    <row r="170" spans="1:51" s="14" customFormat="1" ht="12">
      <c r="A170" s="14"/>
      <c r="B170" s="251"/>
      <c r="C170" s="252"/>
      <c r="D170" s="242" t="s">
        <v>153</v>
      </c>
      <c r="E170" s="253" t="s">
        <v>1</v>
      </c>
      <c r="F170" s="254" t="s">
        <v>440</v>
      </c>
      <c r="G170" s="252"/>
      <c r="H170" s="255">
        <v>24.72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1" t="s">
        <v>153</v>
      </c>
      <c r="AU170" s="261" t="s">
        <v>84</v>
      </c>
      <c r="AV170" s="14" t="s">
        <v>84</v>
      </c>
      <c r="AW170" s="14" t="s">
        <v>31</v>
      </c>
      <c r="AX170" s="14" t="s">
        <v>82</v>
      </c>
      <c r="AY170" s="261" t="s">
        <v>145</v>
      </c>
    </row>
    <row r="171" spans="1:63" s="12" customFormat="1" ht="22.8" customHeight="1">
      <c r="A171" s="12"/>
      <c r="B171" s="211"/>
      <c r="C171" s="212"/>
      <c r="D171" s="213" t="s">
        <v>74</v>
      </c>
      <c r="E171" s="225" t="s">
        <v>184</v>
      </c>
      <c r="F171" s="225" t="s">
        <v>185</v>
      </c>
      <c r="G171" s="212"/>
      <c r="H171" s="212"/>
      <c r="I171" s="215"/>
      <c r="J171" s="226">
        <f>BK171</f>
        <v>0</v>
      </c>
      <c r="K171" s="212"/>
      <c r="L171" s="217"/>
      <c r="M171" s="218"/>
      <c r="N171" s="219"/>
      <c r="O171" s="219"/>
      <c r="P171" s="220">
        <f>SUM(P172:P231)</f>
        <v>0</v>
      </c>
      <c r="Q171" s="219"/>
      <c r="R171" s="220">
        <f>SUM(R172:R231)</f>
        <v>0</v>
      </c>
      <c r="S171" s="219"/>
      <c r="T171" s="221">
        <f>SUM(T172:T231)</f>
        <v>387.92330000000004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2" t="s">
        <v>82</v>
      </c>
      <c r="AT171" s="223" t="s">
        <v>74</v>
      </c>
      <c r="AU171" s="223" t="s">
        <v>82</v>
      </c>
      <c r="AY171" s="222" t="s">
        <v>145</v>
      </c>
      <c r="BK171" s="224">
        <f>SUM(BK172:BK231)</f>
        <v>0</v>
      </c>
    </row>
    <row r="172" spans="1:65" s="2" customFormat="1" ht="24.15" customHeight="1">
      <c r="A172" s="38"/>
      <c r="B172" s="39"/>
      <c r="C172" s="227" t="s">
        <v>218</v>
      </c>
      <c r="D172" s="227" t="s">
        <v>147</v>
      </c>
      <c r="E172" s="228" t="s">
        <v>441</v>
      </c>
      <c r="F172" s="229" t="s">
        <v>442</v>
      </c>
      <c r="G172" s="230" t="s">
        <v>179</v>
      </c>
      <c r="H172" s="231">
        <v>106</v>
      </c>
      <c r="I172" s="232"/>
      <c r="J172" s="231">
        <f>ROUND(I172*H172,2)</f>
        <v>0</v>
      </c>
      <c r="K172" s="233"/>
      <c r="L172" s="44"/>
      <c r="M172" s="234" t="s">
        <v>1</v>
      </c>
      <c r="N172" s="235" t="s">
        <v>40</v>
      </c>
      <c r="O172" s="91"/>
      <c r="P172" s="236">
        <f>O172*H172</f>
        <v>0</v>
      </c>
      <c r="Q172" s="236">
        <v>0</v>
      </c>
      <c r="R172" s="236">
        <f>Q172*H172</f>
        <v>0</v>
      </c>
      <c r="S172" s="236">
        <v>0.255</v>
      </c>
      <c r="T172" s="237">
        <f>S172*H172</f>
        <v>27.03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151</v>
      </c>
      <c r="AT172" s="238" t="s">
        <v>147</v>
      </c>
      <c r="AU172" s="238" t="s">
        <v>84</v>
      </c>
      <c r="AY172" s="17" t="s">
        <v>145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82</v>
      </c>
      <c r="BK172" s="239">
        <f>ROUND(I172*H172,2)</f>
        <v>0</v>
      </c>
      <c r="BL172" s="17" t="s">
        <v>151</v>
      </c>
      <c r="BM172" s="238" t="s">
        <v>443</v>
      </c>
    </row>
    <row r="173" spans="1:51" s="13" customFormat="1" ht="12">
      <c r="A173" s="13"/>
      <c r="B173" s="240"/>
      <c r="C173" s="241"/>
      <c r="D173" s="242" t="s">
        <v>153</v>
      </c>
      <c r="E173" s="243" t="s">
        <v>1</v>
      </c>
      <c r="F173" s="244" t="s">
        <v>444</v>
      </c>
      <c r="G173" s="241"/>
      <c r="H173" s="243" t="s">
        <v>1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153</v>
      </c>
      <c r="AU173" s="250" t="s">
        <v>84</v>
      </c>
      <c r="AV173" s="13" t="s">
        <v>82</v>
      </c>
      <c r="AW173" s="13" t="s">
        <v>31</v>
      </c>
      <c r="AX173" s="13" t="s">
        <v>75</v>
      </c>
      <c r="AY173" s="250" t="s">
        <v>145</v>
      </c>
    </row>
    <row r="174" spans="1:51" s="13" customFormat="1" ht="12">
      <c r="A174" s="13"/>
      <c r="B174" s="240"/>
      <c r="C174" s="241"/>
      <c r="D174" s="242" t="s">
        <v>153</v>
      </c>
      <c r="E174" s="243" t="s">
        <v>1</v>
      </c>
      <c r="F174" s="244" t="s">
        <v>445</v>
      </c>
      <c r="G174" s="241"/>
      <c r="H174" s="243" t="s">
        <v>1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153</v>
      </c>
      <c r="AU174" s="250" t="s">
        <v>84</v>
      </c>
      <c r="AV174" s="13" t="s">
        <v>82</v>
      </c>
      <c r="AW174" s="13" t="s">
        <v>31</v>
      </c>
      <c r="AX174" s="13" t="s">
        <v>75</v>
      </c>
      <c r="AY174" s="250" t="s">
        <v>145</v>
      </c>
    </row>
    <row r="175" spans="1:51" s="14" customFormat="1" ht="12">
      <c r="A175" s="14"/>
      <c r="B175" s="251"/>
      <c r="C175" s="252"/>
      <c r="D175" s="242" t="s">
        <v>153</v>
      </c>
      <c r="E175" s="253" t="s">
        <v>1</v>
      </c>
      <c r="F175" s="254" t="s">
        <v>446</v>
      </c>
      <c r="G175" s="252"/>
      <c r="H175" s="255">
        <v>106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1" t="s">
        <v>153</v>
      </c>
      <c r="AU175" s="261" t="s">
        <v>84</v>
      </c>
      <c r="AV175" s="14" t="s">
        <v>84</v>
      </c>
      <c r="AW175" s="14" t="s">
        <v>31</v>
      </c>
      <c r="AX175" s="14" t="s">
        <v>82</v>
      </c>
      <c r="AY175" s="261" t="s">
        <v>145</v>
      </c>
    </row>
    <row r="176" spans="1:65" s="2" customFormat="1" ht="24.15" customHeight="1">
      <c r="A176" s="38"/>
      <c r="B176" s="39"/>
      <c r="C176" s="227" t="s">
        <v>223</v>
      </c>
      <c r="D176" s="227" t="s">
        <v>147</v>
      </c>
      <c r="E176" s="228" t="s">
        <v>447</v>
      </c>
      <c r="F176" s="229" t="s">
        <v>448</v>
      </c>
      <c r="G176" s="230" t="s">
        <v>179</v>
      </c>
      <c r="H176" s="231">
        <v>119</v>
      </c>
      <c r="I176" s="232"/>
      <c r="J176" s="231">
        <f>ROUND(I176*H176,2)</f>
        <v>0</v>
      </c>
      <c r="K176" s="233"/>
      <c r="L176" s="44"/>
      <c r="M176" s="234" t="s">
        <v>1</v>
      </c>
      <c r="N176" s="235" t="s">
        <v>40</v>
      </c>
      <c r="O176" s="91"/>
      <c r="P176" s="236">
        <f>O176*H176</f>
        <v>0</v>
      </c>
      <c r="Q176" s="236">
        <v>0</v>
      </c>
      <c r="R176" s="236">
        <f>Q176*H176</f>
        <v>0</v>
      </c>
      <c r="S176" s="236">
        <v>0.026</v>
      </c>
      <c r="T176" s="237">
        <f>S176*H176</f>
        <v>3.094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151</v>
      </c>
      <c r="AT176" s="238" t="s">
        <v>147</v>
      </c>
      <c r="AU176" s="238" t="s">
        <v>84</v>
      </c>
      <c r="AY176" s="17" t="s">
        <v>145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82</v>
      </c>
      <c r="BK176" s="239">
        <f>ROUND(I176*H176,2)</f>
        <v>0</v>
      </c>
      <c r="BL176" s="17" t="s">
        <v>151</v>
      </c>
      <c r="BM176" s="238" t="s">
        <v>449</v>
      </c>
    </row>
    <row r="177" spans="1:51" s="13" customFormat="1" ht="12">
      <c r="A177" s="13"/>
      <c r="B177" s="240"/>
      <c r="C177" s="241"/>
      <c r="D177" s="242" t="s">
        <v>153</v>
      </c>
      <c r="E177" s="243" t="s">
        <v>1</v>
      </c>
      <c r="F177" s="244" t="s">
        <v>450</v>
      </c>
      <c r="G177" s="241"/>
      <c r="H177" s="243" t="s">
        <v>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153</v>
      </c>
      <c r="AU177" s="250" t="s">
        <v>84</v>
      </c>
      <c r="AV177" s="13" t="s">
        <v>82</v>
      </c>
      <c r="AW177" s="13" t="s">
        <v>31</v>
      </c>
      <c r="AX177" s="13" t="s">
        <v>75</v>
      </c>
      <c r="AY177" s="250" t="s">
        <v>145</v>
      </c>
    </row>
    <row r="178" spans="1:51" s="13" customFormat="1" ht="12">
      <c r="A178" s="13"/>
      <c r="B178" s="240"/>
      <c r="C178" s="241"/>
      <c r="D178" s="242" t="s">
        <v>153</v>
      </c>
      <c r="E178" s="243" t="s">
        <v>1</v>
      </c>
      <c r="F178" s="244" t="s">
        <v>451</v>
      </c>
      <c r="G178" s="241"/>
      <c r="H178" s="243" t="s">
        <v>1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153</v>
      </c>
      <c r="AU178" s="250" t="s">
        <v>84</v>
      </c>
      <c r="AV178" s="13" t="s">
        <v>82</v>
      </c>
      <c r="AW178" s="13" t="s">
        <v>31</v>
      </c>
      <c r="AX178" s="13" t="s">
        <v>75</v>
      </c>
      <c r="AY178" s="250" t="s">
        <v>145</v>
      </c>
    </row>
    <row r="179" spans="1:51" s="13" customFormat="1" ht="12">
      <c r="A179" s="13"/>
      <c r="B179" s="240"/>
      <c r="C179" s="241"/>
      <c r="D179" s="242" t="s">
        <v>153</v>
      </c>
      <c r="E179" s="243" t="s">
        <v>1</v>
      </c>
      <c r="F179" s="244" t="s">
        <v>452</v>
      </c>
      <c r="G179" s="241"/>
      <c r="H179" s="243" t="s">
        <v>1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153</v>
      </c>
      <c r="AU179" s="250" t="s">
        <v>84</v>
      </c>
      <c r="AV179" s="13" t="s">
        <v>82</v>
      </c>
      <c r="AW179" s="13" t="s">
        <v>31</v>
      </c>
      <c r="AX179" s="13" t="s">
        <v>75</v>
      </c>
      <c r="AY179" s="250" t="s">
        <v>145</v>
      </c>
    </row>
    <row r="180" spans="1:51" s="13" customFormat="1" ht="12">
      <c r="A180" s="13"/>
      <c r="B180" s="240"/>
      <c r="C180" s="241"/>
      <c r="D180" s="242" t="s">
        <v>153</v>
      </c>
      <c r="E180" s="243" t="s">
        <v>1</v>
      </c>
      <c r="F180" s="244" t="s">
        <v>408</v>
      </c>
      <c r="G180" s="241"/>
      <c r="H180" s="243" t="s">
        <v>1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153</v>
      </c>
      <c r="AU180" s="250" t="s">
        <v>84</v>
      </c>
      <c r="AV180" s="13" t="s">
        <v>82</v>
      </c>
      <c r="AW180" s="13" t="s">
        <v>31</v>
      </c>
      <c r="AX180" s="13" t="s">
        <v>75</v>
      </c>
      <c r="AY180" s="250" t="s">
        <v>145</v>
      </c>
    </row>
    <row r="181" spans="1:51" s="14" customFormat="1" ht="12">
      <c r="A181" s="14"/>
      <c r="B181" s="251"/>
      <c r="C181" s="252"/>
      <c r="D181" s="242" t="s">
        <v>153</v>
      </c>
      <c r="E181" s="253" t="s">
        <v>1</v>
      </c>
      <c r="F181" s="254" t="s">
        <v>241</v>
      </c>
      <c r="G181" s="252"/>
      <c r="H181" s="255">
        <v>17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1" t="s">
        <v>153</v>
      </c>
      <c r="AU181" s="261" t="s">
        <v>84</v>
      </c>
      <c r="AV181" s="14" t="s">
        <v>84</v>
      </c>
      <c r="AW181" s="14" t="s">
        <v>31</v>
      </c>
      <c r="AX181" s="14" t="s">
        <v>75</v>
      </c>
      <c r="AY181" s="261" t="s">
        <v>145</v>
      </c>
    </row>
    <row r="182" spans="1:51" s="13" customFormat="1" ht="12">
      <c r="A182" s="13"/>
      <c r="B182" s="240"/>
      <c r="C182" s="241"/>
      <c r="D182" s="242" t="s">
        <v>153</v>
      </c>
      <c r="E182" s="243" t="s">
        <v>1</v>
      </c>
      <c r="F182" s="244" t="s">
        <v>410</v>
      </c>
      <c r="G182" s="241"/>
      <c r="H182" s="243" t="s">
        <v>1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153</v>
      </c>
      <c r="AU182" s="250" t="s">
        <v>84</v>
      </c>
      <c r="AV182" s="13" t="s">
        <v>82</v>
      </c>
      <c r="AW182" s="13" t="s">
        <v>31</v>
      </c>
      <c r="AX182" s="13" t="s">
        <v>75</v>
      </c>
      <c r="AY182" s="250" t="s">
        <v>145</v>
      </c>
    </row>
    <row r="183" spans="1:51" s="14" customFormat="1" ht="12">
      <c r="A183" s="14"/>
      <c r="B183" s="251"/>
      <c r="C183" s="252"/>
      <c r="D183" s="242" t="s">
        <v>153</v>
      </c>
      <c r="E183" s="253" t="s">
        <v>1</v>
      </c>
      <c r="F183" s="254" t="s">
        <v>453</v>
      </c>
      <c r="G183" s="252"/>
      <c r="H183" s="255">
        <v>50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1" t="s">
        <v>153</v>
      </c>
      <c r="AU183" s="261" t="s">
        <v>84</v>
      </c>
      <c r="AV183" s="14" t="s">
        <v>84</v>
      </c>
      <c r="AW183" s="14" t="s">
        <v>31</v>
      </c>
      <c r="AX183" s="14" t="s">
        <v>75</v>
      </c>
      <c r="AY183" s="261" t="s">
        <v>145</v>
      </c>
    </row>
    <row r="184" spans="1:51" s="13" customFormat="1" ht="12">
      <c r="A184" s="13"/>
      <c r="B184" s="240"/>
      <c r="C184" s="241"/>
      <c r="D184" s="242" t="s">
        <v>153</v>
      </c>
      <c r="E184" s="243" t="s">
        <v>1</v>
      </c>
      <c r="F184" s="244" t="s">
        <v>412</v>
      </c>
      <c r="G184" s="241"/>
      <c r="H184" s="243" t="s">
        <v>1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153</v>
      </c>
      <c r="AU184" s="250" t="s">
        <v>84</v>
      </c>
      <c r="AV184" s="13" t="s">
        <v>82</v>
      </c>
      <c r="AW184" s="13" t="s">
        <v>31</v>
      </c>
      <c r="AX184" s="13" t="s">
        <v>75</v>
      </c>
      <c r="AY184" s="250" t="s">
        <v>145</v>
      </c>
    </row>
    <row r="185" spans="1:51" s="14" customFormat="1" ht="12">
      <c r="A185" s="14"/>
      <c r="B185" s="251"/>
      <c r="C185" s="252"/>
      <c r="D185" s="242" t="s">
        <v>153</v>
      </c>
      <c r="E185" s="253" t="s">
        <v>1</v>
      </c>
      <c r="F185" s="254" t="s">
        <v>309</v>
      </c>
      <c r="G185" s="252"/>
      <c r="H185" s="255">
        <v>52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1" t="s">
        <v>153</v>
      </c>
      <c r="AU185" s="261" t="s">
        <v>84</v>
      </c>
      <c r="AV185" s="14" t="s">
        <v>84</v>
      </c>
      <c r="AW185" s="14" t="s">
        <v>31</v>
      </c>
      <c r="AX185" s="14" t="s">
        <v>75</v>
      </c>
      <c r="AY185" s="261" t="s">
        <v>145</v>
      </c>
    </row>
    <row r="186" spans="1:51" s="15" customFormat="1" ht="12">
      <c r="A186" s="15"/>
      <c r="B186" s="276"/>
      <c r="C186" s="277"/>
      <c r="D186" s="242" t="s">
        <v>153</v>
      </c>
      <c r="E186" s="278" t="s">
        <v>1</v>
      </c>
      <c r="F186" s="279" t="s">
        <v>280</v>
      </c>
      <c r="G186" s="277"/>
      <c r="H186" s="280">
        <v>119</v>
      </c>
      <c r="I186" s="281"/>
      <c r="J186" s="277"/>
      <c r="K186" s="277"/>
      <c r="L186" s="282"/>
      <c r="M186" s="283"/>
      <c r="N186" s="284"/>
      <c r="O186" s="284"/>
      <c r="P186" s="284"/>
      <c r="Q186" s="284"/>
      <c r="R186" s="284"/>
      <c r="S186" s="284"/>
      <c r="T186" s="28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6" t="s">
        <v>153</v>
      </c>
      <c r="AU186" s="286" t="s">
        <v>84</v>
      </c>
      <c r="AV186" s="15" t="s">
        <v>151</v>
      </c>
      <c r="AW186" s="15" t="s">
        <v>31</v>
      </c>
      <c r="AX186" s="15" t="s">
        <v>82</v>
      </c>
      <c r="AY186" s="286" t="s">
        <v>145</v>
      </c>
    </row>
    <row r="187" spans="1:65" s="2" customFormat="1" ht="24.15" customHeight="1">
      <c r="A187" s="38"/>
      <c r="B187" s="39"/>
      <c r="C187" s="227" t="s">
        <v>230</v>
      </c>
      <c r="D187" s="227" t="s">
        <v>147</v>
      </c>
      <c r="E187" s="228" t="s">
        <v>454</v>
      </c>
      <c r="F187" s="229" t="s">
        <v>455</v>
      </c>
      <c r="G187" s="230" t="s">
        <v>179</v>
      </c>
      <c r="H187" s="231">
        <v>119</v>
      </c>
      <c r="I187" s="232"/>
      <c r="J187" s="231">
        <f>ROUND(I187*H187,2)</f>
        <v>0</v>
      </c>
      <c r="K187" s="233"/>
      <c r="L187" s="44"/>
      <c r="M187" s="234" t="s">
        <v>1</v>
      </c>
      <c r="N187" s="235" t="s">
        <v>40</v>
      </c>
      <c r="O187" s="91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151</v>
      </c>
      <c r="AT187" s="238" t="s">
        <v>147</v>
      </c>
      <c r="AU187" s="238" t="s">
        <v>84</v>
      </c>
      <c r="AY187" s="17" t="s">
        <v>145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82</v>
      </c>
      <c r="BK187" s="239">
        <f>ROUND(I187*H187,2)</f>
        <v>0</v>
      </c>
      <c r="BL187" s="17" t="s">
        <v>151</v>
      </c>
      <c r="BM187" s="238" t="s">
        <v>456</v>
      </c>
    </row>
    <row r="188" spans="1:65" s="2" customFormat="1" ht="24.15" customHeight="1">
      <c r="A188" s="38"/>
      <c r="B188" s="39"/>
      <c r="C188" s="227" t="s">
        <v>8</v>
      </c>
      <c r="D188" s="227" t="s">
        <v>147</v>
      </c>
      <c r="E188" s="228" t="s">
        <v>457</v>
      </c>
      <c r="F188" s="229" t="s">
        <v>458</v>
      </c>
      <c r="G188" s="230" t="s">
        <v>179</v>
      </c>
      <c r="H188" s="231">
        <v>384</v>
      </c>
      <c r="I188" s="232"/>
      <c r="J188" s="231">
        <f>ROUND(I188*H188,2)</f>
        <v>0</v>
      </c>
      <c r="K188" s="233"/>
      <c r="L188" s="44"/>
      <c r="M188" s="234" t="s">
        <v>1</v>
      </c>
      <c r="N188" s="235" t="s">
        <v>40</v>
      </c>
      <c r="O188" s="91"/>
      <c r="P188" s="236">
        <f>O188*H188</f>
        <v>0</v>
      </c>
      <c r="Q188" s="236">
        <v>0</v>
      </c>
      <c r="R188" s="236">
        <f>Q188*H188</f>
        <v>0</v>
      </c>
      <c r="S188" s="236">
        <v>0.29</v>
      </c>
      <c r="T188" s="237">
        <f>S188*H188</f>
        <v>111.35999999999999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151</v>
      </c>
      <c r="AT188" s="238" t="s">
        <v>147</v>
      </c>
      <c r="AU188" s="238" t="s">
        <v>84</v>
      </c>
      <c r="AY188" s="17" t="s">
        <v>145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82</v>
      </c>
      <c r="BK188" s="239">
        <f>ROUND(I188*H188,2)</f>
        <v>0</v>
      </c>
      <c r="BL188" s="17" t="s">
        <v>151</v>
      </c>
      <c r="BM188" s="238" t="s">
        <v>459</v>
      </c>
    </row>
    <row r="189" spans="1:51" s="13" customFormat="1" ht="12">
      <c r="A189" s="13"/>
      <c r="B189" s="240"/>
      <c r="C189" s="241"/>
      <c r="D189" s="242" t="s">
        <v>153</v>
      </c>
      <c r="E189" s="243" t="s">
        <v>1</v>
      </c>
      <c r="F189" s="244" t="s">
        <v>460</v>
      </c>
      <c r="G189" s="241"/>
      <c r="H189" s="243" t="s">
        <v>1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153</v>
      </c>
      <c r="AU189" s="250" t="s">
        <v>84</v>
      </c>
      <c r="AV189" s="13" t="s">
        <v>82</v>
      </c>
      <c r="AW189" s="13" t="s">
        <v>31</v>
      </c>
      <c r="AX189" s="13" t="s">
        <v>75</v>
      </c>
      <c r="AY189" s="250" t="s">
        <v>145</v>
      </c>
    </row>
    <row r="190" spans="1:51" s="13" customFormat="1" ht="12">
      <c r="A190" s="13"/>
      <c r="B190" s="240"/>
      <c r="C190" s="241"/>
      <c r="D190" s="242" t="s">
        <v>153</v>
      </c>
      <c r="E190" s="243" t="s">
        <v>1</v>
      </c>
      <c r="F190" s="244" t="s">
        <v>414</v>
      </c>
      <c r="G190" s="241"/>
      <c r="H190" s="243" t="s">
        <v>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153</v>
      </c>
      <c r="AU190" s="250" t="s">
        <v>84</v>
      </c>
      <c r="AV190" s="13" t="s">
        <v>82</v>
      </c>
      <c r="AW190" s="13" t="s">
        <v>31</v>
      </c>
      <c r="AX190" s="13" t="s">
        <v>75</v>
      </c>
      <c r="AY190" s="250" t="s">
        <v>145</v>
      </c>
    </row>
    <row r="191" spans="1:51" s="14" customFormat="1" ht="12">
      <c r="A191" s="14"/>
      <c r="B191" s="251"/>
      <c r="C191" s="252"/>
      <c r="D191" s="242" t="s">
        <v>153</v>
      </c>
      <c r="E191" s="253" t="s">
        <v>1</v>
      </c>
      <c r="F191" s="254" t="s">
        <v>461</v>
      </c>
      <c r="G191" s="252"/>
      <c r="H191" s="255">
        <v>42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1" t="s">
        <v>153</v>
      </c>
      <c r="AU191" s="261" t="s">
        <v>84</v>
      </c>
      <c r="AV191" s="14" t="s">
        <v>84</v>
      </c>
      <c r="AW191" s="14" t="s">
        <v>31</v>
      </c>
      <c r="AX191" s="14" t="s">
        <v>75</v>
      </c>
      <c r="AY191" s="261" t="s">
        <v>145</v>
      </c>
    </row>
    <row r="192" spans="1:51" s="13" customFormat="1" ht="12">
      <c r="A192" s="13"/>
      <c r="B192" s="240"/>
      <c r="C192" s="241"/>
      <c r="D192" s="242" t="s">
        <v>153</v>
      </c>
      <c r="E192" s="243" t="s">
        <v>1</v>
      </c>
      <c r="F192" s="244" t="s">
        <v>418</v>
      </c>
      <c r="G192" s="241"/>
      <c r="H192" s="243" t="s">
        <v>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153</v>
      </c>
      <c r="AU192" s="250" t="s">
        <v>84</v>
      </c>
      <c r="AV192" s="13" t="s">
        <v>82</v>
      </c>
      <c r="AW192" s="13" t="s">
        <v>31</v>
      </c>
      <c r="AX192" s="13" t="s">
        <v>75</v>
      </c>
      <c r="AY192" s="250" t="s">
        <v>145</v>
      </c>
    </row>
    <row r="193" spans="1:51" s="14" customFormat="1" ht="12">
      <c r="A193" s="14"/>
      <c r="B193" s="251"/>
      <c r="C193" s="252"/>
      <c r="D193" s="242" t="s">
        <v>153</v>
      </c>
      <c r="E193" s="253" t="s">
        <v>1</v>
      </c>
      <c r="F193" s="254" t="s">
        <v>462</v>
      </c>
      <c r="G193" s="252"/>
      <c r="H193" s="255">
        <v>342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1" t="s">
        <v>153</v>
      </c>
      <c r="AU193" s="261" t="s">
        <v>84</v>
      </c>
      <c r="AV193" s="14" t="s">
        <v>84</v>
      </c>
      <c r="AW193" s="14" t="s">
        <v>31</v>
      </c>
      <c r="AX193" s="14" t="s">
        <v>75</v>
      </c>
      <c r="AY193" s="261" t="s">
        <v>145</v>
      </c>
    </row>
    <row r="194" spans="1:51" s="15" customFormat="1" ht="12">
      <c r="A194" s="15"/>
      <c r="B194" s="276"/>
      <c r="C194" s="277"/>
      <c r="D194" s="242" t="s">
        <v>153</v>
      </c>
      <c r="E194" s="278" t="s">
        <v>1</v>
      </c>
      <c r="F194" s="279" t="s">
        <v>280</v>
      </c>
      <c r="G194" s="277"/>
      <c r="H194" s="280">
        <v>384</v>
      </c>
      <c r="I194" s="281"/>
      <c r="J194" s="277"/>
      <c r="K194" s="277"/>
      <c r="L194" s="282"/>
      <c r="M194" s="283"/>
      <c r="N194" s="284"/>
      <c r="O194" s="284"/>
      <c r="P194" s="284"/>
      <c r="Q194" s="284"/>
      <c r="R194" s="284"/>
      <c r="S194" s="284"/>
      <c r="T194" s="28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6" t="s">
        <v>153</v>
      </c>
      <c r="AU194" s="286" t="s">
        <v>84</v>
      </c>
      <c r="AV194" s="15" t="s">
        <v>151</v>
      </c>
      <c r="AW194" s="15" t="s">
        <v>31</v>
      </c>
      <c r="AX194" s="15" t="s">
        <v>82</v>
      </c>
      <c r="AY194" s="286" t="s">
        <v>145</v>
      </c>
    </row>
    <row r="195" spans="1:65" s="2" customFormat="1" ht="24.15" customHeight="1">
      <c r="A195" s="38"/>
      <c r="B195" s="39"/>
      <c r="C195" s="227" t="s">
        <v>237</v>
      </c>
      <c r="D195" s="227" t="s">
        <v>147</v>
      </c>
      <c r="E195" s="228" t="s">
        <v>463</v>
      </c>
      <c r="F195" s="229" t="s">
        <v>464</v>
      </c>
      <c r="G195" s="230" t="s">
        <v>179</v>
      </c>
      <c r="H195" s="231">
        <v>9</v>
      </c>
      <c r="I195" s="232"/>
      <c r="J195" s="231">
        <f>ROUND(I195*H195,2)</f>
        <v>0</v>
      </c>
      <c r="K195" s="233"/>
      <c r="L195" s="44"/>
      <c r="M195" s="234" t="s">
        <v>1</v>
      </c>
      <c r="N195" s="235" t="s">
        <v>40</v>
      </c>
      <c r="O195" s="91"/>
      <c r="P195" s="236">
        <f>O195*H195</f>
        <v>0</v>
      </c>
      <c r="Q195" s="236">
        <v>0</v>
      </c>
      <c r="R195" s="236">
        <f>Q195*H195</f>
        <v>0</v>
      </c>
      <c r="S195" s="236">
        <v>0.24</v>
      </c>
      <c r="T195" s="237">
        <f>S195*H195</f>
        <v>2.16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151</v>
      </c>
      <c r="AT195" s="238" t="s">
        <v>147</v>
      </c>
      <c r="AU195" s="238" t="s">
        <v>84</v>
      </c>
      <c r="AY195" s="17" t="s">
        <v>145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7" t="s">
        <v>82</v>
      </c>
      <c r="BK195" s="239">
        <f>ROUND(I195*H195,2)</f>
        <v>0</v>
      </c>
      <c r="BL195" s="17" t="s">
        <v>151</v>
      </c>
      <c r="BM195" s="238" t="s">
        <v>465</v>
      </c>
    </row>
    <row r="196" spans="1:65" s="2" customFormat="1" ht="24.15" customHeight="1">
      <c r="A196" s="38"/>
      <c r="B196" s="39"/>
      <c r="C196" s="227" t="s">
        <v>241</v>
      </c>
      <c r="D196" s="227" t="s">
        <v>147</v>
      </c>
      <c r="E196" s="228" t="s">
        <v>466</v>
      </c>
      <c r="F196" s="229" t="s">
        <v>467</v>
      </c>
      <c r="G196" s="230" t="s">
        <v>179</v>
      </c>
      <c r="H196" s="231">
        <v>174</v>
      </c>
      <c r="I196" s="232"/>
      <c r="J196" s="231">
        <f>ROUND(I196*H196,2)</f>
        <v>0</v>
      </c>
      <c r="K196" s="233"/>
      <c r="L196" s="44"/>
      <c r="M196" s="234" t="s">
        <v>1</v>
      </c>
      <c r="N196" s="235" t="s">
        <v>40</v>
      </c>
      <c r="O196" s="91"/>
      <c r="P196" s="236">
        <f>O196*H196</f>
        <v>0</v>
      </c>
      <c r="Q196" s="236">
        <v>0</v>
      </c>
      <c r="R196" s="236">
        <f>Q196*H196</f>
        <v>0</v>
      </c>
      <c r="S196" s="236">
        <v>0.22</v>
      </c>
      <c r="T196" s="237">
        <f>S196*H196</f>
        <v>38.28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8" t="s">
        <v>151</v>
      </c>
      <c r="AT196" s="238" t="s">
        <v>147</v>
      </c>
      <c r="AU196" s="238" t="s">
        <v>84</v>
      </c>
      <c r="AY196" s="17" t="s">
        <v>145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7" t="s">
        <v>82</v>
      </c>
      <c r="BK196" s="239">
        <f>ROUND(I196*H196,2)</f>
        <v>0</v>
      </c>
      <c r="BL196" s="17" t="s">
        <v>151</v>
      </c>
      <c r="BM196" s="238" t="s">
        <v>468</v>
      </c>
    </row>
    <row r="197" spans="1:51" s="13" customFormat="1" ht="12">
      <c r="A197" s="13"/>
      <c r="B197" s="240"/>
      <c r="C197" s="241"/>
      <c r="D197" s="242" t="s">
        <v>153</v>
      </c>
      <c r="E197" s="243" t="s">
        <v>1</v>
      </c>
      <c r="F197" s="244" t="s">
        <v>408</v>
      </c>
      <c r="G197" s="241"/>
      <c r="H197" s="243" t="s">
        <v>1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153</v>
      </c>
      <c r="AU197" s="250" t="s">
        <v>84</v>
      </c>
      <c r="AV197" s="13" t="s">
        <v>82</v>
      </c>
      <c r="AW197" s="13" t="s">
        <v>31</v>
      </c>
      <c r="AX197" s="13" t="s">
        <v>75</v>
      </c>
      <c r="AY197" s="250" t="s">
        <v>145</v>
      </c>
    </row>
    <row r="198" spans="1:51" s="14" customFormat="1" ht="12">
      <c r="A198" s="14"/>
      <c r="B198" s="251"/>
      <c r="C198" s="252"/>
      <c r="D198" s="242" t="s">
        <v>153</v>
      </c>
      <c r="E198" s="253" t="s">
        <v>1</v>
      </c>
      <c r="F198" s="254" t="s">
        <v>469</v>
      </c>
      <c r="G198" s="252"/>
      <c r="H198" s="255">
        <v>84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1" t="s">
        <v>153</v>
      </c>
      <c r="AU198" s="261" t="s">
        <v>84</v>
      </c>
      <c r="AV198" s="14" t="s">
        <v>84</v>
      </c>
      <c r="AW198" s="14" t="s">
        <v>31</v>
      </c>
      <c r="AX198" s="14" t="s">
        <v>75</v>
      </c>
      <c r="AY198" s="261" t="s">
        <v>145</v>
      </c>
    </row>
    <row r="199" spans="1:51" s="13" customFormat="1" ht="12">
      <c r="A199" s="13"/>
      <c r="B199" s="240"/>
      <c r="C199" s="241"/>
      <c r="D199" s="242" t="s">
        <v>153</v>
      </c>
      <c r="E199" s="243" t="s">
        <v>1</v>
      </c>
      <c r="F199" s="244" t="s">
        <v>410</v>
      </c>
      <c r="G199" s="241"/>
      <c r="H199" s="243" t="s">
        <v>1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153</v>
      </c>
      <c r="AU199" s="250" t="s">
        <v>84</v>
      </c>
      <c r="AV199" s="13" t="s">
        <v>82</v>
      </c>
      <c r="AW199" s="13" t="s">
        <v>31</v>
      </c>
      <c r="AX199" s="13" t="s">
        <v>75</v>
      </c>
      <c r="AY199" s="250" t="s">
        <v>145</v>
      </c>
    </row>
    <row r="200" spans="1:51" s="14" customFormat="1" ht="12">
      <c r="A200" s="14"/>
      <c r="B200" s="251"/>
      <c r="C200" s="252"/>
      <c r="D200" s="242" t="s">
        <v>153</v>
      </c>
      <c r="E200" s="253" t="s">
        <v>1</v>
      </c>
      <c r="F200" s="254" t="s">
        <v>285</v>
      </c>
      <c r="G200" s="252"/>
      <c r="H200" s="255">
        <v>26</v>
      </c>
      <c r="I200" s="256"/>
      <c r="J200" s="252"/>
      <c r="K200" s="252"/>
      <c r="L200" s="257"/>
      <c r="M200" s="258"/>
      <c r="N200" s="259"/>
      <c r="O200" s="259"/>
      <c r="P200" s="259"/>
      <c r="Q200" s="259"/>
      <c r="R200" s="259"/>
      <c r="S200" s="259"/>
      <c r="T200" s="26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1" t="s">
        <v>153</v>
      </c>
      <c r="AU200" s="261" t="s">
        <v>84</v>
      </c>
      <c r="AV200" s="14" t="s">
        <v>84</v>
      </c>
      <c r="AW200" s="14" t="s">
        <v>31</v>
      </c>
      <c r="AX200" s="14" t="s">
        <v>75</v>
      </c>
      <c r="AY200" s="261" t="s">
        <v>145</v>
      </c>
    </row>
    <row r="201" spans="1:51" s="13" customFormat="1" ht="12">
      <c r="A201" s="13"/>
      <c r="B201" s="240"/>
      <c r="C201" s="241"/>
      <c r="D201" s="242" t="s">
        <v>153</v>
      </c>
      <c r="E201" s="243" t="s">
        <v>1</v>
      </c>
      <c r="F201" s="244" t="s">
        <v>412</v>
      </c>
      <c r="G201" s="241"/>
      <c r="H201" s="243" t="s">
        <v>1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153</v>
      </c>
      <c r="AU201" s="250" t="s">
        <v>84</v>
      </c>
      <c r="AV201" s="13" t="s">
        <v>82</v>
      </c>
      <c r="AW201" s="13" t="s">
        <v>31</v>
      </c>
      <c r="AX201" s="13" t="s">
        <v>75</v>
      </c>
      <c r="AY201" s="250" t="s">
        <v>145</v>
      </c>
    </row>
    <row r="202" spans="1:51" s="14" customFormat="1" ht="12">
      <c r="A202" s="14"/>
      <c r="B202" s="251"/>
      <c r="C202" s="252"/>
      <c r="D202" s="242" t="s">
        <v>153</v>
      </c>
      <c r="E202" s="253" t="s">
        <v>1</v>
      </c>
      <c r="F202" s="254" t="s">
        <v>297</v>
      </c>
      <c r="G202" s="252"/>
      <c r="H202" s="255">
        <v>29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1" t="s">
        <v>153</v>
      </c>
      <c r="AU202" s="261" t="s">
        <v>84</v>
      </c>
      <c r="AV202" s="14" t="s">
        <v>84</v>
      </c>
      <c r="AW202" s="14" t="s">
        <v>31</v>
      </c>
      <c r="AX202" s="14" t="s">
        <v>75</v>
      </c>
      <c r="AY202" s="261" t="s">
        <v>145</v>
      </c>
    </row>
    <row r="203" spans="1:51" s="13" customFormat="1" ht="12">
      <c r="A203" s="13"/>
      <c r="B203" s="240"/>
      <c r="C203" s="241"/>
      <c r="D203" s="242" t="s">
        <v>153</v>
      </c>
      <c r="E203" s="243" t="s">
        <v>1</v>
      </c>
      <c r="F203" s="244" t="s">
        <v>414</v>
      </c>
      <c r="G203" s="241"/>
      <c r="H203" s="243" t="s">
        <v>1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153</v>
      </c>
      <c r="AU203" s="250" t="s">
        <v>84</v>
      </c>
      <c r="AV203" s="13" t="s">
        <v>82</v>
      </c>
      <c r="AW203" s="13" t="s">
        <v>31</v>
      </c>
      <c r="AX203" s="13" t="s">
        <v>75</v>
      </c>
      <c r="AY203" s="250" t="s">
        <v>145</v>
      </c>
    </row>
    <row r="204" spans="1:51" s="14" customFormat="1" ht="12">
      <c r="A204" s="14"/>
      <c r="B204" s="251"/>
      <c r="C204" s="252"/>
      <c r="D204" s="242" t="s">
        <v>153</v>
      </c>
      <c r="E204" s="253" t="s">
        <v>1</v>
      </c>
      <c r="F204" s="254" t="s">
        <v>170</v>
      </c>
      <c r="G204" s="252"/>
      <c r="H204" s="255">
        <v>5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1" t="s">
        <v>153</v>
      </c>
      <c r="AU204" s="261" t="s">
        <v>84</v>
      </c>
      <c r="AV204" s="14" t="s">
        <v>84</v>
      </c>
      <c r="AW204" s="14" t="s">
        <v>31</v>
      </c>
      <c r="AX204" s="14" t="s">
        <v>75</v>
      </c>
      <c r="AY204" s="261" t="s">
        <v>145</v>
      </c>
    </row>
    <row r="205" spans="1:51" s="13" customFormat="1" ht="12">
      <c r="A205" s="13"/>
      <c r="B205" s="240"/>
      <c r="C205" s="241"/>
      <c r="D205" s="242" t="s">
        <v>153</v>
      </c>
      <c r="E205" s="243" t="s">
        <v>1</v>
      </c>
      <c r="F205" s="244" t="s">
        <v>418</v>
      </c>
      <c r="G205" s="241"/>
      <c r="H205" s="243" t="s">
        <v>1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153</v>
      </c>
      <c r="AU205" s="250" t="s">
        <v>84</v>
      </c>
      <c r="AV205" s="13" t="s">
        <v>82</v>
      </c>
      <c r="AW205" s="13" t="s">
        <v>31</v>
      </c>
      <c r="AX205" s="13" t="s">
        <v>75</v>
      </c>
      <c r="AY205" s="250" t="s">
        <v>145</v>
      </c>
    </row>
    <row r="206" spans="1:51" s="14" customFormat="1" ht="12">
      <c r="A206" s="14"/>
      <c r="B206" s="251"/>
      <c r="C206" s="252"/>
      <c r="D206" s="242" t="s">
        <v>153</v>
      </c>
      <c r="E206" s="253" t="s">
        <v>1</v>
      </c>
      <c r="F206" s="254" t="s">
        <v>301</v>
      </c>
      <c r="G206" s="252"/>
      <c r="H206" s="255">
        <v>30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1" t="s">
        <v>153</v>
      </c>
      <c r="AU206" s="261" t="s">
        <v>84</v>
      </c>
      <c r="AV206" s="14" t="s">
        <v>84</v>
      </c>
      <c r="AW206" s="14" t="s">
        <v>31</v>
      </c>
      <c r="AX206" s="14" t="s">
        <v>75</v>
      </c>
      <c r="AY206" s="261" t="s">
        <v>145</v>
      </c>
    </row>
    <row r="207" spans="1:51" s="15" customFormat="1" ht="12">
      <c r="A207" s="15"/>
      <c r="B207" s="276"/>
      <c r="C207" s="277"/>
      <c r="D207" s="242" t="s">
        <v>153</v>
      </c>
      <c r="E207" s="278" t="s">
        <v>1</v>
      </c>
      <c r="F207" s="279" t="s">
        <v>280</v>
      </c>
      <c r="G207" s="277"/>
      <c r="H207" s="280">
        <v>174</v>
      </c>
      <c r="I207" s="281"/>
      <c r="J207" s="277"/>
      <c r="K207" s="277"/>
      <c r="L207" s="282"/>
      <c r="M207" s="283"/>
      <c r="N207" s="284"/>
      <c r="O207" s="284"/>
      <c r="P207" s="284"/>
      <c r="Q207" s="284"/>
      <c r="R207" s="284"/>
      <c r="S207" s="284"/>
      <c r="T207" s="28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6" t="s">
        <v>153</v>
      </c>
      <c r="AU207" s="286" t="s">
        <v>84</v>
      </c>
      <c r="AV207" s="15" t="s">
        <v>151</v>
      </c>
      <c r="AW207" s="15" t="s">
        <v>31</v>
      </c>
      <c r="AX207" s="15" t="s">
        <v>82</v>
      </c>
      <c r="AY207" s="286" t="s">
        <v>145</v>
      </c>
    </row>
    <row r="208" spans="1:65" s="2" customFormat="1" ht="24.15" customHeight="1">
      <c r="A208" s="38"/>
      <c r="B208" s="39"/>
      <c r="C208" s="227" t="s">
        <v>246</v>
      </c>
      <c r="D208" s="227" t="s">
        <v>147</v>
      </c>
      <c r="E208" s="228" t="s">
        <v>470</v>
      </c>
      <c r="F208" s="229" t="s">
        <v>471</v>
      </c>
      <c r="G208" s="230" t="s">
        <v>179</v>
      </c>
      <c r="H208" s="231">
        <v>399</v>
      </c>
      <c r="I208" s="232"/>
      <c r="J208" s="231">
        <f>ROUND(I208*H208,2)</f>
        <v>0</v>
      </c>
      <c r="K208" s="233"/>
      <c r="L208" s="44"/>
      <c r="M208" s="234" t="s">
        <v>1</v>
      </c>
      <c r="N208" s="235" t="s">
        <v>40</v>
      </c>
      <c r="O208" s="91"/>
      <c r="P208" s="236">
        <f>O208*H208</f>
        <v>0</v>
      </c>
      <c r="Q208" s="236">
        <v>0</v>
      </c>
      <c r="R208" s="236">
        <f>Q208*H208</f>
        <v>0</v>
      </c>
      <c r="S208" s="236">
        <v>0.44</v>
      </c>
      <c r="T208" s="237">
        <f>S208*H208</f>
        <v>175.56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8" t="s">
        <v>151</v>
      </c>
      <c r="AT208" s="238" t="s">
        <v>147</v>
      </c>
      <c r="AU208" s="238" t="s">
        <v>84</v>
      </c>
      <c r="AY208" s="17" t="s">
        <v>145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7" t="s">
        <v>82</v>
      </c>
      <c r="BK208" s="239">
        <f>ROUND(I208*H208,2)</f>
        <v>0</v>
      </c>
      <c r="BL208" s="17" t="s">
        <v>151</v>
      </c>
      <c r="BM208" s="238" t="s">
        <v>472</v>
      </c>
    </row>
    <row r="209" spans="1:51" s="13" customFormat="1" ht="12">
      <c r="A209" s="13"/>
      <c r="B209" s="240"/>
      <c r="C209" s="241"/>
      <c r="D209" s="242" t="s">
        <v>153</v>
      </c>
      <c r="E209" s="243" t="s">
        <v>1</v>
      </c>
      <c r="F209" s="244" t="s">
        <v>473</v>
      </c>
      <c r="G209" s="241"/>
      <c r="H209" s="243" t="s">
        <v>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0" t="s">
        <v>153</v>
      </c>
      <c r="AU209" s="250" t="s">
        <v>84</v>
      </c>
      <c r="AV209" s="13" t="s">
        <v>82</v>
      </c>
      <c r="AW209" s="13" t="s">
        <v>31</v>
      </c>
      <c r="AX209" s="13" t="s">
        <v>75</v>
      </c>
      <c r="AY209" s="250" t="s">
        <v>145</v>
      </c>
    </row>
    <row r="210" spans="1:51" s="14" customFormat="1" ht="12">
      <c r="A210" s="14"/>
      <c r="B210" s="251"/>
      <c r="C210" s="252"/>
      <c r="D210" s="242" t="s">
        <v>153</v>
      </c>
      <c r="E210" s="253" t="s">
        <v>1</v>
      </c>
      <c r="F210" s="254" t="s">
        <v>474</v>
      </c>
      <c r="G210" s="252"/>
      <c r="H210" s="255">
        <v>399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1" t="s">
        <v>153</v>
      </c>
      <c r="AU210" s="261" t="s">
        <v>84</v>
      </c>
      <c r="AV210" s="14" t="s">
        <v>84</v>
      </c>
      <c r="AW210" s="14" t="s">
        <v>31</v>
      </c>
      <c r="AX210" s="14" t="s">
        <v>82</v>
      </c>
      <c r="AY210" s="261" t="s">
        <v>145</v>
      </c>
    </row>
    <row r="211" spans="1:65" s="2" customFormat="1" ht="24.15" customHeight="1">
      <c r="A211" s="38"/>
      <c r="B211" s="39"/>
      <c r="C211" s="227" t="s">
        <v>251</v>
      </c>
      <c r="D211" s="227" t="s">
        <v>147</v>
      </c>
      <c r="E211" s="228" t="s">
        <v>156</v>
      </c>
      <c r="F211" s="229" t="s">
        <v>157</v>
      </c>
      <c r="G211" s="230" t="s">
        <v>150</v>
      </c>
      <c r="H211" s="231">
        <v>40</v>
      </c>
      <c r="I211" s="232"/>
      <c r="J211" s="231">
        <f>ROUND(I211*H211,2)</f>
        <v>0</v>
      </c>
      <c r="K211" s="233"/>
      <c r="L211" s="44"/>
      <c r="M211" s="234" t="s">
        <v>1</v>
      </c>
      <c r="N211" s="235" t="s">
        <v>40</v>
      </c>
      <c r="O211" s="91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8" t="s">
        <v>151</v>
      </c>
      <c r="AT211" s="238" t="s">
        <v>147</v>
      </c>
      <c r="AU211" s="238" t="s">
        <v>84</v>
      </c>
      <c r="AY211" s="17" t="s">
        <v>145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7" t="s">
        <v>82</v>
      </c>
      <c r="BK211" s="239">
        <f>ROUND(I211*H211,2)</f>
        <v>0</v>
      </c>
      <c r="BL211" s="17" t="s">
        <v>151</v>
      </c>
      <c r="BM211" s="238" t="s">
        <v>475</v>
      </c>
    </row>
    <row r="212" spans="1:51" s="13" customFormat="1" ht="12">
      <c r="A212" s="13"/>
      <c r="B212" s="240"/>
      <c r="C212" s="241"/>
      <c r="D212" s="242" t="s">
        <v>153</v>
      </c>
      <c r="E212" s="243" t="s">
        <v>1</v>
      </c>
      <c r="F212" s="244" t="s">
        <v>476</v>
      </c>
      <c r="G212" s="241"/>
      <c r="H212" s="243" t="s">
        <v>1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153</v>
      </c>
      <c r="AU212" s="250" t="s">
        <v>84</v>
      </c>
      <c r="AV212" s="13" t="s">
        <v>82</v>
      </c>
      <c r="AW212" s="13" t="s">
        <v>31</v>
      </c>
      <c r="AX212" s="13" t="s">
        <v>75</v>
      </c>
      <c r="AY212" s="250" t="s">
        <v>145</v>
      </c>
    </row>
    <row r="213" spans="1:51" s="13" customFormat="1" ht="12">
      <c r="A213" s="13"/>
      <c r="B213" s="240"/>
      <c r="C213" s="241"/>
      <c r="D213" s="242" t="s">
        <v>153</v>
      </c>
      <c r="E213" s="243" t="s">
        <v>1</v>
      </c>
      <c r="F213" s="244" t="s">
        <v>160</v>
      </c>
      <c r="G213" s="241"/>
      <c r="H213" s="243" t="s">
        <v>1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0" t="s">
        <v>153</v>
      </c>
      <c r="AU213" s="250" t="s">
        <v>84</v>
      </c>
      <c r="AV213" s="13" t="s">
        <v>82</v>
      </c>
      <c r="AW213" s="13" t="s">
        <v>31</v>
      </c>
      <c r="AX213" s="13" t="s">
        <v>75</v>
      </c>
      <c r="AY213" s="250" t="s">
        <v>145</v>
      </c>
    </row>
    <row r="214" spans="1:51" s="14" customFormat="1" ht="12">
      <c r="A214" s="14"/>
      <c r="B214" s="251"/>
      <c r="C214" s="252"/>
      <c r="D214" s="242" t="s">
        <v>153</v>
      </c>
      <c r="E214" s="253" t="s">
        <v>1</v>
      </c>
      <c r="F214" s="254" t="s">
        <v>351</v>
      </c>
      <c r="G214" s="252"/>
      <c r="H214" s="255">
        <v>40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1" t="s">
        <v>153</v>
      </c>
      <c r="AU214" s="261" t="s">
        <v>84</v>
      </c>
      <c r="AV214" s="14" t="s">
        <v>84</v>
      </c>
      <c r="AW214" s="14" t="s">
        <v>31</v>
      </c>
      <c r="AX214" s="14" t="s">
        <v>82</v>
      </c>
      <c r="AY214" s="261" t="s">
        <v>145</v>
      </c>
    </row>
    <row r="215" spans="1:65" s="2" customFormat="1" ht="16.5" customHeight="1">
      <c r="A215" s="38"/>
      <c r="B215" s="39"/>
      <c r="C215" s="227" t="s">
        <v>257</v>
      </c>
      <c r="D215" s="227" t="s">
        <v>147</v>
      </c>
      <c r="E215" s="228" t="s">
        <v>477</v>
      </c>
      <c r="F215" s="229" t="s">
        <v>478</v>
      </c>
      <c r="G215" s="230" t="s">
        <v>201</v>
      </c>
      <c r="H215" s="231">
        <v>145</v>
      </c>
      <c r="I215" s="232"/>
      <c r="J215" s="231">
        <f>ROUND(I215*H215,2)</f>
        <v>0</v>
      </c>
      <c r="K215" s="233"/>
      <c r="L215" s="44"/>
      <c r="M215" s="234" t="s">
        <v>1</v>
      </c>
      <c r="N215" s="235" t="s">
        <v>40</v>
      </c>
      <c r="O215" s="91"/>
      <c r="P215" s="236">
        <f>O215*H215</f>
        <v>0</v>
      </c>
      <c r="Q215" s="236">
        <v>0</v>
      </c>
      <c r="R215" s="236">
        <f>Q215*H215</f>
        <v>0</v>
      </c>
      <c r="S215" s="236">
        <v>0.205</v>
      </c>
      <c r="T215" s="237">
        <f>S215*H215</f>
        <v>29.724999999999998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8" t="s">
        <v>151</v>
      </c>
      <c r="AT215" s="238" t="s">
        <v>147</v>
      </c>
      <c r="AU215" s="238" t="s">
        <v>84</v>
      </c>
      <c r="AY215" s="17" t="s">
        <v>145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7" t="s">
        <v>82</v>
      </c>
      <c r="BK215" s="239">
        <f>ROUND(I215*H215,2)</f>
        <v>0</v>
      </c>
      <c r="BL215" s="17" t="s">
        <v>151</v>
      </c>
      <c r="BM215" s="238" t="s">
        <v>479</v>
      </c>
    </row>
    <row r="216" spans="1:51" s="13" customFormat="1" ht="12">
      <c r="A216" s="13"/>
      <c r="B216" s="240"/>
      <c r="C216" s="241"/>
      <c r="D216" s="242" t="s">
        <v>153</v>
      </c>
      <c r="E216" s="243" t="s">
        <v>1</v>
      </c>
      <c r="F216" s="244" t="s">
        <v>408</v>
      </c>
      <c r="G216" s="241"/>
      <c r="H216" s="243" t="s">
        <v>1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153</v>
      </c>
      <c r="AU216" s="250" t="s">
        <v>84</v>
      </c>
      <c r="AV216" s="13" t="s">
        <v>82</v>
      </c>
      <c r="AW216" s="13" t="s">
        <v>31</v>
      </c>
      <c r="AX216" s="13" t="s">
        <v>75</v>
      </c>
      <c r="AY216" s="250" t="s">
        <v>145</v>
      </c>
    </row>
    <row r="217" spans="1:51" s="14" customFormat="1" ht="12">
      <c r="A217" s="14"/>
      <c r="B217" s="251"/>
      <c r="C217" s="252"/>
      <c r="D217" s="242" t="s">
        <v>153</v>
      </c>
      <c r="E217" s="253" t="s">
        <v>1</v>
      </c>
      <c r="F217" s="254" t="s">
        <v>480</v>
      </c>
      <c r="G217" s="252"/>
      <c r="H217" s="255">
        <v>82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1" t="s">
        <v>153</v>
      </c>
      <c r="AU217" s="261" t="s">
        <v>84</v>
      </c>
      <c r="AV217" s="14" t="s">
        <v>84</v>
      </c>
      <c r="AW217" s="14" t="s">
        <v>31</v>
      </c>
      <c r="AX217" s="14" t="s">
        <v>75</v>
      </c>
      <c r="AY217" s="261" t="s">
        <v>145</v>
      </c>
    </row>
    <row r="218" spans="1:51" s="13" customFormat="1" ht="12">
      <c r="A218" s="13"/>
      <c r="B218" s="240"/>
      <c r="C218" s="241"/>
      <c r="D218" s="242" t="s">
        <v>153</v>
      </c>
      <c r="E218" s="243" t="s">
        <v>1</v>
      </c>
      <c r="F218" s="244" t="s">
        <v>410</v>
      </c>
      <c r="G218" s="241"/>
      <c r="H218" s="243" t="s">
        <v>1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0" t="s">
        <v>153</v>
      </c>
      <c r="AU218" s="250" t="s">
        <v>84</v>
      </c>
      <c r="AV218" s="13" t="s">
        <v>82</v>
      </c>
      <c r="AW218" s="13" t="s">
        <v>31</v>
      </c>
      <c r="AX218" s="13" t="s">
        <v>75</v>
      </c>
      <c r="AY218" s="250" t="s">
        <v>145</v>
      </c>
    </row>
    <row r="219" spans="1:51" s="14" customFormat="1" ht="12">
      <c r="A219" s="14"/>
      <c r="B219" s="251"/>
      <c r="C219" s="252"/>
      <c r="D219" s="242" t="s">
        <v>153</v>
      </c>
      <c r="E219" s="253" t="s">
        <v>1</v>
      </c>
      <c r="F219" s="254" t="s">
        <v>293</v>
      </c>
      <c r="G219" s="252"/>
      <c r="H219" s="255">
        <v>28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153</v>
      </c>
      <c r="AU219" s="261" t="s">
        <v>84</v>
      </c>
      <c r="AV219" s="14" t="s">
        <v>84</v>
      </c>
      <c r="AW219" s="14" t="s">
        <v>31</v>
      </c>
      <c r="AX219" s="14" t="s">
        <v>75</v>
      </c>
      <c r="AY219" s="261" t="s">
        <v>145</v>
      </c>
    </row>
    <row r="220" spans="1:51" s="13" customFormat="1" ht="12">
      <c r="A220" s="13"/>
      <c r="B220" s="240"/>
      <c r="C220" s="241"/>
      <c r="D220" s="242" t="s">
        <v>153</v>
      </c>
      <c r="E220" s="243" t="s">
        <v>1</v>
      </c>
      <c r="F220" s="244" t="s">
        <v>412</v>
      </c>
      <c r="G220" s="241"/>
      <c r="H220" s="243" t="s">
        <v>1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0" t="s">
        <v>153</v>
      </c>
      <c r="AU220" s="250" t="s">
        <v>84</v>
      </c>
      <c r="AV220" s="13" t="s">
        <v>82</v>
      </c>
      <c r="AW220" s="13" t="s">
        <v>31</v>
      </c>
      <c r="AX220" s="13" t="s">
        <v>75</v>
      </c>
      <c r="AY220" s="250" t="s">
        <v>145</v>
      </c>
    </row>
    <row r="221" spans="1:51" s="14" customFormat="1" ht="12">
      <c r="A221" s="14"/>
      <c r="B221" s="251"/>
      <c r="C221" s="252"/>
      <c r="D221" s="242" t="s">
        <v>153</v>
      </c>
      <c r="E221" s="253" t="s">
        <v>1</v>
      </c>
      <c r="F221" s="254" t="s">
        <v>324</v>
      </c>
      <c r="G221" s="252"/>
      <c r="H221" s="255">
        <v>35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1" t="s">
        <v>153</v>
      </c>
      <c r="AU221" s="261" t="s">
        <v>84</v>
      </c>
      <c r="AV221" s="14" t="s">
        <v>84</v>
      </c>
      <c r="AW221" s="14" t="s">
        <v>31</v>
      </c>
      <c r="AX221" s="14" t="s">
        <v>75</v>
      </c>
      <c r="AY221" s="261" t="s">
        <v>145</v>
      </c>
    </row>
    <row r="222" spans="1:51" s="15" customFormat="1" ht="12">
      <c r="A222" s="15"/>
      <c r="B222" s="276"/>
      <c r="C222" s="277"/>
      <c r="D222" s="242" t="s">
        <v>153</v>
      </c>
      <c r="E222" s="278" t="s">
        <v>1</v>
      </c>
      <c r="F222" s="279" t="s">
        <v>280</v>
      </c>
      <c r="G222" s="277"/>
      <c r="H222" s="280">
        <v>145</v>
      </c>
      <c r="I222" s="281"/>
      <c r="J222" s="277"/>
      <c r="K222" s="277"/>
      <c r="L222" s="282"/>
      <c r="M222" s="283"/>
      <c r="N222" s="284"/>
      <c r="O222" s="284"/>
      <c r="P222" s="284"/>
      <c r="Q222" s="284"/>
      <c r="R222" s="284"/>
      <c r="S222" s="284"/>
      <c r="T222" s="28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6" t="s">
        <v>153</v>
      </c>
      <c r="AU222" s="286" t="s">
        <v>84</v>
      </c>
      <c r="AV222" s="15" t="s">
        <v>151</v>
      </c>
      <c r="AW222" s="15" t="s">
        <v>31</v>
      </c>
      <c r="AX222" s="15" t="s">
        <v>82</v>
      </c>
      <c r="AY222" s="286" t="s">
        <v>145</v>
      </c>
    </row>
    <row r="223" spans="1:65" s="2" customFormat="1" ht="16.5" customHeight="1">
      <c r="A223" s="38"/>
      <c r="B223" s="39"/>
      <c r="C223" s="227" t="s">
        <v>7</v>
      </c>
      <c r="D223" s="227" t="s">
        <v>147</v>
      </c>
      <c r="E223" s="228" t="s">
        <v>481</v>
      </c>
      <c r="F223" s="229" t="s">
        <v>482</v>
      </c>
      <c r="G223" s="230" t="s">
        <v>201</v>
      </c>
      <c r="H223" s="231">
        <v>11</v>
      </c>
      <c r="I223" s="232"/>
      <c r="J223" s="231">
        <f>ROUND(I223*H223,2)</f>
        <v>0</v>
      </c>
      <c r="K223" s="233"/>
      <c r="L223" s="44"/>
      <c r="M223" s="234" t="s">
        <v>1</v>
      </c>
      <c r="N223" s="235" t="s">
        <v>40</v>
      </c>
      <c r="O223" s="91"/>
      <c r="P223" s="236">
        <f>O223*H223</f>
        <v>0</v>
      </c>
      <c r="Q223" s="236">
        <v>0</v>
      </c>
      <c r="R223" s="236">
        <f>Q223*H223</f>
        <v>0</v>
      </c>
      <c r="S223" s="236">
        <v>0.04</v>
      </c>
      <c r="T223" s="237">
        <f>S223*H223</f>
        <v>0.44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151</v>
      </c>
      <c r="AT223" s="238" t="s">
        <v>147</v>
      </c>
      <c r="AU223" s="238" t="s">
        <v>84</v>
      </c>
      <c r="AY223" s="17" t="s">
        <v>145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7" t="s">
        <v>82</v>
      </c>
      <c r="BK223" s="239">
        <f>ROUND(I223*H223,2)</f>
        <v>0</v>
      </c>
      <c r="BL223" s="17" t="s">
        <v>151</v>
      </c>
      <c r="BM223" s="238" t="s">
        <v>483</v>
      </c>
    </row>
    <row r="224" spans="1:51" s="13" customFormat="1" ht="12">
      <c r="A224" s="13"/>
      <c r="B224" s="240"/>
      <c r="C224" s="241"/>
      <c r="D224" s="242" t="s">
        <v>153</v>
      </c>
      <c r="E224" s="243" t="s">
        <v>1</v>
      </c>
      <c r="F224" s="244" t="s">
        <v>412</v>
      </c>
      <c r="G224" s="241"/>
      <c r="H224" s="243" t="s">
        <v>1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0" t="s">
        <v>153</v>
      </c>
      <c r="AU224" s="250" t="s">
        <v>84</v>
      </c>
      <c r="AV224" s="13" t="s">
        <v>82</v>
      </c>
      <c r="AW224" s="13" t="s">
        <v>31</v>
      </c>
      <c r="AX224" s="13" t="s">
        <v>75</v>
      </c>
      <c r="AY224" s="250" t="s">
        <v>145</v>
      </c>
    </row>
    <row r="225" spans="1:51" s="14" customFormat="1" ht="12">
      <c r="A225" s="14"/>
      <c r="B225" s="251"/>
      <c r="C225" s="252"/>
      <c r="D225" s="242" t="s">
        <v>153</v>
      </c>
      <c r="E225" s="253" t="s">
        <v>1</v>
      </c>
      <c r="F225" s="254" t="s">
        <v>184</v>
      </c>
      <c r="G225" s="252"/>
      <c r="H225" s="255">
        <v>11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1" t="s">
        <v>153</v>
      </c>
      <c r="AU225" s="261" t="s">
        <v>84</v>
      </c>
      <c r="AV225" s="14" t="s">
        <v>84</v>
      </c>
      <c r="AW225" s="14" t="s">
        <v>31</v>
      </c>
      <c r="AX225" s="14" t="s">
        <v>82</v>
      </c>
      <c r="AY225" s="261" t="s">
        <v>145</v>
      </c>
    </row>
    <row r="226" spans="1:65" s="2" customFormat="1" ht="24.15" customHeight="1">
      <c r="A226" s="38"/>
      <c r="B226" s="39"/>
      <c r="C226" s="227" t="s">
        <v>264</v>
      </c>
      <c r="D226" s="227" t="s">
        <v>147</v>
      </c>
      <c r="E226" s="228" t="s">
        <v>484</v>
      </c>
      <c r="F226" s="229" t="s">
        <v>485</v>
      </c>
      <c r="G226" s="230" t="s">
        <v>249</v>
      </c>
      <c r="H226" s="231">
        <v>1</v>
      </c>
      <c r="I226" s="232"/>
      <c r="J226" s="231">
        <f>ROUND(I226*H226,2)</f>
        <v>0</v>
      </c>
      <c r="K226" s="233"/>
      <c r="L226" s="44"/>
      <c r="M226" s="234" t="s">
        <v>1</v>
      </c>
      <c r="N226" s="235" t="s">
        <v>40</v>
      </c>
      <c r="O226" s="91"/>
      <c r="P226" s="236">
        <f>O226*H226</f>
        <v>0</v>
      </c>
      <c r="Q226" s="236">
        <v>0</v>
      </c>
      <c r="R226" s="236">
        <f>Q226*H226</f>
        <v>0</v>
      </c>
      <c r="S226" s="236">
        <v>0.082</v>
      </c>
      <c r="T226" s="237">
        <f>S226*H226</f>
        <v>0.082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8" t="s">
        <v>151</v>
      </c>
      <c r="AT226" s="238" t="s">
        <v>147</v>
      </c>
      <c r="AU226" s="238" t="s">
        <v>84</v>
      </c>
      <c r="AY226" s="17" t="s">
        <v>145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7" t="s">
        <v>82</v>
      </c>
      <c r="BK226" s="239">
        <f>ROUND(I226*H226,2)</f>
        <v>0</v>
      </c>
      <c r="BL226" s="17" t="s">
        <v>151</v>
      </c>
      <c r="BM226" s="238" t="s">
        <v>486</v>
      </c>
    </row>
    <row r="227" spans="1:65" s="2" customFormat="1" ht="24.15" customHeight="1">
      <c r="A227" s="38"/>
      <c r="B227" s="39"/>
      <c r="C227" s="227" t="s">
        <v>270</v>
      </c>
      <c r="D227" s="227" t="s">
        <v>147</v>
      </c>
      <c r="E227" s="228" t="s">
        <v>487</v>
      </c>
      <c r="F227" s="229" t="s">
        <v>488</v>
      </c>
      <c r="G227" s="230" t="s">
        <v>249</v>
      </c>
      <c r="H227" s="231">
        <v>2</v>
      </c>
      <c r="I227" s="232"/>
      <c r="J227" s="231">
        <f>ROUND(I227*H227,2)</f>
        <v>0</v>
      </c>
      <c r="K227" s="233"/>
      <c r="L227" s="44"/>
      <c r="M227" s="234" t="s">
        <v>1</v>
      </c>
      <c r="N227" s="235" t="s">
        <v>40</v>
      </c>
      <c r="O227" s="91"/>
      <c r="P227" s="236">
        <f>O227*H227</f>
        <v>0</v>
      </c>
      <c r="Q227" s="236">
        <v>0</v>
      </c>
      <c r="R227" s="236">
        <f>Q227*H227</f>
        <v>0</v>
      </c>
      <c r="S227" s="236">
        <v>0.004</v>
      </c>
      <c r="T227" s="237">
        <f>S227*H227</f>
        <v>0.008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8" t="s">
        <v>151</v>
      </c>
      <c r="AT227" s="238" t="s">
        <v>147</v>
      </c>
      <c r="AU227" s="238" t="s">
        <v>84</v>
      </c>
      <c r="AY227" s="17" t="s">
        <v>145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7" t="s">
        <v>82</v>
      </c>
      <c r="BK227" s="239">
        <f>ROUND(I227*H227,2)</f>
        <v>0</v>
      </c>
      <c r="BL227" s="17" t="s">
        <v>151</v>
      </c>
      <c r="BM227" s="238" t="s">
        <v>489</v>
      </c>
    </row>
    <row r="228" spans="1:65" s="2" customFormat="1" ht="24.15" customHeight="1">
      <c r="A228" s="38"/>
      <c r="B228" s="39"/>
      <c r="C228" s="227" t="s">
        <v>274</v>
      </c>
      <c r="D228" s="227" t="s">
        <v>147</v>
      </c>
      <c r="E228" s="228" t="s">
        <v>490</v>
      </c>
      <c r="F228" s="229" t="s">
        <v>491</v>
      </c>
      <c r="G228" s="230" t="s">
        <v>249</v>
      </c>
      <c r="H228" s="231">
        <v>17</v>
      </c>
      <c r="I228" s="232"/>
      <c r="J228" s="231">
        <f>ROUND(I228*H228,2)</f>
        <v>0</v>
      </c>
      <c r="K228" s="233"/>
      <c r="L228" s="44"/>
      <c r="M228" s="234" t="s">
        <v>1</v>
      </c>
      <c r="N228" s="235" t="s">
        <v>40</v>
      </c>
      <c r="O228" s="91"/>
      <c r="P228" s="236">
        <f>O228*H228</f>
        <v>0</v>
      </c>
      <c r="Q228" s="236">
        <v>0</v>
      </c>
      <c r="R228" s="236">
        <f>Q228*H228</f>
        <v>0</v>
      </c>
      <c r="S228" s="236">
        <v>0.008</v>
      </c>
      <c r="T228" s="237">
        <f>S228*H228</f>
        <v>0.136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8" t="s">
        <v>151</v>
      </c>
      <c r="AT228" s="238" t="s">
        <v>147</v>
      </c>
      <c r="AU228" s="238" t="s">
        <v>84</v>
      </c>
      <c r="AY228" s="17" t="s">
        <v>145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7" t="s">
        <v>82</v>
      </c>
      <c r="BK228" s="239">
        <f>ROUND(I228*H228,2)</f>
        <v>0</v>
      </c>
      <c r="BL228" s="17" t="s">
        <v>151</v>
      </c>
      <c r="BM228" s="238" t="s">
        <v>492</v>
      </c>
    </row>
    <row r="229" spans="1:51" s="13" customFormat="1" ht="12">
      <c r="A229" s="13"/>
      <c r="B229" s="240"/>
      <c r="C229" s="241"/>
      <c r="D229" s="242" t="s">
        <v>153</v>
      </c>
      <c r="E229" s="243" t="s">
        <v>1</v>
      </c>
      <c r="F229" s="244" t="s">
        <v>493</v>
      </c>
      <c r="G229" s="241"/>
      <c r="H229" s="243" t="s">
        <v>1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0" t="s">
        <v>153</v>
      </c>
      <c r="AU229" s="250" t="s">
        <v>84</v>
      </c>
      <c r="AV229" s="13" t="s">
        <v>82</v>
      </c>
      <c r="AW229" s="13" t="s">
        <v>31</v>
      </c>
      <c r="AX229" s="13" t="s">
        <v>75</v>
      </c>
      <c r="AY229" s="250" t="s">
        <v>145</v>
      </c>
    </row>
    <row r="230" spans="1:51" s="14" customFormat="1" ht="12">
      <c r="A230" s="14"/>
      <c r="B230" s="251"/>
      <c r="C230" s="252"/>
      <c r="D230" s="242" t="s">
        <v>153</v>
      </c>
      <c r="E230" s="253" t="s">
        <v>1</v>
      </c>
      <c r="F230" s="254" t="s">
        <v>241</v>
      </c>
      <c r="G230" s="252"/>
      <c r="H230" s="255">
        <v>17</v>
      </c>
      <c r="I230" s="256"/>
      <c r="J230" s="252"/>
      <c r="K230" s="252"/>
      <c r="L230" s="257"/>
      <c r="M230" s="258"/>
      <c r="N230" s="259"/>
      <c r="O230" s="259"/>
      <c r="P230" s="259"/>
      <c r="Q230" s="259"/>
      <c r="R230" s="259"/>
      <c r="S230" s="259"/>
      <c r="T230" s="26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1" t="s">
        <v>153</v>
      </c>
      <c r="AU230" s="261" t="s">
        <v>84</v>
      </c>
      <c r="AV230" s="14" t="s">
        <v>84</v>
      </c>
      <c r="AW230" s="14" t="s">
        <v>31</v>
      </c>
      <c r="AX230" s="14" t="s">
        <v>82</v>
      </c>
      <c r="AY230" s="261" t="s">
        <v>145</v>
      </c>
    </row>
    <row r="231" spans="1:65" s="2" customFormat="1" ht="21.75" customHeight="1">
      <c r="A231" s="38"/>
      <c r="B231" s="39"/>
      <c r="C231" s="227" t="s">
        <v>281</v>
      </c>
      <c r="D231" s="227" t="s">
        <v>147</v>
      </c>
      <c r="E231" s="228" t="s">
        <v>494</v>
      </c>
      <c r="F231" s="229" t="s">
        <v>495</v>
      </c>
      <c r="G231" s="230" t="s">
        <v>249</v>
      </c>
      <c r="H231" s="231">
        <v>23</v>
      </c>
      <c r="I231" s="232"/>
      <c r="J231" s="231">
        <f>ROUND(I231*H231,2)</f>
        <v>0</v>
      </c>
      <c r="K231" s="233"/>
      <c r="L231" s="44"/>
      <c r="M231" s="234" t="s">
        <v>1</v>
      </c>
      <c r="N231" s="235" t="s">
        <v>40</v>
      </c>
      <c r="O231" s="91"/>
      <c r="P231" s="236">
        <f>O231*H231</f>
        <v>0</v>
      </c>
      <c r="Q231" s="236">
        <v>0</v>
      </c>
      <c r="R231" s="236">
        <f>Q231*H231</f>
        <v>0</v>
      </c>
      <c r="S231" s="236">
        <v>0.0021</v>
      </c>
      <c r="T231" s="237">
        <f>S231*H231</f>
        <v>0.048299999999999996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151</v>
      </c>
      <c r="AT231" s="238" t="s">
        <v>147</v>
      </c>
      <c r="AU231" s="238" t="s">
        <v>84</v>
      </c>
      <c r="AY231" s="17" t="s">
        <v>145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82</v>
      </c>
      <c r="BK231" s="239">
        <f>ROUND(I231*H231,2)</f>
        <v>0</v>
      </c>
      <c r="BL231" s="17" t="s">
        <v>151</v>
      </c>
      <c r="BM231" s="238" t="s">
        <v>496</v>
      </c>
    </row>
    <row r="232" spans="1:63" s="12" customFormat="1" ht="22.8" customHeight="1">
      <c r="A232" s="12"/>
      <c r="B232" s="211"/>
      <c r="C232" s="212"/>
      <c r="D232" s="213" t="s">
        <v>74</v>
      </c>
      <c r="E232" s="225" t="s">
        <v>162</v>
      </c>
      <c r="F232" s="225" t="s">
        <v>497</v>
      </c>
      <c r="G232" s="212"/>
      <c r="H232" s="212"/>
      <c r="I232" s="215"/>
      <c r="J232" s="226">
        <f>BK232</f>
        <v>0</v>
      </c>
      <c r="K232" s="212"/>
      <c r="L232" s="217"/>
      <c r="M232" s="218"/>
      <c r="N232" s="219"/>
      <c r="O232" s="219"/>
      <c r="P232" s="220">
        <f>SUM(P233:P235)</f>
        <v>0</v>
      </c>
      <c r="Q232" s="219"/>
      <c r="R232" s="220">
        <f>SUM(R233:R235)</f>
        <v>0.028755</v>
      </c>
      <c r="S232" s="219"/>
      <c r="T232" s="221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2" t="s">
        <v>82</v>
      </c>
      <c r="AT232" s="223" t="s">
        <v>74</v>
      </c>
      <c r="AU232" s="223" t="s">
        <v>82</v>
      </c>
      <c r="AY232" s="222" t="s">
        <v>145</v>
      </c>
      <c r="BK232" s="224">
        <f>SUM(BK233:BK235)</f>
        <v>0</v>
      </c>
    </row>
    <row r="233" spans="1:65" s="2" customFormat="1" ht="16.5" customHeight="1">
      <c r="A233" s="38"/>
      <c r="B233" s="39"/>
      <c r="C233" s="227" t="s">
        <v>285</v>
      </c>
      <c r="D233" s="227" t="s">
        <v>147</v>
      </c>
      <c r="E233" s="228" t="s">
        <v>498</v>
      </c>
      <c r="F233" s="229" t="s">
        <v>499</v>
      </c>
      <c r="G233" s="230" t="s">
        <v>201</v>
      </c>
      <c r="H233" s="231">
        <v>35.5</v>
      </c>
      <c r="I233" s="232"/>
      <c r="J233" s="231">
        <f>ROUND(I233*H233,2)</f>
        <v>0</v>
      </c>
      <c r="K233" s="233"/>
      <c r="L233" s="44"/>
      <c r="M233" s="234" t="s">
        <v>1</v>
      </c>
      <c r="N233" s="235" t="s">
        <v>40</v>
      </c>
      <c r="O233" s="91"/>
      <c r="P233" s="236">
        <f>O233*H233</f>
        <v>0</v>
      </c>
      <c r="Q233" s="236">
        <v>0.00081</v>
      </c>
      <c r="R233" s="236">
        <f>Q233*H233</f>
        <v>0.028755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151</v>
      </c>
      <c r="AT233" s="238" t="s">
        <v>147</v>
      </c>
      <c r="AU233" s="238" t="s">
        <v>84</v>
      </c>
      <c r="AY233" s="17" t="s">
        <v>145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7" t="s">
        <v>82</v>
      </c>
      <c r="BK233" s="239">
        <f>ROUND(I233*H233,2)</f>
        <v>0</v>
      </c>
      <c r="BL233" s="17" t="s">
        <v>151</v>
      </c>
      <c r="BM233" s="238" t="s">
        <v>500</v>
      </c>
    </row>
    <row r="234" spans="1:51" s="13" customFormat="1" ht="12">
      <c r="A234" s="13"/>
      <c r="B234" s="240"/>
      <c r="C234" s="241"/>
      <c r="D234" s="242" t="s">
        <v>153</v>
      </c>
      <c r="E234" s="243" t="s">
        <v>1</v>
      </c>
      <c r="F234" s="244" t="s">
        <v>501</v>
      </c>
      <c r="G234" s="241"/>
      <c r="H234" s="243" t="s">
        <v>1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153</v>
      </c>
      <c r="AU234" s="250" t="s">
        <v>84</v>
      </c>
      <c r="AV234" s="13" t="s">
        <v>82</v>
      </c>
      <c r="AW234" s="13" t="s">
        <v>31</v>
      </c>
      <c r="AX234" s="13" t="s">
        <v>75</v>
      </c>
      <c r="AY234" s="250" t="s">
        <v>145</v>
      </c>
    </row>
    <row r="235" spans="1:51" s="14" customFormat="1" ht="12">
      <c r="A235" s="14"/>
      <c r="B235" s="251"/>
      <c r="C235" s="252"/>
      <c r="D235" s="242" t="s">
        <v>153</v>
      </c>
      <c r="E235" s="253" t="s">
        <v>1</v>
      </c>
      <c r="F235" s="254" t="s">
        <v>502</v>
      </c>
      <c r="G235" s="252"/>
      <c r="H235" s="255">
        <v>35.5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1" t="s">
        <v>153</v>
      </c>
      <c r="AU235" s="261" t="s">
        <v>84</v>
      </c>
      <c r="AV235" s="14" t="s">
        <v>84</v>
      </c>
      <c r="AW235" s="14" t="s">
        <v>31</v>
      </c>
      <c r="AX235" s="14" t="s">
        <v>82</v>
      </c>
      <c r="AY235" s="261" t="s">
        <v>145</v>
      </c>
    </row>
    <row r="236" spans="1:63" s="12" customFormat="1" ht="22.8" customHeight="1">
      <c r="A236" s="12"/>
      <c r="B236" s="211"/>
      <c r="C236" s="212"/>
      <c r="D236" s="213" t="s">
        <v>74</v>
      </c>
      <c r="E236" s="225" t="s">
        <v>216</v>
      </c>
      <c r="F236" s="225" t="s">
        <v>503</v>
      </c>
      <c r="G236" s="212"/>
      <c r="H236" s="212"/>
      <c r="I236" s="215"/>
      <c r="J236" s="226">
        <f>BK236</f>
        <v>0</v>
      </c>
      <c r="K236" s="212"/>
      <c r="L236" s="217"/>
      <c r="M236" s="218"/>
      <c r="N236" s="219"/>
      <c r="O236" s="219"/>
      <c r="P236" s="220">
        <f>SUM(P237:P246)</f>
        <v>0</v>
      </c>
      <c r="Q236" s="219"/>
      <c r="R236" s="220">
        <f>SUM(R237:R246)</f>
        <v>0</v>
      </c>
      <c r="S236" s="219"/>
      <c r="T236" s="221">
        <f>SUM(T237:T246)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2" t="s">
        <v>82</v>
      </c>
      <c r="AT236" s="223" t="s">
        <v>74</v>
      </c>
      <c r="AU236" s="223" t="s">
        <v>82</v>
      </c>
      <c r="AY236" s="222" t="s">
        <v>145</v>
      </c>
      <c r="BK236" s="224">
        <f>SUM(BK237:BK246)</f>
        <v>0</v>
      </c>
    </row>
    <row r="237" spans="1:65" s="2" customFormat="1" ht="16.5" customHeight="1">
      <c r="A237" s="38"/>
      <c r="B237" s="39"/>
      <c r="C237" s="227" t="s">
        <v>289</v>
      </c>
      <c r="D237" s="227" t="s">
        <v>147</v>
      </c>
      <c r="E237" s="228" t="s">
        <v>504</v>
      </c>
      <c r="F237" s="229" t="s">
        <v>505</v>
      </c>
      <c r="G237" s="230" t="s">
        <v>179</v>
      </c>
      <c r="H237" s="231">
        <v>60</v>
      </c>
      <c r="I237" s="232"/>
      <c r="J237" s="231">
        <f>ROUND(I237*H237,2)</f>
        <v>0</v>
      </c>
      <c r="K237" s="233"/>
      <c r="L237" s="44"/>
      <c r="M237" s="234" t="s">
        <v>1</v>
      </c>
      <c r="N237" s="235" t="s">
        <v>40</v>
      </c>
      <c r="O237" s="91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8" t="s">
        <v>151</v>
      </c>
      <c r="AT237" s="238" t="s">
        <v>147</v>
      </c>
      <c r="AU237" s="238" t="s">
        <v>84</v>
      </c>
      <c r="AY237" s="17" t="s">
        <v>145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7" t="s">
        <v>82</v>
      </c>
      <c r="BK237" s="239">
        <f>ROUND(I237*H237,2)</f>
        <v>0</v>
      </c>
      <c r="BL237" s="17" t="s">
        <v>151</v>
      </c>
      <c r="BM237" s="238" t="s">
        <v>506</v>
      </c>
    </row>
    <row r="238" spans="1:51" s="13" customFormat="1" ht="12">
      <c r="A238" s="13"/>
      <c r="B238" s="240"/>
      <c r="C238" s="241"/>
      <c r="D238" s="242" t="s">
        <v>153</v>
      </c>
      <c r="E238" s="243" t="s">
        <v>1</v>
      </c>
      <c r="F238" s="244" t="s">
        <v>507</v>
      </c>
      <c r="G238" s="241"/>
      <c r="H238" s="243" t="s">
        <v>1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153</v>
      </c>
      <c r="AU238" s="250" t="s">
        <v>84</v>
      </c>
      <c r="AV238" s="13" t="s">
        <v>82</v>
      </c>
      <c r="AW238" s="13" t="s">
        <v>31</v>
      </c>
      <c r="AX238" s="13" t="s">
        <v>75</v>
      </c>
      <c r="AY238" s="250" t="s">
        <v>145</v>
      </c>
    </row>
    <row r="239" spans="1:51" s="13" customFormat="1" ht="12">
      <c r="A239" s="13"/>
      <c r="B239" s="240"/>
      <c r="C239" s="241"/>
      <c r="D239" s="242" t="s">
        <v>153</v>
      </c>
      <c r="E239" s="243" t="s">
        <v>1</v>
      </c>
      <c r="F239" s="244" t="s">
        <v>508</v>
      </c>
      <c r="G239" s="241"/>
      <c r="H239" s="243" t="s">
        <v>1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0" t="s">
        <v>153</v>
      </c>
      <c r="AU239" s="250" t="s">
        <v>84</v>
      </c>
      <c r="AV239" s="13" t="s">
        <v>82</v>
      </c>
      <c r="AW239" s="13" t="s">
        <v>31</v>
      </c>
      <c r="AX239" s="13" t="s">
        <v>75</v>
      </c>
      <c r="AY239" s="250" t="s">
        <v>145</v>
      </c>
    </row>
    <row r="240" spans="1:51" s="14" customFormat="1" ht="12">
      <c r="A240" s="14"/>
      <c r="B240" s="251"/>
      <c r="C240" s="252"/>
      <c r="D240" s="242" t="s">
        <v>153</v>
      </c>
      <c r="E240" s="253" t="s">
        <v>1</v>
      </c>
      <c r="F240" s="254" t="s">
        <v>509</v>
      </c>
      <c r="G240" s="252"/>
      <c r="H240" s="255">
        <v>60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1" t="s">
        <v>153</v>
      </c>
      <c r="AU240" s="261" t="s">
        <v>84</v>
      </c>
      <c r="AV240" s="14" t="s">
        <v>84</v>
      </c>
      <c r="AW240" s="14" t="s">
        <v>31</v>
      </c>
      <c r="AX240" s="14" t="s">
        <v>82</v>
      </c>
      <c r="AY240" s="261" t="s">
        <v>145</v>
      </c>
    </row>
    <row r="241" spans="1:65" s="2" customFormat="1" ht="16.5" customHeight="1">
      <c r="A241" s="38"/>
      <c r="B241" s="39"/>
      <c r="C241" s="227" t="s">
        <v>293</v>
      </c>
      <c r="D241" s="227" t="s">
        <v>147</v>
      </c>
      <c r="E241" s="228" t="s">
        <v>510</v>
      </c>
      <c r="F241" s="229" t="s">
        <v>511</v>
      </c>
      <c r="G241" s="230" t="s">
        <v>179</v>
      </c>
      <c r="H241" s="231">
        <v>30</v>
      </c>
      <c r="I241" s="232"/>
      <c r="J241" s="231">
        <f>ROUND(I241*H241,2)</f>
        <v>0</v>
      </c>
      <c r="K241" s="233"/>
      <c r="L241" s="44"/>
      <c r="M241" s="234" t="s">
        <v>1</v>
      </c>
      <c r="N241" s="235" t="s">
        <v>40</v>
      </c>
      <c r="O241" s="91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8" t="s">
        <v>151</v>
      </c>
      <c r="AT241" s="238" t="s">
        <v>147</v>
      </c>
      <c r="AU241" s="238" t="s">
        <v>84</v>
      </c>
      <c r="AY241" s="17" t="s">
        <v>145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7" t="s">
        <v>82</v>
      </c>
      <c r="BK241" s="239">
        <f>ROUND(I241*H241,2)</f>
        <v>0</v>
      </c>
      <c r="BL241" s="17" t="s">
        <v>151</v>
      </c>
      <c r="BM241" s="238" t="s">
        <v>512</v>
      </c>
    </row>
    <row r="242" spans="1:51" s="13" customFormat="1" ht="12">
      <c r="A242" s="13"/>
      <c r="B242" s="240"/>
      <c r="C242" s="241"/>
      <c r="D242" s="242" t="s">
        <v>153</v>
      </c>
      <c r="E242" s="243" t="s">
        <v>1</v>
      </c>
      <c r="F242" s="244" t="s">
        <v>507</v>
      </c>
      <c r="G242" s="241"/>
      <c r="H242" s="243" t="s">
        <v>1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0" t="s">
        <v>153</v>
      </c>
      <c r="AU242" s="250" t="s">
        <v>84</v>
      </c>
      <c r="AV242" s="13" t="s">
        <v>82</v>
      </c>
      <c r="AW242" s="13" t="s">
        <v>31</v>
      </c>
      <c r="AX242" s="13" t="s">
        <v>75</v>
      </c>
      <c r="AY242" s="250" t="s">
        <v>145</v>
      </c>
    </row>
    <row r="243" spans="1:51" s="14" customFormat="1" ht="12">
      <c r="A243" s="14"/>
      <c r="B243" s="251"/>
      <c r="C243" s="252"/>
      <c r="D243" s="242" t="s">
        <v>153</v>
      </c>
      <c r="E243" s="253" t="s">
        <v>1</v>
      </c>
      <c r="F243" s="254" t="s">
        <v>301</v>
      </c>
      <c r="G243" s="252"/>
      <c r="H243" s="255">
        <v>30</v>
      </c>
      <c r="I243" s="256"/>
      <c r="J243" s="252"/>
      <c r="K243" s="252"/>
      <c r="L243" s="257"/>
      <c r="M243" s="258"/>
      <c r="N243" s="259"/>
      <c r="O243" s="259"/>
      <c r="P243" s="259"/>
      <c r="Q243" s="259"/>
      <c r="R243" s="259"/>
      <c r="S243" s="259"/>
      <c r="T243" s="26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1" t="s">
        <v>153</v>
      </c>
      <c r="AU243" s="261" t="s">
        <v>84</v>
      </c>
      <c r="AV243" s="14" t="s">
        <v>84</v>
      </c>
      <c r="AW243" s="14" t="s">
        <v>31</v>
      </c>
      <c r="AX243" s="14" t="s">
        <v>82</v>
      </c>
      <c r="AY243" s="261" t="s">
        <v>145</v>
      </c>
    </row>
    <row r="244" spans="1:65" s="2" customFormat="1" ht="33" customHeight="1">
      <c r="A244" s="38"/>
      <c r="B244" s="39"/>
      <c r="C244" s="227" t="s">
        <v>297</v>
      </c>
      <c r="D244" s="227" t="s">
        <v>147</v>
      </c>
      <c r="E244" s="228" t="s">
        <v>513</v>
      </c>
      <c r="F244" s="229" t="s">
        <v>514</v>
      </c>
      <c r="G244" s="230" t="s">
        <v>179</v>
      </c>
      <c r="H244" s="231">
        <v>30</v>
      </c>
      <c r="I244" s="232"/>
      <c r="J244" s="231">
        <f>ROUND(I244*H244,2)</f>
        <v>0</v>
      </c>
      <c r="K244" s="233"/>
      <c r="L244" s="44"/>
      <c r="M244" s="234" t="s">
        <v>1</v>
      </c>
      <c r="N244" s="235" t="s">
        <v>40</v>
      </c>
      <c r="O244" s="91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8" t="s">
        <v>151</v>
      </c>
      <c r="AT244" s="238" t="s">
        <v>147</v>
      </c>
      <c r="AU244" s="238" t="s">
        <v>84</v>
      </c>
      <c r="AY244" s="17" t="s">
        <v>145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7" t="s">
        <v>82</v>
      </c>
      <c r="BK244" s="239">
        <f>ROUND(I244*H244,2)</f>
        <v>0</v>
      </c>
      <c r="BL244" s="17" t="s">
        <v>151</v>
      </c>
      <c r="BM244" s="238" t="s">
        <v>515</v>
      </c>
    </row>
    <row r="245" spans="1:51" s="13" customFormat="1" ht="12">
      <c r="A245" s="13"/>
      <c r="B245" s="240"/>
      <c r="C245" s="241"/>
      <c r="D245" s="242" t="s">
        <v>153</v>
      </c>
      <c r="E245" s="243" t="s">
        <v>1</v>
      </c>
      <c r="F245" s="244" t="s">
        <v>507</v>
      </c>
      <c r="G245" s="241"/>
      <c r="H245" s="243" t="s">
        <v>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153</v>
      </c>
      <c r="AU245" s="250" t="s">
        <v>84</v>
      </c>
      <c r="AV245" s="13" t="s">
        <v>82</v>
      </c>
      <c r="AW245" s="13" t="s">
        <v>31</v>
      </c>
      <c r="AX245" s="13" t="s">
        <v>75</v>
      </c>
      <c r="AY245" s="250" t="s">
        <v>145</v>
      </c>
    </row>
    <row r="246" spans="1:51" s="14" customFormat="1" ht="12">
      <c r="A246" s="14"/>
      <c r="B246" s="251"/>
      <c r="C246" s="252"/>
      <c r="D246" s="242" t="s">
        <v>153</v>
      </c>
      <c r="E246" s="253" t="s">
        <v>1</v>
      </c>
      <c r="F246" s="254" t="s">
        <v>301</v>
      </c>
      <c r="G246" s="252"/>
      <c r="H246" s="255">
        <v>30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1" t="s">
        <v>153</v>
      </c>
      <c r="AU246" s="261" t="s">
        <v>84</v>
      </c>
      <c r="AV246" s="14" t="s">
        <v>84</v>
      </c>
      <c r="AW246" s="14" t="s">
        <v>31</v>
      </c>
      <c r="AX246" s="14" t="s">
        <v>82</v>
      </c>
      <c r="AY246" s="261" t="s">
        <v>145</v>
      </c>
    </row>
    <row r="247" spans="1:63" s="12" customFormat="1" ht="22.8" customHeight="1">
      <c r="A247" s="12"/>
      <c r="B247" s="211"/>
      <c r="C247" s="212"/>
      <c r="D247" s="213" t="s">
        <v>74</v>
      </c>
      <c r="E247" s="225" t="s">
        <v>516</v>
      </c>
      <c r="F247" s="225" t="s">
        <v>517</v>
      </c>
      <c r="G247" s="212"/>
      <c r="H247" s="212"/>
      <c r="I247" s="215"/>
      <c r="J247" s="226">
        <f>BK247</f>
        <v>0</v>
      </c>
      <c r="K247" s="212"/>
      <c r="L247" s="217"/>
      <c r="M247" s="218"/>
      <c r="N247" s="219"/>
      <c r="O247" s="219"/>
      <c r="P247" s="220">
        <f>SUM(P248:P275)</f>
        <v>0</v>
      </c>
      <c r="Q247" s="219"/>
      <c r="R247" s="220">
        <f>SUM(R248:R275)</f>
        <v>15.876739999999998</v>
      </c>
      <c r="S247" s="219"/>
      <c r="T247" s="221">
        <f>SUM(T248:T275)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2" t="s">
        <v>82</v>
      </c>
      <c r="AT247" s="223" t="s">
        <v>74</v>
      </c>
      <c r="AU247" s="223" t="s">
        <v>82</v>
      </c>
      <c r="AY247" s="222" t="s">
        <v>145</v>
      </c>
      <c r="BK247" s="224">
        <f>SUM(BK248:BK275)</f>
        <v>0</v>
      </c>
    </row>
    <row r="248" spans="1:65" s="2" customFormat="1" ht="16.5" customHeight="1">
      <c r="A248" s="38"/>
      <c r="B248" s="39"/>
      <c r="C248" s="227" t="s">
        <v>301</v>
      </c>
      <c r="D248" s="227" t="s">
        <v>147</v>
      </c>
      <c r="E248" s="228" t="s">
        <v>504</v>
      </c>
      <c r="F248" s="229" t="s">
        <v>505</v>
      </c>
      <c r="G248" s="230" t="s">
        <v>179</v>
      </c>
      <c r="H248" s="231">
        <v>319</v>
      </c>
      <c r="I248" s="232"/>
      <c r="J248" s="231">
        <f>ROUND(I248*H248,2)</f>
        <v>0</v>
      </c>
      <c r="K248" s="233"/>
      <c r="L248" s="44"/>
      <c r="M248" s="234" t="s">
        <v>1</v>
      </c>
      <c r="N248" s="235" t="s">
        <v>40</v>
      </c>
      <c r="O248" s="91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8" t="s">
        <v>151</v>
      </c>
      <c r="AT248" s="238" t="s">
        <v>147</v>
      </c>
      <c r="AU248" s="238" t="s">
        <v>84</v>
      </c>
      <c r="AY248" s="17" t="s">
        <v>145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7" t="s">
        <v>82</v>
      </c>
      <c r="BK248" s="239">
        <f>ROUND(I248*H248,2)</f>
        <v>0</v>
      </c>
      <c r="BL248" s="17" t="s">
        <v>151</v>
      </c>
      <c r="BM248" s="238" t="s">
        <v>518</v>
      </c>
    </row>
    <row r="249" spans="1:51" s="13" customFormat="1" ht="12">
      <c r="A249" s="13"/>
      <c r="B249" s="240"/>
      <c r="C249" s="241"/>
      <c r="D249" s="242" t="s">
        <v>153</v>
      </c>
      <c r="E249" s="243" t="s">
        <v>1</v>
      </c>
      <c r="F249" s="244" t="s">
        <v>519</v>
      </c>
      <c r="G249" s="241"/>
      <c r="H249" s="243" t="s">
        <v>1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0" t="s">
        <v>153</v>
      </c>
      <c r="AU249" s="250" t="s">
        <v>84</v>
      </c>
      <c r="AV249" s="13" t="s">
        <v>82</v>
      </c>
      <c r="AW249" s="13" t="s">
        <v>31</v>
      </c>
      <c r="AX249" s="13" t="s">
        <v>75</v>
      </c>
      <c r="AY249" s="250" t="s">
        <v>145</v>
      </c>
    </row>
    <row r="250" spans="1:51" s="13" customFormat="1" ht="12">
      <c r="A250" s="13"/>
      <c r="B250" s="240"/>
      <c r="C250" s="241"/>
      <c r="D250" s="242" t="s">
        <v>153</v>
      </c>
      <c r="E250" s="243" t="s">
        <v>1</v>
      </c>
      <c r="F250" s="244" t="s">
        <v>520</v>
      </c>
      <c r="G250" s="241"/>
      <c r="H250" s="243" t="s">
        <v>1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0" t="s">
        <v>153</v>
      </c>
      <c r="AU250" s="250" t="s">
        <v>84</v>
      </c>
      <c r="AV250" s="13" t="s">
        <v>82</v>
      </c>
      <c r="AW250" s="13" t="s">
        <v>31</v>
      </c>
      <c r="AX250" s="13" t="s">
        <v>75</v>
      </c>
      <c r="AY250" s="250" t="s">
        <v>145</v>
      </c>
    </row>
    <row r="251" spans="1:51" s="14" customFormat="1" ht="12">
      <c r="A251" s="14"/>
      <c r="B251" s="251"/>
      <c r="C251" s="252"/>
      <c r="D251" s="242" t="s">
        <v>153</v>
      </c>
      <c r="E251" s="253" t="s">
        <v>1</v>
      </c>
      <c r="F251" s="254" t="s">
        <v>521</v>
      </c>
      <c r="G251" s="252"/>
      <c r="H251" s="255">
        <v>114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1" t="s">
        <v>153</v>
      </c>
      <c r="AU251" s="261" t="s">
        <v>84</v>
      </c>
      <c r="AV251" s="14" t="s">
        <v>84</v>
      </c>
      <c r="AW251" s="14" t="s">
        <v>31</v>
      </c>
      <c r="AX251" s="14" t="s">
        <v>75</v>
      </c>
      <c r="AY251" s="261" t="s">
        <v>145</v>
      </c>
    </row>
    <row r="252" spans="1:51" s="13" customFormat="1" ht="12">
      <c r="A252" s="13"/>
      <c r="B252" s="240"/>
      <c r="C252" s="241"/>
      <c r="D252" s="242" t="s">
        <v>153</v>
      </c>
      <c r="E252" s="243" t="s">
        <v>1</v>
      </c>
      <c r="F252" s="244" t="s">
        <v>522</v>
      </c>
      <c r="G252" s="241"/>
      <c r="H252" s="243" t="s">
        <v>1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153</v>
      </c>
      <c r="AU252" s="250" t="s">
        <v>84</v>
      </c>
      <c r="AV252" s="13" t="s">
        <v>82</v>
      </c>
      <c r="AW252" s="13" t="s">
        <v>31</v>
      </c>
      <c r="AX252" s="13" t="s">
        <v>75</v>
      </c>
      <c r="AY252" s="250" t="s">
        <v>145</v>
      </c>
    </row>
    <row r="253" spans="1:51" s="13" customFormat="1" ht="12">
      <c r="A253" s="13"/>
      <c r="B253" s="240"/>
      <c r="C253" s="241"/>
      <c r="D253" s="242" t="s">
        <v>153</v>
      </c>
      <c r="E253" s="243" t="s">
        <v>1</v>
      </c>
      <c r="F253" s="244" t="s">
        <v>508</v>
      </c>
      <c r="G253" s="241"/>
      <c r="H253" s="243" t="s">
        <v>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153</v>
      </c>
      <c r="AU253" s="250" t="s">
        <v>84</v>
      </c>
      <c r="AV253" s="13" t="s">
        <v>82</v>
      </c>
      <c r="AW253" s="13" t="s">
        <v>31</v>
      </c>
      <c r="AX253" s="13" t="s">
        <v>75</v>
      </c>
      <c r="AY253" s="250" t="s">
        <v>145</v>
      </c>
    </row>
    <row r="254" spans="1:51" s="14" customFormat="1" ht="12">
      <c r="A254" s="14"/>
      <c r="B254" s="251"/>
      <c r="C254" s="252"/>
      <c r="D254" s="242" t="s">
        <v>153</v>
      </c>
      <c r="E254" s="253" t="s">
        <v>1</v>
      </c>
      <c r="F254" s="254" t="s">
        <v>523</v>
      </c>
      <c r="G254" s="252"/>
      <c r="H254" s="255">
        <v>124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1" t="s">
        <v>153</v>
      </c>
      <c r="AU254" s="261" t="s">
        <v>84</v>
      </c>
      <c r="AV254" s="14" t="s">
        <v>84</v>
      </c>
      <c r="AW254" s="14" t="s">
        <v>31</v>
      </c>
      <c r="AX254" s="14" t="s">
        <v>75</v>
      </c>
      <c r="AY254" s="261" t="s">
        <v>145</v>
      </c>
    </row>
    <row r="255" spans="1:51" s="13" customFormat="1" ht="12">
      <c r="A255" s="13"/>
      <c r="B255" s="240"/>
      <c r="C255" s="241"/>
      <c r="D255" s="242" t="s">
        <v>153</v>
      </c>
      <c r="E255" s="243" t="s">
        <v>1</v>
      </c>
      <c r="F255" s="244" t="s">
        <v>524</v>
      </c>
      <c r="G255" s="241"/>
      <c r="H255" s="243" t="s">
        <v>1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0" t="s">
        <v>153</v>
      </c>
      <c r="AU255" s="250" t="s">
        <v>84</v>
      </c>
      <c r="AV255" s="13" t="s">
        <v>82</v>
      </c>
      <c r="AW255" s="13" t="s">
        <v>31</v>
      </c>
      <c r="AX255" s="13" t="s">
        <v>75</v>
      </c>
      <c r="AY255" s="250" t="s">
        <v>145</v>
      </c>
    </row>
    <row r="256" spans="1:51" s="14" customFormat="1" ht="12">
      <c r="A256" s="14"/>
      <c r="B256" s="251"/>
      <c r="C256" s="252"/>
      <c r="D256" s="242" t="s">
        <v>153</v>
      </c>
      <c r="E256" s="253" t="s">
        <v>1</v>
      </c>
      <c r="F256" s="254" t="s">
        <v>525</v>
      </c>
      <c r="G256" s="252"/>
      <c r="H256" s="255">
        <v>81</v>
      </c>
      <c r="I256" s="256"/>
      <c r="J256" s="252"/>
      <c r="K256" s="252"/>
      <c r="L256" s="257"/>
      <c r="M256" s="258"/>
      <c r="N256" s="259"/>
      <c r="O256" s="259"/>
      <c r="P256" s="259"/>
      <c r="Q256" s="259"/>
      <c r="R256" s="259"/>
      <c r="S256" s="259"/>
      <c r="T256" s="26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1" t="s">
        <v>153</v>
      </c>
      <c r="AU256" s="261" t="s">
        <v>84</v>
      </c>
      <c r="AV256" s="14" t="s">
        <v>84</v>
      </c>
      <c r="AW256" s="14" t="s">
        <v>31</v>
      </c>
      <c r="AX256" s="14" t="s">
        <v>75</v>
      </c>
      <c r="AY256" s="261" t="s">
        <v>145</v>
      </c>
    </row>
    <row r="257" spans="1:51" s="15" customFormat="1" ht="12">
      <c r="A257" s="15"/>
      <c r="B257" s="276"/>
      <c r="C257" s="277"/>
      <c r="D257" s="242" t="s">
        <v>153</v>
      </c>
      <c r="E257" s="278" t="s">
        <v>1</v>
      </c>
      <c r="F257" s="279" t="s">
        <v>280</v>
      </c>
      <c r="G257" s="277"/>
      <c r="H257" s="280">
        <v>319</v>
      </c>
      <c r="I257" s="281"/>
      <c r="J257" s="277"/>
      <c r="K257" s="277"/>
      <c r="L257" s="282"/>
      <c r="M257" s="283"/>
      <c r="N257" s="284"/>
      <c r="O257" s="284"/>
      <c r="P257" s="284"/>
      <c r="Q257" s="284"/>
      <c r="R257" s="284"/>
      <c r="S257" s="284"/>
      <c r="T257" s="28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6" t="s">
        <v>153</v>
      </c>
      <c r="AU257" s="286" t="s">
        <v>84</v>
      </c>
      <c r="AV257" s="15" t="s">
        <v>151</v>
      </c>
      <c r="AW257" s="15" t="s">
        <v>31</v>
      </c>
      <c r="AX257" s="15" t="s">
        <v>82</v>
      </c>
      <c r="AY257" s="286" t="s">
        <v>145</v>
      </c>
    </row>
    <row r="258" spans="1:65" s="2" customFormat="1" ht="24.15" customHeight="1">
      <c r="A258" s="38"/>
      <c r="B258" s="39"/>
      <c r="C258" s="227" t="s">
        <v>305</v>
      </c>
      <c r="D258" s="227" t="s">
        <v>147</v>
      </c>
      <c r="E258" s="228" t="s">
        <v>526</v>
      </c>
      <c r="F258" s="229" t="s">
        <v>527</v>
      </c>
      <c r="G258" s="230" t="s">
        <v>179</v>
      </c>
      <c r="H258" s="231">
        <v>57</v>
      </c>
      <c r="I258" s="232"/>
      <c r="J258" s="231">
        <f>ROUND(I258*H258,2)</f>
        <v>0</v>
      </c>
      <c r="K258" s="233"/>
      <c r="L258" s="44"/>
      <c r="M258" s="234" t="s">
        <v>1</v>
      </c>
      <c r="N258" s="235" t="s">
        <v>40</v>
      </c>
      <c r="O258" s="91"/>
      <c r="P258" s="236">
        <f>O258*H258</f>
        <v>0</v>
      </c>
      <c r="Q258" s="236">
        <v>0.10362</v>
      </c>
      <c r="R258" s="236">
        <f>Q258*H258</f>
        <v>5.90634</v>
      </c>
      <c r="S258" s="236">
        <v>0</v>
      </c>
      <c r="T258" s="23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8" t="s">
        <v>151</v>
      </c>
      <c r="AT258" s="238" t="s">
        <v>147</v>
      </c>
      <c r="AU258" s="238" t="s">
        <v>84</v>
      </c>
      <c r="AY258" s="17" t="s">
        <v>145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7" t="s">
        <v>82</v>
      </c>
      <c r="BK258" s="239">
        <f>ROUND(I258*H258,2)</f>
        <v>0</v>
      </c>
      <c r="BL258" s="17" t="s">
        <v>151</v>
      </c>
      <c r="BM258" s="238" t="s">
        <v>528</v>
      </c>
    </row>
    <row r="259" spans="1:51" s="13" customFormat="1" ht="12">
      <c r="A259" s="13"/>
      <c r="B259" s="240"/>
      <c r="C259" s="241"/>
      <c r="D259" s="242" t="s">
        <v>153</v>
      </c>
      <c r="E259" s="243" t="s">
        <v>1</v>
      </c>
      <c r="F259" s="244" t="s">
        <v>529</v>
      </c>
      <c r="G259" s="241"/>
      <c r="H259" s="243" t="s">
        <v>1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0" t="s">
        <v>153</v>
      </c>
      <c r="AU259" s="250" t="s">
        <v>84</v>
      </c>
      <c r="AV259" s="13" t="s">
        <v>82</v>
      </c>
      <c r="AW259" s="13" t="s">
        <v>31</v>
      </c>
      <c r="AX259" s="13" t="s">
        <v>75</v>
      </c>
      <c r="AY259" s="250" t="s">
        <v>145</v>
      </c>
    </row>
    <row r="260" spans="1:51" s="13" customFormat="1" ht="12">
      <c r="A260" s="13"/>
      <c r="B260" s="240"/>
      <c r="C260" s="241"/>
      <c r="D260" s="242" t="s">
        <v>153</v>
      </c>
      <c r="E260" s="243" t="s">
        <v>1</v>
      </c>
      <c r="F260" s="244" t="s">
        <v>408</v>
      </c>
      <c r="G260" s="241"/>
      <c r="H260" s="243" t="s">
        <v>1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0" t="s">
        <v>153</v>
      </c>
      <c r="AU260" s="250" t="s">
        <v>84</v>
      </c>
      <c r="AV260" s="13" t="s">
        <v>82</v>
      </c>
      <c r="AW260" s="13" t="s">
        <v>31</v>
      </c>
      <c r="AX260" s="13" t="s">
        <v>75</v>
      </c>
      <c r="AY260" s="250" t="s">
        <v>145</v>
      </c>
    </row>
    <row r="261" spans="1:51" s="14" customFormat="1" ht="12">
      <c r="A261" s="14"/>
      <c r="B261" s="251"/>
      <c r="C261" s="252"/>
      <c r="D261" s="242" t="s">
        <v>153</v>
      </c>
      <c r="E261" s="253" t="s">
        <v>1</v>
      </c>
      <c r="F261" s="254" t="s">
        <v>530</v>
      </c>
      <c r="G261" s="252"/>
      <c r="H261" s="255">
        <v>35</v>
      </c>
      <c r="I261" s="256"/>
      <c r="J261" s="252"/>
      <c r="K261" s="252"/>
      <c r="L261" s="257"/>
      <c r="M261" s="258"/>
      <c r="N261" s="259"/>
      <c r="O261" s="259"/>
      <c r="P261" s="259"/>
      <c r="Q261" s="259"/>
      <c r="R261" s="259"/>
      <c r="S261" s="259"/>
      <c r="T261" s="26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1" t="s">
        <v>153</v>
      </c>
      <c r="AU261" s="261" t="s">
        <v>84</v>
      </c>
      <c r="AV261" s="14" t="s">
        <v>84</v>
      </c>
      <c r="AW261" s="14" t="s">
        <v>31</v>
      </c>
      <c r="AX261" s="14" t="s">
        <v>75</v>
      </c>
      <c r="AY261" s="261" t="s">
        <v>145</v>
      </c>
    </row>
    <row r="262" spans="1:51" s="13" customFormat="1" ht="12">
      <c r="A262" s="13"/>
      <c r="B262" s="240"/>
      <c r="C262" s="241"/>
      <c r="D262" s="242" t="s">
        <v>153</v>
      </c>
      <c r="E262" s="243" t="s">
        <v>1</v>
      </c>
      <c r="F262" s="244" t="s">
        <v>412</v>
      </c>
      <c r="G262" s="241"/>
      <c r="H262" s="243" t="s">
        <v>1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0" t="s">
        <v>153</v>
      </c>
      <c r="AU262" s="250" t="s">
        <v>84</v>
      </c>
      <c r="AV262" s="13" t="s">
        <v>82</v>
      </c>
      <c r="AW262" s="13" t="s">
        <v>31</v>
      </c>
      <c r="AX262" s="13" t="s">
        <v>75</v>
      </c>
      <c r="AY262" s="250" t="s">
        <v>145</v>
      </c>
    </row>
    <row r="263" spans="1:51" s="14" customFormat="1" ht="12">
      <c r="A263" s="14"/>
      <c r="B263" s="251"/>
      <c r="C263" s="252"/>
      <c r="D263" s="242" t="s">
        <v>153</v>
      </c>
      <c r="E263" s="253" t="s">
        <v>1</v>
      </c>
      <c r="F263" s="254" t="s">
        <v>531</v>
      </c>
      <c r="G263" s="252"/>
      <c r="H263" s="255">
        <v>13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1" t="s">
        <v>153</v>
      </c>
      <c r="AU263" s="261" t="s">
        <v>84</v>
      </c>
      <c r="AV263" s="14" t="s">
        <v>84</v>
      </c>
      <c r="AW263" s="14" t="s">
        <v>31</v>
      </c>
      <c r="AX263" s="14" t="s">
        <v>75</v>
      </c>
      <c r="AY263" s="261" t="s">
        <v>145</v>
      </c>
    </row>
    <row r="264" spans="1:51" s="13" customFormat="1" ht="12">
      <c r="A264" s="13"/>
      <c r="B264" s="240"/>
      <c r="C264" s="241"/>
      <c r="D264" s="242" t="s">
        <v>153</v>
      </c>
      <c r="E264" s="243" t="s">
        <v>1</v>
      </c>
      <c r="F264" s="244" t="s">
        <v>414</v>
      </c>
      <c r="G264" s="241"/>
      <c r="H264" s="243" t="s">
        <v>1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0" t="s">
        <v>153</v>
      </c>
      <c r="AU264" s="250" t="s">
        <v>84</v>
      </c>
      <c r="AV264" s="13" t="s">
        <v>82</v>
      </c>
      <c r="AW264" s="13" t="s">
        <v>31</v>
      </c>
      <c r="AX264" s="13" t="s">
        <v>75</v>
      </c>
      <c r="AY264" s="250" t="s">
        <v>145</v>
      </c>
    </row>
    <row r="265" spans="1:51" s="14" customFormat="1" ht="12">
      <c r="A265" s="14"/>
      <c r="B265" s="251"/>
      <c r="C265" s="252"/>
      <c r="D265" s="242" t="s">
        <v>153</v>
      </c>
      <c r="E265" s="253" t="s">
        <v>1</v>
      </c>
      <c r="F265" s="254" t="s">
        <v>532</v>
      </c>
      <c r="G265" s="252"/>
      <c r="H265" s="255">
        <v>9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1" t="s">
        <v>153</v>
      </c>
      <c r="AU265" s="261" t="s">
        <v>84</v>
      </c>
      <c r="AV265" s="14" t="s">
        <v>84</v>
      </c>
      <c r="AW265" s="14" t="s">
        <v>31</v>
      </c>
      <c r="AX265" s="14" t="s">
        <v>75</v>
      </c>
      <c r="AY265" s="261" t="s">
        <v>145</v>
      </c>
    </row>
    <row r="266" spans="1:51" s="15" customFormat="1" ht="12">
      <c r="A266" s="15"/>
      <c r="B266" s="276"/>
      <c r="C266" s="277"/>
      <c r="D266" s="242" t="s">
        <v>153</v>
      </c>
      <c r="E266" s="278" t="s">
        <v>1</v>
      </c>
      <c r="F266" s="279" t="s">
        <v>280</v>
      </c>
      <c r="G266" s="277"/>
      <c r="H266" s="280">
        <v>57</v>
      </c>
      <c r="I266" s="281"/>
      <c r="J266" s="277"/>
      <c r="K266" s="277"/>
      <c r="L266" s="282"/>
      <c r="M266" s="283"/>
      <c r="N266" s="284"/>
      <c r="O266" s="284"/>
      <c r="P266" s="284"/>
      <c r="Q266" s="284"/>
      <c r="R266" s="284"/>
      <c r="S266" s="284"/>
      <c r="T266" s="28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86" t="s">
        <v>153</v>
      </c>
      <c r="AU266" s="286" t="s">
        <v>84</v>
      </c>
      <c r="AV266" s="15" t="s">
        <v>151</v>
      </c>
      <c r="AW266" s="15" t="s">
        <v>31</v>
      </c>
      <c r="AX266" s="15" t="s">
        <v>82</v>
      </c>
      <c r="AY266" s="286" t="s">
        <v>145</v>
      </c>
    </row>
    <row r="267" spans="1:65" s="2" customFormat="1" ht="16.5" customHeight="1">
      <c r="A267" s="38"/>
      <c r="B267" s="39"/>
      <c r="C267" s="266" t="s">
        <v>310</v>
      </c>
      <c r="D267" s="266" t="s">
        <v>211</v>
      </c>
      <c r="E267" s="267" t="s">
        <v>533</v>
      </c>
      <c r="F267" s="268" t="s">
        <v>534</v>
      </c>
      <c r="G267" s="269" t="s">
        <v>179</v>
      </c>
      <c r="H267" s="270">
        <v>42.23</v>
      </c>
      <c r="I267" s="271"/>
      <c r="J267" s="270">
        <f>ROUND(I267*H267,2)</f>
        <v>0</v>
      </c>
      <c r="K267" s="272"/>
      <c r="L267" s="273"/>
      <c r="M267" s="274" t="s">
        <v>1</v>
      </c>
      <c r="N267" s="275" t="s">
        <v>40</v>
      </c>
      <c r="O267" s="91"/>
      <c r="P267" s="236">
        <f>O267*H267</f>
        <v>0</v>
      </c>
      <c r="Q267" s="236">
        <v>0.176</v>
      </c>
      <c r="R267" s="236">
        <f>Q267*H267</f>
        <v>7.432479999999999</v>
      </c>
      <c r="S267" s="236">
        <v>0</v>
      </c>
      <c r="T267" s="23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8" t="s">
        <v>192</v>
      </c>
      <c r="AT267" s="238" t="s">
        <v>211</v>
      </c>
      <c r="AU267" s="238" t="s">
        <v>84</v>
      </c>
      <c r="AY267" s="17" t="s">
        <v>145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7" t="s">
        <v>82</v>
      </c>
      <c r="BK267" s="239">
        <f>ROUND(I267*H267,2)</f>
        <v>0</v>
      </c>
      <c r="BL267" s="17" t="s">
        <v>151</v>
      </c>
      <c r="BM267" s="238" t="s">
        <v>535</v>
      </c>
    </row>
    <row r="268" spans="1:51" s="13" customFormat="1" ht="12">
      <c r="A268" s="13"/>
      <c r="B268" s="240"/>
      <c r="C268" s="241"/>
      <c r="D268" s="242" t="s">
        <v>153</v>
      </c>
      <c r="E268" s="243" t="s">
        <v>1</v>
      </c>
      <c r="F268" s="244" t="s">
        <v>529</v>
      </c>
      <c r="G268" s="241"/>
      <c r="H268" s="243" t="s">
        <v>1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0" t="s">
        <v>153</v>
      </c>
      <c r="AU268" s="250" t="s">
        <v>84</v>
      </c>
      <c r="AV268" s="13" t="s">
        <v>82</v>
      </c>
      <c r="AW268" s="13" t="s">
        <v>31</v>
      </c>
      <c r="AX268" s="13" t="s">
        <v>75</v>
      </c>
      <c r="AY268" s="250" t="s">
        <v>145</v>
      </c>
    </row>
    <row r="269" spans="1:51" s="14" customFormat="1" ht="12">
      <c r="A269" s="14"/>
      <c r="B269" s="251"/>
      <c r="C269" s="252"/>
      <c r="D269" s="242" t="s">
        <v>153</v>
      </c>
      <c r="E269" s="253" t="s">
        <v>1</v>
      </c>
      <c r="F269" s="254" t="s">
        <v>536</v>
      </c>
      <c r="G269" s="252"/>
      <c r="H269" s="255">
        <v>42.23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153</v>
      </c>
      <c r="AU269" s="261" t="s">
        <v>84</v>
      </c>
      <c r="AV269" s="14" t="s">
        <v>84</v>
      </c>
      <c r="AW269" s="14" t="s">
        <v>31</v>
      </c>
      <c r="AX269" s="14" t="s">
        <v>82</v>
      </c>
      <c r="AY269" s="261" t="s">
        <v>145</v>
      </c>
    </row>
    <row r="270" spans="1:65" s="2" customFormat="1" ht="24.15" customHeight="1">
      <c r="A270" s="38"/>
      <c r="B270" s="39"/>
      <c r="C270" s="266" t="s">
        <v>314</v>
      </c>
      <c r="D270" s="266" t="s">
        <v>211</v>
      </c>
      <c r="E270" s="267" t="s">
        <v>537</v>
      </c>
      <c r="F270" s="268" t="s">
        <v>538</v>
      </c>
      <c r="G270" s="269" t="s">
        <v>179</v>
      </c>
      <c r="H270" s="270">
        <v>14.42</v>
      </c>
      <c r="I270" s="271"/>
      <c r="J270" s="270">
        <f>ROUND(I270*H270,2)</f>
        <v>0</v>
      </c>
      <c r="K270" s="272"/>
      <c r="L270" s="273"/>
      <c r="M270" s="274" t="s">
        <v>1</v>
      </c>
      <c r="N270" s="275" t="s">
        <v>40</v>
      </c>
      <c r="O270" s="91"/>
      <c r="P270" s="236">
        <f>O270*H270</f>
        <v>0</v>
      </c>
      <c r="Q270" s="236">
        <v>0.176</v>
      </c>
      <c r="R270" s="236">
        <f>Q270*H270</f>
        <v>2.5379199999999997</v>
      </c>
      <c r="S270" s="236">
        <v>0</v>
      </c>
      <c r="T270" s="23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8" t="s">
        <v>192</v>
      </c>
      <c r="AT270" s="238" t="s">
        <v>211</v>
      </c>
      <c r="AU270" s="238" t="s">
        <v>84</v>
      </c>
      <c r="AY270" s="17" t="s">
        <v>145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7" t="s">
        <v>82</v>
      </c>
      <c r="BK270" s="239">
        <f>ROUND(I270*H270,2)</f>
        <v>0</v>
      </c>
      <c r="BL270" s="17" t="s">
        <v>151</v>
      </c>
      <c r="BM270" s="238" t="s">
        <v>539</v>
      </c>
    </row>
    <row r="271" spans="1:51" s="13" customFormat="1" ht="12">
      <c r="A271" s="13"/>
      <c r="B271" s="240"/>
      <c r="C271" s="241"/>
      <c r="D271" s="242" t="s">
        <v>153</v>
      </c>
      <c r="E271" s="243" t="s">
        <v>1</v>
      </c>
      <c r="F271" s="244" t="s">
        <v>529</v>
      </c>
      <c r="G271" s="241"/>
      <c r="H271" s="243" t="s">
        <v>1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0" t="s">
        <v>153</v>
      </c>
      <c r="AU271" s="250" t="s">
        <v>84</v>
      </c>
      <c r="AV271" s="13" t="s">
        <v>82</v>
      </c>
      <c r="AW271" s="13" t="s">
        <v>31</v>
      </c>
      <c r="AX271" s="13" t="s">
        <v>75</v>
      </c>
      <c r="AY271" s="250" t="s">
        <v>145</v>
      </c>
    </row>
    <row r="272" spans="1:51" s="14" customFormat="1" ht="12">
      <c r="A272" s="14"/>
      <c r="B272" s="251"/>
      <c r="C272" s="252"/>
      <c r="D272" s="242" t="s">
        <v>153</v>
      </c>
      <c r="E272" s="253" t="s">
        <v>1</v>
      </c>
      <c r="F272" s="254" t="s">
        <v>540</v>
      </c>
      <c r="G272" s="252"/>
      <c r="H272" s="255">
        <v>14.42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1" t="s">
        <v>153</v>
      </c>
      <c r="AU272" s="261" t="s">
        <v>84</v>
      </c>
      <c r="AV272" s="14" t="s">
        <v>84</v>
      </c>
      <c r="AW272" s="14" t="s">
        <v>31</v>
      </c>
      <c r="AX272" s="14" t="s">
        <v>82</v>
      </c>
      <c r="AY272" s="261" t="s">
        <v>145</v>
      </c>
    </row>
    <row r="273" spans="1:65" s="2" customFormat="1" ht="16.5" customHeight="1">
      <c r="A273" s="38"/>
      <c r="B273" s="39"/>
      <c r="C273" s="266" t="s">
        <v>320</v>
      </c>
      <c r="D273" s="266" t="s">
        <v>211</v>
      </c>
      <c r="E273" s="267" t="s">
        <v>541</v>
      </c>
      <c r="F273" s="268" t="s">
        <v>542</v>
      </c>
      <c r="G273" s="269" t="s">
        <v>179</v>
      </c>
      <c r="H273" s="270">
        <v>2</v>
      </c>
      <c r="I273" s="271"/>
      <c r="J273" s="270">
        <f>ROUND(I273*H273,2)</f>
        <v>0</v>
      </c>
      <c r="K273" s="272"/>
      <c r="L273" s="273"/>
      <c r="M273" s="274" t="s">
        <v>1</v>
      </c>
      <c r="N273" s="275" t="s">
        <v>40</v>
      </c>
      <c r="O273" s="91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8" t="s">
        <v>192</v>
      </c>
      <c r="AT273" s="238" t="s">
        <v>211</v>
      </c>
      <c r="AU273" s="238" t="s">
        <v>84</v>
      </c>
      <c r="AY273" s="17" t="s">
        <v>145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7" t="s">
        <v>82</v>
      </c>
      <c r="BK273" s="239">
        <f>ROUND(I273*H273,2)</f>
        <v>0</v>
      </c>
      <c r="BL273" s="17" t="s">
        <v>151</v>
      </c>
      <c r="BM273" s="238" t="s">
        <v>543</v>
      </c>
    </row>
    <row r="274" spans="1:51" s="13" customFormat="1" ht="12">
      <c r="A274" s="13"/>
      <c r="B274" s="240"/>
      <c r="C274" s="241"/>
      <c r="D274" s="242" t="s">
        <v>153</v>
      </c>
      <c r="E274" s="243" t="s">
        <v>1</v>
      </c>
      <c r="F274" s="244" t="s">
        <v>529</v>
      </c>
      <c r="G274" s="241"/>
      <c r="H274" s="243" t="s">
        <v>1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0" t="s">
        <v>153</v>
      </c>
      <c r="AU274" s="250" t="s">
        <v>84</v>
      </c>
      <c r="AV274" s="13" t="s">
        <v>82</v>
      </c>
      <c r="AW274" s="13" t="s">
        <v>31</v>
      </c>
      <c r="AX274" s="13" t="s">
        <v>75</v>
      </c>
      <c r="AY274" s="250" t="s">
        <v>145</v>
      </c>
    </row>
    <row r="275" spans="1:51" s="14" customFormat="1" ht="12">
      <c r="A275" s="14"/>
      <c r="B275" s="251"/>
      <c r="C275" s="252"/>
      <c r="D275" s="242" t="s">
        <v>153</v>
      </c>
      <c r="E275" s="253" t="s">
        <v>1</v>
      </c>
      <c r="F275" s="254" t="s">
        <v>84</v>
      </c>
      <c r="G275" s="252"/>
      <c r="H275" s="255">
        <v>2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1" t="s">
        <v>153</v>
      </c>
      <c r="AU275" s="261" t="s">
        <v>84</v>
      </c>
      <c r="AV275" s="14" t="s">
        <v>84</v>
      </c>
      <c r="AW275" s="14" t="s">
        <v>31</v>
      </c>
      <c r="AX275" s="14" t="s">
        <v>82</v>
      </c>
      <c r="AY275" s="261" t="s">
        <v>145</v>
      </c>
    </row>
    <row r="276" spans="1:63" s="12" customFormat="1" ht="22.8" customHeight="1">
      <c r="A276" s="12"/>
      <c r="B276" s="211"/>
      <c r="C276" s="212"/>
      <c r="D276" s="213" t="s">
        <v>74</v>
      </c>
      <c r="E276" s="225" t="s">
        <v>544</v>
      </c>
      <c r="F276" s="225" t="s">
        <v>545</v>
      </c>
      <c r="G276" s="212"/>
      <c r="H276" s="212"/>
      <c r="I276" s="215"/>
      <c r="J276" s="226">
        <f>BK276</f>
        <v>0</v>
      </c>
      <c r="K276" s="212"/>
      <c r="L276" s="217"/>
      <c r="M276" s="218"/>
      <c r="N276" s="219"/>
      <c r="O276" s="219"/>
      <c r="P276" s="220">
        <f>SUM(P277:P323)</f>
        <v>0</v>
      </c>
      <c r="Q276" s="219"/>
      <c r="R276" s="220">
        <f>SUM(R277:R323)</f>
        <v>58.108850000000004</v>
      </c>
      <c r="S276" s="219"/>
      <c r="T276" s="221">
        <f>SUM(T277:T323)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2" t="s">
        <v>82</v>
      </c>
      <c r="AT276" s="223" t="s">
        <v>74</v>
      </c>
      <c r="AU276" s="223" t="s">
        <v>82</v>
      </c>
      <c r="AY276" s="222" t="s">
        <v>145</v>
      </c>
      <c r="BK276" s="224">
        <f>SUM(BK277:BK323)</f>
        <v>0</v>
      </c>
    </row>
    <row r="277" spans="1:65" s="2" customFormat="1" ht="16.5" customHeight="1">
      <c r="A277" s="38"/>
      <c r="B277" s="39"/>
      <c r="C277" s="227" t="s">
        <v>324</v>
      </c>
      <c r="D277" s="227" t="s">
        <v>147</v>
      </c>
      <c r="E277" s="228" t="s">
        <v>546</v>
      </c>
      <c r="F277" s="229" t="s">
        <v>547</v>
      </c>
      <c r="G277" s="230" t="s">
        <v>179</v>
      </c>
      <c r="H277" s="231">
        <v>327</v>
      </c>
      <c r="I277" s="232"/>
      <c r="J277" s="231">
        <f>ROUND(I277*H277,2)</f>
        <v>0</v>
      </c>
      <c r="K277" s="233"/>
      <c r="L277" s="44"/>
      <c r="M277" s="234" t="s">
        <v>1</v>
      </c>
      <c r="N277" s="235" t="s">
        <v>40</v>
      </c>
      <c r="O277" s="91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8" t="s">
        <v>151</v>
      </c>
      <c r="AT277" s="238" t="s">
        <v>147</v>
      </c>
      <c r="AU277" s="238" t="s">
        <v>84</v>
      </c>
      <c r="AY277" s="17" t="s">
        <v>145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7" t="s">
        <v>82</v>
      </c>
      <c r="BK277" s="239">
        <f>ROUND(I277*H277,2)</f>
        <v>0</v>
      </c>
      <c r="BL277" s="17" t="s">
        <v>151</v>
      </c>
      <c r="BM277" s="238" t="s">
        <v>548</v>
      </c>
    </row>
    <row r="278" spans="1:51" s="13" customFormat="1" ht="12">
      <c r="A278" s="13"/>
      <c r="B278" s="240"/>
      <c r="C278" s="241"/>
      <c r="D278" s="242" t="s">
        <v>153</v>
      </c>
      <c r="E278" s="243" t="s">
        <v>1</v>
      </c>
      <c r="F278" s="244" t="s">
        <v>549</v>
      </c>
      <c r="G278" s="241"/>
      <c r="H278" s="243" t="s">
        <v>1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0" t="s">
        <v>153</v>
      </c>
      <c r="AU278" s="250" t="s">
        <v>84</v>
      </c>
      <c r="AV278" s="13" t="s">
        <v>82</v>
      </c>
      <c r="AW278" s="13" t="s">
        <v>31</v>
      </c>
      <c r="AX278" s="13" t="s">
        <v>75</v>
      </c>
      <c r="AY278" s="250" t="s">
        <v>145</v>
      </c>
    </row>
    <row r="279" spans="1:51" s="13" customFormat="1" ht="12">
      <c r="A279" s="13"/>
      <c r="B279" s="240"/>
      <c r="C279" s="241"/>
      <c r="D279" s="242" t="s">
        <v>153</v>
      </c>
      <c r="E279" s="243" t="s">
        <v>1</v>
      </c>
      <c r="F279" s="244" t="s">
        <v>408</v>
      </c>
      <c r="G279" s="241"/>
      <c r="H279" s="243" t="s">
        <v>1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0" t="s">
        <v>153</v>
      </c>
      <c r="AU279" s="250" t="s">
        <v>84</v>
      </c>
      <c r="AV279" s="13" t="s">
        <v>82</v>
      </c>
      <c r="AW279" s="13" t="s">
        <v>31</v>
      </c>
      <c r="AX279" s="13" t="s">
        <v>75</v>
      </c>
      <c r="AY279" s="250" t="s">
        <v>145</v>
      </c>
    </row>
    <row r="280" spans="1:51" s="14" customFormat="1" ht="12">
      <c r="A280" s="14"/>
      <c r="B280" s="251"/>
      <c r="C280" s="252"/>
      <c r="D280" s="242" t="s">
        <v>153</v>
      </c>
      <c r="E280" s="253" t="s">
        <v>1</v>
      </c>
      <c r="F280" s="254" t="s">
        <v>550</v>
      </c>
      <c r="G280" s="252"/>
      <c r="H280" s="255">
        <v>128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1" t="s">
        <v>153</v>
      </c>
      <c r="AU280" s="261" t="s">
        <v>84</v>
      </c>
      <c r="AV280" s="14" t="s">
        <v>84</v>
      </c>
      <c r="AW280" s="14" t="s">
        <v>31</v>
      </c>
      <c r="AX280" s="14" t="s">
        <v>75</v>
      </c>
      <c r="AY280" s="261" t="s">
        <v>145</v>
      </c>
    </row>
    <row r="281" spans="1:51" s="13" customFormat="1" ht="12">
      <c r="A281" s="13"/>
      <c r="B281" s="240"/>
      <c r="C281" s="241"/>
      <c r="D281" s="242" t="s">
        <v>153</v>
      </c>
      <c r="E281" s="243" t="s">
        <v>1</v>
      </c>
      <c r="F281" s="244" t="s">
        <v>410</v>
      </c>
      <c r="G281" s="241"/>
      <c r="H281" s="243" t="s">
        <v>1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0" t="s">
        <v>153</v>
      </c>
      <c r="AU281" s="250" t="s">
        <v>84</v>
      </c>
      <c r="AV281" s="13" t="s">
        <v>82</v>
      </c>
      <c r="AW281" s="13" t="s">
        <v>31</v>
      </c>
      <c r="AX281" s="13" t="s">
        <v>75</v>
      </c>
      <c r="AY281" s="250" t="s">
        <v>145</v>
      </c>
    </row>
    <row r="282" spans="1:51" s="14" customFormat="1" ht="12">
      <c r="A282" s="14"/>
      <c r="B282" s="251"/>
      <c r="C282" s="252"/>
      <c r="D282" s="242" t="s">
        <v>153</v>
      </c>
      <c r="E282" s="253" t="s">
        <v>1</v>
      </c>
      <c r="F282" s="254" t="s">
        <v>551</v>
      </c>
      <c r="G282" s="252"/>
      <c r="H282" s="255">
        <v>67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1" t="s">
        <v>153</v>
      </c>
      <c r="AU282" s="261" t="s">
        <v>84</v>
      </c>
      <c r="AV282" s="14" t="s">
        <v>84</v>
      </c>
      <c r="AW282" s="14" t="s">
        <v>31</v>
      </c>
      <c r="AX282" s="14" t="s">
        <v>75</v>
      </c>
      <c r="AY282" s="261" t="s">
        <v>145</v>
      </c>
    </row>
    <row r="283" spans="1:51" s="13" customFormat="1" ht="12">
      <c r="A283" s="13"/>
      <c r="B283" s="240"/>
      <c r="C283" s="241"/>
      <c r="D283" s="242" t="s">
        <v>153</v>
      </c>
      <c r="E283" s="243" t="s">
        <v>1</v>
      </c>
      <c r="F283" s="244" t="s">
        <v>412</v>
      </c>
      <c r="G283" s="241"/>
      <c r="H283" s="243" t="s">
        <v>1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153</v>
      </c>
      <c r="AU283" s="250" t="s">
        <v>84</v>
      </c>
      <c r="AV283" s="13" t="s">
        <v>82</v>
      </c>
      <c r="AW283" s="13" t="s">
        <v>31</v>
      </c>
      <c r="AX283" s="13" t="s">
        <v>75</v>
      </c>
      <c r="AY283" s="250" t="s">
        <v>145</v>
      </c>
    </row>
    <row r="284" spans="1:51" s="14" customFormat="1" ht="12">
      <c r="A284" s="14"/>
      <c r="B284" s="251"/>
      <c r="C284" s="252"/>
      <c r="D284" s="242" t="s">
        <v>153</v>
      </c>
      <c r="E284" s="253" t="s">
        <v>1</v>
      </c>
      <c r="F284" s="254" t="s">
        <v>552</v>
      </c>
      <c r="G284" s="252"/>
      <c r="H284" s="255">
        <v>49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1" t="s">
        <v>153</v>
      </c>
      <c r="AU284" s="261" t="s">
        <v>84</v>
      </c>
      <c r="AV284" s="14" t="s">
        <v>84</v>
      </c>
      <c r="AW284" s="14" t="s">
        <v>31</v>
      </c>
      <c r="AX284" s="14" t="s">
        <v>75</v>
      </c>
      <c r="AY284" s="261" t="s">
        <v>145</v>
      </c>
    </row>
    <row r="285" spans="1:51" s="13" customFormat="1" ht="12">
      <c r="A285" s="13"/>
      <c r="B285" s="240"/>
      <c r="C285" s="241"/>
      <c r="D285" s="242" t="s">
        <v>153</v>
      </c>
      <c r="E285" s="243" t="s">
        <v>1</v>
      </c>
      <c r="F285" s="244" t="s">
        <v>414</v>
      </c>
      <c r="G285" s="241"/>
      <c r="H285" s="243" t="s">
        <v>1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0" t="s">
        <v>153</v>
      </c>
      <c r="AU285" s="250" t="s">
        <v>84</v>
      </c>
      <c r="AV285" s="13" t="s">
        <v>82</v>
      </c>
      <c r="AW285" s="13" t="s">
        <v>31</v>
      </c>
      <c r="AX285" s="13" t="s">
        <v>75</v>
      </c>
      <c r="AY285" s="250" t="s">
        <v>145</v>
      </c>
    </row>
    <row r="286" spans="1:51" s="14" customFormat="1" ht="12">
      <c r="A286" s="14"/>
      <c r="B286" s="251"/>
      <c r="C286" s="252"/>
      <c r="D286" s="242" t="s">
        <v>153</v>
      </c>
      <c r="E286" s="253" t="s">
        <v>1</v>
      </c>
      <c r="F286" s="254" t="s">
        <v>553</v>
      </c>
      <c r="G286" s="252"/>
      <c r="H286" s="255">
        <v>46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1" t="s">
        <v>153</v>
      </c>
      <c r="AU286" s="261" t="s">
        <v>84</v>
      </c>
      <c r="AV286" s="14" t="s">
        <v>84</v>
      </c>
      <c r="AW286" s="14" t="s">
        <v>31</v>
      </c>
      <c r="AX286" s="14" t="s">
        <v>75</v>
      </c>
      <c r="AY286" s="261" t="s">
        <v>145</v>
      </c>
    </row>
    <row r="287" spans="1:51" s="13" customFormat="1" ht="12">
      <c r="A287" s="13"/>
      <c r="B287" s="240"/>
      <c r="C287" s="241"/>
      <c r="D287" s="242" t="s">
        <v>153</v>
      </c>
      <c r="E287" s="243" t="s">
        <v>1</v>
      </c>
      <c r="F287" s="244" t="s">
        <v>416</v>
      </c>
      <c r="G287" s="241"/>
      <c r="H287" s="243" t="s">
        <v>1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0" t="s">
        <v>153</v>
      </c>
      <c r="AU287" s="250" t="s">
        <v>84</v>
      </c>
      <c r="AV287" s="13" t="s">
        <v>82</v>
      </c>
      <c r="AW287" s="13" t="s">
        <v>31</v>
      </c>
      <c r="AX287" s="13" t="s">
        <v>75</v>
      </c>
      <c r="AY287" s="250" t="s">
        <v>145</v>
      </c>
    </row>
    <row r="288" spans="1:51" s="14" customFormat="1" ht="12">
      <c r="A288" s="14"/>
      <c r="B288" s="251"/>
      <c r="C288" s="252"/>
      <c r="D288" s="242" t="s">
        <v>153</v>
      </c>
      <c r="E288" s="253" t="s">
        <v>1</v>
      </c>
      <c r="F288" s="254" t="s">
        <v>417</v>
      </c>
      <c r="G288" s="252"/>
      <c r="H288" s="255">
        <v>37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1" t="s">
        <v>153</v>
      </c>
      <c r="AU288" s="261" t="s">
        <v>84</v>
      </c>
      <c r="AV288" s="14" t="s">
        <v>84</v>
      </c>
      <c r="AW288" s="14" t="s">
        <v>31</v>
      </c>
      <c r="AX288" s="14" t="s">
        <v>75</v>
      </c>
      <c r="AY288" s="261" t="s">
        <v>145</v>
      </c>
    </row>
    <row r="289" spans="1:51" s="15" customFormat="1" ht="12">
      <c r="A289" s="15"/>
      <c r="B289" s="276"/>
      <c r="C289" s="277"/>
      <c r="D289" s="242" t="s">
        <v>153</v>
      </c>
      <c r="E289" s="278" t="s">
        <v>1</v>
      </c>
      <c r="F289" s="279" t="s">
        <v>280</v>
      </c>
      <c r="G289" s="277"/>
      <c r="H289" s="280">
        <v>327</v>
      </c>
      <c r="I289" s="281"/>
      <c r="J289" s="277"/>
      <c r="K289" s="277"/>
      <c r="L289" s="282"/>
      <c r="M289" s="283"/>
      <c r="N289" s="284"/>
      <c r="O289" s="284"/>
      <c r="P289" s="284"/>
      <c r="Q289" s="284"/>
      <c r="R289" s="284"/>
      <c r="S289" s="284"/>
      <c r="T289" s="28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86" t="s">
        <v>153</v>
      </c>
      <c r="AU289" s="286" t="s">
        <v>84</v>
      </c>
      <c r="AV289" s="15" t="s">
        <v>151</v>
      </c>
      <c r="AW289" s="15" t="s">
        <v>31</v>
      </c>
      <c r="AX289" s="15" t="s">
        <v>82</v>
      </c>
      <c r="AY289" s="286" t="s">
        <v>145</v>
      </c>
    </row>
    <row r="290" spans="1:65" s="2" customFormat="1" ht="16.5" customHeight="1">
      <c r="A290" s="38"/>
      <c r="B290" s="39"/>
      <c r="C290" s="227" t="s">
        <v>329</v>
      </c>
      <c r="D290" s="227" t="s">
        <v>147</v>
      </c>
      <c r="E290" s="228" t="s">
        <v>504</v>
      </c>
      <c r="F290" s="229" t="s">
        <v>505</v>
      </c>
      <c r="G290" s="230" t="s">
        <v>179</v>
      </c>
      <c r="H290" s="231">
        <v>327</v>
      </c>
      <c r="I290" s="232"/>
      <c r="J290" s="231">
        <f>ROUND(I290*H290,2)</f>
        <v>0</v>
      </c>
      <c r="K290" s="233"/>
      <c r="L290" s="44"/>
      <c r="M290" s="234" t="s">
        <v>1</v>
      </c>
      <c r="N290" s="235" t="s">
        <v>40</v>
      </c>
      <c r="O290" s="91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8" t="s">
        <v>151</v>
      </c>
      <c r="AT290" s="238" t="s">
        <v>147</v>
      </c>
      <c r="AU290" s="238" t="s">
        <v>84</v>
      </c>
      <c r="AY290" s="17" t="s">
        <v>145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7" t="s">
        <v>82</v>
      </c>
      <c r="BK290" s="239">
        <f>ROUND(I290*H290,2)</f>
        <v>0</v>
      </c>
      <c r="BL290" s="17" t="s">
        <v>151</v>
      </c>
      <c r="BM290" s="238" t="s">
        <v>554</v>
      </c>
    </row>
    <row r="291" spans="1:51" s="13" customFormat="1" ht="12">
      <c r="A291" s="13"/>
      <c r="B291" s="240"/>
      <c r="C291" s="241"/>
      <c r="D291" s="242" t="s">
        <v>153</v>
      </c>
      <c r="E291" s="243" t="s">
        <v>1</v>
      </c>
      <c r="F291" s="244" t="s">
        <v>549</v>
      </c>
      <c r="G291" s="241"/>
      <c r="H291" s="243" t="s">
        <v>1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0" t="s">
        <v>153</v>
      </c>
      <c r="AU291" s="250" t="s">
        <v>84</v>
      </c>
      <c r="AV291" s="13" t="s">
        <v>82</v>
      </c>
      <c r="AW291" s="13" t="s">
        <v>31</v>
      </c>
      <c r="AX291" s="13" t="s">
        <v>75</v>
      </c>
      <c r="AY291" s="250" t="s">
        <v>145</v>
      </c>
    </row>
    <row r="292" spans="1:51" s="13" customFormat="1" ht="12">
      <c r="A292" s="13"/>
      <c r="B292" s="240"/>
      <c r="C292" s="241"/>
      <c r="D292" s="242" t="s">
        <v>153</v>
      </c>
      <c r="E292" s="243" t="s">
        <v>1</v>
      </c>
      <c r="F292" s="244" t="s">
        <v>408</v>
      </c>
      <c r="G292" s="241"/>
      <c r="H292" s="243" t="s">
        <v>1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153</v>
      </c>
      <c r="AU292" s="250" t="s">
        <v>84</v>
      </c>
      <c r="AV292" s="13" t="s">
        <v>82</v>
      </c>
      <c r="AW292" s="13" t="s">
        <v>31</v>
      </c>
      <c r="AX292" s="13" t="s">
        <v>75</v>
      </c>
      <c r="AY292" s="250" t="s">
        <v>145</v>
      </c>
    </row>
    <row r="293" spans="1:51" s="14" customFormat="1" ht="12">
      <c r="A293" s="14"/>
      <c r="B293" s="251"/>
      <c r="C293" s="252"/>
      <c r="D293" s="242" t="s">
        <v>153</v>
      </c>
      <c r="E293" s="253" t="s">
        <v>1</v>
      </c>
      <c r="F293" s="254" t="s">
        <v>550</v>
      </c>
      <c r="G293" s="252"/>
      <c r="H293" s="255">
        <v>128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1" t="s">
        <v>153</v>
      </c>
      <c r="AU293" s="261" t="s">
        <v>84</v>
      </c>
      <c r="AV293" s="14" t="s">
        <v>84</v>
      </c>
      <c r="AW293" s="14" t="s">
        <v>31</v>
      </c>
      <c r="AX293" s="14" t="s">
        <v>75</v>
      </c>
      <c r="AY293" s="261" t="s">
        <v>145</v>
      </c>
    </row>
    <row r="294" spans="1:51" s="13" customFormat="1" ht="12">
      <c r="A294" s="13"/>
      <c r="B294" s="240"/>
      <c r="C294" s="241"/>
      <c r="D294" s="242" t="s">
        <v>153</v>
      </c>
      <c r="E294" s="243" t="s">
        <v>1</v>
      </c>
      <c r="F294" s="244" t="s">
        <v>410</v>
      </c>
      <c r="G294" s="241"/>
      <c r="H294" s="243" t="s">
        <v>1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153</v>
      </c>
      <c r="AU294" s="250" t="s">
        <v>84</v>
      </c>
      <c r="AV294" s="13" t="s">
        <v>82</v>
      </c>
      <c r="AW294" s="13" t="s">
        <v>31</v>
      </c>
      <c r="AX294" s="13" t="s">
        <v>75</v>
      </c>
      <c r="AY294" s="250" t="s">
        <v>145</v>
      </c>
    </row>
    <row r="295" spans="1:51" s="14" customFormat="1" ht="12">
      <c r="A295" s="14"/>
      <c r="B295" s="251"/>
      <c r="C295" s="252"/>
      <c r="D295" s="242" t="s">
        <v>153</v>
      </c>
      <c r="E295" s="253" t="s">
        <v>1</v>
      </c>
      <c r="F295" s="254" t="s">
        <v>551</v>
      </c>
      <c r="G295" s="252"/>
      <c r="H295" s="255">
        <v>67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1" t="s">
        <v>153</v>
      </c>
      <c r="AU295" s="261" t="s">
        <v>84</v>
      </c>
      <c r="AV295" s="14" t="s">
        <v>84</v>
      </c>
      <c r="AW295" s="14" t="s">
        <v>31</v>
      </c>
      <c r="AX295" s="14" t="s">
        <v>75</v>
      </c>
      <c r="AY295" s="261" t="s">
        <v>145</v>
      </c>
    </row>
    <row r="296" spans="1:51" s="13" customFormat="1" ht="12">
      <c r="A296" s="13"/>
      <c r="B296" s="240"/>
      <c r="C296" s="241"/>
      <c r="D296" s="242" t="s">
        <v>153</v>
      </c>
      <c r="E296" s="243" t="s">
        <v>1</v>
      </c>
      <c r="F296" s="244" t="s">
        <v>412</v>
      </c>
      <c r="G296" s="241"/>
      <c r="H296" s="243" t="s">
        <v>1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0" t="s">
        <v>153</v>
      </c>
      <c r="AU296" s="250" t="s">
        <v>84</v>
      </c>
      <c r="AV296" s="13" t="s">
        <v>82</v>
      </c>
      <c r="AW296" s="13" t="s">
        <v>31</v>
      </c>
      <c r="AX296" s="13" t="s">
        <v>75</v>
      </c>
      <c r="AY296" s="250" t="s">
        <v>145</v>
      </c>
    </row>
    <row r="297" spans="1:51" s="14" customFormat="1" ht="12">
      <c r="A297" s="14"/>
      <c r="B297" s="251"/>
      <c r="C297" s="252"/>
      <c r="D297" s="242" t="s">
        <v>153</v>
      </c>
      <c r="E297" s="253" t="s">
        <v>1</v>
      </c>
      <c r="F297" s="254" t="s">
        <v>552</v>
      </c>
      <c r="G297" s="252"/>
      <c r="H297" s="255">
        <v>49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1" t="s">
        <v>153</v>
      </c>
      <c r="AU297" s="261" t="s">
        <v>84</v>
      </c>
      <c r="AV297" s="14" t="s">
        <v>84</v>
      </c>
      <c r="AW297" s="14" t="s">
        <v>31</v>
      </c>
      <c r="AX297" s="14" t="s">
        <v>75</v>
      </c>
      <c r="AY297" s="261" t="s">
        <v>145</v>
      </c>
    </row>
    <row r="298" spans="1:51" s="13" customFormat="1" ht="12">
      <c r="A298" s="13"/>
      <c r="B298" s="240"/>
      <c r="C298" s="241"/>
      <c r="D298" s="242" t="s">
        <v>153</v>
      </c>
      <c r="E298" s="243" t="s">
        <v>1</v>
      </c>
      <c r="F298" s="244" t="s">
        <v>414</v>
      </c>
      <c r="G298" s="241"/>
      <c r="H298" s="243" t="s">
        <v>1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0" t="s">
        <v>153</v>
      </c>
      <c r="AU298" s="250" t="s">
        <v>84</v>
      </c>
      <c r="AV298" s="13" t="s">
        <v>82</v>
      </c>
      <c r="AW298" s="13" t="s">
        <v>31</v>
      </c>
      <c r="AX298" s="13" t="s">
        <v>75</v>
      </c>
      <c r="AY298" s="250" t="s">
        <v>145</v>
      </c>
    </row>
    <row r="299" spans="1:51" s="14" customFormat="1" ht="12">
      <c r="A299" s="14"/>
      <c r="B299" s="251"/>
      <c r="C299" s="252"/>
      <c r="D299" s="242" t="s">
        <v>153</v>
      </c>
      <c r="E299" s="253" t="s">
        <v>1</v>
      </c>
      <c r="F299" s="254" t="s">
        <v>553</v>
      </c>
      <c r="G299" s="252"/>
      <c r="H299" s="255">
        <v>46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1" t="s">
        <v>153</v>
      </c>
      <c r="AU299" s="261" t="s">
        <v>84</v>
      </c>
      <c r="AV299" s="14" t="s">
        <v>84</v>
      </c>
      <c r="AW299" s="14" t="s">
        <v>31</v>
      </c>
      <c r="AX299" s="14" t="s">
        <v>75</v>
      </c>
      <c r="AY299" s="261" t="s">
        <v>145</v>
      </c>
    </row>
    <row r="300" spans="1:51" s="13" customFormat="1" ht="12">
      <c r="A300" s="13"/>
      <c r="B300" s="240"/>
      <c r="C300" s="241"/>
      <c r="D300" s="242" t="s">
        <v>153</v>
      </c>
      <c r="E300" s="243" t="s">
        <v>1</v>
      </c>
      <c r="F300" s="244" t="s">
        <v>416</v>
      </c>
      <c r="G300" s="241"/>
      <c r="H300" s="243" t="s">
        <v>1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0" t="s">
        <v>153</v>
      </c>
      <c r="AU300" s="250" t="s">
        <v>84</v>
      </c>
      <c r="AV300" s="13" t="s">
        <v>82</v>
      </c>
      <c r="AW300" s="13" t="s">
        <v>31</v>
      </c>
      <c r="AX300" s="13" t="s">
        <v>75</v>
      </c>
      <c r="AY300" s="250" t="s">
        <v>145</v>
      </c>
    </row>
    <row r="301" spans="1:51" s="14" customFormat="1" ht="12">
      <c r="A301" s="14"/>
      <c r="B301" s="251"/>
      <c r="C301" s="252"/>
      <c r="D301" s="242" t="s">
        <v>153</v>
      </c>
      <c r="E301" s="253" t="s">
        <v>1</v>
      </c>
      <c r="F301" s="254" t="s">
        <v>417</v>
      </c>
      <c r="G301" s="252"/>
      <c r="H301" s="255">
        <v>37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1" t="s">
        <v>153</v>
      </c>
      <c r="AU301" s="261" t="s">
        <v>84</v>
      </c>
      <c r="AV301" s="14" t="s">
        <v>84</v>
      </c>
      <c r="AW301" s="14" t="s">
        <v>31</v>
      </c>
      <c r="AX301" s="14" t="s">
        <v>75</v>
      </c>
      <c r="AY301" s="261" t="s">
        <v>145</v>
      </c>
    </row>
    <row r="302" spans="1:51" s="15" customFormat="1" ht="12">
      <c r="A302" s="15"/>
      <c r="B302" s="276"/>
      <c r="C302" s="277"/>
      <c r="D302" s="242" t="s">
        <v>153</v>
      </c>
      <c r="E302" s="278" t="s">
        <v>1</v>
      </c>
      <c r="F302" s="279" t="s">
        <v>280</v>
      </c>
      <c r="G302" s="277"/>
      <c r="H302" s="280">
        <v>327</v>
      </c>
      <c r="I302" s="281"/>
      <c r="J302" s="277"/>
      <c r="K302" s="277"/>
      <c r="L302" s="282"/>
      <c r="M302" s="283"/>
      <c r="N302" s="284"/>
      <c r="O302" s="284"/>
      <c r="P302" s="284"/>
      <c r="Q302" s="284"/>
      <c r="R302" s="284"/>
      <c r="S302" s="284"/>
      <c r="T302" s="28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86" t="s">
        <v>153</v>
      </c>
      <c r="AU302" s="286" t="s">
        <v>84</v>
      </c>
      <c r="AV302" s="15" t="s">
        <v>151</v>
      </c>
      <c r="AW302" s="15" t="s">
        <v>31</v>
      </c>
      <c r="AX302" s="15" t="s">
        <v>82</v>
      </c>
      <c r="AY302" s="286" t="s">
        <v>145</v>
      </c>
    </row>
    <row r="303" spans="1:65" s="2" customFormat="1" ht="24.15" customHeight="1">
      <c r="A303" s="38"/>
      <c r="B303" s="39"/>
      <c r="C303" s="227" t="s">
        <v>334</v>
      </c>
      <c r="D303" s="227" t="s">
        <v>147</v>
      </c>
      <c r="E303" s="228" t="s">
        <v>555</v>
      </c>
      <c r="F303" s="229" t="s">
        <v>556</v>
      </c>
      <c r="G303" s="230" t="s">
        <v>179</v>
      </c>
      <c r="H303" s="231">
        <v>327</v>
      </c>
      <c r="I303" s="232"/>
      <c r="J303" s="231">
        <f>ROUND(I303*H303,2)</f>
        <v>0</v>
      </c>
      <c r="K303" s="233"/>
      <c r="L303" s="44"/>
      <c r="M303" s="234" t="s">
        <v>1</v>
      </c>
      <c r="N303" s="235" t="s">
        <v>40</v>
      </c>
      <c r="O303" s="91"/>
      <c r="P303" s="236">
        <f>O303*H303</f>
        <v>0</v>
      </c>
      <c r="Q303" s="236">
        <v>0.08425</v>
      </c>
      <c r="R303" s="236">
        <f>Q303*H303</f>
        <v>27.549750000000003</v>
      </c>
      <c r="S303" s="236">
        <v>0</v>
      </c>
      <c r="T303" s="23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8" t="s">
        <v>151</v>
      </c>
      <c r="AT303" s="238" t="s">
        <v>147</v>
      </c>
      <c r="AU303" s="238" t="s">
        <v>84</v>
      </c>
      <c r="AY303" s="17" t="s">
        <v>145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7" t="s">
        <v>82</v>
      </c>
      <c r="BK303" s="239">
        <f>ROUND(I303*H303,2)</f>
        <v>0</v>
      </c>
      <c r="BL303" s="17" t="s">
        <v>151</v>
      </c>
      <c r="BM303" s="238" t="s">
        <v>557</v>
      </c>
    </row>
    <row r="304" spans="1:51" s="13" customFormat="1" ht="12">
      <c r="A304" s="13"/>
      <c r="B304" s="240"/>
      <c r="C304" s="241"/>
      <c r="D304" s="242" t="s">
        <v>153</v>
      </c>
      <c r="E304" s="243" t="s">
        <v>1</v>
      </c>
      <c r="F304" s="244" t="s">
        <v>549</v>
      </c>
      <c r="G304" s="241"/>
      <c r="H304" s="243" t="s">
        <v>1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0" t="s">
        <v>153</v>
      </c>
      <c r="AU304" s="250" t="s">
        <v>84</v>
      </c>
      <c r="AV304" s="13" t="s">
        <v>82</v>
      </c>
      <c r="AW304" s="13" t="s">
        <v>31</v>
      </c>
      <c r="AX304" s="13" t="s">
        <v>75</v>
      </c>
      <c r="AY304" s="250" t="s">
        <v>145</v>
      </c>
    </row>
    <row r="305" spans="1:51" s="13" customFormat="1" ht="12">
      <c r="A305" s="13"/>
      <c r="B305" s="240"/>
      <c r="C305" s="241"/>
      <c r="D305" s="242" t="s">
        <v>153</v>
      </c>
      <c r="E305" s="243" t="s">
        <v>1</v>
      </c>
      <c r="F305" s="244" t="s">
        <v>408</v>
      </c>
      <c r="G305" s="241"/>
      <c r="H305" s="243" t="s">
        <v>1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153</v>
      </c>
      <c r="AU305" s="250" t="s">
        <v>84</v>
      </c>
      <c r="AV305" s="13" t="s">
        <v>82</v>
      </c>
      <c r="AW305" s="13" t="s">
        <v>31</v>
      </c>
      <c r="AX305" s="13" t="s">
        <v>75</v>
      </c>
      <c r="AY305" s="250" t="s">
        <v>145</v>
      </c>
    </row>
    <row r="306" spans="1:51" s="14" customFormat="1" ht="12">
      <c r="A306" s="14"/>
      <c r="B306" s="251"/>
      <c r="C306" s="252"/>
      <c r="D306" s="242" t="s">
        <v>153</v>
      </c>
      <c r="E306" s="253" t="s">
        <v>1</v>
      </c>
      <c r="F306" s="254" t="s">
        <v>550</v>
      </c>
      <c r="G306" s="252"/>
      <c r="H306" s="255">
        <v>128</v>
      </c>
      <c r="I306" s="256"/>
      <c r="J306" s="252"/>
      <c r="K306" s="252"/>
      <c r="L306" s="257"/>
      <c r="M306" s="258"/>
      <c r="N306" s="259"/>
      <c r="O306" s="259"/>
      <c r="P306" s="259"/>
      <c r="Q306" s="259"/>
      <c r="R306" s="259"/>
      <c r="S306" s="259"/>
      <c r="T306" s="26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1" t="s">
        <v>153</v>
      </c>
      <c r="AU306" s="261" t="s">
        <v>84</v>
      </c>
      <c r="AV306" s="14" t="s">
        <v>84</v>
      </c>
      <c r="AW306" s="14" t="s">
        <v>31</v>
      </c>
      <c r="AX306" s="14" t="s">
        <v>75</v>
      </c>
      <c r="AY306" s="261" t="s">
        <v>145</v>
      </c>
    </row>
    <row r="307" spans="1:51" s="13" customFormat="1" ht="12">
      <c r="A307" s="13"/>
      <c r="B307" s="240"/>
      <c r="C307" s="241"/>
      <c r="D307" s="242" t="s">
        <v>153</v>
      </c>
      <c r="E307" s="243" t="s">
        <v>1</v>
      </c>
      <c r="F307" s="244" t="s">
        <v>410</v>
      </c>
      <c r="G307" s="241"/>
      <c r="H307" s="243" t="s">
        <v>1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0" t="s">
        <v>153</v>
      </c>
      <c r="AU307" s="250" t="s">
        <v>84</v>
      </c>
      <c r="AV307" s="13" t="s">
        <v>82</v>
      </c>
      <c r="AW307" s="13" t="s">
        <v>31</v>
      </c>
      <c r="AX307" s="13" t="s">
        <v>75</v>
      </c>
      <c r="AY307" s="250" t="s">
        <v>145</v>
      </c>
    </row>
    <row r="308" spans="1:51" s="14" customFormat="1" ht="12">
      <c r="A308" s="14"/>
      <c r="B308" s="251"/>
      <c r="C308" s="252"/>
      <c r="D308" s="242" t="s">
        <v>153</v>
      </c>
      <c r="E308" s="253" t="s">
        <v>1</v>
      </c>
      <c r="F308" s="254" t="s">
        <v>551</v>
      </c>
      <c r="G308" s="252"/>
      <c r="H308" s="255">
        <v>67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1" t="s">
        <v>153</v>
      </c>
      <c r="AU308" s="261" t="s">
        <v>84</v>
      </c>
      <c r="AV308" s="14" t="s">
        <v>84</v>
      </c>
      <c r="AW308" s="14" t="s">
        <v>31</v>
      </c>
      <c r="AX308" s="14" t="s">
        <v>75</v>
      </c>
      <c r="AY308" s="261" t="s">
        <v>145</v>
      </c>
    </row>
    <row r="309" spans="1:51" s="13" customFormat="1" ht="12">
      <c r="A309" s="13"/>
      <c r="B309" s="240"/>
      <c r="C309" s="241"/>
      <c r="D309" s="242" t="s">
        <v>153</v>
      </c>
      <c r="E309" s="243" t="s">
        <v>1</v>
      </c>
      <c r="F309" s="244" t="s">
        <v>412</v>
      </c>
      <c r="G309" s="241"/>
      <c r="H309" s="243" t="s">
        <v>1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0" t="s">
        <v>153</v>
      </c>
      <c r="AU309" s="250" t="s">
        <v>84</v>
      </c>
      <c r="AV309" s="13" t="s">
        <v>82</v>
      </c>
      <c r="AW309" s="13" t="s">
        <v>31</v>
      </c>
      <c r="AX309" s="13" t="s">
        <v>75</v>
      </c>
      <c r="AY309" s="250" t="s">
        <v>145</v>
      </c>
    </row>
    <row r="310" spans="1:51" s="14" customFormat="1" ht="12">
      <c r="A310" s="14"/>
      <c r="B310" s="251"/>
      <c r="C310" s="252"/>
      <c r="D310" s="242" t="s">
        <v>153</v>
      </c>
      <c r="E310" s="253" t="s">
        <v>1</v>
      </c>
      <c r="F310" s="254" t="s">
        <v>552</v>
      </c>
      <c r="G310" s="252"/>
      <c r="H310" s="255">
        <v>49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1" t="s">
        <v>153</v>
      </c>
      <c r="AU310" s="261" t="s">
        <v>84</v>
      </c>
      <c r="AV310" s="14" t="s">
        <v>84</v>
      </c>
      <c r="AW310" s="14" t="s">
        <v>31</v>
      </c>
      <c r="AX310" s="14" t="s">
        <v>75</v>
      </c>
      <c r="AY310" s="261" t="s">
        <v>145</v>
      </c>
    </row>
    <row r="311" spans="1:51" s="13" customFormat="1" ht="12">
      <c r="A311" s="13"/>
      <c r="B311" s="240"/>
      <c r="C311" s="241"/>
      <c r="D311" s="242" t="s">
        <v>153</v>
      </c>
      <c r="E311" s="243" t="s">
        <v>1</v>
      </c>
      <c r="F311" s="244" t="s">
        <v>414</v>
      </c>
      <c r="G311" s="241"/>
      <c r="H311" s="243" t="s">
        <v>1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0" t="s">
        <v>153</v>
      </c>
      <c r="AU311" s="250" t="s">
        <v>84</v>
      </c>
      <c r="AV311" s="13" t="s">
        <v>82</v>
      </c>
      <c r="AW311" s="13" t="s">
        <v>31</v>
      </c>
      <c r="AX311" s="13" t="s">
        <v>75</v>
      </c>
      <c r="AY311" s="250" t="s">
        <v>145</v>
      </c>
    </row>
    <row r="312" spans="1:51" s="14" customFormat="1" ht="12">
      <c r="A312" s="14"/>
      <c r="B312" s="251"/>
      <c r="C312" s="252"/>
      <c r="D312" s="242" t="s">
        <v>153</v>
      </c>
      <c r="E312" s="253" t="s">
        <v>1</v>
      </c>
      <c r="F312" s="254" t="s">
        <v>553</v>
      </c>
      <c r="G312" s="252"/>
      <c r="H312" s="255">
        <v>46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1" t="s">
        <v>153</v>
      </c>
      <c r="AU312" s="261" t="s">
        <v>84</v>
      </c>
      <c r="AV312" s="14" t="s">
        <v>84</v>
      </c>
      <c r="AW312" s="14" t="s">
        <v>31</v>
      </c>
      <c r="AX312" s="14" t="s">
        <v>75</v>
      </c>
      <c r="AY312" s="261" t="s">
        <v>145</v>
      </c>
    </row>
    <row r="313" spans="1:51" s="13" customFormat="1" ht="12">
      <c r="A313" s="13"/>
      <c r="B313" s="240"/>
      <c r="C313" s="241"/>
      <c r="D313" s="242" t="s">
        <v>153</v>
      </c>
      <c r="E313" s="243" t="s">
        <v>1</v>
      </c>
      <c r="F313" s="244" t="s">
        <v>416</v>
      </c>
      <c r="G313" s="241"/>
      <c r="H313" s="243" t="s">
        <v>1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0" t="s">
        <v>153</v>
      </c>
      <c r="AU313" s="250" t="s">
        <v>84</v>
      </c>
      <c r="AV313" s="13" t="s">
        <v>82</v>
      </c>
      <c r="AW313" s="13" t="s">
        <v>31</v>
      </c>
      <c r="AX313" s="13" t="s">
        <v>75</v>
      </c>
      <c r="AY313" s="250" t="s">
        <v>145</v>
      </c>
    </row>
    <row r="314" spans="1:51" s="14" customFormat="1" ht="12">
      <c r="A314" s="14"/>
      <c r="B314" s="251"/>
      <c r="C314" s="252"/>
      <c r="D314" s="242" t="s">
        <v>153</v>
      </c>
      <c r="E314" s="253" t="s">
        <v>1</v>
      </c>
      <c r="F314" s="254" t="s">
        <v>417</v>
      </c>
      <c r="G314" s="252"/>
      <c r="H314" s="255">
        <v>37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153</v>
      </c>
      <c r="AU314" s="261" t="s">
        <v>84</v>
      </c>
      <c r="AV314" s="14" t="s">
        <v>84</v>
      </c>
      <c r="AW314" s="14" t="s">
        <v>31</v>
      </c>
      <c r="AX314" s="14" t="s">
        <v>75</v>
      </c>
      <c r="AY314" s="261" t="s">
        <v>145</v>
      </c>
    </row>
    <row r="315" spans="1:51" s="15" customFormat="1" ht="12">
      <c r="A315" s="15"/>
      <c r="B315" s="276"/>
      <c r="C315" s="277"/>
      <c r="D315" s="242" t="s">
        <v>153</v>
      </c>
      <c r="E315" s="278" t="s">
        <v>1</v>
      </c>
      <c r="F315" s="279" t="s">
        <v>280</v>
      </c>
      <c r="G315" s="277"/>
      <c r="H315" s="280">
        <v>327</v>
      </c>
      <c r="I315" s="281"/>
      <c r="J315" s="277"/>
      <c r="K315" s="277"/>
      <c r="L315" s="282"/>
      <c r="M315" s="283"/>
      <c r="N315" s="284"/>
      <c r="O315" s="284"/>
      <c r="P315" s="284"/>
      <c r="Q315" s="284"/>
      <c r="R315" s="284"/>
      <c r="S315" s="284"/>
      <c r="T315" s="28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86" t="s">
        <v>153</v>
      </c>
      <c r="AU315" s="286" t="s">
        <v>84</v>
      </c>
      <c r="AV315" s="15" t="s">
        <v>151</v>
      </c>
      <c r="AW315" s="15" t="s">
        <v>31</v>
      </c>
      <c r="AX315" s="15" t="s">
        <v>82</v>
      </c>
      <c r="AY315" s="286" t="s">
        <v>145</v>
      </c>
    </row>
    <row r="316" spans="1:65" s="2" customFormat="1" ht="16.5" customHeight="1">
      <c r="A316" s="38"/>
      <c r="B316" s="39"/>
      <c r="C316" s="266" t="s">
        <v>340</v>
      </c>
      <c r="D316" s="266" t="s">
        <v>211</v>
      </c>
      <c r="E316" s="267" t="s">
        <v>558</v>
      </c>
      <c r="F316" s="268" t="s">
        <v>559</v>
      </c>
      <c r="G316" s="269" t="s">
        <v>179</v>
      </c>
      <c r="H316" s="270">
        <v>202.75</v>
      </c>
      <c r="I316" s="271"/>
      <c r="J316" s="270">
        <f>ROUND(I316*H316,2)</f>
        <v>0</v>
      </c>
      <c r="K316" s="272"/>
      <c r="L316" s="273"/>
      <c r="M316" s="274" t="s">
        <v>1</v>
      </c>
      <c r="N316" s="275" t="s">
        <v>40</v>
      </c>
      <c r="O316" s="91"/>
      <c r="P316" s="236">
        <f>O316*H316</f>
        <v>0</v>
      </c>
      <c r="Q316" s="236">
        <v>0.13</v>
      </c>
      <c r="R316" s="236">
        <f>Q316*H316</f>
        <v>26.3575</v>
      </c>
      <c r="S316" s="236">
        <v>0</v>
      </c>
      <c r="T316" s="23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8" t="s">
        <v>192</v>
      </c>
      <c r="AT316" s="238" t="s">
        <v>211</v>
      </c>
      <c r="AU316" s="238" t="s">
        <v>84</v>
      </c>
      <c r="AY316" s="17" t="s">
        <v>145</v>
      </c>
      <c r="BE316" s="239">
        <f>IF(N316="základní",J316,0)</f>
        <v>0</v>
      </c>
      <c r="BF316" s="239">
        <f>IF(N316="snížená",J316,0)</f>
        <v>0</v>
      </c>
      <c r="BG316" s="239">
        <f>IF(N316="zákl. přenesená",J316,0)</f>
        <v>0</v>
      </c>
      <c r="BH316" s="239">
        <f>IF(N316="sníž. přenesená",J316,0)</f>
        <v>0</v>
      </c>
      <c r="BI316" s="239">
        <f>IF(N316="nulová",J316,0)</f>
        <v>0</v>
      </c>
      <c r="BJ316" s="17" t="s">
        <v>82</v>
      </c>
      <c r="BK316" s="239">
        <f>ROUND(I316*H316,2)</f>
        <v>0</v>
      </c>
      <c r="BL316" s="17" t="s">
        <v>151</v>
      </c>
      <c r="BM316" s="238" t="s">
        <v>560</v>
      </c>
    </row>
    <row r="317" spans="1:51" s="13" customFormat="1" ht="12">
      <c r="A317" s="13"/>
      <c r="B317" s="240"/>
      <c r="C317" s="241"/>
      <c r="D317" s="242" t="s">
        <v>153</v>
      </c>
      <c r="E317" s="243" t="s">
        <v>1</v>
      </c>
      <c r="F317" s="244" t="s">
        <v>561</v>
      </c>
      <c r="G317" s="241"/>
      <c r="H317" s="243" t="s">
        <v>1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0" t="s">
        <v>153</v>
      </c>
      <c r="AU317" s="250" t="s">
        <v>84</v>
      </c>
      <c r="AV317" s="13" t="s">
        <v>82</v>
      </c>
      <c r="AW317" s="13" t="s">
        <v>31</v>
      </c>
      <c r="AX317" s="13" t="s">
        <v>75</v>
      </c>
      <c r="AY317" s="250" t="s">
        <v>145</v>
      </c>
    </row>
    <row r="318" spans="1:51" s="13" customFormat="1" ht="12">
      <c r="A318" s="13"/>
      <c r="B318" s="240"/>
      <c r="C318" s="241"/>
      <c r="D318" s="242" t="s">
        <v>153</v>
      </c>
      <c r="E318" s="243" t="s">
        <v>1</v>
      </c>
      <c r="F318" s="244" t="s">
        <v>562</v>
      </c>
      <c r="G318" s="241"/>
      <c r="H318" s="243" t="s">
        <v>1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0" t="s">
        <v>153</v>
      </c>
      <c r="AU318" s="250" t="s">
        <v>84</v>
      </c>
      <c r="AV318" s="13" t="s">
        <v>82</v>
      </c>
      <c r="AW318" s="13" t="s">
        <v>31</v>
      </c>
      <c r="AX318" s="13" t="s">
        <v>75</v>
      </c>
      <c r="AY318" s="250" t="s">
        <v>145</v>
      </c>
    </row>
    <row r="319" spans="1:51" s="14" customFormat="1" ht="12">
      <c r="A319" s="14"/>
      <c r="B319" s="251"/>
      <c r="C319" s="252"/>
      <c r="D319" s="242" t="s">
        <v>153</v>
      </c>
      <c r="E319" s="253" t="s">
        <v>1</v>
      </c>
      <c r="F319" s="254" t="s">
        <v>563</v>
      </c>
      <c r="G319" s="252"/>
      <c r="H319" s="255">
        <v>297.95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1" t="s">
        <v>153</v>
      </c>
      <c r="AU319" s="261" t="s">
        <v>84</v>
      </c>
      <c r="AV319" s="14" t="s">
        <v>84</v>
      </c>
      <c r="AW319" s="14" t="s">
        <v>31</v>
      </c>
      <c r="AX319" s="14" t="s">
        <v>75</v>
      </c>
      <c r="AY319" s="261" t="s">
        <v>145</v>
      </c>
    </row>
    <row r="320" spans="1:51" s="14" customFormat="1" ht="12">
      <c r="A320" s="14"/>
      <c r="B320" s="251"/>
      <c r="C320" s="252"/>
      <c r="D320" s="242" t="s">
        <v>153</v>
      </c>
      <c r="E320" s="253" t="s">
        <v>1</v>
      </c>
      <c r="F320" s="254" t="s">
        <v>564</v>
      </c>
      <c r="G320" s="252"/>
      <c r="H320" s="255">
        <v>-95.2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1" t="s">
        <v>153</v>
      </c>
      <c r="AU320" s="261" t="s">
        <v>84</v>
      </c>
      <c r="AV320" s="14" t="s">
        <v>84</v>
      </c>
      <c r="AW320" s="14" t="s">
        <v>31</v>
      </c>
      <c r="AX320" s="14" t="s">
        <v>75</v>
      </c>
      <c r="AY320" s="261" t="s">
        <v>145</v>
      </c>
    </row>
    <row r="321" spans="1:51" s="15" customFormat="1" ht="12">
      <c r="A321" s="15"/>
      <c r="B321" s="276"/>
      <c r="C321" s="277"/>
      <c r="D321" s="242" t="s">
        <v>153</v>
      </c>
      <c r="E321" s="278" t="s">
        <v>1</v>
      </c>
      <c r="F321" s="279" t="s">
        <v>280</v>
      </c>
      <c r="G321" s="277"/>
      <c r="H321" s="280">
        <v>202.75</v>
      </c>
      <c r="I321" s="281"/>
      <c r="J321" s="277"/>
      <c r="K321" s="277"/>
      <c r="L321" s="282"/>
      <c r="M321" s="283"/>
      <c r="N321" s="284"/>
      <c r="O321" s="284"/>
      <c r="P321" s="284"/>
      <c r="Q321" s="284"/>
      <c r="R321" s="284"/>
      <c r="S321" s="284"/>
      <c r="T321" s="28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86" t="s">
        <v>153</v>
      </c>
      <c r="AU321" s="286" t="s">
        <v>84</v>
      </c>
      <c r="AV321" s="15" t="s">
        <v>151</v>
      </c>
      <c r="AW321" s="15" t="s">
        <v>31</v>
      </c>
      <c r="AX321" s="15" t="s">
        <v>82</v>
      </c>
      <c r="AY321" s="286" t="s">
        <v>145</v>
      </c>
    </row>
    <row r="322" spans="1:65" s="2" customFormat="1" ht="24.15" customHeight="1">
      <c r="A322" s="38"/>
      <c r="B322" s="39"/>
      <c r="C322" s="266" t="s">
        <v>345</v>
      </c>
      <c r="D322" s="266" t="s">
        <v>211</v>
      </c>
      <c r="E322" s="267" t="s">
        <v>565</v>
      </c>
      <c r="F322" s="268" t="s">
        <v>566</v>
      </c>
      <c r="G322" s="269" t="s">
        <v>179</v>
      </c>
      <c r="H322" s="270">
        <v>32.32</v>
      </c>
      <c r="I322" s="271"/>
      <c r="J322" s="270">
        <f>ROUND(I322*H322,2)</f>
        <v>0</v>
      </c>
      <c r="K322" s="272"/>
      <c r="L322" s="273"/>
      <c r="M322" s="274" t="s">
        <v>1</v>
      </c>
      <c r="N322" s="275" t="s">
        <v>40</v>
      </c>
      <c r="O322" s="91"/>
      <c r="P322" s="236">
        <f>O322*H322</f>
        <v>0</v>
      </c>
      <c r="Q322" s="236">
        <v>0.13</v>
      </c>
      <c r="R322" s="236">
        <f>Q322*H322</f>
        <v>4.2016</v>
      </c>
      <c r="S322" s="236">
        <v>0</v>
      </c>
      <c r="T322" s="23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8" t="s">
        <v>192</v>
      </c>
      <c r="AT322" s="238" t="s">
        <v>211</v>
      </c>
      <c r="AU322" s="238" t="s">
        <v>84</v>
      </c>
      <c r="AY322" s="17" t="s">
        <v>145</v>
      </c>
      <c r="BE322" s="239">
        <f>IF(N322="základní",J322,0)</f>
        <v>0</v>
      </c>
      <c r="BF322" s="239">
        <f>IF(N322="snížená",J322,0)</f>
        <v>0</v>
      </c>
      <c r="BG322" s="239">
        <f>IF(N322="zákl. přenesená",J322,0)</f>
        <v>0</v>
      </c>
      <c r="BH322" s="239">
        <f>IF(N322="sníž. přenesená",J322,0)</f>
        <v>0</v>
      </c>
      <c r="BI322" s="239">
        <f>IF(N322="nulová",J322,0)</f>
        <v>0</v>
      </c>
      <c r="BJ322" s="17" t="s">
        <v>82</v>
      </c>
      <c r="BK322" s="239">
        <f>ROUND(I322*H322,2)</f>
        <v>0</v>
      </c>
      <c r="BL322" s="17" t="s">
        <v>151</v>
      </c>
      <c r="BM322" s="238" t="s">
        <v>567</v>
      </c>
    </row>
    <row r="323" spans="1:51" s="14" customFormat="1" ht="12">
      <c r="A323" s="14"/>
      <c r="B323" s="251"/>
      <c r="C323" s="252"/>
      <c r="D323" s="242" t="s">
        <v>153</v>
      </c>
      <c r="E323" s="253" t="s">
        <v>1</v>
      </c>
      <c r="F323" s="254" t="s">
        <v>568</v>
      </c>
      <c r="G323" s="252"/>
      <c r="H323" s="255">
        <v>32.32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1" t="s">
        <v>153</v>
      </c>
      <c r="AU323" s="261" t="s">
        <v>84</v>
      </c>
      <c r="AV323" s="14" t="s">
        <v>84</v>
      </c>
      <c r="AW323" s="14" t="s">
        <v>31</v>
      </c>
      <c r="AX323" s="14" t="s">
        <v>82</v>
      </c>
      <c r="AY323" s="261" t="s">
        <v>145</v>
      </c>
    </row>
    <row r="324" spans="1:63" s="12" customFormat="1" ht="22.8" customHeight="1">
      <c r="A324" s="12"/>
      <c r="B324" s="211"/>
      <c r="C324" s="212"/>
      <c r="D324" s="213" t="s">
        <v>74</v>
      </c>
      <c r="E324" s="225" t="s">
        <v>192</v>
      </c>
      <c r="F324" s="225" t="s">
        <v>245</v>
      </c>
      <c r="G324" s="212"/>
      <c r="H324" s="212"/>
      <c r="I324" s="215"/>
      <c r="J324" s="226">
        <f>BK324</f>
        <v>0</v>
      </c>
      <c r="K324" s="212"/>
      <c r="L324" s="217"/>
      <c r="M324" s="218"/>
      <c r="N324" s="219"/>
      <c r="O324" s="219"/>
      <c r="P324" s="220">
        <f>SUM(P325:P326)</f>
        <v>0</v>
      </c>
      <c r="Q324" s="219"/>
      <c r="R324" s="220">
        <f>SUM(R325:R326)</f>
        <v>4.23104</v>
      </c>
      <c r="S324" s="219"/>
      <c r="T324" s="221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2" t="s">
        <v>82</v>
      </c>
      <c r="AT324" s="223" t="s">
        <v>74</v>
      </c>
      <c r="AU324" s="223" t="s">
        <v>82</v>
      </c>
      <c r="AY324" s="222" t="s">
        <v>145</v>
      </c>
      <c r="BK324" s="224">
        <f>SUM(BK325:BK326)</f>
        <v>0</v>
      </c>
    </row>
    <row r="325" spans="1:65" s="2" customFormat="1" ht="24.15" customHeight="1">
      <c r="A325" s="38"/>
      <c r="B325" s="39"/>
      <c r="C325" s="227" t="s">
        <v>351</v>
      </c>
      <c r="D325" s="227" t="s">
        <v>147</v>
      </c>
      <c r="E325" s="228" t="s">
        <v>569</v>
      </c>
      <c r="F325" s="229" t="s">
        <v>570</v>
      </c>
      <c r="G325" s="230" t="s">
        <v>249</v>
      </c>
      <c r="H325" s="231">
        <v>8</v>
      </c>
      <c r="I325" s="232"/>
      <c r="J325" s="231">
        <f>ROUND(I325*H325,2)</f>
        <v>0</v>
      </c>
      <c r="K325" s="233"/>
      <c r="L325" s="44"/>
      <c r="M325" s="234" t="s">
        <v>1</v>
      </c>
      <c r="N325" s="235" t="s">
        <v>40</v>
      </c>
      <c r="O325" s="91"/>
      <c r="P325" s="236">
        <f>O325*H325</f>
        <v>0</v>
      </c>
      <c r="Q325" s="236">
        <v>0.42368</v>
      </c>
      <c r="R325" s="236">
        <f>Q325*H325</f>
        <v>3.38944</v>
      </c>
      <c r="S325" s="236">
        <v>0</v>
      </c>
      <c r="T325" s="23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8" t="s">
        <v>151</v>
      </c>
      <c r="AT325" s="238" t="s">
        <v>147</v>
      </c>
      <c r="AU325" s="238" t="s">
        <v>84</v>
      </c>
      <c r="AY325" s="17" t="s">
        <v>145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7" t="s">
        <v>82</v>
      </c>
      <c r="BK325" s="239">
        <f>ROUND(I325*H325,2)</f>
        <v>0</v>
      </c>
      <c r="BL325" s="17" t="s">
        <v>151</v>
      </c>
      <c r="BM325" s="238" t="s">
        <v>571</v>
      </c>
    </row>
    <row r="326" spans="1:65" s="2" customFormat="1" ht="24.15" customHeight="1">
      <c r="A326" s="38"/>
      <c r="B326" s="39"/>
      <c r="C326" s="227" t="s">
        <v>357</v>
      </c>
      <c r="D326" s="227" t="s">
        <v>147</v>
      </c>
      <c r="E326" s="228" t="s">
        <v>261</v>
      </c>
      <c r="F326" s="229" t="s">
        <v>262</v>
      </c>
      <c r="G326" s="230" t="s">
        <v>249</v>
      </c>
      <c r="H326" s="231">
        <v>2</v>
      </c>
      <c r="I326" s="232"/>
      <c r="J326" s="231">
        <f>ROUND(I326*H326,2)</f>
        <v>0</v>
      </c>
      <c r="K326" s="233"/>
      <c r="L326" s="44"/>
      <c r="M326" s="234" t="s">
        <v>1</v>
      </c>
      <c r="N326" s="235" t="s">
        <v>40</v>
      </c>
      <c r="O326" s="91"/>
      <c r="P326" s="236">
        <f>O326*H326</f>
        <v>0</v>
      </c>
      <c r="Q326" s="236">
        <v>0.4208</v>
      </c>
      <c r="R326" s="236">
        <f>Q326*H326</f>
        <v>0.8416</v>
      </c>
      <c r="S326" s="236">
        <v>0</v>
      </c>
      <c r="T326" s="23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8" t="s">
        <v>151</v>
      </c>
      <c r="AT326" s="238" t="s">
        <v>147</v>
      </c>
      <c r="AU326" s="238" t="s">
        <v>84</v>
      </c>
      <c r="AY326" s="17" t="s">
        <v>145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7" t="s">
        <v>82</v>
      </c>
      <c r="BK326" s="239">
        <f>ROUND(I326*H326,2)</f>
        <v>0</v>
      </c>
      <c r="BL326" s="17" t="s">
        <v>151</v>
      </c>
      <c r="BM326" s="238" t="s">
        <v>572</v>
      </c>
    </row>
    <row r="327" spans="1:63" s="12" customFormat="1" ht="22.8" customHeight="1">
      <c r="A327" s="12"/>
      <c r="B327" s="211"/>
      <c r="C327" s="212"/>
      <c r="D327" s="213" t="s">
        <v>74</v>
      </c>
      <c r="E327" s="225" t="s">
        <v>268</v>
      </c>
      <c r="F327" s="225" t="s">
        <v>269</v>
      </c>
      <c r="G327" s="212"/>
      <c r="H327" s="212"/>
      <c r="I327" s="215"/>
      <c r="J327" s="226">
        <f>BK327</f>
        <v>0</v>
      </c>
      <c r="K327" s="212"/>
      <c r="L327" s="217"/>
      <c r="M327" s="218"/>
      <c r="N327" s="219"/>
      <c r="O327" s="219"/>
      <c r="P327" s="220">
        <f>SUM(P328:P378)</f>
        <v>0</v>
      </c>
      <c r="Q327" s="219"/>
      <c r="R327" s="220">
        <f>SUM(R328:R378)</f>
        <v>94.486746</v>
      </c>
      <c r="S327" s="219"/>
      <c r="T327" s="221">
        <f>SUM(T328:T378)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2" t="s">
        <v>82</v>
      </c>
      <c r="AT327" s="223" t="s">
        <v>74</v>
      </c>
      <c r="AU327" s="223" t="s">
        <v>82</v>
      </c>
      <c r="AY327" s="222" t="s">
        <v>145</v>
      </c>
      <c r="BK327" s="224">
        <f>SUM(BK328:BK378)</f>
        <v>0</v>
      </c>
    </row>
    <row r="328" spans="1:65" s="2" customFormat="1" ht="24.15" customHeight="1">
      <c r="A328" s="38"/>
      <c r="B328" s="39"/>
      <c r="C328" s="227" t="s">
        <v>461</v>
      </c>
      <c r="D328" s="227" t="s">
        <v>147</v>
      </c>
      <c r="E328" s="228" t="s">
        <v>275</v>
      </c>
      <c r="F328" s="229" t="s">
        <v>276</v>
      </c>
      <c r="G328" s="230" t="s">
        <v>249</v>
      </c>
      <c r="H328" s="231">
        <v>1</v>
      </c>
      <c r="I328" s="232"/>
      <c r="J328" s="231">
        <f>ROUND(I328*H328,2)</f>
        <v>0</v>
      </c>
      <c r="K328" s="233"/>
      <c r="L328" s="44"/>
      <c r="M328" s="234" t="s">
        <v>1</v>
      </c>
      <c r="N328" s="235" t="s">
        <v>40</v>
      </c>
      <c r="O328" s="91"/>
      <c r="P328" s="236">
        <f>O328*H328</f>
        <v>0</v>
      </c>
      <c r="Q328" s="236">
        <v>0.0007</v>
      </c>
      <c r="R328" s="236">
        <f>Q328*H328</f>
        <v>0.0007</v>
      </c>
      <c r="S328" s="236">
        <v>0</v>
      </c>
      <c r="T328" s="23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8" t="s">
        <v>151</v>
      </c>
      <c r="AT328" s="238" t="s">
        <v>147</v>
      </c>
      <c r="AU328" s="238" t="s">
        <v>84</v>
      </c>
      <c r="AY328" s="17" t="s">
        <v>145</v>
      </c>
      <c r="BE328" s="239">
        <f>IF(N328="základní",J328,0)</f>
        <v>0</v>
      </c>
      <c r="BF328" s="239">
        <f>IF(N328="snížená",J328,0)</f>
        <v>0</v>
      </c>
      <c r="BG328" s="239">
        <f>IF(N328="zákl. přenesená",J328,0)</f>
        <v>0</v>
      </c>
      <c r="BH328" s="239">
        <f>IF(N328="sníž. přenesená",J328,0)</f>
        <v>0</v>
      </c>
      <c r="BI328" s="239">
        <f>IF(N328="nulová",J328,0)</f>
        <v>0</v>
      </c>
      <c r="BJ328" s="17" t="s">
        <v>82</v>
      </c>
      <c r="BK328" s="239">
        <f>ROUND(I328*H328,2)</f>
        <v>0</v>
      </c>
      <c r="BL328" s="17" t="s">
        <v>151</v>
      </c>
      <c r="BM328" s="238" t="s">
        <v>573</v>
      </c>
    </row>
    <row r="329" spans="1:51" s="13" customFormat="1" ht="12">
      <c r="A329" s="13"/>
      <c r="B329" s="240"/>
      <c r="C329" s="241"/>
      <c r="D329" s="242" t="s">
        <v>153</v>
      </c>
      <c r="E329" s="243" t="s">
        <v>1</v>
      </c>
      <c r="F329" s="244" t="s">
        <v>574</v>
      </c>
      <c r="G329" s="241"/>
      <c r="H329" s="243" t="s">
        <v>1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0" t="s">
        <v>153</v>
      </c>
      <c r="AU329" s="250" t="s">
        <v>84</v>
      </c>
      <c r="AV329" s="13" t="s">
        <v>82</v>
      </c>
      <c r="AW329" s="13" t="s">
        <v>31</v>
      </c>
      <c r="AX329" s="13" t="s">
        <v>75</v>
      </c>
      <c r="AY329" s="250" t="s">
        <v>145</v>
      </c>
    </row>
    <row r="330" spans="1:51" s="14" customFormat="1" ht="12">
      <c r="A330" s="14"/>
      <c r="B330" s="251"/>
      <c r="C330" s="252"/>
      <c r="D330" s="242" t="s">
        <v>153</v>
      </c>
      <c r="E330" s="253" t="s">
        <v>1</v>
      </c>
      <c r="F330" s="254" t="s">
        <v>82</v>
      </c>
      <c r="G330" s="252"/>
      <c r="H330" s="255">
        <v>1</v>
      </c>
      <c r="I330" s="256"/>
      <c r="J330" s="252"/>
      <c r="K330" s="252"/>
      <c r="L330" s="257"/>
      <c r="M330" s="258"/>
      <c r="N330" s="259"/>
      <c r="O330" s="259"/>
      <c r="P330" s="259"/>
      <c r="Q330" s="259"/>
      <c r="R330" s="259"/>
      <c r="S330" s="259"/>
      <c r="T330" s="26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1" t="s">
        <v>153</v>
      </c>
      <c r="AU330" s="261" t="s">
        <v>84</v>
      </c>
      <c r="AV330" s="14" t="s">
        <v>84</v>
      </c>
      <c r="AW330" s="14" t="s">
        <v>31</v>
      </c>
      <c r="AX330" s="14" t="s">
        <v>82</v>
      </c>
      <c r="AY330" s="261" t="s">
        <v>145</v>
      </c>
    </row>
    <row r="331" spans="1:65" s="2" customFormat="1" ht="24.15" customHeight="1">
      <c r="A331" s="38"/>
      <c r="B331" s="39"/>
      <c r="C331" s="266" t="s">
        <v>575</v>
      </c>
      <c r="D331" s="266" t="s">
        <v>211</v>
      </c>
      <c r="E331" s="267" t="s">
        <v>282</v>
      </c>
      <c r="F331" s="268" t="s">
        <v>283</v>
      </c>
      <c r="G331" s="269" t="s">
        <v>249</v>
      </c>
      <c r="H331" s="270">
        <v>1</v>
      </c>
      <c r="I331" s="271"/>
      <c r="J331" s="270">
        <f>ROUND(I331*H331,2)</f>
        <v>0</v>
      </c>
      <c r="K331" s="272"/>
      <c r="L331" s="273"/>
      <c r="M331" s="274" t="s">
        <v>1</v>
      </c>
      <c r="N331" s="275" t="s">
        <v>40</v>
      </c>
      <c r="O331" s="91"/>
      <c r="P331" s="236">
        <f>O331*H331</f>
        <v>0</v>
      </c>
      <c r="Q331" s="236">
        <v>0.0013</v>
      </c>
      <c r="R331" s="236">
        <f>Q331*H331</f>
        <v>0.0013</v>
      </c>
      <c r="S331" s="236">
        <v>0</v>
      </c>
      <c r="T331" s="23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8" t="s">
        <v>192</v>
      </c>
      <c r="AT331" s="238" t="s">
        <v>211</v>
      </c>
      <c r="AU331" s="238" t="s">
        <v>84</v>
      </c>
      <c r="AY331" s="17" t="s">
        <v>145</v>
      </c>
      <c r="BE331" s="239">
        <f>IF(N331="základní",J331,0)</f>
        <v>0</v>
      </c>
      <c r="BF331" s="239">
        <f>IF(N331="snížená",J331,0)</f>
        <v>0</v>
      </c>
      <c r="BG331" s="239">
        <f>IF(N331="zákl. přenesená",J331,0)</f>
        <v>0</v>
      </c>
      <c r="BH331" s="239">
        <f>IF(N331="sníž. přenesená",J331,0)</f>
        <v>0</v>
      </c>
      <c r="BI331" s="239">
        <f>IF(N331="nulová",J331,0)</f>
        <v>0</v>
      </c>
      <c r="BJ331" s="17" t="s">
        <v>82</v>
      </c>
      <c r="BK331" s="239">
        <f>ROUND(I331*H331,2)</f>
        <v>0</v>
      </c>
      <c r="BL331" s="17" t="s">
        <v>151</v>
      </c>
      <c r="BM331" s="238" t="s">
        <v>576</v>
      </c>
    </row>
    <row r="332" spans="1:65" s="2" customFormat="1" ht="24.15" customHeight="1">
      <c r="A332" s="38"/>
      <c r="B332" s="39"/>
      <c r="C332" s="227" t="s">
        <v>577</v>
      </c>
      <c r="D332" s="227" t="s">
        <v>147</v>
      </c>
      <c r="E332" s="228" t="s">
        <v>298</v>
      </c>
      <c r="F332" s="229" t="s">
        <v>299</v>
      </c>
      <c r="G332" s="230" t="s">
        <v>249</v>
      </c>
      <c r="H332" s="231">
        <v>1</v>
      </c>
      <c r="I332" s="232"/>
      <c r="J332" s="231">
        <f>ROUND(I332*H332,2)</f>
        <v>0</v>
      </c>
      <c r="K332" s="233"/>
      <c r="L332" s="44"/>
      <c r="M332" s="234" t="s">
        <v>1</v>
      </c>
      <c r="N332" s="235" t="s">
        <v>40</v>
      </c>
      <c r="O332" s="91"/>
      <c r="P332" s="236">
        <f>O332*H332</f>
        <v>0</v>
      </c>
      <c r="Q332" s="236">
        <v>0.11241</v>
      </c>
      <c r="R332" s="236">
        <f>Q332*H332</f>
        <v>0.11241</v>
      </c>
      <c r="S332" s="236">
        <v>0</v>
      </c>
      <c r="T332" s="23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8" t="s">
        <v>151</v>
      </c>
      <c r="AT332" s="238" t="s">
        <v>147</v>
      </c>
      <c r="AU332" s="238" t="s">
        <v>84</v>
      </c>
      <c r="AY332" s="17" t="s">
        <v>145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7" t="s">
        <v>82</v>
      </c>
      <c r="BK332" s="239">
        <f>ROUND(I332*H332,2)</f>
        <v>0</v>
      </c>
      <c r="BL332" s="17" t="s">
        <v>151</v>
      </c>
      <c r="BM332" s="238" t="s">
        <v>578</v>
      </c>
    </row>
    <row r="333" spans="1:65" s="2" customFormat="1" ht="21.75" customHeight="1">
      <c r="A333" s="38"/>
      <c r="B333" s="39"/>
      <c r="C333" s="266" t="s">
        <v>579</v>
      </c>
      <c r="D333" s="266" t="s">
        <v>211</v>
      </c>
      <c r="E333" s="267" t="s">
        <v>302</v>
      </c>
      <c r="F333" s="268" t="s">
        <v>303</v>
      </c>
      <c r="G333" s="269" t="s">
        <v>249</v>
      </c>
      <c r="H333" s="270">
        <v>1</v>
      </c>
      <c r="I333" s="271"/>
      <c r="J333" s="270">
        <f>ROUND(I333*H333,2)</f>
        <v>0</v>
      </c>
      <c r="K333" s="272"/>
      <c r="L333" s="273"/>
      <c r="M333" s="274" t="s">
        <v>1</v>
      </c>
      <c r="N333" s="275" t="s">
        <v>40</v>
      </c>
      <c r="O333" s="91"/>
      <c r="P333" s="236">
        <f>O333*H333</f>
        <v>0</v>
      </c>
      <c r="Q333" s="236">
        <v>0.0061</v>
      </c>
      <c r="R333" s="236">
        <f>Q333*H333</f>
        <v>0.0061</v>
      </c>
      <c r="S333" s="236">
        <v>0</v>
      </c>
      <c r="T333" s="23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8" t="s">
        <v>192</v>
      </c>
      <c r="AT333" s="238" t="s">
        <v>211</v>
      </c>
      <c r="AU333" s="238" t="s">
        <v>84</v>
      </c>
      <c r="AY333" s="17" t="s">
        <v>145</v>
      </c>
      <c r="BE333" s="239">
        <f>IF(N333="základní",J333,0)</f>
        <v>0</v>
      </c>
      <c r="BF333" s="239">
        <f>IF(N333="snížená",J333,0)</f>
        <v>0</v>
      </c>
      <c r="BG333" s="239">
        <f>IF(N333="zákl. přenesená",J333,0)</f>
        <v>0</v>
      </c>
      <c r="BH333" s="239">
        <f>IF(N333="sníž. přenesená",J333,0)</f>
        <v>0</v>
      </c>
      <c r="BI333" s="239">
        <f>IF(N333="nulová",J333,0)</f>
        <v>0</v>
      </c>
      <c r="BJ333" s="17" t="s">
        <v>82</v>
      </c>
      <c r="BK333" s="239">
        <f>ROUND(I333*H333,2)</f>
        <v>0</v>
      </c>
      <c r="BL333" s="17" t="s">
        <v>151</v>
      </c>
      <c r="BM333" s="238" t="s">
        <v>580</v>
      </c>
    </row>
    <row r="334" spans="1:65" s="2" customFormat="1" ht="33" customHeight="1">
      <c r="A334" s="38"/>
      <c r="B334" s="39"/>
      <c r="C334" s="227" t="s">
        <v>581</v>
      </c>
      <c r="D334" s="227" t="s">
        <v>147</v>
      </c>
      <c r="E334" s="228" t="s">
        <v>582</v>
      </c>
      <c r="F334" s="229" t="s">
        <v>583</v>
      </c>
      <c r="G334" s="230" t="s">
        <v>201</v>
      </c>
      <c r="H334" s="231">
        <v>269</v>
      </c>
      <c r="I334" s="232"/>
      <c r="J334" s="231">
        <f>ROUND(I334*H334,2)</f>
        <v>0</v>
      </c>
      <c r="K334" s="233"/>
      <c r="L334" s="44"/>
      <c r="M334" s="234" t="s">
        <v>1</v>
      </c>
      <c r="N334" s="235" t="s">
        <v>40</v>
      </c>
      <c r="O334" s="91"/>
      <c r="P334" s="236">
        <f>O334*H334</f>
        <v>0</v>
      </c>
      <c r="Q334" s="236">
        <v>0.1554</v>
      </c>
      <c r="R334" s="236">
        <f>Q334*H334</f>
        <v>41.802600000000005</v>
      </c>
      <c r="S334" s="236">
        <v>0</v>
      </c>
      <c r="T334" s="23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8" t="s">
        <v>151</v>
      </c>
      <c r="AT334" s="238" t="s">
        <v>147</v>
      </c>
      <c r="AU334" s="238" t="s">
        <v>84</v>
      </c>
      <c r="AY334" s="17" t="s">
        <v>145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7" t="s">
        <v>82</v>
      </c>
      <c r="BK334" s="239">
        <f>ROUND(I334*H334,2)</f>
        <v>0</v>
      </c>
      <c r="BL334" s="17" t="s">
        <v>151</v>
      </c>
      <c r="BM334" s="238" t="s">
        <v>584</v>
      </c>
    </row>
    <row r="335" spans="1:51" s="13" customFormat="1" ht="12">
      <c r="A335" s="13"/>
      <c r="B335" s="240"/>
      <c r="C335" s="241"/>
      <c r="D335" s="242" t="s">
        <v>153</v>
      </c>
      <c r="E335" s="243" t="s">
        <v>1</v>
      </c>
      <c r="F335" s="244" t="s">
        <v>408</v>
      </c>
      <c r="G335" s="241"/>
      <c r="H335" s="243" t="s">
        <v>1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0" t="s">
        <v>153</v>
      </c>
      <c r="AU335" s="250" t="s">
        <v>84</v>
      </c>
      <c r="AV335" s="13" t="s">
        <v>82</v>
      </c>
      <c r="AW335" s="13" t="s">
        <v>31</v>
      </c>
      <c r="AX335" s="13" t="s">
        <v>75</v>
      </c>
      <c r="AY335" s="250" t="s">
        <v>145</v>
      </c>
    </row>
    <row r="336" spans="1:51" s="14" customFormat="1" ht="12">
      <c r="A336" s="14"/>
      <c r="B336" s="251"/>
      <c r="C336" s="252"/>
      <c r="D336" s="242" t="s">
        <v>153</v>
      </c>
      <c r="E336" s="253" t="s">
        <v>1</v>
      </c>
      <c r="F336" s="254" t="s">
        <v>585</v>
      </c>
      <c r="G336" s="252"/>
      <c r="H336" s="255">
        <v>83</v>
      </c>
      <c r="I336" s="256"/>
      <c r="J336" s="252"/>
      <c r="K336" s="252"/>
      <c r="L336" s="257"/>
      <c r="M336" s="258"/>
      <c r="N336" s="259"/>
      <c r="O336" s="259"/>
      <c r="P336" s="259"/>
      <c r="Q336" s="259"/>
      <c r="R336" s="259"/>
      <c r="S336" s="259"/>
      <c r="T336" s="26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1" t="s">
        <v>153</v>
      </c>
      <c r="AU336" s="261" t="s">
        <v>84</v>
      </c>
      <c r="AV336" s="14" t="s">
        <v>84</v>
      </c>
      <c r="AW336" s="14" t="s">
        <v>31</v>
      </c>
      <c r="AX336" s="14" t="s">
        <v>75</v>
      </c>
      <c r="AY336" s="261" t="s">
        <v>145</v>
      </c>
    </row>
    <row r="337" spans="1:51" s="13" customFormat="1" ht="12">
      <c r="A337" s="13"/>
      <c r="B337" s="240"/>
      <c r="C337" s="241"/>
      <c r="D337" s="242" t="s">
        <v>153</v>
      </c>
      <c r="E337" s="243" t="s">
        <v>1</v>
      </c>
      <c r="F337" s="244" t="s">
        <v>410</v>
      </c>
      <c r="G337" s="241"/>
      <c r="H337" s="243" t="s">
        <v>1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0" t="s">
        <v>153</v>
      </c>
      <c r="AU337" s="250" t="s">
        <v>84</v>
      </c>
      <c r="AV337" s="13" t="s">
        <v>82</v>
      </c>
      <c r="AW337" s="13" t="s">
        <v>31</v>
      </c>
      <c r="AX337" s="13" t="s">
        <v>75</v>
      </c>
      <c r="AY337" s="250" t="s">
        <v>145</v>
      </c>
    </row>
    <row r="338" spans="1:51" s="14" customFormat="1" ht="12">
      <c r="A338" s="14"/>
      <c r="B338" s="251"/>
      <c r="C338" s="252"/>
      <c r="D338" s="242" t="s">
        <v>153</v>
      </c>
      <c r="E338" s="253" t="s">
        <v>1</v>
      </c>
      <c r="F338" s="254" t="s">
        <v>586</v>
      </c>
      <c r="G338" s="252"/>
      <c r="H338" s="255">
        <v>33</v>
      </c>
      <c r="I338" s="256"/>
      <c r="J338" s="252"/>
      <c r="K338" s="252"/>
      <c r="L338" s="257"/>
      <c r="M338" s="258"/>
      <c r="N338" s="259"/>
      <c r="O338" s="259"/>
      <c r="P338" s="259"/>
      <c r="Q338" s="259"/>
      <c r="R338" s="259"/>
      <c r="S338" s="259"/>
      <c r="T338" s="26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1" t="s">
        <v>153</v>
      </c>
      <c r="AU338" s="261" t="s">
        <v>84</v>
      </c>
      <c r="AV338" s="14" t="s">
        <v>84</v>
      </c>
      <c r="AW338" s="14" t="s">
        <v>31</v>
      </c>
      <c r="AX338" s="14" t="s">
        <v>75</v>
      </c>
      <c r="AY338" s="261" t="s">
        <v>145</v>
      </c>
    </row>
    <row r="339" spans="1:51" s="13" customFormat="1" ht="12">
      <c r="A339" s="13"/>
      <c r="B339" s="240"/>
      <c r="C339" s="241"/>
      <c r="D339" s="242" t="s">
        <v>153</v>
      </c>
      <c r="E339" s="243" t="s">
        <v>1</v>
      </c>
      <c r="F339" s="244" t="s">
        <v>412</v>
      </c>
      <c r="G339" s="241"/>
      <c r="H339" s="243" t="s">
        <v>1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0" t="s">
        <v>153</v>
      </c>
      <c r="AU339" s="250" t="s">
        <v>84</v>
      </c>
      <c r="AV339" s="13" t="s">
        <v>82</v>
      </c>
      <c r="AW339" s="13" t="s">
        <v>31</v>
      </c>
      <c r="AX339" s="13" t="s">
        <v>75</v>
      </c>
      <c r="AY339" s="250" t="s">
        <v>145</v>
      </c>
    </row>
    <row r="340" spans="1:51" s="14" customFormat="1" ht="12">
      <c r="A340" s="14"/>
      <c r="B340" s="251"/>
      <c r="C340" s="252"/>
      <c r="D340" s="242" t="s">
        <v>153</v>
      </c>
      <c r="E340" s="253" t="s">
        <v>1</v>
      </c>
      <c r="F340" s="254" t="s">
        <v>587</v>
      </c>
      <c r="G340" s="252"/>
      <c r="H340" s="255">
        <v>38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1" t="s">
        <v>153</v>
      </c>
      <c r="AU340" s="261" t="s">
        <v>84</v>
      </c>
      <c r="AV340" s="14" t="s">
        <v>84</v>
      </c>
      <c r="AW340" s="14" t="s">
        <v>31</v>
      </c>
      <c r="AX340" s="14" t="s">
        <v>75</v>
      </c>
      <c r="AY340" s="261" t="s">
        <v>145</v>
      </c>
    </row>
    <row r="341" spans="1:51" s="13" customFormat="1" ht="12">
      <c r="A341" s="13"/>
      <c r="B341" s="240"/>
      <c r="C341" s="241"/>
      <c r="D341" s="242" t="s">
        <v>153</v>
      </c>
      <c r="E341" s="243" t="s">
        <v>1</v>
      </c>
      <c r="F341" s="244" t="s">
        <v>414</v>
      </c>
      <c r="G341" s="241"/>
      <c r="H341" s="243" t="s">
        <v>1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0" t="s">
        <v>153</v>
      </c>
      <c r="AU341" s="250" t="s">
        <v>84</v>
      </c>
      <c r="AV341" s="13" t="s">
        <v>82</v>
      </c>
      <c r="AW341" s="13" t="s">
        <v>31</v>
      </c>
      <c r="AX341" s="13" t="s">
        <v>75</v>
      </c>
      <c r="AY341" s="250" t="s">
        <v>145</v>
      </c>
    </row>
    <row r="342" spans="1:51" s="14" customFormat="1" ht="12">
      <c r="A342" s="14"/>
      <c r="B342" s="251"/>
      <c r="C342" s="252"/>
      <c r="D342" s="242" t="s">
        <v>153</v>
      </c>
      <c r="E342" s="253" t="s">
        <v>1</v>
      </c>
      <c r="F342" s="254" t="s">
        <v>588</v>
      </c>
      <c r="G342" s="252"/>
      <c r="H342" s="255">
        <v>31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1" t="s">
        <v>153</v>
      </c>
      <c r="AU342" s="261" t="s">
        <v>84</v>
      </c>
      <c r="AV342" s="14" t="s">
        <v>84</v>
      </c>
      <c r="AW342" s="14" t="s">
        <v>31</v>
      </c>
      <c r="AX342" s="14" t="s">
        <v>75</v>
      </c>
      <c r="AY342" s="261" t="s">
        <v>145</v>
      </c>
    </row>
    <row r="343" spans="1:51" s="13" customFormat="1" ht="12">
      <c r="A343" s="13"/>
      <c r="B343" s="240"/>
      <c r="C343" s="241"/>
      <c r="D343" s="242" t="s">
        <v>153</v>
      </c>
      <c r="E343" s="243" t="s">
        <v>1</v>
      </c>
      <c r="F343" s="244" t="s">
        <v>416</v>
      </c>
      <c r="G343" s="241"/>
      <c r="H343" s="243" t="s">
        <v>1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0" t="s">
        <v>153</v>
      </c>
      <c r="AU343" s="250" t="s">
        <v>84</v>
      </c>
      <c r="AV343" s="13" t="s">
        <v>82</v>
      </c>
      <c r="AW343" s="13" t="s">
        <v>31</v>
      </c>
      <c r="AX343" s="13" t="s">
        <v>75</v>
      </c>
      <c r="AY343" s="250" t="s">
        <v>145</v>
      </c>
    </row>
    <row r="344" spans="1:51" s="14" customFormat="1" ht="12">
      <c r="A344" s="14"/>
      <c r="B344" s="251"/>
      <c r="C344" s="252"/>
      <c r="D344" s="242" t="s">
        <v>153</v>
      </c>
      <c r="E344" s="253" t="s">
        <v>1</v>
      </c>
      <c r="F344" s="254" t="s">
        <v>589</v>
      </c>
      <c r="G344" s="252"/>
      <c r="H344" s="255">
        <v>8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1" t="s">
        <v>153</v>
      </c>
      <c r="AU344" s="261" t="s">
        <v>84</v>
      </c>
      <c r="AV344" s="14" t="s">
        <v>84</v>
      </c>
      <c r="AW344" s="14" t="s">
        <v>31</v>
      </c>
      <c r="AX344" s="14" t="s">
        <v>75</v>
      </c>
      <c r="AY344" s="261" t="s">
        <v>145</v>
      </c>
    </row>
    <row r="345" spans="1:51" s="13" customFormat="1" ht="12">
      <c r="A345" s="13"/>
      <c r="B345" s="240"/>
      <c r="C345" s="241"/>
      <c r="D345" s="242" t="s">
        <v>153</v>
      </c>
      <c r="E345" s="243" t="s">
        <v>1</v>
      </c>
      <c r="F345" s="244" t="s">
        <v>418</v>
      </c>
      <c r="G345" s="241"/>
      <c r="H345" s="243" t="s">
        <v>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0" t="s">
        <v>153</v>
      </c>
      <c r="AU345" s="250" t="s">
        <v>84</v>
      </c>
      <c r="AV345" s="13" t="s">
        <v>82</v>
      </c>
      <c r="AW345" s="13" t="s">
        <v>31</v>
      </c>
      <c r="AX345" s="13" t="s">
        <v>75</v>
      </c>
      <c r="AY345" s="250" t="s">
        <v>145</v>
      </c>
    </row>
    <row r="346" spans="1:51" s="14" customFormat="1" ht="12">
      <c r="A346" s="14"/>
      <c r="B346" s="251"/>
      <c r="C346" s="252"/>
      <c r="D346" s="242" t="s">
        <v>153</v>
      </c>
      <c r="E346" s="253" t="s">
        <v>1</v>
      </c>
      <c r="F346" s="254" t="s">
        <v>590</v>
      </c>
      <c r="G346" s="252"/>
      <c r="H346" s="255">
        <v>76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1" t="s">
        <v>153</v>
      </c>
      <c r="AU346" s="261" t="s">
        <v>84</v>
      </c>
      <c r="AV346" s="14" t="s">
        <v>84</v>
      </c>
      <c r="AW346" s="14" t="s">
        <v>31</v>
      </c>
      <c r="AX346" s="14" t="s">
        <v>75</v>
      </c>
      <c r="AY346" s="261" t="s">
        <v>145</v>
      </c>
    </row>
    <row r="347" spans="1:51" s="15" customFormat="1" ht="12">
      <c r="A347" s="15"/>
      <c r="B347" s="276"/>
      <c r="C347" s="277"/>
      <c r="D347" s="242" t="s">
        <v>153</v>
      </c>
      <c r="E347" s="278" t="s">
        <v>1</v>
      </c>
      <c r="F347" s="279" t="s">
        <v>280</v>
      </c>
      <c r="G347" s="277"/>
      <c r="H347" s="280">
        <v>269</v>
      </c>
      <c r="I347" s="281"/>
      <c r="J347" s="277"/>
      <c r="K347" s="277"/>
      <c r="L347" s="282"/>
      <c r="M347" s="283"/>
      <c r="N347" s="284"/>
      <c r="O347" s="284"/>
      <c r="P347" s="284"/>
      <c r="Q347" s="284"/>
      <c r="R347" s="284"/>
      <c r="S347" s="284"/>
      <c r="T347" s="28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86" t="s">
        <v>153</v>
      </c>
      <c r="AU347" s="286" t="s">
        <v>84</v>
      </c>
      <c r="AV347" s="15" t="s">
        <v>151</v>
      </c>
      <c r="AW347" s="15" t="s">
        <v>31</v>
      </c>
      <c r="AX347" s="15" t="s">
        <v>82</v>
      </c>
      <c r="AY347" s="286" t="s">
        <v>145</v>
      </c>
    </row>
    <row r="348" spans="1:65" s="2" customFormat="1" ht="16.5" customHeight="1">
      <c r="A348" s="38"/>
      <c r="B348" s="39"/>
      <c r="C348" s="266" t="s">
        <v>591</v>
      </c>
      <c r="D348" s="266" t="s">
        <v>211</v>
      </c>
      <c r="E348" s="267" t="s">
        <v>592</v>
      </c>
      <c r="F348" s="268" t="s">
        <v>593</v>
      </c>
      <c r="G348" s="269" t="s">
        <v>201</v>
      </c>
      <c r="H348" s="270">
        <v>177.76</v>
      </c>
      <c r="I348" s="271"/>
      <c r="J348" s="270">
        <f>ROUND(I348*H348,2)</f>
        <v>0</v>
      </c>
      <c r="K348" s="272"/>
      <c r="L348" s="273"/>
      <c r="M348" s="274" t="s">
        <v>1</v>
      </c>
      <c r="N348" s="275" t="s">
        <v>40</v>
      </c>
      <c r="O348" s="91"/>
      <c r="P348" s="236">
        <f>O348*H348</f>
        <v>0</v>
      </c>
      <c r="Q348" s="236">
        <v>0.08</v>
      </c>
      <c r="R348" s="236">
        <f>Q348*H348</f>
        <v>14.220799999999999</v>
      </c>
      <c r="S348" s="236">
        <v>0</v>
      </c>
      <c r="T348" s="237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8" t="s">
        <v>192</v>
      </c>
      <c r="AT348" s="238" t="s">
        <v>211</v>
      </c>
      <c r="AU348" s="238" t="s">
        <v>84</v>
      </c>
      <c r="AY348" s="17" t="s">
        <v>145</v>
      </c>
      <c r="BE348" s="239">
        <f>IF(N348="základní",J348,0)</f>
        <v>0</v>
      </c>
      <c r="BF348" s="239">
        <f>IF(N348="snížená",J348,0)</f>
        <v>0</v>
      </c>
      <c r="BG348" s="239">
        <f>IF(N348="zákl. přenesená",J348,0)</f>
        <v>0</v>
      </c>
      <c r="BH348" s="239">
        <f>IF(N348="sníž. přenesená",J348,0)</f>
        <v>0</v>
      </c>
      <c r="BI348" s="239">
        <f>IF(N348="nulová",J348,0)</f>
        <v>0</v>
      </c>
      <c r="BJ348" s="17" t="s">
        <v>82</v>
      </c>
      <c r="BK348" s="239">
        <f>ROUND(I348*H348,2)</f>
        <v>0</v>
      </c>
      <c r="BL348" s="17" t="s">
        <v>151</v>
      </c>
      <c r="BM348" s="238" t="s">
        <v>594</v>
      </c>
    </row>
    <row r="349" spans="1:51" s="14" customFormat="1" ht="12">
      <c r="A349" s="14"/>
      <c r="B349" s="251"/>
      <c r="C349" s="252"/>
      <c r="D349" s="242" t="s">
        <v>153</v>
      </c>
      <c r="E349" s="253" t="s">
        <v>1</v>
      </c>
      <c r="F349" s="254" t="s">
        <v>595</v>
      </c>
      <c r="G349" s="252"/>
      <c r="H349" s="255">
        <v>177.76</v>
      </c>
      <c r="I349" s="256"/>
      <c r="J349" s="252"/>
      <c r="K349" s="252"/>
      <c r="L349" s="257"/>
      <c r="M349" s="258"/>
      <c r="N349" s="259"/>
      <c r="O349" s="259"/>
      <c r="P349" s="259"/>
      <c r="Q349" s="259"/>
      <c r="R349" s="259"/>
      <c r="S349" s="259"/>
      <c r="T349" s="26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1" t="s">
        <v>153</v>
      </c>
      <c r="AU349" s="261" t="s">
        <v>84</v>
      </c>
      <c r="AV349" s="14" t="s">
        <v>84</v>
      </c>
      <c r="AW349" s="14" t="s">
        <v>31</v>
      </c>
      <c r="AX349" s="14" t="s">
        <v>82</v>
      </c>
      <c r="AY349" s="261" t="s">
        <v>145</v>
      </c>
    </row>
    <row r="350" spans="1:51" s="13" customFormat="1" ht="12">
      <c r="A350" s="13"/>
      <c r="B350" s="240"/>
      <c r="C350" s="241"/>
      <c r="D350" s="242" t="s">
        <v>153</v>
      </c>
      <c r="E350" s="243" t="s">
        <v>1</v>
      </c>
      <c r="F350" s="244" t="s">
        <v>596</v>
      </c>
      <c r="G350" s="241"/>
      <c r="H350" s="243" t="s">
        <v>1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0" t="s">
        <v>153</v>
      </c>
      <c r="AU350" s="250" t="s">
        <v>84</v>
      </c>
      <c r="AV350" s="13" t="s">
        <v>82</v>
      </c>
      <c r="AW350" s="13" t="s">
        <v>31</v>
      </c>
      <c r="AX350" s="13" t="s">
        <v>75</v>
      </c>
      <c r="AY350" s="250" t="s">
        <v>145</v>
      </c>
    </row>
    <row r="351" spans="1:65" s="2" customFormat="1" ht="24.15" customHeight="1">
      <c r="A351" s="38"/>
      <c r="B351" s="39"/>
      <c r="C351" s="266" t="s">
        <v>597</v>
      </c>
      <c r="D351" s="266" t="s">
        <v>211</v>
      </c>
      <c r="E351" s="267" t="s">
        <v>598</v>
      </c>
      <c r="F351" s="268" t="s">
        <v>599</v>
      </c>
      <c r="G351" s="269" t="s">
        <v>201</v>
      </c>
      <c r="H351" s="270">
        <v>72.72</v>
      </c>
      <c r="I351" s="271"/>
      <c r="J351" s="270">
        <f>ROUND(I351*H351,2)</f>
        <v>0</v>
      </c>
      <c r="K351" s="272"/>
      <c r="L351" s="273"/>
      <c r="M351" s="274" t="s">
        <v>1</v>
      </c>
      <c r="N351" s="275" t="s">
        <v>40</v>
      </c>
      <c r="O351" s="91"/>
      <c r="P351" s="236">
        <f>O351*H351</f>
        <v>0</v>
      </c>
      <c r="Q351" s="236">
        <v>0.0483</v>
      </c>
      <c r="R351" s="236">
        <f>Q351*H351</f>
        <v>3.512376</v>
      </c>
      <c r="S351" s="236">
        <v>0</v>
      </c>
      <c r="T351" s="23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8" t="s">
        <v>192</v>
      </c>
      <c r="AT351" s="238" t="s">
        <v>211</v>
      </c>
      <c r="AU351" s="238" t="s">
        <v>84</v>
      </c>
      <c r="AY351" s="17" t="s">
        <v>145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7" t="s">
        <v>82</v>
      </c>
      <c r="BK351" s="239">
        <f>ROUND(I351*H351,2)</f>
        <v>0</v>
      </c>
      <c r="BL351" s="17" t="s">
        <v>151</v>
      </c>
      <c r="BM351" s="238" t="s">
        <v>600</v>
      </c>
    </row>
    <row r="352" spans="1:51" s="14" customFormat="1" ht="12">
      <c r="A352" s="14"/>
      <c r="B352" s="251"/>
      <c r="C352" s="252"/>
      <c r="D352" s="242" t="s">
        <v>153</v>
      </c>
      <c r="E352" s="253" t="s">
        <v>1</v>
      </c>
      <c r="F352" s="254" t="s">
        <v>601</v>
      </c>
      <c r="G352" s="252"/>
      <c r="H352" s="255">
        <v>72.72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1" t="s">
        <v>153</v>
      </c>
      <c r="AU352" s="261" t="s">
        <v>84</v>
      </c>
      <c r="AV352" s="14" t="s">
        <v>84</v>
      </c>
      <c r="AW352" s="14" t="s">
        <v>31</v>
      </c>
      <c r="AX352" s="14" t="s">
        <v>82</v>
      </c>
      <c r="AY352" s="261" t="s">
        <v>145</v>
      </c>
    </row>
    <row r="353" spans="1:51" s="13" customFormat="1" ht="12">
      <c r="A353" s="13"/>
      <c r="B353" s="240"/>
      <c r="C353" s="241"/>
      <c r="D353" s="242" t="s">
        <v>153</v>
      </c>
      <c r="E353" s="243" t="s">
        <v>1</v>
      </c>
      <c r="F353" s="244" t="s">
        <v>596</v>
      </c>
      <c r="G353" s="241"/>
      <c r="H353" s="243" t="s">
        <v>1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0" t="s">
        <v>153</v>
      </c>
      <c r="AU353" s="250" t="s">
        <v>84</v>
      </c>
      <c r="AV353" s="13" t="s">
        <v>82</v>
      </c>
      <c r="AW353" s="13" t="s">
        <v>31</v>
      </c>
      <c r="AX353" s="13" t="s">
        <v>75</v>
      </c>
      <c r="AY353" s="250" t="s">
        <v>145</v>
      </c>
    </row>
    <row r="354" spans="1:65" s="2" customFormat="1" ht="24.15" customHeight="1">
      <c r="A354" s="38"/>
      <c r="B354" s="39"/>
      <c r="C354" s="266" t="s">
        <v>602</v>
      </c>
      <c r="D354" s="266" t="s">
        <v>211</v>
      </c>
      <c r="E354" s="267" t="s">
        <v>603</v>
      </c>
      <c r="F354" s="268" t="s">
        <v>604</v>
      </c>
      <c r="G354" s="269" t="s">
        <v>201</v>
      </c>
      <c r="H354" s="270">
        <v>21</v>
      </c>
      <c r="I354" s="271"/>
      <c r="J354" s="270">
        <f>ROUND(I354*H354,2)</f>
        <v>0</v>
      </c>
      <c r="K354" s="272"/>
      <c r="L354" s="273"/>
      <c r="M354" s="274" t="s">
        <v>1</v>
      </c>
      <c r="N354" s="275" t="s">
        <v>40</v>
      </c>
      <c r="O354" s="91"/>
      <c r="P354" s="236">
        <f>O354*H354</f>
        <v>0</v>
      </c>
      <c r="Q354" s="236">
        <v>0.06567</v>
      </c>
      <c r="R354" s="236">
        <f>Q354*H354</f>
        <v>1.37907</v>
      </c>
      <c r="S354" s="236">
        <v>0</v>
      </c>
      <c r="T354" s="23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8" t="s">
        <v>192</v>
      </c>
      <c r="AT354" s="238" t="s">
        <v>211</v>
      </c>
      <c r="AU354" s="238" t="s">
        <v>84</v>
      </c>
      <c r="AY354" s="17" t="s">
        <v>145</v>
      </c>
      <c r="BE354" s="239">
        <f>IF(N354="základní",J354,0)</f>
        <v>0</v>
      </c>
      <c r="BF354" s="239">
        <f>IF(N354="snížená",J354,0)</f>
        <v>0</v>
      </c>
      <c r="BG354" s="239">
        <f>IF(N354="zákl. přenesená",J354,0)</f>
        <v>0</v>
      </c>
      <c r="BH354" s="239">
        <f>IF(N354="sníž. přenesená",J354,0)</f>
        <v>0</v>
      </c>
      <c r="BI354" s="239">
        <f>IF(N354="nulová",J354,0)</f>
        <v>0</v>
      </c>
      <c r="BJ354" s="17" t="s">
        <v>82</v>
      </c>
      <c r="BK354" s="239">
        <f>ROUND(I354*H354,2)</f>
        <v>0</v>
      </c>
      <c r="BL354" s="17" t="s">
        <v>151</v>
      </c>
      <c r="BM354" s="238" t="s">
        <v>605</v>
      </c>
    </row>
    <row r="355" spans="1:65" s="2" customFormat="1" ht="33" customHeight="1">
      <c r="A355" s="38"/>
      <c r="B355" s="39"/>
      <c r="C355" s="227" t="s">
        <v>453</v>
      </c>
      <c r="D355" s="227" t="s">
        <v>147</v>
      </c>
      <c r="E355" s="228" t="s">
        <v>606</v>
      </c>
      <c r="F355" s="229" t="s">
        <v>607</v>
      </c>
      <c r="G355" s="230" t="s">
        <v>201</v>
      </c>
      <c r="H355" s="231">
        <v>185</v>
      </c>
      <c r="I355" s="232"/>
      <c r="J355" s="231">
        <f>ROUND(I355*H355,2)</f>
        <v>0</v>
      </c>
      <c r="K355" s="233"/>
      <c r="L355" s="44"/>
      <c r="M355" s="234" t="s">
        <v>1</v>
      </c>
      <c r="N355" s="235" t="s">
        <v>40</v>
      </c>
      <c r="O355" s="91"/>
      <c r="P355" s="236">
        <f>O355*H355</f>
        <v>0</v>
      </c>
      <c r="Q355" s="236">
        <v>0.1295</v>
      </c>
      <c r="R355" s="236">
        <f>Q355*H355</f>
        <v>23.9575</v>
      </c>
      <c r="S355" s="236">
        <v>0</v>
      </c>
      <c r="T355" s="237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8" t="s">
        <v>151</v>
      </c>
      <c r="AT355" s="238" t="s">
        <v>147</v>
      </c>
      <c r="AU355" s="238" t="s">
        <v>84</v>
      </c>
      <c r="AY355" s="17" t="s">
        <v>145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7" t="s">
        <v>82</v>
      </c>
      <c r="BK355" s="239">
        <f>ROUND(I355*H355,2)</f>
        <v>0</v>
      </c>
      <c r="BL355" s="17" t="s">
        <v>151</v>
      </c>
      <c r="BM355" s="238" t="s">
        <v>608</v>
      </c>
    </row>
    <row r="356" spans="1:51" s="13" customFormat="1" ht="12">
      <c r="A356" s="13"/>
      <c r="B356" s="240"/>
      <c r="C356" s="241"/>
      <c r="D356" s="242" t="s">
        <v>153</v>
      </c>
      <c r="E356" s="243" t="s">
        <v>1</v>
      </c>
      <c r="F356" s="244" t="s">
        <v>410</v>
      </c>
      <c r="G356" s="241"/>
      <c r="H356" s="243" t="s">
        <v>1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0" t="s">
        <v>153</v>
      </c>
      <c r="AU356" s="250" t="s">
        <v>84</v>
      </c>
      <c r="AV356" s="13" t="s">
        <v>82</v>
      </c>
      <c r="AW356" s="13" t="s">
        <v>31</v>
      </c>
      <c r="AX356" s="13" t="s">
        <v>75</v>
      </c>
      <c r="AY356" s="250" t="s">
        <v>145</v>
      </c>
    </row>
    <row r="357" spans="1:51" s="14" customFormat="1" ht="12">
      <c r="A357" s="14"/>
      <c r="B357" s="251"/>
      <c r="C357" s="252"/>
      <c r="D357" s="242" t="s">
        <v>153</v>
      </c>
      <c r="E357" s="253" t="s">
        <v>1</v>
      </c>
      <c r="F357" s="254" t="s">
        <v>289</v>
      </c>
      <c r="G357" s="252"/>
      <c r="H357" s="255">
        <v>27</v>
      </c>
      <c r="I357" s="256"/>
      <c r="J357" s="252"/>
      <c r="K357" s="252"/>
      <c r="L357" s="257"/>
      <c r="M357" s="258"/>
      <c r="N357" s="259"/>
      <c r="O357" s="259"/>
      <c r="P357" s="259"/>
      <c r="Q357" s="259"/>
      <c r="R357" s="259"/>
      <c r="S357" s="259"/>
      <c r="T357" s="26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1" t="s">
        <v>153</v>
      </c>
      <c r="AU357" s="261" t="s">
        <v>84</v>
      </c>
      <c r="AV357" s="14" t="s">
        <v>84</v>
      </c>
      <c r="AW357" s="14" t="s">
        <v>31</v>
      </c>
      <c r="AX357" s="14" t="s">
        <v>75</v>
      </c>
      <c r="AY357" s="261" t="s">
        <v>145</v>
      </c>
    </row>
    <row r="358" spans="1:51" s="13" customFormat="1" ht="12">
      <c r="A358" s="13"/>
      <c r="B358" s="240"/>
      <c r="C358" s="241"/>
      <c r="D358" s="242" t="s">
        <v>153</v>
      </c>
      <c r="E358" s="243" t="s">
        <v>1</v>
      </c>
      <c r="F358" s="244" t="s">
        <v>412</v>
      </c>
      <c r="G358" s="241"/>
      <c r="H358" s="243" t="s">
        <v>1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0" t="s">
        <v>153</v>
      </c>
      <c r="AU358" s="250" t="s">
        <v>84</v>
      </c>
      <c r="AV358" s="13" t="s">
        <v>82</v>
      </c>
      <c r="AW358" s="13" t="s">
        <v>31</v>
      </c>
      <c r="AX358" s="13" t="s">
        <v>75</v>
      </c>
      <c r="AY358" s="250" t="s">
        <v>145</v>
      </c>
    </row>
    <row r="359" spans="1:51" s="14" customFormat="1" ht="12">
      <c r="A359" s="14"/>
      <c r="B359" s="251"/>
      <c r="C359" s="252"/>
      <c r="D359" s="242" t="s">
        <v>153</v>
      </c>
      <c r="E359" s="253" t="s">
        <v>1</v>
      </c>
      <c r="F359" s="254" t="s">
        <v>264</v>
      </c>
      <c r="G359" s="252"/>
      <c r="H359" s="255">
        <v>22</v>
      </c>
      <c r="I359" s="256"/>
      <c r="J359" s="252"/>
      <c r="K359" s="252"/>
      <c r="L359" s="257"/>
      <c r="M359" s="258"/>
      <c r="N359" s="259"/>
      <c r="O359" s="259"/>
      <c r="P359" s="259"/>
      <c r="Q359" s="259"/>
      <c r="R359" s="259"/>
      <c r="S359" s="259"/>
      <c r="T359" s="26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1" t="s">
        <v>153</v>
      </c>
      <c r="AU359" s="261" t="s">
        <v>84</v>
      </c>
      <c r="AV359" s="14" t="s">
        <v>84</v>
      </c>
      <c r="AW359" s="14" t="s">
        <v>31</v>
      </c>
      <c r="AX359" s="14" t="s">
        <v>75</v>
      </c>
      <c r="AY359" s="261" t="s">
        <v>145</v>
      </c>
    </row>
    <row r="360" spans="1:51" s="13" customFormat="1" ht="12">
      <c r="A360" s="13"/>
      <c r="B360" s="240"/>
      <c r="C360" s="241"/>
      <c r="D360" s="242" t="s">
        <v>153</v>
      </c>
      <c r="E360" s="243" t="s">
        <v>1</v>
      </c>
      <c r="F360" s="244" t="s">
        <v>414</v>
      </c>
      <c r="G360" s="241"/>
      <c r="H360" s="243" t="s">
        <v>1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0" t="s">
        <v>153</v>
      </c>
      <c r="AU360" s="250" t="s">
        <v>84</v>
      </c>
      <c r="AV360" s="13" t="s">
        <v>82</v>
      </c>
      <c r="AW360" s="13" t="s">
        <v>31</v>
      </c>
      <c r="AX360" s="13" t="s">
        <v>75</v>
      </c>
      <c r="AY360" s="250" t="s">
        <v>145</v>
      </c>
    </row>
    <row r="361" spans="1:51" s="14" customFormat="1" ht="12">
      <c r="A361" s="14"/>
      <c r="B361" s="251"/>
      <c r="C361" s="252"/>
      <c r="D361" s="242" t="s">
        <v>153</v>
      </c>
      <c r="E361" s="253" t="s">
        <v>1</v>
      </c>
      <c r="F361" s="254" t="s">
        <v>609</v>
      </c>
      <c r="G361" s="252"/>
      <c r="H361" s="255">
        <v>56</v>
      </c>
      <c r="I361" s="256"/>
      <c r="J361" s="252"/>
      <c r="K361" s="252"/>
      <c r="L361" s="257"/>
      <c r="M361" s="258"/>
      <c r="N361" s="259"/>
      <c r="O361" s="259"/>
      <c r="P361" s="259"/>
      <c r="Q361" s="259"/>
      <c r="R361" s="259"/>
      <c r="S361" s="259"/>
      <c r="T361" s="26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1" t="s">
        <v>153</v>
      </c>
      <c r="AU361" s="261" t="s">
        <v>84</v>
      </c>
      <c r="AV361" s="14" t="s">
        <v>84</v>
      </c>
      <c r="AW361" s="14" t="s">
        <v>31</v>
      </c>
      <c r="AX361" s="14" t="s">
        <v>75</v>
      </c>
      <c r="AY361" s="261" t="s">
        <v>145</v>
      </c>
    </row>
    <row r="362" spans="1:51" s="13" customFormat="1" ht="12">
      <c r="A362" s="13"/>
      <c r="B362" s="240"/>
      <c r="C362" s="241"/>
      <c r="D362" s="242" t="s">
        <v>153</v>
      </c>
      <c r="E362" s="243" t="s">
        <v>1</v>
      </c>
      <c r="F362" s="244" t="s">
        <v>416</v>
      </c>
      <c r="G362" s="241"/>
      <c r="H362" s="243" t="s">
        <v>1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0" t="s">
        <v>153</v>
      </c>
      <c r="AU362" s="250" t="s">
        <v>84</v>
      </c>
      <c r="AV362" s="13" t="s">
        <v>82</v>
      </c>
      <c r="AW362" s="13" t="s">
        <v>31</v>
      </c>
      <c r="AX362" s="13" t="s">
        <v>75</v>
      </c>
      <c r="AY362" s="250" t="s">
        <v>145</v>
      </c>
    </row>
    <row r="363" spans="1:51" s="14" customFormat="1" ht="12">
      <c r="A363" s="14"/>
      <c r="B363" s="251"/>
      <c r="C363" s="252"/>
      <c r="D363" s="242" t="s">
        <v>153</v>
      </c>
      <c r="E363" s="253" t="s">
        <v>1</v>
      </c>
      <c r="F363" s="254" t="s">
        <v>314</v>
      </c>
      <c r="G363" s="252"/>
      <c r="H363" s="255">
        <v>33</v>
      </c>
      <c r="I363" s="256"/>
      <c r="J363" s="252"/>
      <c r="K363" s="252"/>
      <c r="L363" s="257"/>
      <c r="M363" s="258"/>
      <c r="N363" s="259"/>
      <c r="O363" s="259"/>
      <c r="P363" s="259"/>
      <c r="Q363" s="259"/>
      <c r="R363" s="259"/>
      <c r="S363" s="259"/>
      <c r="T363" s="26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1" t="s">
        <v>153</v>
      </c>
      <c r="AU363" s="261" t="s">
        <v>84</v>
      </c>
      <c r="AV363" s="14" t="s">
        <v>84</v>
      </c>
      <c r="AW363" s="14" t="s">
        <v>31</v>
      </c>
      <c r="AX363" s="14" t="s">
        <v>75</v>
      </c>
      <c r="AY363" s="261" t="s">
        <v>145</v>
      </c>
    </row>
    <row r="364" spans="1:51" s="13" customFormat="1" ht="12">
      <c r="A364" s="13"/>
      <c r="B364" s="240"/>
      <c r="C364" s="241"/>
      <c r="D364" s="242" t="s">
        <v>153</v>
      </c>
      <c r="E364" s="243" t="s">
        <v>1</v>
      </c>
      <c r="F364" s="244" t="s">
        <v>418</v>
      </c>
      <c r="G364" s="241"/>
      <c r="H364" s="243" t="s">
        <v>1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0" t="s">
        <v>153</v>
      </c>
      <c r="AU364" s="250" t="s">
        <v>84</v>
      </c>
      <c r="AV364" s="13" t="s">
        <v>82</v>
      </c>
      <c r="AW364" s="13" t="s">
        <v>31</v>
      </c>
      <c r="AX364" s="13" t="s">
        <v>75</v>
      </c>
      <c r="AY364" s="250" t="s">
        <v>145</v>
      </c>
    </row>
    <row r="365" spans="1:51" s="14" customFormat="1" ht="12">
      <c r="A365" s="14"/>
      <c r="B365" s="251"/>
      <c r="C365" s="252"/>
      <c r="D365" s="242" t="s">
        <v>153</v>
      </c>
      <c r="E365" s="253" t="s">
        <v>1</v>
      </c>
      <c r="F365" s="254" t="s">
        <v>591</v>
      </c>
      <c r="G365" s="252"/>
      <c r="H365" s="255">
        <v>47</v>
      </c>
      <c r="I365" s="256"/>
      <c r="J365" s="252"/>
      <c r="K365" s="252"/>
      <c r="L365" s="257"/>
      <c r="M365" s="258"/>
      <c r="N365" s="259"/>
      <c r="O365" s="259"/>
      <c r="P365" s="259"/>
      <c r="Q365" s="259"/>
      <c r="R365" s="259"/>
      <c r="S365" s="259"/>
      <c r="T365" s="26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1" t="s">
        <v>153</v>
      </c>
      <c r="AU365" s="261" t="s">
        <v>84</v>
      </c>
      <c r="AV365" s="14" t="s">
        <v>84</v>
      </c>
      <c r="AW365" s="14" t="s">
        <v>31</v>
      </c>
      <c r="AX365" s="14" t="s">
        <v>75</v>
      </c>
      <c r="AY365" s="261" t="s">
        <v>145</v>
      </c>
    </row>
    <row r="366" spans="1:51" s="15" customFormat="1" ht="12">
      <c r="A366" s="15"/>
      <c r="B366" s="276"/>
      <c r="C366" s="277"/>
      <c r="D366" s="242" t="s">
        <v>153</v>
      </c>
      <c r="E366" s="278" t="s">
        <v>1</v>
      </c>
      <c r="F366" s="279" t="s">
        <v>280</v>
      </c>
      <c r="G366" s="277"/>
      <c r="H366" s="280">
        <v>185</v>
      </c>
      <c r="I366" s="281"/>
      <c r="J366" s="277"/>
      <c r="K366" s="277"/>
      <c r="L366" s="282"/>
      <c r="M366" s="283"/>
      <c r="N366" s="284"/>
      <c r="O366" s="284"/>
      <c r="P366" s="284"/>
      <c r="Q366" s="284"/>
      <c r="R366" s="284"/>
      <c r="S366" s="284"/>
      <c r="T366" s="28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86" t="s">
        <v>153</v>
      </c>
      <c r="AU366" s="286" t="s">
        <v>84</v>
      </c>
      <c r="AV366" s="15" t="s">
        <v>151</v>
      </c>
      <c r="AW366" s="15" t="s">
        <v>31</v>
      </c>
      <c r="AX366" s="15" t="s">
        <v>82</v>
      </c>
      <c r="AY366" s="286" t="s">
        <v>145</v>
      </c>
    </row>
    <row r="367" spans="1:65" s="2" customFormat="1" ht="16.5" customHeight="1">
      <c r="A367" s="38"/>
      <c r="B367" s="39"/>
      <c r="C367" s="266" t="s">
        <v>610</v>
      </c>
      <c r="D367" s="266" t="s">
        <v>211</v>
      </c>
      <c r="E367" s="267" t="s">
        <v>611</v>
      </c>
      <c r="F367" s="268" t="s">
        <v>612</v>
      </c>
      <c r="G367" s="269" t="s">
        <v>201</v>
      </c>
      <c r="H367" s="270">
        <v>186.85</v>
      </c>
      <c r="I367" s="271"/>
      <c r="J367" s="270">
        <f>ROUND(I367*H367,2)</f>
        <v>0</v>
      </c>
      <c r="K367" s="272"/>
      <c r="L367" s="273"/>
      <c r="M367" s="274" t="s">
        <v>1</v>
      </c>
      <c r="N367" s="275" t="s">
        <v>40</v>
      </c>
      <c r="O367" s="91"/>
      <c r="P367" s="236">
        <f>O367*H367</f>
        <v>0</v>
      </c>
      <c r="Q367" s="236">
        <v>0.045</v>
      </c>
      <c r="R367" s="236">
        <f>Q367*H367</f>
        <v>8.408249999999999</v>
      </c>
      <c r="S367" s="236">
        <v>0</v>
      </c>
      <c r="T367" s="23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8" t="s">
        <v>192</v>
      </c>
      <c r="AT367" s="238" t="s">
        <v>211</v>
      </c>
      <c r="AU367" s="238" t="s">
        <v>84</v>
      </c>
      <c r="AY367" s="17" t="s">
        <v>145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7" t="s">
        <v>82</v>
      </c>
      <c r="BK367" s="239">
        <f>ROUND(I367*H367,2)</f>
        <v>0</v>
      </c>
      <c r="BL367" s="17" t="s">
        <v>151</v>
      </c>
      <c r="BM367" s="238" t="s">
        <v>613</v>
      </c>
    </row>
    <row r="368" spans="1:51" s="14" customFormat="1" ht="12">
      <c r="A368" s="14"/>
      <c r="B368" s="251"/>
      <c r="C368" s="252"/>
      <c r="D368" s="242" t="s">
        <v>153</v>
      </c>
      <c r="E368" s="253" t="s">
        <v>1</v>
      </c>
      <c r="F368" s="254" t="s">
        <v>614</v>
      </c>
      <c r="G368" s="252"/>
      <c r="H368" s="255">
        <v>186.85</v>
      </c>
      <c r="I368" s="256"/>
      <c r="J368" s="252"/>
      <c r="K368" s="252"/>
      <c r="L368" s="257"/>
      <c r="M368" s="258"/>
      <c r="N368" s="259"/>
      <c r="O368" s="259"/>
      <c r="P368" s="259"/>
      <c r="Q368" s="259"/>
      <c r="R368" s="259"/>
      <c r="S368" s="259"/>
      <c r="T368" s="26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1" t="s">
        <v>153</v>
      </c>
      <c r="AU368" s="261" t="s">
        <v>84</v>
      </c>
      <c r="AV368" s="14" t="s">
        <v>84</v>
      </c>
      <c r="AW368" s="14" t="s">
        <v>31</v>
      </c>
      <c r="AX368" s="14" t="s">
        <v>82</v>
      </c>
      <c r="AY368" s="261" t="s">
        <v>145</v>
      </c>
    </row>
    <row r="369" spans="1:51" s="13" customFormat="1" ht="12">
      <c r="A369" s="13"/>
      <c r="B369" s="240"/>
      <c r="C369" s="241"/>
      <c r="D369" s="242" t="s">
        <v>153</v>
      </c>
      <c r="E369" s="243" t="s">
        <v>1</v>
      </c>
      <c r="F369" s="244" t="s">
        <v>596</v>
      </c>
      <c r="G369" s="241"/>
      <c r="H369" s="243" t="s">
        <v>1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0" t="s">
        <v>153</v>
      </c>
      <c r="AU369" s="250" t="s">
        <v>84</v>
      </c>
      <c r="AV369" s="13" t="s">
        <v>82</v>
      </c>
      <c r="AW369" s="13" t="s">
        <v>31</v>
      </c>
      <c r="AX369" s="13" t="s">
        <v>75</v>
      </c>
      <c r="AY369" s="250" t="s">
        <v>145</v>
      </c>
    </row>
    <row r="370" spans="1:65" s="2" customFormat="1" ht="16.5" customHeight="1">
      <c r="A370" s="38"/>
      <c r="B370" s="39"/>
      <c r="C370" s="266" t="s">
        <v>309</v>
      </c>
      <c r="D370" s="266" t="s">
        <v>211</v>
      </c>
      <c r="E370" s="267" t="s">
        <v>615</v>
      </c>
      <c r="F370" s="268" t="s">
        <v>616</v>
      </c>
      <c r="G370" s="269" t="s">
        <v>201</v>
      </c>
      <c r="H370" s="270">
        <v>13</v>
      </c>
      <c r="I370" s="271"/>
      <c r="J370" s="270">
        <f>ROUND(I370*H370,2)</f>
        <v>0</v>
      </c>
      <c r="K370" s="272"/>
      <c r="L370" s="273"/>
      <c r="M370" s="274" t="s">
        <v>1</v>
      </c>
      <c r="N370" s="275" t="s">
        <v>40</v>
      </c>
      <c r="O370" s="91"/>
      <c r="P370" s="236">
        <f>O370*H370</f>
        <v>0</v>
      </c>
      <c r="Q370" s="236">
        <v>0</v>
      </c>
      <c r="R370" s="236">
        <f>Q370*H370</f>
        <v>0</v>
      </c>
      <c r="S370" s="236">
        <v>0</v>
      </c>
      <c r="T370" s="23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8" t="s">
        <v>192</v>
      </c>
      <c r="AT370" s="238" t="s">
        <v>211</v>
      </c>
      <c r="AU370" s="238" t="s">
        <v>84</v>
      </c>
      <c r="AY370" s="17" t="s">
        <v>145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7" t="s">
        <v>82</v>
      </c>
      <c r="BK370" s="239">
        <f>ROUND(I370*H370,2)</f>
        <v>0</v>
      </c>
      <c r="BL370" s="17" t="s">
        <v>151</v>
      </c>
      <c r="BM370" s="238" t="s">
        <v>617</v>
      </c>
    </row>
    <row r="371" spans="1:65" s="2" customFormat="1" ht="16.5" customHeight="1">
      <c r="A371" s="38"/>
      <c r="B371" s="39"/>
      <c r="C371" s="227" t="s">
        <v>618</v>
      </c>
      <c r="D371" s="227" t="s">
        <v>147</v>
      </c>
      <c r="E371" s="228" t="s">
        <v>619</v>
      </c>
      <c r="F371" s="229" t="s">
        <v>620</v>
      </c>
      <c r="G371" s="230" t="s">
        <v>201</v>
      </c>
      <c r="H371" s="231">
        <v>18</v>
      </c>
      <c r="I371" s="232"/>
      <c r="J371" s="231">
        <f>ROUND(I371*H371,2)</f>
        <v>0</v>
      </c>
      <c r="K371" s="233"/>
      <c r="L371" s="44"/>
      <c r="M371" s="234" t="s">
        <v>1</v>
      </c>
      <c r="N371" s="235" t="s">
        <v>40</v>
      </c>
      <c r="O371" s="91"/>
      <c r="P371" s="236">
        <f>O371*H371</f>
        <v>0</v>
      </c>
      <c r="Q371" s="236">
        <v>0.04008</v>
      </c>
      <c r="R371" s="236">
        <f>Q371*H371</f>
        <v>0.72144</v>
      </c>
      <c r="S371" s="236">
        <v>0</v>
      </c>
      <c r="T371" s="237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8" t="s">
        <v>151</v>
      </c>
      <c r="AT371" s="238" t="s">
        <v>147</v>
      </c>
      <c r="AU371" s="238" t="s">
        <v>84</v>
      </c>
      <c r="AY371" s="17" t="s">
        <v>145</v>
      </c>
      <c r="BE371" s="239">
        <f>IF(N371="základní",J371,0)</f>
        <v>0</v>
      </c>
      <c r="BF371" s="239">
        <f>IF(N371="snížená",J371,0)</f>
        <v>0</v>
      </c>
      <c r="BG371" s="239">
        <f>IF(N371="zákl. přenesená",J371,0)</f>
        <v>0</v>
      </c>
      <c r="BH371" s="239">
        <f>IF(N371="sníž. přenesená",J371,0)</f>
        <v>0</v>
      </c>
      <c r="BI371" s="239">
        <f>IF(N371="nulová",J371,0)</f>
        <v>0</v>
      </c>
      <c r="BJ371" s="17" t="s">
        <v>82</v>
      </c>
      <c r="BK371" s="239">
        <f>ROUND(I371*H371,2)</f>
        <v>0</v>
      </c>
      <c r="BL371" s="17" t="s">
        <v>151</v>
      </c>
      <c r="BM371" s="238" t="s">
        <v>621</v>
      </c>
    </row>
    <row r="372" spans="1:51" s="13" customFormat="1" ht="12">
      <c r="A372" s="13"/>
      <c r="B372" s="240"/>
      <c r="C372" s="241"/>
      <c r="D372" s="242" t="s">
        <v>153</v>
      </c>
      <c r="E372" s="243" t="s">
        <v>1</v>
      </c>
      <c r="F372" s="244" t="s">
        <v>412</v>
      </c>
      <c r="G372" s="241"/>
      <c r="H372" s="243" t="s">
        <v>1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0" t="s">
        <v>153</v>
      </c>
      <c r="AU372" s="250" t="s">
        <v>84</v>
      </c>
      <c r="AV372" s="13" t="s">
        <v>82</v>
      </c>
      <c r="AW372" s="13" t="s">
        <v>31</v>
      </c>
      <c r="AX372" s="13" t="s">
        <v>75</v>
      </c>
      <c r="AY372" s="250" t="s">
        <v>145</v>
      </c>
    </row>
    <row r="373" spans="1:51" s="14" customFormat="1" ht="12">
      <c r="A373" s="14"/>
      <c r="B373" s="251"/>
      <c r="C373" s="252"/>
      <c r="D373" s="242" t="s">
        <v>153</v>
      </c>
      <c r="E373" s="253" t="s">
        <v>1</v>
      </c>
      <c r="F373" s="254" t="s">
        <v>246</v>
      </c>
      <c r="G373" s="252"/>
      <c r="H373" s="255">
        <v>18</v>
      </c>
      <c r="I373" s="256"/>
      <c r="J373" s="252"/>
      <c r="K373" s="252"/>
      <c r="L373" s="257"/>
      <c r="M373" s="258"/>
      <c r="N373" s="259"/>
      <c r="O373" s="259"/>
      <c r="P373" s="259"/>
      <c r="Q373" s="259"/>
      <c r="R373" s="259"/>
      <c r="S373" s="259"/>
      <c r="T373" s="26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1" t="s">
        <v>153</v>
      </c>
      <c r="AU373" s="261" t="s">
        <v>84</v>
      </c>
      <c r="AV373" s="14" t="s">
        <v>84</v>
      </c>
      <c r="AW373" s="14" t="s">
        <v>31</v>
      </c>
      <c r="AX373" s="14" t="s">
        <v>82</v>
      </c>
      <c r="AY373" s="261" t="s">
        <v>145</v>
      </c>
    </row>
    <row r="374" spans="1:65" s="2" customFormat="1" ht="24.15" customHeight="1">
      <c r="A374" s="38"/>
      <c r="B374" s="39"/>
      <c r="C374" s="266" t="s">
        <v>622</v>
      </c>
      <c r="D374" s="266" t="s">
        <v>211</v>
      </c>
      <c r="E374" s="267" t="s">
        <v>623</v>
      </c>
      <c r="F374" s="268" t="s">
        <v>624</v>
      </c>
      <c r="G374" s="269" t="s">
        <v>201</v>
      </c>
      <c r="H374" s="270">
        <v>18</v>
      </c>
      <c r="I374" s="271"/>
      <c r="J374" s="270">
        <f>ROUND(I374*H374,2)</f>
        <v>0</v>
      </c>
      <c r="K374" s="272"/>
      <c r="L374" s="273"/>
      <c r="M374" s="274" t="s">
        <v>1</v>
      </c>
      <c r="N374" s="275" t="s">
        <v>40</v>
      </c>
      <c r="O374" s="91"/>
      <c r="P374" s="236">
        <f>O374*H374</f>
        <v>0</v>
      </c>
      <c r="Q374" s="236">
        <v>0.02</v>
      </c>
      <c r="R374" s="236">
        <f>Q374*H374</f>
        <v>0.36</v>
      </c>
      <c r="S374" s="236">
        <v>0</v>
      </c>
      <c r="T374" s="237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8" t="s">
        <v>192</v>
      </c>
      <c r="AT374" s="238" t="s">
        <v>211</v>
      </c>
      <c r="AU374" s="238" t="s">
        <v>84</v>
      </c>
      <c r="AY374" s="17" t="s">
        <v>145</v>
      </c>
      <c r="BE374" s="239">
        <f>IF(N374="základní",J374,0)</f>
        <v>0</v>
      </c>
      <c r="BF374" s="239">
        <f>IF(N374="snížená",J374,0)</f>
        <v>0</v>
      </c>
      <c r="BG374" s="239">
        <f>IF(N374="zákl. přenesená",J374,0)</f>
        <v>0</v>
      </c>
      <c r="BH374" s="239">
        <f>IF(N374="sníž. přenesená",J374,0)</f>
        <v>0</v>
      </c>
      <c r="BI374" s="239">
        <f>IF(N374="nulová",J374,0)</f>
        <v>0</v>
      </c>
      <c r="BJ374" s="17" t="s">
        <v>82</v>
      </c>
      <c r="BK374" s="239">
        <f>ROUND(I374*H374,2)</f>
        <v>0</v>
      </c>
      <c r="BL374" s="17" t="s">
        <v>151</v>
      </c>
      <c r="BM374" s="238" t="s">
        <v>625</v>
      </c>
    </row>
    <row r="375" spans="1:65" s="2" customFormat="1" ht="24.15" customHeight="1">
      <c r="A375" s="38"/>
      <c r="B375" s="39"/>
      <c r="C375" s="227" t="s">
        <v>626</v>
      </c>
      <c r="D375" s="227" t="s">
        <v>147</v>
      </c>
      <c r="E375" s="228" t="s">
        <v>627</v>
      </c>
      <c r="F375" s="229" t="s">
        <v>628</v>
      </c>
      <c r="G375" s="230" t="s">
        <v>249</v>
      </c>
      <c r="H375" s="231">
        <v>2</v>
      </c>
      <c r="I375" s="232"/>
      <c r="J375" s="231">
        <f>ROUND(I375*H375,2)</f>
        <v>0</v>
      </c>
      <c r="K375" s="233"/>
      <c r="L375" s="44"/>
      <c r="M375" s="234" t="s">
        <v>1</v>
      </c>
      <c r="N375" s="235" t="s">
        <v>40</v>
      </c>
      <c r="O375" s="91"/>
      <c r="P375" s="236">
        <f>O375*H375</f>
        <v>0</v>
      </c>
      <c r="Q375" s="236">
        <v>0</v>
      </c>
      <c r="R375" s="236">
        <f>Q375*H375</f>
        <v>0</v>
      </c>
      <c r="S375" s="236">
        <v>0</v>
      </c>
      <c r="T375" s="237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8" t="s">
        <v>151</v>
      </c>
      <c r="AT375" s="238" t="s">
        <v>147</v>
      </c>
      <c r="AU375" s="238" t="s">
        <v>84</v>
      </c>
      <c r="AY375" s="17" t="s">
        <v>145</v>
      </c>
      <c r="BE375" s="239">
        <f>IF(N375="základní",J375,0)</f>
        <v>0</v>
      </c>
      <c r="BF375" s="239">
        <f>IF(N375="snížená",J375,0)</f>
        <v>0</v>
      </c>
      <c r="BG375" s="239">
        <f>IF(N375="zákl. přenesená",J375,0)</f>
        <v>0</v>
      </c>
      <c r="BH375" s="239">
        <f>IF(N375="sníž. přenesená",J375,0)</f>
        <v>0</v>
      </c>
      <c r="BI375" s="239">
        <f>IF(N375="nulová",J375,0)</f>
        <v>0</v>
      </c>
      <c r="BJ375" s="17" t="s">
        <v>82</v>
      </c>
      <c r="BK375" s="239">
        <f>ROUND(I375*H375,2)</f>
        <v>0</v>
      </c>
      <c r="BL375" s="17" t="s">
        <v>151</v>
      </c>
      <c r="BM375" s="238" t="s">
        <v>629</v>
      </c>
    </row>
    <row r="376" spans="1:51" s="13" customFormat="1" ht="12">
      <c r="A376" s="13"/>
      <c r="B376" s="240"/>
      <c r="C376" s="241"/>
      <c r="D376" s="242" t="s">
        <v>153</v>
      </c>
      <c r="E376" s="243" t="s">
        <v>1</v>
      </c>
      <c r="F376" s="244" t="s">
        <v>630</v>
      </c>
      <c r="G376" s="241"/>
      <c r="H376" s="243" t="s">
        <v>1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0" t="s">
        <v>153</v>
      </c>
      <c r="AU376" s="250" t="s">
        <v>84</v>
      </c>
      <c r="AV376" s="13" t="s">
        <v>82</v>
      </c>
      <c r="AW376" s="13" t="s">
        <v>31</v>
      </c>
      <c r="AX376" s="13" t="s">
        <v>75</v>
      </c>
      <c r="AY376" s="250" t="s">
        <v>145</v>
      </c>
    </row>
    <row r="377" spans="1:51" s="14" customFormat="1" ht="12">
      <c r="A377" s="14"/>
      <c r="B377" s="251"/>
      <c r="C377" s="252"/>
      <c r="D377" s="242" t="s">
        <v>153</v>
      </c>
      <c r="E377" s="253" t="s">
        <v>1</v>
      </c>
      <c r="F377" s="254" t="s">
        <v>84</v>
      </c>
      <c r="G377" s="252"/>
      <c r="H377" s="255">
        <v>2</v>
      </c>
      <c r="I377" s="256"/>
      <c r="J377" s="252"/>
      <c r="K377" s="252"/>
      <c r="L377" s="257"/>
      <c r="M377" s="258"/>
      <c r="N377" s="259"/>
      <c r="O377" s="259"/>
      <c r="P377" s="259"/>
      <c r="Q377" s="259"/>
      <c r="R377" s="259"/>
      <c r="S377" s="259"/>
      <c r="T377" s="26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1" t="s">
        <v>153</v>
      </c>
      <c r="AU377" s="261" t="s">
        <v>84</v>
      </c>
      <c r="AV377" s="14" t="s">
        <v>84</v>
      </c>
      <c r="AW377" s="14" t="s">
        <v>31</v>
      </c>
      <c r="AX377" s="14" t="s">
        <v>82</v>
      </c>
      <c r="AY377" s="261" t="s">
        <v>145</v>
      </c>
    </row>
    <row r="378" spans="1:65" s="2" customFormat="1" ht="16.5" customHeight="1">
      <c r="A378" s="38"/>
      <c r="B378" s="39"/>
      <c r="C378" s="266" t="s">
        <v>609</v>
      </c>
      <c r="D378" s="266" t="s">
        <v>211</v>
      </c>
      <c r="E378" s="267" t="s">
        <v>631</v>
      </c>
      <c r="F378" s="268" t="s">
        <v>632</v>
      </c>
      <c r="G378" s="269" t="s">
        <v>249</v>
      </c>
      <c r="H378" s="270">
        <v>2</v>
      </c>
      <c r="I378" s="271"/>
      <c r="J378" s="270">
        <f>ROUND(I378*H378,2)</f>
        <v>0</v>
      </c>
      <c r="K378" s="272"/>
      <c r="L378" s="273"/>
      <c r="M378" s="274" t="s">
        <v>1</v>
      </c>
      <c r="N378" s="275" t="s">
        <v>40</v>
      </c>
      <c r="O378" s="91"/>
      <c r="P378" s="236">
        <f>O378*H378</f>
        <v>0</v>
      </c>
      <c r="Q378" s="236">
        <v>0.0021</v>
      </c>
      <c r="R378" s="236">
        <f>Q378*H378</f>
        <v>0.0042</v>
      </c>
      <c r="S378" s="236">
        <v>0</v>
      </c>
      <c r="T378" s="237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8" t="s">
        <v>192</v>
      </c>
      <c r="AT378" s="238" t="s">
        <v>211</v>
      </c>
      <c r="AU378" s="238" t="s">
        <v>84</v>
      </c>
      <c r="AY378" s="17" t="s">
        <v>145</v>
      </c>
      <c r="BE378" s="239">
        <f>IF(N378="základní",J378,0)</f>
        <v>0</v>
      </c>
      <c r="BF378" s="239">
        <f>IF(N378="snížená",J378,0)</f>
        <v>0</v>
      </c>
      <c r="BG378" s="239">
        <f>IF(N378="zákl. přenesená",J378,0)</f>
        <v>0</v>
      </c>
      <c r="BH378" s="239">
        <f>IF(N378="sníž. přenesená",J378,0)</f>
        <v>0</v>
      </c>
      <c r="BI378" s="239">
        <f>IF(N378="nulová",J378,0)</f>
        <v>0</v>
      </c>
      <c r="BJ378" s="17" t="s">
        <v>82</v>
      </c>
      <c r="BK378" s="239">
        <f>ROUND(I378*H378,2)</f>
        <v>0</v>
      </c>
      <c r="BL378" s="17" t="s">
        <v>151</v>
      </c>
      <c r="BM378" s="238" t="s">
        <v>633</v>
      </c>
    </row>
    <row r="379" spans="1:63" s="12" customFormat="1" ht="22.8" customHeight="1">
      <c r="A379" s="12"/>
      <c r="B379" s="211"/>
      <c r="C379" s="212"/>
      <c r="D379" s="213" t="s">
        <v>74</v>
      </c>
      <c r="E379" s="225" t="s">
        <v>338</v>
      </c>
      <c r="F379" s="225" t="s">
        <v>339</v>
      </c>
      <c r="G379" s="212"/>
      <c r="H379" s="212"/>
      <c r="I379" s="215"/>
      <c r="J379" s="226">
        <f>BK379</f>
        <v>0</v>
      </c>
      <c r="K379" s="212"/>
      <c r="L379" s="217"/>
      <c r="M379" s="218"/>
      <c r="N379" s="219"/>
      <c r="O379" s="219"/>
      <c r="P379" s="220">
        <f>SUM(P380:P388)</f>
        <v>0</v>
      </c>
      <c r="Q379" s="219"/>
      <c r="R379" s="220">
        <f>SUM(R380:R388)</f>
        <v>0</v>
      </c>
      <c r="S379" s="219"/>
      <c r="T379" s="221">
        <f>SUM(T380:T388)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2" t="s">
        <v>82</v>
      </c>
      <c r="AT379" s="223" t="s">
        <v>74</v>
      </c>
      <c r="AU379" s="223" t="s">
        <v>82</v>
      </c>
      <c r="AY379" s="222" t="s">
        <v>145</v>
      </c>
      <c r="BK379" s="224">
        <f>SUM(BK380:BK388)</f>
        <v>0</v>
      </c>
    </row>
    <row r="380" spans="1:65" s="2" customFormat="1" ht="21.75" customHeight="1">
      <c r="A380" s="38"/>
      <c r="B380" s="39"/>
      <c r="C380" s="227" t="s">
        <v>634</v>
      </c>
      <c r="D380" s="227" t="s">
        <v>147</v>
      </c>
      <c r="E380" s="228" t="s">
        <v>341</v>
      </c>
      <c r="F380" s="229" t="s">
        <v>342</v>
      </c>
      <c r="G380" s="230" t="s">
        <v>173</v>
      </c>
      <c r="H380" s="231">
        <v>388</v>
      </c>
      <c r="I380" s="232"/>
      <c r="J380" s="231">
        <f>ROUND(I380*H380,2)</f>
        <v>0</v>
      </c>
      <c r="K380" s="233"/>
      <c r="L380" s="44"/>
      <c r="M380" s="234" t="s">
        <v>1</v>
      </c>
      <c r="N380" s="235" t="s">
        <v>40</v>
      </c>
      <c r="O380" s="91"/>
      <c r="P380" s="236">
        <f>O380*H380</f>
        <v>0</v>
      </c>
      <c r="Q380" s="236">
        <v>0</v>
      </c>
      <c r="R380" s="236">
        <f>Q380*H380</f>
        <v>0</v>
      </c>
      <c r="S380" s="236">
        <v>0</v>
      </c>
      <c r="T380" s="237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8" t="s">
        <v>151</v>
      </c>
      <c r="AT380" s="238" t="s">
        <v>147</v>
      </c>
      <c r="AU380" s="238" t="s">
        <v>84</v>
      </c>
      <c r="AY380" s="17" t="s">
        <v>145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7" t="s">
        <v>82</v>
      </c>
      <c r="BK380" s="239">
        <f>ROUND(I380*H380,2)</f>
        <v>0</v>
      </c>
      <c r="BL380" s="17" t="s">
        <v>151</v>
      </c>
      <c r="BM380" s="238" t="s">
        <v>343</v>
      </c>
    </row>
    <row r="381" spans="1:51" s="14" customFormat="1" ht="12">
      <c r="A381" s="14"/>
      <c r="B381" s="251"/>
      <c r="C381" s="252"/>
      <c r="D381" s="242" t="s">
        <v>153</v>
      </c>
      <c r="E381" s="253" t="s">
        <v>1</v>
      </c>
      <c r="F381" s="254" t="s">
        <v>635</v>
      </c>
      <c r="G381" s="252"/>
      <c r="H381" s="255">
        <v>388</v>
      </c>
      <c r="I381" s="256"/>
      <c r="J381" s="252"/>
      <c r="K381" s="252"/>
      <c r="L381" s="257"/>
      <c r="M381" s="258"/>
      <c r="N381" s="259"/>
      <c r="O381" s="259"/>
      <c r="P381" s="259"/>
      <c r="Q381" s="259"/>
      <c r="R381" s="259"/>
      <c r="S381" s="259"/>
      <c r="T381" s="26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1" t="s">
        <v>153</v>
      </c>
      <c r="AU381" s="261" t="s">
        <v>84</v>
      </c>
      <c r="AV381" s="14" t="s">
        <v>84</v>
      </c>
      <c r="AW381" s="14" t="s">
        <v>31</v>
      </c>
      <c r="AX381" s="14" t="s">
        <v>82</v>
      </c>
      <c r="AY381" s="261" t="s">
        <v>145</v>
      </c>
    </row>
    <row r="382" spans="1:65" s="2" customFormat="1" ht="24.15" customHeight="1">
      <c r="A382" s="38"/>
      <c r="B382" s="39"/>
      <c r="C382" s="227" t="s">
        <v>636</v>
      </c>
      <c r="D382" s="227" t="s">
        <v>147</v>
      </c>
      <c r="E382" s="228" t="s">
        <v>346</v>
      </c>
      <c r="F382" s="229" t="s">
        <v>347</v>
      </c>
      <c r="G382" s="230" t="s">
        <v>173</v>
      </c>
      <c r="H382" s="231">
        <v>1552</v>
      </c>
      <c r="I382" s="232"/>
      <c r="J382" s="231">
        <f>ROUND(I382*H382,2)</f>
        <v>0</v>
      </c>
      <c r="K382" s="233"/>
      <c r="L382" s="44"/>
      <c r="M382" s="234" t="s">
        <v>1</v>
      </c>
      <c r="N382" s="235" t="s">
        <v>40</v>
      </c>
      <c r="O382" s="91"/>
      <c r="P382" s="236">
        <f>O382*H382</f>
        <v>0</v>
      </c>
      <c r="Q382" s="236">
        <v>0</v>
      </c>
      <c r="R382" s="236">
        <f>Q382*H382</f>
        <v>0</v>
      </c>
      <c r="S382" s="236">
        <v>0</v>
      </c>
      <c r="T382" s="23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8" t="s">
        <v>151</v>
      </c>
      <c r="AT382" s="238" t="s">
        <v>147</v>
      </c>
      <c r="AU382" s="238" t="s">
        <v>84</v>
      </c>
      <c r="AY382" s="17" t="s">
        <v>145</v>
      </c>
      <c r="BE382" s="239">
        <f>IF(N382="základní",J382,0)</f>
        <v>0</v>
      </c>
      <c r="BF382" s="239">
        <f>IF(N382="snížená",J382,0)</f>
        <v>0</v>
      </c>
      <c r="BG382" s="239">
        <f>IF(N382="zákl. přenesená",J382,0)</f>
        <v>0</v>
      </c>
      <c r="BH382" s="239">
        <f>IF(N382="sníž. přenesená",J382,0)</f>
        <v>0</v>
      </c>
      <c r="BI382" s="239">
        <f>IF(N382="nulová",J382,0)</f>
        <v>0</v>
      </c>
      <c r="BJ382" s="17" t="s">
        <v>82</v>
      </c>
      <c r="BK382" s="239">
        <f>ROUND(I382*H382,2)</f>
        <v>0</v>
      </c>
      <c r="BL382" s="17" t="s">
        <v>151</v>
      </c>
      <c r="BM382" s="238" t="s">
        <v>348</v>
      </c>
    </row>
    <row r="383" spans="1:51" s="13" customFormat="1" ht="12">
      <c r="A383" s="13"/>
      <c r="B383" s="240"/>
      <c r="C383" s="241"/>
      <c r="D383" s="242" t="s">
        <v>153</v>
      </c>
      <c r="E383" s="243" t="s">
        <v>1</v>
      </c>
      <c r="F383" s="244" t="s">
        <v>349</v>
      </c>
      <c r="G383" s="241"/>
      <c r="H383" s="243" t="s">
        <v>1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0" t="s">
        <v>153</v>
      </c>
      <c r="AU383" s="250" t="s">
        <v>84</v>
      </c>
      <c r="AV383" s="13" t="s">
        <v>82</v>
      </c>
      <c r="AW383" s="13" t="s">
        <v>31</v>
      </c>
      <c r="AX383" s="13" t="s">
        <v>75</v>
      </c>
      <c r="AY383" s="250" t="s">
        <v>145</v>
      </c>
    </row>
    <row r="384" spans="1:51" s="14" customFormat="1" ht="12">
      <c r="A384" s="14"/>
      <c r="B384" s="251"/>
      <c r="C384" s="252"/>
      <c r="D384" s="242" t="s">
        <v>153</v>
      </c>
      <c r="E384" s="253" t="s">
        <v>1</v>
      </c>
      <c r="F384" s="254" t="s">
        <v>637</v>
      </c>
      <c r="G384" s="252"/>
      <c r="H384" s="255">
        <v>1552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1" t="s">
        <v>153</v>
      </c>
      <c r="AU384" s="261" t="s">
        <v>84</v>
      </c>
      <c r="AV384" s="14" t="s">
        <v>84</v>
      </c>
      <c r="AW384" s="14" t="s">
        <v>31</v>
      </c>
      <c r="AX384" s="14" t="s">
        <v>82</v>
      </c>
      <c r="AY384" s="261" t="s">
        <v>145</v>
      </c>
    </row>
    <row r="385" spans="1:65" s="2" customFormat="1" ht="37.8" customHeight="1">
      <c r="A385" s="38"/>
      <c r="B385" s="39"/>
      <c r="C385" s="227" t="s">
        <v>638</v>
      </c>
      <c r="D385" s="227" t="s">
        <v>147</v>
      </c>
      <c r="E385" s="228" t="s">
        <v>639</v>
      </c>
      <c r="F385" s="229" t="s">
        <v>640</v>
      </c>
      <c r="G385" s="230" t="s">
        <v>173</v>
      </c>
      <c r="H385" s="231">
        <v>63</v>
      </c>
      <c r="I385" s="232"/>
      <c r="J385" s="231">
        <f>ROUND(I385*H385,2)</f>
        <v>0</v>
      </c>
      <c r="K385" s="233"/>
      <c r="L385" s="44"/>
      <c r="M385" s="234" t="s">
        <v>1</v>
      </c>
      <c r="N385" s="235" t="s">
        <v>40</v>
      </c>
      <c r="O385" s="91"/>
      <c r="P385" s="236">
        <f>O385*H385</f>
        <v>0</v>
      </c>
      <c r="Q385" s="236">
        <v>0</v>
      </c>
      <c r="R385" s="236">
        <f>Q385*H385</f>
        <v>0</v>
      </c>
      <c r="S385" s="236">
        <v>0</v>
      </c>
      <c r="T385" s="237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8" t="s">
        <v>151</v>
      </c>
      <c r="AT385" s="238" t="s">
        <v>147</v>
      </c>
      <c r="AU385" s="238" t="s">
        <v>84</v>
      </c>
      <c r="AY385" s="17" t="s">
        <v>145</v>
      </c>
      <c r="BE385" s="239">
        <f>IF(N385="základní",J385,0)</f>
        <v>0</v>
      </c>
      <c r="BF385" s="239">
        <f>IF(N385="snížená",J385,0)</f>
        <v>0</v>
      </c>
      <c r="BG385" s="239">
        <f>IF(N385="zákl. přenesená",J385,0)</f>
        <v>0</v>
      </c>
      <c r="BH385" s="239">
        <f>IF(N385="sníž. přenesená",J385,0)</f>
        <v>0</v>
      </c>
      <c r="BI385" s="239">
        <f>IF(N385="nulová",J385,0)</f>
        <v>0</v>
      </c>
      <c r="BJ385" s="17" t="s">
        <v>82</v>
      </c>
      <c r="BK385" s="239">
        <f>ROUND(I385*H385,2)</f>
        <v>0</v>
      </c>
      <c r="BL385" s="17" t="s">
        <v>151</v>
      </c>
      <c r="BM385" s="238" t="s">
        <v>641</v>
      </c>
    </row>
    <row r="386" spans="1:65" s="2" customFormat="1" ht="44.25" customHeight="1">
      <c r="A386" s="38"/>
      <c r="B386" s="39"/>
      <c r="C386" s="227" t="s">
        <v>642</v>
      </c>
      <c r="D386" s="227" t="s">
        <v>147</v>
      </c>
      <c r="E386" s="228" t="s">
        <v>643</v>
      </c>
      <c r="F386" s="229" t="s">
        <v>644</v>
      </c>
      <c r="G386" s="230" t="s">
        <v>173</v>
      </c>
      <c r="H386" s="231">
        <v>38</v>
      </c>
      <c r="I386" s="232"/>
      <c r="J386" s="231">
        <f>ROUND(I386*H386,2)</f>
        <v>0</v>
      </c>
      <c r="K386" s="233"/>
      <c r="L386" s="44"/>
      <c r="M386" s="234" t="s">
        <v>1</v>
      </c>
      <c r="N386" s="235" t="s">
        <v>40</v>
      </c>
      <c r="O386" s="91"/>
      <c r="P386" s="236">
        <f>O386*H386</f>
        <v>0</v>
      </c>
      <c r="Q386" s="236">
        <v>0</v>
      </c>
      <c r="R386" s="236">
        <f>Q386*H386</f>
        <v>0</v>
      </c>
      <c r="S386" s="236">
        <v>0</v>
      </c>
      <c r="T386" s="237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8" t="s">
        <v>151</v>
      </c>
      <c r="AT386" s="238" t="s">
        <v>147</v>
      </c>
      <c r="AU386" s="238" t="s">
        <v>84</v>
      </c>
      <c r="AY386" s="17" t="s">
        <v>145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7" t="s">
        <v>82</v>
      </c>
      <c r="BK386" s="239">
        <f>ROUND(I386*H386,2)</f>
        <v>0</v>
      </c>
      <c r="BL386" s="17" t="s">
        <v>151</v>
      </c>
      <c r="BM386" s="238" t="s">
        <v>645</v>
      </c>
    </row>
    <row r="387" spans="1:65" s="2" customFormat="1" ht="44.25" customHeight="1">
      <c r="A387" s="38"/>
      <c r="B387" s="39"/>
      <c r="C387" s="227" t="s">
        <v>646</v>
      </c>
      <c r="D387" s="227" t="s">
        <v>147</v>
      </c>
      <c r="E387" s="228" t="s">
        <v>352</v>
      </c>
      <c r="F387" s="229" t="s">
        <v>353</v>
      </c>
      <c r="G387" s="230" t="s">
        <v>173</v>
      </c>
      <c r="H387" s="231">
        <v>287</v>
      </c>
      <c r="I387" s="232"/>
      <c r="J387" s="231">
        <f>ROUND(I387*H387,2)</f>
        <v>0</v>
      </c>
      <c r="K387" s="233"/>
      <c r="L387" s="44"/>
      <c r="M387" s="234" t="s">
        <v>1</v>
      </c>
      <c r="N387" s="235" t="s">
        <v>40</v>
      </c>
      <c r="O387" s="91"/>
      <c r="P387" s="236">
        <f>O387*H387</f>
        <v>0</v>
      </c>
      <c r="Q387" s="236">
        <v>0</v>
      </c>
      <c r="R387" s="236">
        <f>Q387*H387</f>
        <v>0</v>
      </c>
      <c r="S387" s="236">
        <v>0</v>
      </c>
      <c r="T387" s="237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8" t="s">
        <v>151</v>
      </c>
      <c r="AT387" s="238" t="s">
        <v>147</v>
      </c>
      <c r="AU387" s="238" t="s">
        <v>84</v>
      </c>
      <c r="AY387" s="17" t="s">
        <v>145</v>
      </c>
      <c r="BE387" s="239">
        <f>IF(N387="základní",J387,0)</f>
        <v>0</v>
      </c>
      <c r="BF387" s="239">
        <f>IF(N387="snížená",J387,0)</f>
        <v>0</v>
      </c>
      <c r="BG387" s="239">
        <f>IF(N387="zákl. přenesená",J387,0)</f>
        <v>0</v>
      </c>
      <c r="BH387" s="239">
        <f>IF(N387="sníž. přenesená",J387,0)</f>
        <v>0</v>
      </c>
      <c r="BI387" s="239">
        <f>IF(N387="nulová",J387,0)</f>
        <v>0</v>
      </c>
      <c r="BJ387" s="17" t="s">
        <v>82</v>
      </c>
      <c r="BK387" s="239">
        <f>ROUND(I387*H387,2)</f>
        <v>0</v>
      </c>
      <c r="BL387" s="17" t="s">
        <v>151</v>
      </c>
      <c r="BM387" s="238" t="s">
        <v>354</v>
      </c>
    </row>
    <row r="388" spans="1:65" s="2" customFormat="1" ht="16.5" customHeight="1">
      <c r="A388" s="38"/>
      <c r="B388" s="39"/>
      <c r="C388" s="227" t="s">
        <v>647</v>
      </c>
      <c r="D388" s="227" t="s">
        <v>147</v>
      </c>
      <c r="E388" s="228" t="s">
        <v>648</v>
      </c>
      <c r="F388" s="229" t="s">
        <v>649</v>
      </c>
      <c r="G388" s="230" t="s">
        <v>394</v>
      </c>
      <c r="H388" s="231">
        <v>1</v>
      </c>
      <c r="I388" s="232"/>
      <c r="J388" s="231">
        <f>ROUND(I388*H388,2)</f>
        <v>0</v>
      </c>
      <c r="K388" s="233"/>
      <c r="L388" s="44"/>
      <c r="M388" s="234" t="s">
        <v>1</v>
      </c>
      <c r="N388" s="235" t="s">
        <v>40</v>
      </c>
      <c r="O388" s="91"/>
      <c r="P388" s="236">
        <f>O388*H388</f>
        <v>0</v>
      </c>
      <c r="Q388" s="236">
        <v>0</v>
      </c>
      <c r="R388" s="236">
        <f>Q388*H388</f>
        <v>0</v>
      </c>
      <c r="S388" s="236">
        <v>0</v>
      </c>
      <c r="T388" s="237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8" t="s">
        <v>151</v>
      </c>
      <c r="AT388" s="238" t="s">
        <v>147</v>
      </c>
      <c r="AU388" s="238" t="s">
        <v>84</v>
      </c>
      <c r="AY388" s="17" t="s">
        <v>145</v>
      </c>
      <c r="BE388" s="239">
        <f>IF(N388="základní",J388,0)</f>
        <v>0</v>
      </c>
      <c r="BF388" s="239">
        <f>IF(N388="snížená",J388,0)</f>
        <v>0</v>
      </c>
      <c r="BG388" s="239">
        <f>IF(N388="zákl. přenesená",J388,0)</f>
        <v>0</v>
      </c>
      <c r="BH388" s="239">
        <f>IF(N388="sníž. přenesená",J388,0)</f>
        <v>0</v>
      </c>
      <c r="BI388" s="239">
        <f>IF(N388="nulová",J388,0)</f>
        <v>0</v>
      </c>
      <c r="BJ388" s="17" t="s">
        <v>82</v>
      </c>
      <c r="BK388" s="239">
        <f>ROUND(I388*H388,2)</f>
        <v>0</v>
      </c>
      <c r="BL388" s="17" t="s">
        <v>151</v>
      </c>
      <c r="BM388" s="238" t="s">
        <v>650</v>
      </c>
    </row>
    <row r="389" spans="1:63" s="12" customFormat="1" ht="22.8" customHeight="1">
      <c r="A389" s="12"/>
      <c r="B389" s="211"/>
      <c r="C389" s="212"/>
      <c r="D389" s="213" t="s">
        <v>74</v>
      </c>
      <c r="E389" s="225" t="s">
        <v>355</v>
      </c>
      <c r="F389" s="225" t="s">
        <v>356</v>
      </c>
      <c r="G389" s="212"/>
      <c r="H389" s="212"/>
      <c r="I389" s="215"/>
      <c r="J389" s="226">
        <f>BK389</f>
        <v>0</v>
      </c>
      <c r="K389" s="212"/>
      <c r="L389" s="217"/>
      <c r="M389" s="218"/>
      <c r="N389" s="219"/>
      <c r="O389" s="219"/>
      <c r="P389" s="220">
        <f>P390</f>
        <v>0</v>
      </c>
      <c r="Q389" s="219"/>
      <c r="R389" s="220">
        <f>R390</f>
        <v>0</v>
      </c>
      <c r="S389" s="219"/>
      <c r="T389" s="221">
        <f>T390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2" t="s">
        <v>82</v>
      </c>
      <c r="AT389" s="223" t="s">
        <v>74</v>
      </c>
      <c r="AU389" s="223" t="s">
        <v>82</v>
      </c>
      <c r="AY389" s="222" t="s">
        <v>145</v>
      </c>
      <c r="BK389" s="224">
        <f>BK390</f>
        <v>0</v>
      </c>
    </row>
    <row r="390" spans="1:65" s="2" customFormat="1" ht="24.15" customHeight="1">
      <c r="A390" s="38"/>
      <c r="B390" s="39"/>
      <c r="C390" s="227" t="s">
        <v>651</v>
      </c>
      <c r="D390" s="227" t="s">
        <v>147</v>
      </c>
      <c r="E390" s="228" t="s">
        <v>358</v>
      </c>
      <c r="F390" s="229" t="s">
        <v>359</v>
      </c>
      <c r="G390" s="230" t="s">
        <v>173</v>
      </c>
      <c r="H390" s="231">
        <v>172.76</v>
      </c>
      <c r="I390" s="232"/>
      <c r="J390" s="231">
        <f>ROUND(I390*H390,2)</f>
        <v>0</v>
      </c>
      <c r="K390" s="233"/>
      <c r="L390" s="44"/>
      <c r="M390" s="234" t="s">
        <v>1</v>
      </c>
      <c r="N390" s="235" t="s">
        <v>40</v>
      </c>
      <c r="O390" s="91"/>
      <c r="P390" s="236">
        <f>O390*H390</f>
        <v>0</v>
      </c>
      <c r="Q390" s="236">
        <v>0</v>
      </c>
      <c r="R390" s="236">
        <f>Q390*H390</f>
        <v>0</v>
      </c>
      <c r="S390" s="236">
        <v>0</v>
      </c>
      <c r="T390" s="237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8" t="s">
        <v>151</v>
      </c>
      <c r="AT390" s="238" t="s">
        <v>147</v>
      </c>
      <c r="AU390" s="238" t="s">
        <v>84</v>
      </c>
      <c r="AY390" s="17" t="s">
        <v>145</v>
      </c>
      <c r="BE390" s="239">
        <f>IF(N390="základní",J390,0)</f>
        <v>0</v>
      </c>
      <c r="BF390" s="239">
        <f>IF(N390="snížená",J390,0)</f>
        <v>0</v>
      </c>
      <c r="BG390" s="239">
        <f>IF(N390="zákl. přenesená",J390,0)</f>
        <v>0</v>
      </c>
      <c r="BH390" s="239">
        <f>IF(N390="sníž. přenesená",J390,0)</f>
        <v>0</v>
      </c>
      <c r="BI390" s="239">
        <f>IF(N390="nulová",J390,0)</f>
        <v>0</v>
      </c>
      <c r="BJ390" s="17" t="s">
        <v>82</v>
      </c>
      <c r="BK390" s="239">
        <f>ROUND(I390*H390,2)</f>
        <v>0</v>
      </c>
      <c r="BL390" s="17" t="s">
        <v>151</v>
      </c>
      <c r="BM390" s="238" t="s">
        <v>360</v>
      </c>
    </row>
    <row r="391" spans="1:63" s="12" customFormat="1" ht="25.9" customHeight="1">
      <c r="A391" s="12"/>
      <c r="B391" s="211"/>
      <c r="C391" s="212"/>
      <c r="D391" s="213" t="s">
        <v>74</v>
      </c>
      <c r="E391" s="214" t="s">
        <v>652</v>
      </c>
      <c r="F391" s="214" t="s">
        <v>653</v>
      </c>
      <c r="G391" s="212"/>
      <c r="H391" s="212"/>
      <c r="I391" s="215"/>
      <c r="J391" s="216">
        <f>BK391</f>
        <v>0</v>
      </c>
      <c r="K391" s="212"/>
      <c r="L391" s="217"/>
      <c r="M391" s="218"/>
      <c r="N391" s="219"/>
      <c r="O391" s="219"/>
      <c r="P391" s="220">
        <f>P392</f>
        <v>0</v>
      </c>
      <c r="Q391" s="219"/>
      <c r="R391" s="220">
        <f>R392</f>
        <v>0.056</v>
      </c>
      <c r="S391" s="219"/>
      <c r="T391" s="221">
        <f>T392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22" t="s">
        <v>84</v>
      </c>
      <c r="AT391" s="223" t="s">
        <v>74</v>
      </c>
      <c r="AU391" s="223" t="s">
        <v>75</v>
      </c>
      <c r="AY391" s="222" t="s">
        <v>145</v>
      </c>
      <c r="BK391" s="224">
        <f>BK392</f>
        <v>0</v>
      </c>
    </row>
    <row r="392" spans="1:63" s="12" customFormat="1" ht="22.8" customHeight="1">
      <c r="A392" s="12"/>
      <c r="B392" s="211"/>
      <c r="C392" s="212"/>
      <c r="D392" s="213" t="s">
        <v>74</v>
      </c>
      <c r="E392" s="225" t="s">
        <v>654</v>
      </c>
      <c r="F392" s="225" t="s">
        <v>655</v>
      </c>
      <c r="G392" s="212"/>
      <c r="H392" s="212"/>
      <c r="I392" s="215"/>
      <c r="J392" s="226">
        <f>BK392</f>
        <v>0</v>
      </c>
      <c r="K392" s="212"/>
      <c r="L392" s="217"/>
      <c r="M392" s="218"/>
      <c r="N392" s="219"/>
      <c r="O392" s="219"/>
      <c r="P392" s="220">
        <f>SUM(P393:P395)</f>
        <v>0</v>
      </c>
      <c r="Q392" s="219"/>
      <c r="R392" s="220">
        <f>SUM(R393:R395)</f>
        <v>0.056</v>
      </c>
      <c r="S392" s="219"/>
      <c r="T392" s="221">
        <f>SUM(T393:T395)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22" t="s">
        <v>84</v>
      </c>
      <c r="AT392" s="223" t="s">
        <v>74</v>
      </c>
      <c r="AU392" s="223" t="s">
        <v>82</v>
      </c>
      <c r="AY392" s="222" t="s">
        <v>145</v>
      </c>
      <c r="BK392" s="224">
        <f>SUM(BK393:BK395)</f>
        <v>0</v>
      </c>
    </row>
    <row r="393" spans="1:65" s="2" customFormat="1" ht="24.15" customHeight="1">
      <c r="A393" s="38"/>
      <c r="B393" s="39"/>
      <c r="C393" s="227" t="s">
        <v>656</v>
      </c>
      <c r="D393" s="227" t="s">
        <v>147</v>
      </c>
      <c r="E393" s="228" t="s">
        <v>657</v>
      </c>
      <c r="F393" s="229" t="s">
        <v>658</v>
      </c>
      <c r="G393" s="230" t="s">
        <v>179</v>
      </c>
      <c r="H393" s="231">
        <v>140</v>
      </c>
      <c r="I393" s="232"/>
      <c r="J393" s="231">
        <f>ROUND(I393*H393,2)</f>
        <v>0</v>
      </c>
      <c r="K393" s="233"/>
      <c r="L393" s="44"/>
      <c r="M393" s="234" t="s">
        <v>1</v>
      </c>
      <c r="N393" s="235" t="s">
        <v>40</v>
      </c>
      <c r="O393" s="91"/>
      <c r="P393" s="236">
        <f>O393*H393</f>
        <v>0</v>
      </c>
      <c r="Q393" s="236">
        <v>0.0004</v>
      </c>
      <c r="R393" s="236">
        <f>Q393*H393</f>
        <v>0.056</v>
      </c>
      <c r="S393" s="236">
        <v>0</v>
      </c>
      <c r="T393" s="23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8" t="s">
        <v>237</v>
      </c>
      <c r="AT393" s="238" t="s">
        <v>147</v>
      </c>
      <c r="AU393" s="238" t="s">
        <v>84</v>
      </c>
      <c r="AY393" s="17" t="s">
        <v>145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7" t="s">
        <v>82</v>
      </c>
      <c r="BK393" s="239">
        <f>ROUND(I393*H393,2)</f>
        <v>0</v>
      </c>
      <c r="BL393" s="17" t="s">
        <v>237</v>
      </c>
      <c r="BM393" s="238" t="s">
        <v>659</v>
      </c>
    </row>
    <row r="394" spans="1:51" s="13" customFormat="1" ht="12">
      <c r="A394" s="13"/>
      <c r="B394" s="240"/>
      <c r="C394" s="241"/>
      <c r="D394" s="242" t="s">
        <v>153</v>
      </c>
      <c r="E394" s="243" t="s">
        <v>1</v>
      </c>
      <c r="F394" s="244" t="s">
        <v>660</v>
      </c>
      <c r="G394" s="241"/>
      <c r="H394" s="243" t="s">
        <v>1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0" t="s">
        <v>153</v>
      </c>
      <c r="AU394" s="250" t="s">
        <v>84</v>
      </c>
      <c r="AV394" s="13" t="s">
        <v>82</v>
      </c>
      <c r="AW394" s="13" t="s">
        <v>31</v>
      </c>
      <c r="AX394" s="13" t="s">
        <v>75</v>
      </c>
      <c r="AY394" s="250" t="s">
        <v>145</v>
      </c>
    </row>
    <row r="395" spans="1:51" s="14" customFormat="1" ht="12">
      <c r="A395" s="14"/>
      <c r="B395" s="251"/>
      <c r="C395" s="252"/>
      <c r="D395" s="242" t="s">
        <v>153</v>
      </c>
      <c r="E395" s="253" t="s">
        <v>1</v>
      </c>
      <c r="F395" s="254" t="s">
        <v>661</v>
      </c>
      <c r="G395" s="252"/>
      <c r="H395" s="255">
        <v>140</v>
      </c>
      <c r="I395" s="256"/>
      <c r="J395" s="252"/>
      <c r="K395" s="252"/>
      <c r="L395" s="257"/>
      <c r="M395" s="292"/>
      <c r="N395" s="293"/>
      <c r="O395" s="293"/>
      <c r="P395" s="293"/>
      <c r="Q395" s="293"/>
      <c r="R395" s="293"/>
      <c r="S395" s="293"/>
      <c r="T395" s="29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1" t="s">
        <v>153</v>
      </c>
      <c r="AU395" s="261" t="s">
        <v>84</v>
      </c>
      <c r="AV395" s="14" t="s">
        <v>84</v>
      </c>
      <c r="AW395" s="14" t="s">
        <v>31</v>
      </c>
      <c r="AX395" s="14" t="s">
        <v>82</v>
      </c>
      <c r="AY395" s="261" t="s">
        <v>145</v>
      </c>
    </row>
    <row r="396" spans="1:31" s="2" customFormat="1" ht="6.95" customHeight="1">
      <c r="A396" s="38"/>
      <c r="B396" s="66"/>
      <c r="C396" s="67"/>
      <c r="D396" s="67"/>
      <c r="E396" s="67"/>
      <c r="F396" s="67"/>
      <c r="G396" s="67"/>
      <c r="H396" s="67"/>
      <c r="I396" s="67"/>
      <c r="J396" s="67"/>
      <c r="K396" s="67"/>
      <c r="L396" s="44"/>
      <c r="M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</row>
  </sheetData>
  <sheetProtection password="CC35" sheet="1" objects="1" scenarios="1" formatColumns="0" formatRows="0" autoFilter="0"/>
  <autoFilter ref="C132:K39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84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15</v>
      </c>
      <c r="L6" s="20"/>
    </row>
    <row r="7" spans="2:12" s="1" customFormat="1" ht="16.5" customHeight="1">
      <c r="B7" s="20"/>
      <c r="E7" s="151" t="str">
        <f>'Rekapitulace stavby'!K6</f>
        <v>Hřebeč, centrální křižovatka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383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662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'Rekapitulace stavby'!AN8</f>
        <v>6. 1. 2022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385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24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NOZA s.r.o.Kladno</v>
      </c>
      <c r="F23" s="38"/>
      <c r="G23" s="38"/>
      <c r="H23" s="38"/>
      <c r="I23" s="150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32</v>
      </c>
      <c r="E25" s="38"/>
      <c r="F25" s="38"/>
      <c r="G25" s="38"/>
      <c r="H25" s="38"/>
      <c r="I25" s="150" t="s">
        <v>24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Neubauerová Soňa, SK-Projekt Ostrov</v>
      </c>
      <c r="F26" s="38"/>
      <c r="G26" s="38"/>
      <c r="H26" s="38"/>
      <c r="I26" s="150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34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35</v>
      </c>
      <c r="E32" s="38"/>
      <c r="F32" s="38"/>
      <c r="G32" s="38"/>
      <c r="H32" s="38"/>
      <c r="I32" s="38"/>
      <c r="J32" s="160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37</v>
      </c>
      <c r="G34" s="38"/>
      <c r="H34" s="38"/>
      <c r="I34" s="161" t="s">
        <v>36</v>
      </c>
      <c r="J34" s="161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39</v>
      </c>
      <c r="E35" s="150" t="s">
        <v>40</v>
      </c>
      <c r="F35" s="163">
        <f>ROUND((SUM(BE126:BE176)),2)</f>
        <v>0</v>
      </c>
      <c r="G35" s="38"/>
      <c r="H35" s="38"/>
      <c r="I35" s="164">
        <v>0.21</v>
      </c>
      <c r="J35" s="163">
        <f>ROUND(((SUM(BE126:BE176))*I35),2)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41</v>
      </c>
      <c r="F36" s="163">
        <f>ROUND((SUM(BF126:BF176)),2)</f>
        <v>0</v>
      </c>
      <c r="G36" s="38"/>
      <c r="H36" s="38"/>
      <c r="I36" s="164">
        <v>0.15</v>
      </c>
      <c r="J36" s="163">
        <f>ROUND(((SUM(BF126:BF176))*I36),2)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42</v>
      </c>
      <c r="F37" s="163">
        <f>ROUND((SUM(BG126:BG176)),2)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43</v>
      </c>
      <c r="F38" s="163">
        <f>ROUND((SUM(BH126:BH176)),2)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44</v>
      </c>
      <c r="F39" s="163">
        <f>ROUND((SUM(BI126:BI176)),2)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45</v>
      </c>
      <c r="E41" s="167"/>
      <c r="F41" s="167"/>
      <c r="G41" s="168" t="s">
        <v>46</v>
      </c>
      <c r="H41" s="169" t="s">
        <v>47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48</v>
      </c>
      <c r="E50" s="173"/>
      <c r="F50" s="173"/>
      <c r="G50" s="172" t="s">
        <v>49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5"/>
      <c r="J61" s="177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52</v>
      </c>
      <c r="E65" s="178"/>
      <c r="F65" s="178"/>
      <c r="G65" s="172" t="s">
        <v>53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5"/>
      <c r="J76" s="177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Hřebeč, centrální křižovatka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383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02-02 - SO 401 - veřejné osvětlení - křižovatka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19</v>
      </c>
      <c r="D91" s="40"/>
      <c r="E91" s="40"/>
      <c r="F91" s="27" t="str">
        <f>F14</f>
        <v xml:space="preserve"> </v>
      </c>
      <c r="G91" s="40"/>
      <c r="H91" s="40"/>
      <c r="I91" s="32" t="s">
        <v>21</v>
      </c>
      <c r="J91" s="79" t="str">
        <f>IF(J14="","",J14)</f>
        <v>6. 1. 2022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>Obec Hřebeč</v>
      </c>
      <c r="G93" s="40"/>
      <c r="H93" s="40"/>
      <c r="I93" s="32" t="s">
        <v>29</v>
      </c>
      <c r="J93" s="36" t="str">
        <f>E23</f>
        <v>NOZA s.r.o.Kladno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>Neubauerová Soňa, SK-Projekt Ostrov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117</v>
      </c>
      <c r="D96" s="185"/>
      <c r="E96" s="185"/>
      <c r="F96" s="185"/>
      <c r="G96" s="185"/>
      <c r="H96" s="185"/>
      <c r="I96" s="185"/>
      <c r="J96" s="186" t="s">
        <v>118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119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120</v>
      </c>
    </row>
    <row r="99" spans="1:31" s="9" customFormat="1" ht="24.95" customHeight="1">
      <c r="A99" s="9"/>
      <c r="B99" s="188"/>
      <c r="C99" s="189"/>
      <c r="D99" s="190" t="s">
        <v>390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663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8"/>
      <c r="C101" s="189"/>
      <c r="D101" s="190" t="s">
        <v>664</v>
      </c>
      <c r="E101" s="191"/>
      <c r="F101" s="191"/>
      <c r="G101" s="191"/>
      <c r="H101" s="191"/>
      <c r="I101" s="191"/>
      <c r="J101" s="192">
        <f>J150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3"/>
      <c r="D102" s="195" t="s">
        <v>665</v>
      </c>
      <c r="E102" s="196"/>
      <c r="F102" s="196"/>
      <c r="G102" s="196"/>
      <c r="H102" s="196"/>
      <c r="I102" s="196"/>
      <c r="J102" s="197">
        <f>J151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666</v>
      </c>
      <c r="E103" s="196"/>
      <c r="F103" s="196"/>
      <c r="G103" s="196"/>
      <c r="H103" s="196"/>
      <c r="I103" s="196"/>
      <c r="J103" s="197">
        <f>J161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667</v>
      </c>
      <c r="E104" s="196"/>
      <c r="F104" s="196"/>
      <c r="G104" s="196"/>
      <c r="H104" s="196"/>
      <c r="I104" s="196"/>
      <c r="J104" s="197">
        <f>J165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130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Hřebeč, centrální křižovatka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111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3" t="s">
        <v>383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113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02-02 - SO 401 - veřejné osvětlení - křižovatka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19</v>
      </c>
      <c r="D120" s="40"/>
      <c r="E120" s="40"/>
      <c r="F120" s="27" t="str">
        <f>F14</f>
        <v xml:space="preserve"> </v>
      </c>
      <c r="G120" s="40"/>
      <c r="H120" s="40"/>
      <c r="I120" s="32" t="s">
        <v>21</v>
      </c>
      <c r="J120" s="79" t="str">
        <f>IF(J14="","",J14)</f>
        <v>6. 1. 2022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23</v>
      </c>
      <c r="D122" s="40"/>
      <c r="E122" s="40"/>
      <c r="F122" s="27" t="str">
        <f>E17</f>
        <v>Obec Hřebeč</v>
      </c>
      <c r="G122" s="40"/>
      <c r="H122" s="40"/>
      <c r="I122" s="32" t="s">
        <v>29</v>
      </c>
      <c r="J122" s="36" t="str">
        <f>E23</f>
        <v>NOZA s.r.o.Kladno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27</v>
      </c>
      <c r="D123" s="40"/>
      <c r="E123" s="40"/>
      <c r="F123" s="27" t="str">
        <f>IF(E20="","",E20)</f>
        <v>Vyplň údaj</v>
      </c>
      <c r="G123" s="40"/>
      <c r="H123" s="40"/>
      <c r="I123" s="32" t="s">
        <v>32</v>
      </c>
      <c r="J123" s="36" t="str">
        <f>E26</f>
        <v>Neubauerová Soňa, SK-Projekt Ostrov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131</v>
      </c>
      <c r="D125" s="202" t="s">
        <v>60</v>
      </c>
      <c r="E125" s="202" t="s">
        <v>56</v>
      </c>
      <c r="F125" s="202" t="s">
        <v>57</v>
      </c>
      <c r="G125" s="202" t="s">
        <v>132</v>
      </c>
      <c r="H125" s="202" t="s">
        <v>133</v>
      </c>
      <c r="I125" s="202" t="s">
        <v>134</v>
      </c>
      <c r="J125" s="203" t="s">
        <v>118</v>
      </c>
      <c r="K125" s="204" t="s">
        <v>135</v>
      </c>
      <c r="L125" s="205"/>
      <c r="M125" s="100" t="s">
        <v>1</v>
      </c>
      <c r="N125" s="101" t="s">
        <v>39</v>
      </c>
      <c r="O125" s="101" t="s">
        <v>136</v>
      </c>
      <c r="P125" s="101" t="s">
        <v>137</v>
      </c>
      <c r="Q125" s="101" t="s">
        <v>138</v>
      </c>
      <c r="R125" s="101" t="s">
        <v>139</v>
      </c>
      <c r="S125" s="101" t="s">
        <v>140</v>
      </c>
      <c r="T125" s="102" t="s">
        <v>141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142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P127+P150</f>
        <v>0</v>
      </c>
      <c r="Q126" s="104"/>
      <c r="R126" s="208">
        <f>R127+R150</f>
        <v>58.860112</v>
      </c>
      <c r="S126" s="104"/>
      <c r="T126" s="209">
        <f>T127+T150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74</v>
      </c>
      <c r="AU126" s="17" t="s">
        <v>120</v>
      </c>
      <c r="BK126" s="210">
        <f>BK127+BK150</f>
        <v>0</v>
      </c>
    </row>
    <row r="127" spans="1:63" s="12" customFormat="1" ht="25.9" customHeight="1">
      <c r="A127" s="12"/>
      <c r="B127" s="211"/>
      <c r="C127" s="212"/>
      <c r="D127" s="213" t="s">
        <v>74</v>
      </c>
      <c r="E127" s="214" t="s">
        <v>652</v>
      </c>
      <c r="F127" s="214" t="s">
        <v>653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</f>
        <v>0</v>
      </c>
      <c r="Q127" s="219"/>
      <c r="R127" s="220">
        <f>R128</f>
        <v>0.25780000000000003</v>
      </c>
      <c r="S127" s="219"/>
      <c r="T127" s="22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84</v>
      </c>
      <c r="AT127" s="223" t="s">
        <v>74</v>
      </c>
      <c r="AU127" s="223" t="s">
        <v>75</v>
      </c>
      <c r="AY127" s="222" t="s">
        <v>145</v>
      </c>
      <c r="BK127" s="224">
        <f>BK128</f>
        <v>0</v>
      </c>
    </row>
    <row r="128" spans="1:63" s="12" customFormat="1" ht="22.8" customHeight="1">
      <c r="A128" s="12"/>
      <c r="B128" s="211"/>
      <c r="C128" s="212"/>
      <c r="D128" s="213" t="s">
        <v>74</v>
      </c>
      <c r="E128" s="225" t="s">
        <v>668</v>
      </c>
      <c r="F128" s="225" t="s">
        <v>669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SUM(P129:P149)</f>
        <v>0</v>
      </c>
      <c r="Q128" s="219"/>
      <c r="R128" s="220">
        <f>SUM(R129:R149)</f>
        <v>0.25780000000000003</v>
      </c>
      <c r="S128" s="219"/>
      <c r="T128" s="221">
        <f>SUM(T129:T149)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84</v>
      </c>
      <c r="AT128" s="223" t="s">
        <v>74</v>
      </c>
      <c r="AU128" s="223" t="s">
        <v>82</v>
      </c>
      <c r="AY128" s="222" t="s">
        <v>145</v>
      </c>
      <c r="BK128" s="224">
        <f>SUM(BK129:BK149)</f>
        <v>0</v>
      </c>
    </row>
    <row r="129" spans="1:65" s="2" customFormat="1" ht="24.15" customHeight="1">
      <c r="A129" s="38"/>
      <c r="B129" s="39"/>
      <c r="C129" s="227" t="s">
        <v>82</v>
      </c>
      <c r="D129" s="227" t="s">
        <v>147</v>
      </c>
      <c r="E129" s="228" t="s">
        <v>670</v>
      </c>
      <c r="F129" s="229" t="s">
        <v>671</v>
      </c>
      <c r="G129" s="230" t="s">
        <v>201</v>
      </c>
      <c r="H129" s="231">
        <v>50</v>
      </c>
      <c r="I129" s="232"/>
      <c r="J129" s="231">
        <f>ROUND(I129*H129,2)</f>
        <v>0</v>
      </c>
      <c r="K129" s="233"/>
      <c r="L129" s="44"/>
      <c r="M129" s="234" t="s">
        <v>1</v>
      </c>
      <c r="N129" s="235" t="s">
        <v>40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237</v>
      </c>
      <c r="AT129" s="238" t="s">
        <v>147</v>
      </c>
      <c r="AU129" s="238" t="s">
        <v>84</v>
      </c>
      <c r="AY129" s="17" t="s">
        <v>145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82</v>
      </c>
      <c r="BK129" s="239">
        <f>ROUND(I129*H129,2)</f>
        <v>0</v>
      </c>
      <c r="BL129" s="17" t="s">
        <v>237</v>
      </c>
      <c r="BM129" s="238" t="s">
        <v>672</v>
      </c>
    </row>
    <row r="130" spans="1:65" s="2" customFormat="1" ht="24.15" customHeight="1">
      <c r="A130" s="38"/>
      <c r="B130" s="39"/>
      <c r="C130" s="266" t="s">
        <v>84</v>
      </c>
      <c r="D130" s="266" t="s">
        <v>211</v>
      </c>
      <c r="E130" s="267" t="s">
        <v>673</v>
      </c>
      <c r="F130" s="268" t="s">
        <v>674</v>
      </c>
      <c r="G130" s="269" t="s">
        <v>201</v>
      </c>
      <c r="H130" s="270">
        <v>50</v>
      </c>
      <c r="I130" s="271"/>
      <c r="J130" s="270">
        <f>ROUND(I130*H130,2)</f>
        <v>0</v>
      </c>
      <c r="K130" s="272"/>
      <c r="L130" s="273"/>
      <c r="M130" s="274" t="s">
        <v>1</v>
      </c>
      <c r="N130" s="275" t="s">
        <v>40</v>
      </c>
      <c r="O130" s="91"/>
      <c r="P130" s="236">
        <f>O130*H130</f>
        <v>0</v>
      </c>
      <c r="Q130" s="236">
        <v>0.00032</v>
      </c>
      <c r="R130" s="236">
        <f>Q130*H130</f>
        <v>0.016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310</v>
      </c>
      <c r="AT130" s="238" t="s">
        <v>211</v>
      </c>
      <c r="AU130" s="238" t="s">
        <v>84</v>
      </c>
      <c r="AY130" s="17" t="s">
        <v>145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82</v>
      </c>
      <c r="BK130" s="239">
        <f>ROUND(I130*H130,2)</f>
        <v>0</v>
      </c>
      <c r="BL130" s="17" t="s">
        <v>237</v>
      </c>
      <c r="BM130" s="238" t="s">
        <v>675</v>
      </c>
    </row>
    <row r="131" spans="1:65" s="2" customFormat="1" ht="16.5" customHeight="1">
      <c r="A131" s="38"/>
      <c r="B131" s="39"/>
      <c r="C131" s="266" t="s">
        <v>162</v>
      </c>
      <c r="D131" s="266" t="s">
        <v>211</v>
      </c>
      <c r="E131" s="267" t="s">
        <v>676</v>
      </c>
      <c r="F131" s="268" t="s">
        <v>677</v>
      </c>
      <c r="G131" s="269" t="s">
        <v>249</v>
      </c>
      <c r="H131" s="270">
        <v>30</v>
      </c>
      <c r="I131" s="271"/>
      <c r="J131" s="270">
        <f>ROUND(I131*H131,2)</f>
        <v>0</v>
      </c>
      <c r="K131" s="272"/>
      <c r="L131" s="273"/>
      <c r="M131" s="274" t="s">
        <v>1</v>
      </c>
      <c r="N131" s="275" t="s">
        <v>40</v>
      </c>
      <c r="O131" s="91"/>
      <c r="P131" s="236">
        <f>O131*H131</f>
        <v>0</v>
      </c>
      <c r="Q131" s="236">
        <v>1E-05</v>
      </c>
      <c r="R131" s="236">
        <f>Q131*H131</f>
        <v>0.00030000000000000003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310</v>
      </c>
      <c r="AT131" s="238" t="s">
        <v>211</v>
      </c>
      <c r="AU131" s="238" t="s">
        <v>84</v>
      </c>
      <c r="AY131" s="17" t="s">
        <v>145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82</v>
      </c>
      <c r="BK131" s="239">
        <f>ROUND(I131*H131,2)</f>
        <v>0</v>
      </c>
      <c r="BL131" s="17" t="s">
        <v>237</v>
      </c>
      <c r="BM131" s="238" t="s">
        <v>678</v>
      </c>
    </row>
    <row r="132" spans="1:65" s="2" customFormat="1" ht="16.5" customHeight="1">
      <c r="A132" s="38"/>
      <c r="B132" s="39"/>
      <c r="C132" s="266" t="s">
        <v>151</v>
      </c>
      <c r="D132" s="266" t="s">
        <v>211</v>
      </c>
      <c r="E132" s="267" t="s">
        <v>679</v>
      </c>
      <c r="F132" s="268" t="s">
        <v>680</v>
      </c>
      <c r="G132" s="269" t="s">
        <v>249</v>
      </c>
      <c r="H132" s="270">
        <v>6</v>
      </c>
      <c r="I132" s="271"/>
      <c r="J132" s="270">
        <f>ROUND(I132*H132,2)</f>
        <v>0</v>
      </c>
      <c r="K132" s="272"/>
      <c r="L132" s="273"/>
      <c r="M132" s="274" t="s">
        <v>1</v>
      </c>
      <c r="N132" s="275" t="s">
        <v>40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310</v>
      </c>
      <c r="AT132" s="238" t="s">
        <v>211</v>
      </c>
      <c r="AU132" s="238" t="s">
        <v>84</v>
      </c>
      <c r="AY132" s="17" t="s">
        <v>145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82</v>
      </c>
      <c r="BK132" s="239">
        <f>ROUND(I132*H132,2)</f>
        <v>0</v>
      </c>
      <c r="BL132" s="17" t="s">
        <v>237</v>
      </c>
      <c r="BM132" s="238" t="s">
        <v>681</v>
      </c>
    </row>
    <row r="133" spans="1:47" s="2" customFormat="1" ht="12">
      <c r="A133" s="38"/>
      <c r="B133" s="39"/>
      <c r="C133" s="40"/>
      <c r="D133" s="242" t="s">
        <v>190</v>
      </c>
      <c r="E133" s="40"/>
      <c r="F133" s="262" t="s">
        <v>682</v>
      </c>
      <c r="G133" s="40"/>
      <c r="H133" s="40"/>
      <c r="I133" s="263"/>
      <c r="J133" s="40"/>
      <c r="K133" s="40"/>
      <c r="L133" s="44"/>
      <c r="M133" s="264"/>
      <c r="N133" s="26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190</v>
      </c>
      <c r="AU133" s="17" t="s">
        <v>84</v>
      </c>
    </row>
    <row r="134" spans="1:65" s="2" customFormat="1" ht="16.5" customHeight="1">
      <c r="A134" s="38"/>
      <c r="B134" s="39"/>
      <c r="C134" s="266" t="s">
        <v>170</v>
      </c>
      <c r="D134" s="266" t="s">
        <v>211</v>
      </c>
      <c r="E134" s="267" t="s">
        <v>683</v>
      </c>
      <c r="F134" s="268" t="s">
        <v>684</v>
      </c>
      <c r="G134" s="269" t="s">
        <v>249</v>
      </c>
      <c r="H134" s="270">
        <v>3</v>
      </c>
      <c r="I134" s="271"/>
      <c r="J134" s="270">
        <f>ROUND(I134*H134,2)</f>
        <v>0</v>
      </c>
      <c r="K134" s="272"/>
      <c r="L134" s="273"/>
      <c r="M134" s="274" t="s">
        <v>1</v>
      </c>
      <c r="N134" s="275" t="s">
        <v>40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310</v>
      </c>
      <c r="AT134" s="238" t="s">
        <v>211</v>
      </c>
      <c r="AU134" s="238" t="s">
        <v>84</v>
      </c>
      <c r="AY134" s="17" t="s">
        <v>145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82</v>
      </c>
      <c r="BK134" s="239">
        <f>ROUND(I134*H134,2)</f>
        <v>0</v>
      </c>
      <c r="BL134" s="17" t="s">
        <v>237</v>
      </c>
      <c r="BM134" s="238" t="s">
        <v>685</v>
      </c>
    </row>
    <row r="135" spans="1:65" s="2" customFormat="1" ht="24.15" customHeight="1">
      <c r="A135" s="38"/>
      <c r="B135" s="39"/>
      <c r="C135" s="227" t="s">
        <v>176</v>
      </c>
      <c r="D135" s="227" t="s">
        <v>147</v>
      </c>
      <c r="E135" s="228" t="s">
        <v>686</v>
      </c>
      <c r="F135" s="229" t="s">
        <v>687</v>
      </c>
      <c r="G135" s="230" t="s">
        <v>201</v>
      </c>
      <c r="H135" s="231">
        <v>50</v>
      </c>
      <c r="I135" s="232"/>
      <c r="J135" s="231">
        <f>ROUND(I135*H135,2)</f>
        <v>0</v>
      </c>
      <c r="K135" s="233"/>
      <c r="L135" s="44"/>
      <c r="M135" s="234" t="s">
        <v>1</v>
      </c>
      <c r="N135" s="235" t="s">
        <v>40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237</v>
      </c>
      <c r="AT135" s="238" t="s">
        <v>147</v>
      </c>
      <c r="AU135" s="238" t="s">
        <v>84</v>
      </c>
      <c r="AY135" s="17" t="s">
        <v>145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82</v>
      </c>
      <c r="BK135" s="239">
        <f>ROUND(I135*H135,2)</f>
        <v>0</v>
      </c>
      <c r="BL135" s="17" t="s">
        <v>237</v>
      </c>
      <c r="BM135" s="238" t="s">
        <v>688</v>
      </c>
    </row>
    <row r="136" spans="1:65" s="2" customFormat="1" ht="16.5" customHeight="1">
      <c r="A136" s="38"/>
      <c r="B136" s="39"/>
      <c r="C136" s="266" t="s">
        <v>186</v>
      </c>
      <c r="D136" s="266" t="s">
        <v>211</v>
      </c>
      <c r="E136" s="267" t="s">
        <v>689</v>
      </c>
      <c r="F136" s="268" t="s">
        <v>690</v>
      </c>
      <c r="G136" s="269" t="s">
        <v>201</v>
      </c>
      <c r="H136" s="270">
        <v>50</v>
      </c>
      <c r="I136" s="271"/>
      <c r="J136" s="270">
        <f>ROUND(I136*H136,2)</f>
        <v>0</v>
      </c>
      <c r="K136" s="272"/>
      <c r="L136" s="273"/>
      <c r="M136" s="274" t="s">
        <v>1</v>
      </c>
      <c r="N136" s="275" t="s">
        <v>40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310</v>
      </c>
      <c r="AT136" s="238" t="s">
        <v>211</v>
      </c>
      <c r="AU136" s="238" t="s">
        <v>84</v>
      </c>
      <c r="AY136" s="17" t="s">
        <v>145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82</v>
      </c>
      <c r="BK136" s="239">
        <f>ROUND(I136*H136,2)</f>
        <v>0</v>
      </c>
      <c r="BL136" s="17" t="s">
        <v>237</v>
      </c>
      <c r="BM136" s="238" t="s">
        <v>691</v>
      </c>
    </row>
    <row r="137" spans="1:65" s="2" customFormat="1" ht="24.15" customHeight="1">
      <c r="A137" s="38"/>
      <c r="B137" s="39"/>
      <c r="C137" s="227" t="s">
        <v>192</v>
      </c>
      <c r="D137" s="227" t="s">
        <v>147</v>
      </c>
      <c r="E137" s="228" t="s">
        <v>692</v>
      </c>
      <c r="F137" s="229" t="s">
        <v>693</v>
      </c>
      <c r="G137" s="230" t="s">
        <v>201</v>
      </c>
      <c r="H137" s="231">
        <v>150</v>
      </c>
      <c r="I137" s="232"/>
      <c r="J137" s="231">
        <f>ROUND(I137*H137,2)</f>
        <v>0</v>
      </c>
      <c r="K137" s="233"/>
      <c r="L137" s="44"/>
      <c r="M137" s="234" t="s">
        <v>1</v>
      </c>
      <c r="N137" s="235" t="s">
        <v>40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237</v>
      </c>
      <c r="AT137" s="238" t="s">
        <v>147</v>
      </c>
      <c r="AU137" s="238" t="s">
        <v>84</v>
      </c>
      <c r="AY137" s="17" t="s">
        <v>145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82</v>
      </c>
      <c r="BK137" s="239">
        <f>ROUND(I137*H137,2)</f>
        <v>0</v>
      </c>
      <c r="BL137" s="17" t="s">
        <v>237</v>
      </c>
      <c r="BM137" s="238" t="s">
        <v>694</v>
      </c>
    </row>
    <row r="138" spans="1:65" s="2" customFormat="1" ht="24.15" customHeight="1">
      <c r="A138" s="38"/>
      <c r="B138" s="39"/>
      <c r="C138" s="266" t="s">
        <v>198</v>
      </c>
      <c r="D138" s="266" t="s">
        <v>211</v>
      </c>
      <c r="E138" s="267" t="s">
        <v>695</v>
      </c>
      <c r="F138" s="268" t="s">
        <v>696</v>
      </c>
      <c r="G138" s="269" t="s">
        <v>201</v>
      </c>
      <c r="H138" s="270">
        <v>150</v>
      </c>
      <c r="I138" s="271"/>
      <c r="J138" s="270">
        <f>ROUND(I138*H138,2)</f>
        <v>0</v>
      </c>
      <c r="K138" s="272"/>
      <c r="L138" s="273"/>
      <c r="M138" s="274" t="s">
        <v>1</v>
      </c>
      <c r="N138" s="275" t="s">
        <v>40</v>
      </c>
      <c r="O138" s="91"/>
      <c r="P138" s="236">
        <f>O138*H138</f>
        <v>0</v>
      </c>
      <c r="Q138" s="236">
        <v>0.0009</v>
      </c>
      <c r="R138" s="236">
        <f>Q138*H138</f>
        <v>0.135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310</v>
      </c>
      <c r="AT138" s="238" t="s">
        <v>211</v>
      </c>
      <c r="AU138" s="238" t="s">
        <v>84</v>
      </c>
      <c r="AY138" s="17" t="s">
        <v>145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82</v>
      </c>
      <c r="BK138" s="239">
        <f>ROUND(I138*H138,2)</f>
        <v>0</v>
      </c>
      <c r="BL138" s="17" t="s">
        <v>237</v>
      </c>
      <c r="BM138" s="238" t="s">
        <v>697</v>
      </c>
    </row>
    <row r="139" spans="1:47" s="2" customFormat="1" ht="12">
      <c r="A139" s="38"/>
      <c r="B139" s="39"/>
      <c r="C139" s="40"/>
      <c r="D139" s="242" t="s">
        <v>190</v>
      </c>
      <c r="E139" s="40"/>
      <c r="F139" s="262" t="s">
        <v>698</v>
      </c>
      <c r="G139" s="40"/>
      <c r="H139" s="40"/>
      <c r="I139" s="263"/>
      <c r="J139" s="40"/>
      <c r="K139" s="40"/>
      <c r="L139" s="44"/>
      <c r="M139" s="264"/>
      <c r="N139" s="26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190</v>
      </c>
      <c r="AU139" s="17" t="s">
        <v>84</v>
      </c>
    </row>
    <row r="140" spans="1:65" s="2" customFormat="1" ht="24.15" customHeight="1">
      <c r="A140" s="38"/>
      <c r="B140" s="39"/>
      <c r="C140" s="227" t="s">
        <v>206</v>
      </c>
      <c r="D140" s="227" t="s">
        <v>147</v>
      </c>
      <c r="E140" s="228" t="s">
        <v>699</v>
      </c>
      <c r="F140" s="229" t="s">
        <v>700</v>
      </c>
      <c r="G140" s="230" t="s">
        <v>249</v>
      </c>
      <c r="H140" s="231">
        <v>3</v>
      </c>
      <c r="I140" s="232"/>
      <c r="J140" s="231">
        <f>ROUND(I140*H140,2)</f>
        <v>0</v>
      </c>
      <c r="K140" s="233"/>
      <c r="L140" s="44"/>
      <c r="M140" s="234" t="s">
        <v>1</v>
      </c>
      <c r="N140" s="235" t="s">
        <v>40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237</v>
      </c>
      <c r="AT140" s="238" t="s">
        <v>147</v>
      </c>
      <c r="AU140" s="238" t="s">
        <v>84</v>
      </c>
      <c r="AY140" s="17" t="s">
        <v>145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82</v>
      </c>
      <c r="BK140" s="239">
        <f>ROUND(I140*H140,2)</f>
        <v>0</v>
      </c>
      <c r="BL140" s="17" t="s">
        <v>237</v>
      </c>
      <c r="BM140" s="238" t="s">
        <v>701</v>
      </c>
    </row>
    <row r="141" spans="1:65" s="2" customFormat="1" ht="16.5" customHeight="1">
      <c r="A141" s="38"/>
      <c r="B141" s="39"/>
      <c r="C141" s="266" t="s">
        <v>184</v>
      </c>
      <c r="D141" s="266" t="s">
        <v>211</v>
      </c>
      <c r="E141" s="267" t="s">
        <v>702</v>
      </c>
      <c r="F141" s="268" t="s">
        <v>703</v>
      </c>
      <c r="G141" s="269" t="s">
        <v>249</v>
      </c>
      <c r="H141" s="270">
        <v>3</v>
      </c>
      <c r="I141" s="271"/>
      <c r="J141" s="270">
        <f>ROUND(I141*H141,2)</f>
        <v>0</v>
      </c>
      <c r="K141" s="272"/>
      <c r="L141" s="273"/>
      <c r="M141" s="274" t="s">
        <v>1</v>
      </c>
      <c r="N141" s="275" t="s">
        <v>40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310</v>
      </c>
      <c r="AT141" s="238" t="s">
        <v>211</v>
      </c>
      <c r="AU141" s="238" t="s">
        <v>84</v>
      </c>
      <c r="AY141" s="17" t="s">
        <v>145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82</v>
      </c>
      <c r="BK141" s="239">
        <f>ROUND(I141*H141,2)</f>
        <v>0</v>
      </c>
      <c r="BL141" s="17" t="s">
        <v>237</v>
      </c>
      <c r="BM141" s="238" t="s">
        <v>704</v>
      </c>
    </row>
    <row r="142" spans="1:47" s="2" customFormat="1" ht="12">
      <c r="A142" s="38"/>
      <c r="B142" s="39"/>
      <c r="C142" s="40"/>
      <c r="D142" s="242" t="s">
        <v>190</v>
      </c>
      <c r="E142" s="40"/>
      <c r="F142" s="262" t="s">
        <v>705</v>
      </c>
      <c r="G142" s="40"/>
      <c r="H142" s="40"/>
      <c r="I142" s="263"/>
      <c r="J142" s="40"/>
      <c r="K142" s="40"/>
      <c r="L142" s="44"/>
      <c r="M142" s="264"/>
      <c r="N142" s="26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190</v>
      </c>
      <c r="AU142" s="17" t="s">
        <v>84</v>
      </c>
    </row>
    <row r="143" spans="1:65" s="2" customFormat="1" ht="24.15" customHeight="1">
      <c r="A143" s="38"/>
      <c r="B143" s="39"/>
      <c r="C143" s="227" t="s">
        <v>218</v>
      </c>
      <c r="D143" s="227" t="s">
        <v>147</v>
      </c>
      <c r="E143" s="228" t="s">
        <v>706</v>
      </c>
      <c r="F143" s="229" t="s">
        <v>707</v>
      </c>
      <c r="G143" s="230" t="s">
        <v>201</v>
      </c>
      <c r="H143" s="231">
        <v>318</v>
      </c>
      <c r="I143" s="232"/>
      <c r="J143" s="231">
        <f>ROUND(I143*H143,2)</f>
        <v>0</v>
      </c>
      <c r="K143" s="233"/>
      <c r="L143" s="44"/>
      <c r="M143" s="234" t="s">
        <v>1</v>
      </c>
      <c r="N143" s="235" t="s">
        <v>40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237</v>
      </c>
      <c r="AT143" s="238" t="s">
        <v>147</v>
      </c>
      <c r="AU143" s="238" t="s">
        <v>84</v>
      </c>
      <c r="AY143" s="17" t="s">
        <v>145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82</v>
      </c>
      <c r="BK143" s="239">
        <f>ROUND(I143*H143,2)</f>
        <v>0</v>
      </c>
      <c r="BL143" s="17" t="s">
        <v>237</v>
      </c>
      <c r="BM143" s="238" t="s">
        <v>708</v>
      </c>
    </row>
    <row r="144" spans="1:51" s="14" customFormat="1" ht="12">
      <c r="A144" s="14"/>
      <c r="B144" s="251"/>
      <c r="C144" s="252"/>
      <c r="D144" s="242" t="s">
        <v>153</v>
      </c>
      <c r="E144" s="252"/>
      <c r="F144" s="254" t="s">
        <v>709</v>
      </c>
      <c r="G144" s="252"/>
      <c r="H144" s="255">
        <v>318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153</v>
      </c>
      <c r="AU144" s="261" t="s">
        <v>84</v>
      </c>
      <c r="AV144" s="14" t="s">
        <v>84</v>
      </c>
      <c r="AW144" s="14" t="s">
        <v>4</v>
      </c>
      <c r="AX144" s="14" t="s">
        <v>82</v>
      </c>
      <c r="AY144" s="261" t="s">
        <v>145</v>
      </c>
    </row>
    <row r="145" spans="1:65" s="2" customFormat="1" ht="16.5" customHeight="1">
      <c r="A145" s="38"/>
      <c r="B145" s="39"/>
      <c r="C145" s="266" t="s">
        <v>223</v>
      </c>
      <c r="D145" s="266" t="s">
        <v>211</v>
      </c>
      <c r="E145" s="267" t="s">
        <v>710</v>
      </c>
      <c r="F145" s="268" t="s">
        <v>711</v>
      </c>
      <c r="G145" s="269" t="s">
        <v>201</v>
      </c>
      <c r="H145" s="270">
        <v>9</v>
      </c>
      <c r="I145" s="271"/>
      <c r="J145" s="270">
        <f>ROUND(I145*H145,2)</f>
        <v>0</v>
      </c>
      <c r="K145" s="272"/>
      <c r="L145" s="273"/>
      <c r="M145" s="274" t="s">
        <v>1</v>
      </c>
      <c r="N145" s="275" t="s">
        <v>40</v>
      </c>
      <c r="O145" s="91"/>
      <c r="P145" s="236">
        <f>O145*H145</f>
        <v>0</v>
      </c>
      <c r="Q145" s="236">
        <v>0.001</v>
      </c>
      <c r="R145" s="236">
        <f>Q145*H145</f>
        <v>0.009000000000000001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310</v>
      </c>
      <c r="AT145" s="238" t="s">
        <v>211</v>
      </c>
      <c r="AU145" s="238" t="s">
        <v>84</v>
      </c>
      <c r="AY145" s="17" t="s">
        <v>145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82</v>
      </c>
      <c r="BK145" s="239">
        <f>ROUND(I145*H145,2)</f>
        <v>0</v>
      </c>
      <c r="BL145" s="17" t="s">
        <v>237</v>
      </c>
      <c r="BM145" s="238" t="s">
        <v>712</v>
      </c>
    </row>
    <row r="146" spans="1:65" s="2" customFormat="1" ht="16.5" customHeight="1">
      <c r="A146" s="38"/>
      <c r="B146" s="39"/>
      <c r="C146" s="266" t="s">
        <v>230</v>
      </c>
      <c r="D146" s="266" t="s">
        <v>211</v>
      </c>
      <c r="E146" s="267" t="s">
        <v>713</v>
      </c>
      <c r="F146" s="268" t="s">
        <v>714</v>
      </c>
      <c r="G146" s="269" t="s">
        <v>201</v>
      </c>
      <c r="H146" s="270">
        <v>150</v>
      </c>
      <c r="I146" s="271"/>
      <c r="J146" s="270">
        <f>ROUND(I146*H146,2)</f>
        <v>0</v>
      </c>
      <c r="K146" s="272"/>
      <c r="L146" s="273"/>
      <c r="M146" s="274" t="s">
        <v>1</v>
      </c>
      <c r="N146" s="275" t="s">
        <v>40</v>
      </c>
      <c r="O146" s="91"/>
      <c r="P146" s="236">
        <f>O146*H146</f>
        <v>0</v>
      </c>
      <c r="Q146" s="236">
        <v>0.00065</v>
      </c>
      <c r="R146" s="236">
        <f>Q146*H146</f>
        <v>0.09749999999999999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310</v>
      </c>
      <c r="AT146" s="238" t="s">
        <v>211</v>
      </c>
      <c r="AU146" s="238" t="s">
        <v>84</v>
      </c>
      <c r="AY146" s="17" t="s">
        <v>145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82</v>
      </c>
      <c r="BK146" s="239">
        <f>ROUND(I146*H146,2)</f>
        <v>0</v>
      </c>
      <c r="BL146" s="17" t="s">
        <v>237</v>
      </c>
      <c r="BM146" s="238" t="s">
        <v>715</v>
      </c>
    </row>
    <row r="147" spans="1:65" s="2" customFormat="1" ht="16.5" customHeight="1">
      <c r="A147" s="38"/>
      <c r="B147" s="39"/>
      <c r="C147" s="227" t="s">
        <v>8</v>
      </c>
      <c r="D147" s="227" t="s">
        <v>147</v>
      </c>
      <c r="E147" s="228" t="s">
        <v>716</v>
      </c>
      <c r="F147" s="229" t="s">
        <v>717</v>
      </c>
      <c r="G147" s="230" t="s">
        <v>249</v>
      </c>
      <c r="H147" s="231">
        <v>8</v>
      </c>
      <c r="I147" s="232"/>
      <c r="J147" s="231">
        <f>ROUND(I147*H147,2)</f>
        <v>0</v>
      </c>
      <c r="K147" s="233"/>
      <c r="L147" s="44"/>
      <c r="M147" s="234" t="s">
        <v>1</v>
      </c>
      <c r="N147" s="235" t="s">
        <v>40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237</v>
      </c>
      <c r="AT147" s="238" t="s">
        <v>147</v>
      </c>
      <c r="AU147" s="238" t="s">
        <v>84</v>
      </c>
      <c r="AY147" s="17" t="s">
        <v>145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82</v>
      </c>
      <c r="BK147" s="239">
        <f>ROUND(I147*H147,2)</f>
        <v>0</v>
      </c>
      <c r="BL147" s="17" t="s">
        <v>237</v>
      </c>
      <c r="BM147" s="238" t="s">
        <v>718</v>
      </c>
    </row>
    <row r="148" spans="1:65" s="2" customFormat="1" ht="16.5" customHeight="1">
      <c r="A148" s="38"/>
      <c r="B148" s="39"/>
      <c r="C148" s="266" t="s">
        <v>237</v>
      </c>
      <c r="D148" s="266" t="s">
        <v>211</v>
      </c>
      <c r="E148" s="267" t="s">
        <v>719</v>
      </c>
      <c r="F148" s="268" t="s">
        <v>720</v>
      </c>
      <c r="G148" s="269" t="s">
        <v>721</v>
      </c>
      <c r="H148" s="270">
        <v>3</v>
      </c>
      <c r="I148" s="271"/>
      <c r="J148" s="270">
        <f>ROUND(I148*H148,2)</f>
        <v>0</v>
      </c>
      <c r="K148" s="272"/>
      <c r="L148" s="273"/>
      <c r="M148" s="274" t="s">
        <v>1</v>
      </c>
      <c r="N148" s="275" t="s">
        <v>40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310</v>
      </c>
      <c r="AT148" s="238" t="s">
        <v>211</v>
      </c>
      <c r="AU148" s="238" t="s">
        <v>84</v>
      </c>
      <c r="AY148" s="17" t="s">
        <v>145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82</v>
      </c>
      <c r="BK148" s="239">
        <f>ROUND(I148*H148,2)</f>
        <v>0</v>
      </c>
      <c r="BL148" s="17" t="s">
        <v>237</v>
      </c>
      <c r="BM148" s="238" t="s">
        <v>722</v>
      </c>
    </row>
    <row r="149" spans="1:65" s="2" customFormat="1" ht="16.5" customHeight="1">
      <c r="A149" s="38"/>
      <c r="B149" s="39"/>
      <c r="C149" s="266" t="s">
        <v>241</v>
      </c>
      <c r="D149" s="266" t="s">
        <v>211</v>
      </c>
      <c r="E149" s="267" t="s">
        <v>723</v>
      </c>
      <c r="F149" s="268" t="s">
        <v>724</v>
      </c>
      <c r="G149" s="269" t="s">
        <v>725</v>
      </c>
      <c r="H149" s="270">
        <v>5</v>
      </c>
      <c r="I149" s="271"/>
      <c r="J149" s="270">
        <f>ROUND(I149*H149,2)</f>
        <v>0</v>
      </c>
      <c r="K149" s="272"/>
      <c r="L149" s="273"/>
      <c r="M149" s="274" t="s">
        <v>1</v>
      </c>
      <c r="N149" s="275" t="s">
        <v>40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310</v>
      </c>
      <c r="AT149" s="238" t="s">
        <v>211</v>
      </c>
      <c r="AU149" s="238" t="s">
        <v>84</v>
      </c>
      <c r="AY149" s="17" t="s">
        <v>145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82</v>
      </c>
      <c r="BK149" s="239">
        <f>ROUND(I149*H149,2)</f>
        <v>0</v>
      </c>
      <c r="BL149" s="17" t="s">
        <v>237</v>
      </c>
      <c r="BM149" s="238" t="s">
        <v>726</v>
      </c>
    </row>
    <row r="150" spans="1:63" s="12" customFormat="1" ht="25.9" customHeight="1">
      <c r="A150" s="12"/>
      <c r="B150" s="211"/>
      <c r="C150" s="212"/>
      <c r="D150" s="213" t="s">
        <v>74</v>
      </c>
      <c r="E150" s="214" t="s">
        <v>211</v>
      </c>
      <c r="F150" s="214" t="s">
        <v>727</v>
      </c>
      <c r="G150" s="212"/>
      <c r="H150" s="212"/>
      <c r="I150" s="215"/>
      <c r="J150" s="216">
        <f>BK150</f>
        <v>0</v>
      </c>
      <c r="K150" s="212"/>
      <c r="L150" s="217"/>
      <c r="M150" s="218"/>
      <c r="N150" s="219"/>
      <c r="O150" s="219"/>
      <c r="P150" s="220">
        <f>P151+P161+P165</f>
        <v>0</v>
      </c>
      <c r="Q150" s="219"/>
      <c r="R150" s="220">
        <f>R151+R161+R165</f>
        <v>58.602312</v>
      </c>
      <c r="S150" s="219"/>
      <c r="T150" s="221">
        <f>T151+T161+T165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162</v>
      </c>
      <c r="AT150" s="223" t="s">
        <v>74</v>
      </c>
      <c r="AU150" s="223" t="s">
        <v>75</v>
      </c>
      <c r="AY150" s="222" t="s">
        <v>145</v>
      </c>
      <c r="BK150" s="224">
        <f>BK151+BK161+BK165</f>
        <v>0</v>
      </c>
    </row>
    <row r="151" spans="1:63" s="12" customFormat="1" ht="22.8" customHeight="1">
      <c r="A151" s="12"/>
      <c r="B151" s="211"/>
      <c r="C151" s="212"/>
      <c r="D151" s="213" t="s">
        <v>74</v>
      </c>
      <c r="E151" s="225" t="s">
        <v>728</v>
      </c>
      <c r="F151" s="225" t="s">
        <v>729</v>
      </c>
      <c r="G151" s="212"/>
      <c r="H151" s="212"/>
      <c r="I151" s="215"/>
      <c r="J151" s="226">
        <f>BK151</f>
        <v>0</v>
      </c>
      <c r="K151" s="212"/>
      <c r="L151" s="217"/>
      <c r="M151" s="218"/>
      <c r="N151" s="219"/>
      <c r="O151" s="219"/>
      <c r="P151" s="220">
        <f>SUM(P152:P160)</f>
        <v>0</v>
      </c>
      <c r="Q151" s="219"/>
      <c r="R151" s="220">
        <f>SUM(R152:R160)</f>
        <v>0.046450000000000005</v>
      </c>
      <c r="S151" s="219"/>
      <c r="T151" s="221">
        <f>SUM(T152:T160)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162</v>
      </c>
      <c r="AT151" s="223" t="s">
        <v>74</v>
      </c>
      <c r="AU151" s="223" t="s">
        <v>82</v>
      </c>
      <c r="AY151" s="222" t="s">
        <v>145</v>
      </c>
      <c r="BK151" s="224">
        <f>SUM(BK152:BK160)</f>
        <v>0</v>
      </c>
    </row>
    <row r="152" spans="1:65" s="2" customFormat="1" ht="24.15" customHeight="1">
      <c r="A152" s="38"/>
      <c r="B152" s="39"/>
      <c r="C152" s="227" t="s">
        <v>246</v>
      </c>
      <c r="D152" s="227" t="s">
        <v>147</v>
      </c>
      <c r="E152" s="228" t="s">
        <v>730</v>
      </c>
      <c r="F152" s="229" t="s">
        <v>731</v>
      </c>
      <c r="G152" s="230" t="s">
        <v>249</v>
      </c>
      <c r="H152" s="231">
        <v>3</v>
      </c>
      <c r="I152" s="232"/>
      <c r="J152" s="231">
        <f>ROUND(I152*H152,2)</f>
        <v>0</v>
      </c>
      <c r="K152" s="233"/>
      <c r="L152" s="44"/>
      <c r="M152" s="234" t="s">
        <v>1</v>
      </c>
      <c r="N152" s="235" t="s">
        <v>40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656</v>
      </c>
      <c r="AT152" s="238" t="s">
        <v>147</v>
      </c>
      <c r="AU152" s="238" t="s">
        <v>84</v>
      </c>
      <c r="AY152" s="17" t="s">
        <v>145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82</v>
      </c>
      <c r="BK152" s="239">
        <f>ROUND(I152*H152,2)</f>
        <v>0</v>
      </c>
      <c r="BL152" s="17" t="s">
        <v>656</v>
      </c>
      <c r="BM152" s="238" t="s">
        <v>732</v>
      </c>
    </row>
    <row r="153" spans="1:65" s="2" customFormat="1" ht="16.5" customHeight="1">
      <c r="A153" s="38"/>
      <c r="B153" s="39"/>
      <c r="C153" s="266" t="s">
        <v>251</v>
      </c>
      <c r="D153" s="266" t="s">
        <v>211</v>
      </c>
      <c r="E153" s="267" t="s">
        <v>733</v>
      </c>
      <c r="F153" s="268" t="s">
        <v>734</v>
      </c>
      <c r="G153" s="269" t="s">
        <v>249</v>
      </c>
      <c r="H153" s="270">
        <v>3</v>
      </c>
      <c r="I153" s="271"/>
      <c r="J153" s="270">
        <f>ROUND(I153*H153,2)</f>
        <v>0</v>
      </c>
      <c r="K153" s="272"/>
      <c r="L153" s="273"/>
      <c r="M153" s="274" t="s">
        <v>1</v>
      </c>
      <c r="N153" s="275" t="s">
        <v>40</v>
      </c>
      <c r="O153" s="91"/>
      <c r="P153" s="236">
        <f>O153*H153</f>
        <v>0</v>
      </c>
      <c r="Q153" s="236">
        <v>0.00735</v>
      </c>
      <c r="R153" s="236">
        <f>Q153*H153</f>
        <v>0.02205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735</v>
      </c>
      <c r="AT153" s="238" t="s">
        <v>211</v>
      </c>
      <c r="AU153" s="238" t="s">
        <v>84</v>
      </c>
      <c r="AY153" s="17" t="s">
        <v>145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82</v>
      </c>
      <c r="BK153" s="239">
        <f>ROUND(I153*H153,2)</f>
        <v>0</v>
      </c>
      <c r="BL153" s="17" t="s">
        <v>656</v>
      </c>
      <c r="BM153" s="238" t="s">
        <v>736</v>
      </c>
    </row>
    <row r="154" spans="1:47" s="2" customFormat="1" ht="12">
      <c r="A154" s="38"/>
      <c r="B154" s="39"/>
      <c r="C154" s="40"/>
      <c r="D154" s="242" t="s">
        <v>190</v>
      </c>
      <c r="E154" s="40"/>
      <c r="F154" s="262" t="s">
        <v>737</v>
      </c>
      <c r="G154" s="40"/>
      <c r="H154" s="40"/>
      <c r="I154" s="263"/>
      <c r="J154" s="40"/>
      <c r="K154" s="40"/>
      <c r="L154" s="44"/>
      <c r="M154" s="264"/>
      <c r="N154" s="26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190</v>
      </c>
      <c r="AU154" s="17" t="s">
        <v>84</v>
      </c>
    </row>
    <row r="155" spans="1:65" s="2" customFormat="1" ht="24.15" customHeight="1">
      <c r="A155" s="38"/>
      <c r="B155" s="39"/>
      <c r="C155" s="227" t="s">
        <v>257</v>
      </c>
      <c r="D155" s="227" t="s">
        <v>147</v>
      </c>
      <c r="E155" s="228" t="s">
        <v>738</v>
      </c>
      <c r="F155" s="229" t="s">
        <v>739</v>
      </c>
      <c r="G155" s="230" t="s">
        <v>249</v>
      </c>
      <c r="H155" s="231">
        <v>3</v>
      </c>
      <c r="I155" s="232"/>
      <c r="J155" s="231">
        <f>ROUND(I155*H155,2)</f>
        <v>0</v>
      </c>
      <c r="K155" s="233"/>
      <c r="L155" s="44"/>
      <c r="M155" s="234" t="s">
        <v>1</v>
      </c>
      <c r="N155" s="235" t="s">
        <v>40</v>
      </c>
      <c r="O155" s="91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656</v>
      </c>
      <c r="AT155" s="238" t="s">
        <v>147</v>
      </c>
      <c r="AU155" s="238" t="s">
        <v>84</v>
      </c>
      <c r="AY155" s="17" t="s">
        <v>145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82</v>
      </c>
      <c r="BK155" s="239">
        <f>ROUND(I155*H155,2)</f>
        <v>0</v>
      </c>
      <c r="BL155" s="17" t="s">
        <v>656</v>
      </c>
      <c r="BM155" s="238" t="s">
        <v>740</v>
      </c>
    </row>
    <row r="156" spans="1:65" s="2" customFormat="1" ht="16.5" customHeight="1">
      <c r="A156" s="38"/>
      <c r="B156" s="39"/>
      <c r="C156" s="266" t="s">
        <v>7</v>
      </c>
      <c r="D156" s="266" t="s">
        <v>211</v>
      </c>
      <c r="E156" s="267" t="s">
        <v>741</v>
      </c>
      <c r="F156" s="268" t="s">
        <v>742</v>
      </c>
      <c r="G156" s="269" t="s">
        <v>249</v>
      </c>
      <c r="H156" s="270">
        <v>1</v>
      </c>
      <c r="I156" s="271"/>
      <c r="J156" s="270">
        <f>ROUND(I156*H156,2)</f>
        <v>0</v>
      </c>
      <c r="K156" s="272"/>
      <c r="L156" s="273"/>
      <c r="M156" s="274" t="s">
        <v>1</v>
      </c>
      <c r="N156" s="275" t="s">
        <v>40</v>
      </c>
      <c r="O156" s="91"/>
      <c r="P156" s="236">
        <f>O156*H156</f>
        <v>0</v>
      </c>
      <c r="Q156" s="236">
        <v>0.008</v>
      </c>
      <c r="R156" s="236">
        <f>Q156*H156</f>
        <v>0.008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735</v>
      </c>
      <c r="AT156" s="238" t="s">
        <v>211</v>
      </c>
      <c r="AU156" s="238" t="s">
        <v>84</v>
      </c>
      <c r="AY156" s="17" t="s">
        <v>145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82</v>
      </c>
      <c r="BK156" s="239">
        <f>ROUND(I156*H156,2)</f>
        <v>0</v>
      </c>
      <c r="BL156" s="17" t="s">
        <v>656</v>
      </c>
      <c r="BM156" s="238" t="s">
        <v>743</v>
      </c>
    </row>
    <row r="157" spans="1:65" s="2" customFormat="1" ht="16.5" customHeight="1">
      <c r="A157" s="38"/>
      <c r="B157" s="39"/>
      <c r="C157" s="266" t="s">
        <v>264</v>
      </c>
      <c r="D157" s="266" t="s">
        <v>211</v>
      </c>
      <c r="E157" s="267" t="s">
        <v>744</v>
      </c>
      <c r="F157" s="268" t="s">
        <v>745</v>
      </c>
      <c r="G157" s="269" t="s">
        <v>249</v>
      </c>
      <c r="H157" s="270">
        <v>2</v>
      </c>
      <c r="I157" s="271"/>
      <c r="J157" s="270">
        <f>ROUND(I157*H157,2)</f>
        <v>0</v>
      </c>
      <c r="K157" s="272"/>
      <c r="L157" s="273"/>
      <c r="M157" s="274" t="s">
        <v>1</v>
      </c>
      <c r="N157" s="275" t="s">
        <v>40</v>
      </c>
      <c r="O157" s="91"/>
      <c r="P157" s="236">
        <f>O157*H157</f>
        <v>0</v>
      </c>
      <c r="Q157" s="236">
        <v>0.0082</v>
      </c>
      <c r="R157" s="236">
        <f>Q157*H157</f>
        <v>0.0164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735</v>
      </c>
      <c r="AT157" s="238" t="s">
        <v>211</v>
      </c>
      <c r="AU157" s="238" t="s">
        <v>84</v>
      </c>
      <c r="AY157" s="17" t="s">
        <v>145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82</v>
      </c>
      <c r="BK157" s="239">
        <f>ROUND(I157*H157,2)</f>
        <v>0</v>
      </c>
      <c r="BL157" s="17" t="s">
        <v>656</v>
      </c>
      <c r="BM157" s="238" t="s">
        <v>746</v>
      </c>
    </row>
    <row r="158" spans="1:65" s="2" customFormat="1" ht="16.5" customHeight="1">
      <c r="A158" s="38"/>
      <c r="B158" s="39"/>
      <c r="C158" s="227" t="s">
        <v>270</v>
      </c>
      <c r="D158" s="227" t="s">
        <v>147</v>
      </c>
      <c r="E158" s="228" t="s">
        <v>747</v>
      </c>
      <c r="F158" s="229" t="s">
        <v>748</v>
      </c>
      <c r="G158" s="230" t="s">
        <v>721</v>
      </c>
      <c r="H158" s="231">
        <v>3</v>
      </c>
      <c r="I158" s="232"/>
      <c r="J158" s="231">
        <f>ROUND(I158*H158,2)</f>
        <v>0</v>
      </c>
      <c r="K158" s="233"/>
      <c r="L158" s="44"/>
      <c r="M158" s="234" t="s">
        <v>1</v>
      </c>
      <c r="N158" s="235" t="s">
        <v>40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369</v>
      </c>
      <c r="AT158" s="238" t="s">
        <v>147</v>
      </c>
      <c r="AU158" s="238" t="s">
        <v>84</v>
      </c>
      <c r="AY158" s="17" t="s">
        <v>145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82</v>
      </c>
      <c r="BK158" s="239">
        <f>ROUND(I158*H158,2)</f>
        <v>0</v>
      </c>
      <c r="BL158" s="17" t="s">
        <v>369</v>
      </c>
      <c r="BM158" s="238" t="s">
        <v>749</v>
      </c>
    </row>
    <row r="159" spans="1:65" s="2" customFormat="1" ht="16.5" customHeight="1">
      <c r="A159" s="38"/>
      <c r="B159" s="39"/>
      <c r="C159" s="227" t="s">
        <v>274</v>
      </c>
      <c r="D159" s="227" t="s">
        <v>147</v>
      </c>
      <c r="E159" s="228" t="s">
        <v>750</v>
      </c>
      <c r="F159" s="229" t="s">
        <v>751</v>
      </c>
      <c r="G159" s="230" t="s">
        <v>752</v>
      </c>
      <c r="H159" s="231">
        <v>1</v>
      </c>
      <c r="I159" s="232"/>
      <c r="J159" s="231">
        <f>ROUND(I159*H159,2)</f>
        <v>0</v>
      </c>
      <c r="K159" s="233"/>
      <c r="L159" s="44"/>
      <c r="M159" s="234" t="s">
        <v>1</v>
      </c>
      <c r="N159" s="235" t="s">
        <v>40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369</v>
      </c>
      <c r="AT159" s="238" t="s">
        <v>147</v>
      </c>
      <c r="AU159" s="238" t="s">
        <v>84</v>
      </c>
      <c r="AY159" s="17" t="s">
        <v>145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82</v>
      </c>
      <c r="BK159" s="239">
        <f>ROUND(I159*H159,2)</f>
        <v>0</v>
      </c>
      <c r="BL159" s="17" t="s">
        <v>369</v>
      </c>
      <c r="BM159" s="238" t="s">
        <v>753</v>
      </c>
    </row>
    <row r="160" spans="1:65" s="2" customFormat="1" ht="16.5" customHeight="1">
      <c r="A160" s="38"/>
      <c r="B160" s="39"/>
      <c r="C160" s="227" t="s">
        <v>281</v>
      </c>
      <c r="D160" s="227" t="s">
        <v>147</v>
      </c>
      <c r="E160" s="228" t="s">
        <v>754</v>
      </c>
      <c r="F160" s="229" t="s">
        <v>755</v>
      </c>
      <c r="G160" s="230" t="s">
        <v>752</v>
      </c>
      <c r="H160" s="231">
        <v>1</v>
      </c>
      <c r="I160" s="232"/>
      <c r="J160" s="231">
        <f>ROUND(I160*H160,2)</f>
        <v>0</v>
      </c>
      <c r="K160" s="233"/>
      <c r="L160" s="44"/>
      <c r="M160" s="234" t="s">
        <v>1</v>
      </c>
      <c r="N160" s="235" t="s">
        <v>40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369</v>
      </c>
      <c r="AT160" s="238" t="s">
        <v>147</v>
      </c>
      <c r="AU160" s="238" t="s">
        <v>84</v>
      </c>
      <c r="AY160" s="17" t="s">
        <v>145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82</v>
      </c>
      <c r="BK160" s="239">
        <f>ROUND(I160*H160,2)</f>
        <v>0</v>
      </c>
      <c r="BL160" s="17" t="s">
        <v>369</v>
      </c>
      <c r="BM160" s="238" t="s">
        <v>756</v>
      </c>
    </row>
    <row r="161" spans="1:63" s="12" customFormat="1" ht="22.8" customHeight="1">
      <c r="A161" s="12"/>
      <c r="B161" s="211"/>
      <c r="C161" s="212"/>
      <c r="D161" s="213" t="s">
        <v>74</v>
      </c>
      <c r="E161" s="225" t="s">
        <v>757</v>
      </c>
      <c r="F161" s="225" t="s">
        <v>758</v>
      </c>
      <c r="G161" s="212"/>
      <c r="H161" s="212"/>
      <c r="I161" s="215"/>
      <c r="J161" s="226">
        <f>BK161</f>
        <v>0</v>
      </c>
      <c r="K161" s="212"/>
      <c r="L161" s="217"/>
      <c r="M161" s="218"/>
      <c r="N161" s="219"/>
      <c r="O161" s="219"/>
      <c r="P161" s="220">
        <f>SUM(P162:P164)</f>
        <v>0</v>
      </c>
      <c r="Q161" s="219"/>
      <c r="R161" s="220">
        <f>SUM(R162:R164)</f>
        <v>0.4590000000000001</v>
      </c>
      <c r="S161" s="219"/>
      <c r="T161" s="221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162</v>
      </c>
      <c r="AT161" s="223" t="s">
        <v>74</v>
      </c>
      <c r="AU161" s="223" t="s">
        <v>82</v>
      </c>
      <c r="AY161" s="222" t="s">
        <v>145</v>
      </c>
      <c r="BK161" s="224">
        <f>SUM(BK162:BK164)</f>
        <v>0</v>
      </c>
    </row>
    <row r="162" spans="1:65" s="2" customFormat="1" ht="24.15" customHeight="1">
      <c r="A162" s="38"/>
      <c r="B162" s="39"/>
      <c r="C162" s="227" t="s">
        <v>285</v>
      </c>
      <c r="D162" s="227" t="s">
        <v>147</v>
      </c>
      <c r="E162" s="228" t="s">
        <v>759</v>
      </c>
      <c r="F162" s="229" t="s">
        <v>760</v>
      </c>
      <c r="G162" s="230" t="s">
        <v>201</v>
      </c>
      <c r="H162" s="231">
        <v>45</v>
      </c>
      <c r="I162" s="232"/>
      <c r="J162" s="231">
        <f>ROUND(I162*H162,2)</f>
        <v>0</v>
      </c>
      <c r="K162" s="233"/>
      <c r="L162" s="44"/>
      <c r="M162" s="234" t="s">
        <v>1</v>
      </c>
      <c r="N162" s="235" t="s">
        <v>40</v>
      </c>
      <c r="O162" s="91"/>
      <c r="P162" s="236">
        <f>O162*H162</f>
        <v>0</v>
      </c>
      <c r="Q162" s="236">
        <v>0.002</v>
      </c>
      <c r="R162" s="236">
        <f>Q162*H162</f>
        <v>0.09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656</v>
      </c>
      <c r="AT162" s="238" t="s">
        <v>147</v>
      </c>
      <c r="AU162" s="238" t="s">
        <v>84</v>
      </c>
      <c r="AY162" s="17" t="s">
        <v>145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82</v>
      </c>
      <c r="BK162" s="239">
        <f>ROUND(I162*H162,2)</f>
        <v>0</v>
      </c>
      <c r="BL162" s="17" t="s">
        <v>656</v>
      </c>
      <c r="BM162" s="238" t="s">
        <v>761</v>
      </c>
    </row>
    <row r="163" spans="1:65" s="2" customFormat="1" ht="16.5" customHeight="1">
      <c r="A163" s="38"/>
      <c r="B163" s="39"/>
      <c r="C163" s="266" t="s">
        <v>289</v>
      </c>
      <c r="D163" s="266" t="s">
        <v>211</v>
      </c>
      <c r="E163" s="267" t="s">
        <v>762</v>
      </c>
      <c r="F163" s="268" t="s">
        <v>763</v>
      </c>
      <c r="G163" s="269" t="s">
        <v>201</v>
      </c>
      <c r="H163" s="270">
        <v>45</v>
      </c>
      <c r="I163" s="271"/>
      <c r="J163" s="270">
        <f>ROUND(I163*H163,2)</f>
        <v>0</v>
      </c>
      <c r="K163" s="272"/>
      <c r="L163" s="273"/>
      <c r="M163" s="274" t="s">
        <v>1</v>
      </c>
      <c r="N163" s="275" t="s">
        <v>40</v>
      </c>
      <c r="O163" s="91"/>
      <c r="P163" s="236">
        <f>O163*H163</f>
        <v>0</v>
      </c>
      <c r="Q163" s="236">
        <v>0.0082</v>
      </c>
      <c r="R163" s="236">
        <f>Q163*H163</f>
        <v>0.36900000000000005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735</v>
      </c>
      <c r="AT163" s="238" t="s">
        <v>211</v>
      </c>
      <c r="AU163" s="238" t="s">
        <v>84</v>
      </c>
      <c r="AY163" s="17" t="s">
        <v>145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82</v>
      </c>
      <c r="BK163" s="239">
        <f>ROUND(I163*H163,2)</f>
        <v>0</v>
      </c>
      <c r="BL163" s="17" t="s">
        <v>656</v>
      </c>
      <c r="BM163" s="238" t="s">
        <v>764</v>
      </c>
    </row>
    <row r="164" spans="1:47" s="2" customFormat="1" ht="12">
      <c r="A164" s="38"/>
      <c r="B164" s="39"/>
      <c r="C164" s="40"/>
      <c r="D164" s="242" t="s">
        <v>190</v>
      </c>
      <c r="E164" s="40"/>
      <c r="F164" s="262" t="s">
        <v>765</v>
      </c>
      <c r="G164" s="40"/>
      <c r="H164" s="40"/>
      <c r="I164" s="263"/>
      <c r="J164" s="40"/>
      <c r="K164" s="40"/>
      <c r="L164" s="44"/>
      <c r="M164" s="264"/>
      <c r="N164" s="26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190</v>
      </c>
      <c r="AU164" s="17" t="s">
        <v>84</v>
      </c>
    </row>
    <row r="165" spans="1:63" s="12" customFormat="1" ht="22.8" customHeight="1">
      <c r="A165" s="12"/>
      <c r="B165" s="211"/>
      <c r="C165" s="212"/>
      <c r="D165" s="213" t="s">
        <v>74</v>
      </c>
      <c r="E165" s="225" t="s">
        <v>766</v>
      </c>
      <c r="F165" s="225" t="s">
        <v>767</v>
      </c>
      <c r="G165" s="212"/>
      <c r="H165" s="212"/>
      <c r="I165" s="215"/>
      <c r="J165" s="226">
        <f>BK165</f>
        <v>0</v>
      </c>
      <c r="K165" s="212"/>
      <c r="L165" s="217"/>
      <c r="M165" s="218"/>
      <c r="N165" s="219"/>
      <c r="O165" s="219"/>
      <c r="P165" s="220">
        <f>SUM(P166:P176)</f>
        <v>0</v>
      </c>
      <c r="Q165" s="219"/>
      <c r="R165" s="220">
        <f>SUM(R166:R176)</f>
        <v>58.096861999999994</v>
      </c>
      <c r="S165" s="219"/>
      <c r="T165" s="221">
        <f>SUM(T166:T176)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162</v>
      </c>
      <c r="AT165" s="223" t="s">
        <v>74</v>
      </c>
      <c r="AU165" s="223" t="s">
        <v>82</v>
      </c>
      <c r="AY165" s="222" t="s">
        <v>145</v>
      </c>
      <c r="BK165" s="224">
        <f>SUM(BK166:BK176)</f>
        <v>0</v>
      </c>
    </row>
    <row r="166" spans="1:65" s="2" customFormat="1" ht="24.15" customHeight="1">
      <c r="A166" s="38"/>
      <c r="B166" s="39"/>
      <c r="C166" s="227" t="s">
        <v>293</v>
      </c>
      <c r="D166" s="227" t="s">
        <v>147</v>
      </c>
      <c r="E166" s="228" t="s">
        <v>768</v>
      </c>
      <c r="F166" s="229" t="s">
        <v>769</v>
      </c>
      <c r="G166" s="230" t="s">
        <v>150</v>
      </c>
      <c r="H166" s="231">
        <v>7.8</v>
      </c>
      <c r="I166" s="232"/>
      <c r="J166" s="231">
        <f>ROUND(I166*H166,2)</f>
        <v>0</v>
      </c>
      <c r="K166" s="233"/>
      <c r="L166" s="44"/>
      <c r="M166" s="234" t="s">
        <v>1</v>
      </c>
      <c r="N166" s="235" t="s">
        <v>40</v>
      </c>
      <c r="O166" s="91"/>
      <c r="P166" s="236">
        <f>O166*H166</f>
        <v>0</v>
      </c>
      <c r="Q166" s="236">
        <v>2.45329</v>
      </c>
      <c r="R166" s="236">
        <f>Q166*H166</f>
        <v>19.135662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656</v>
      </c>
      <c r="AT166" s="238" t="s">
        <v>147</v>
      </c>
      <c r="AU166" s="238" t="s">
        <v>84</v>
      </c>
      <c r="AY166" s="17" t="s">
        <v>145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82</v>
      </c>
      <c r="BK166" s="239">
        <f>ROUND(I166*H166,2)</f>
        <v>0</v>
      </c>
      <c r="BL166" s="17" t="s">
        <v>656</v>
      </c>
      <c r="BM166" s="238" t="s">
        <v>770</v>
      </c>
    </row>
    <row r="167" spans="1:65" s="2" customFormat="1" ht="16.5" customHeight="1">
      <c r="A167" s="38"/>
      <c r="B167" s="39"/>
      <c r="C167" s="266" t="s">
        <v>297</v>
      </c>
      <c r="D167" s="266" t="s">
        <v>211</v>
      </c>
      <c r="E167" s="267" t="s">
        <v>771</v>
      </c>
      <c r="F167" s="268" t="s">
        <v>772</v>
      </c>
      <c r="G167" s="269" t="s">
        <v>150</v>
      </c>
      <c r="H167" s="270">
        <v>7.8</v>
      </c>
      <c r="I167" s="271"/>
      <c r="J167" s="270">
        <f>ROUND(I167*H167,2)</f>
        <v>0</v>
      </c>
      <c r="K167" s="272"/>
      <c r="L167" s="273"/>
      <c r="M167" s="274" t="s">
        <v>1</v>
      </c>
      <c r="N167" s="275" t="s">
        <v>40</v>
      </c>
      <c r="O167" s="91"/>
      <c r="P167" s="236">
        <f>O167*H167</f>
        <v>0</v>
      </c>
      <c r="Q167" s="236">
        <v>2.429</v>
      </c>
      <c r="R167" s="236">
        <f>Q167*H167</f>
        <v>18.946199999999997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773</v>
      </c>
      <c r="AT167" s="238" t="s">
        <v>211</v>
      </c>
      <c r="AU167" s="238" t="s">
        <v>84</v>
      </c>
      <c r="AY167" s="17" t="s">
        <v>145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82</v>
      </c>
      <c r="BK167" s="239">
        <f>ROUND(I167*H167,2)</f>
        <v>0</v>
      </c>
      <c r="BL167" s="17" t="s">
        <v>773</v>
      </c>
      <c r="BM167" s="238" t="s">
        <v>774</v>
      </c>
    </row>
    <row r="168" spans="1:65" s="2" customFormat="1" ht="24.15" customHeight="1">
      <c r="A168" s="38"/>
      <c r="B168" s="39"/>
      <c r="C168" s="227" t="s">
        <v>301</v>
      </c>
      <c r="D168" s="227" t="s">
        <v>147</v>
      </c>
      <c r="E168" s="228" t="s">
        <v>775</v>
      </c>
      <c r="F168" s="229" t="s">
        <v>776</v>
      </c>
      <c r="G168" s="230" t="s">
        <v>201</v>
      </c>
      <c r="H168" s="231">
        <v>100</v>
      </c>
      <c r="I168" s="232"/>
      <c r="J168" s="231">
        <f>ROUND(I168*H168,2)</f>
        <v>0</v>
      </c>
      <c r="K168" s="233"/>
      <c r="L168" s="44"/>
      <c r="M168" s="234" t="s">
        <v>1</v>
      </c>
      <c r="N168" s="235" t="s">
        <v>40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656</v>
      </c>
      <c r="AT168" s="238" t="s">
        <v>147</v>
      </c>
      <c r="AU168" s="238" t="s">
        <v>84</v>
      </c>
      <c r="AY168" s="17" t="s">
        <v>145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82</v>
      </c>
      <c r="BK168" s="239">
        <f>ROUND(I168*H168,2)</f>
        <v>0</v>
      </c>
      <c r="BL168" s="17" t="s">
        <v>656</v>
      </c>
      <c r="BM168" s="238" t="s">
        <v>777</v>
      </c>
    </row>
    <row r="169" spans="1:65" s="2" customFormat="1" ht="24.15" customHeight="1">
      <c r="A169" s="38"/>
      <c r="B169" s="39"/>
      <c r="C169" s="227" t="s">
        <v>305</v>
      </c>
      <c r="D169" s="227" t="s">
        <v>147</v>
      </c>
      <c r="E169" s="228" t="s">
        <v>778</v>
      </c>
      <c r="F169" s="229" t="s">
        <v>779</v>
      </c>
      <c r="G169" s="230" t="s">
        <v>201</v>
      </c>
      <c r="H169" s="231">
        <v>9</v>
      </c>
      <c r="I169" s="232"/>
      <c r="J169" s="231">
        <f>ROUND(I169*H169,2)</f>
        <v>0</v>
      </c>
      <c r="K169" s="233"/>
      <c r="L169" s="44"/>
      <c r="M169" s="234" t="s">
        <v>1</v>
      </c>
      <c r="N169" s="235" t="s">
        <v>40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656</v>
      </c>
      <c r="AT169" s="238" t="s">
        <v>147</v>
      </c>
      <c r="AU169" s="238" t="s">
        <v>84</v>
      </c>
      <c r="AY169" s="17" t="s">
        <v>145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82</v>
      </c>
      <c r="BK169" s="239">
        <f>ROUND(I169*H169,2)</f>
        <v>0</v>
      </c>
      <c r="BL169" s="17" t="s">
        <v>656</v>
      </c>
      <c r="BM169" s="238" t="s">
        <v>780</v>
      </c>
    </row>
    <row r="170" spans="1:65" s="2" customFormat="1" ht="21.75" customHeight="1">
      <c r="A170" s="38"/>
      <c r="B170" s="39"/>
      <c r="C170" s="266" t="s">
        <v>310</v>
      </c>
      <c r="D170" s="266" t="s">
        <v>211</v>
      </c>
      <c r="E170" s="267" t="s">
        <v>781</v>
      </c>
      <c r="F170" s="268" t="s">
        <v>782</v>
      </c>
      <c r="G170" s="269" t="s">
        <v>721</v>
      </c>
      <c r="H170" s="270">
        <v>2</v>
      </c>
      <c r="I170" s="271"/>
      <c r="J170" s="270">
        <f>ROUND(I170*H170,2)</f>
        <v>0</v>
      </c>
      <c r="K170" s="272"/>
      <c r="L170" s="273"/>
      <c r="M170" s="274" t="s">
        <v>1</v>
      </c>
      <c r="N170" s="275" t="s">
        <v>40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735</v>
      </c>
      <c r="AT170" s="238" t="s">
        <v>211</v>
      </c>
      <c r="AU170" s="238" t="s">
        <v>84</v>
      </c>
      <c r="AY170" s="17" t="s">
        <v>145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82</v>
      </c>
      <c r="BK170" s="239">
        <f>ROUND(I170*H170,2)</f>
        <v>0</v>
      </c>
      <c r="BL170" s="17" t="s">
        <v>656</v>
      </c>
      <c r="BM170" s="238" t="s">
        <v>783</v>
      </c>
    </row>
    <row r="171" spans="1:65" s="2" customFormat="1" ht="24.15" customHeight="1">
      <c r="A171" s="38"/>
      <c r="B171" s="39"/>
      <c r="C171" s="227" t="s">
        <v>314</v>
      </c>
      <c r="D171" s="227" t="s">
        <v>147</v>
      </c>
      <c r="E171" s="228" t="s">
        <v>784</v>
      </c>
      <c r="F171" s="229" t="s">
        <v>785</v>
      </c>
      <c r="G171" s="230" t="s">
        <v>201</v>
      </c>
      <c r="H171" s="231">
        <v>100</v>
      </c>
      <c r="I171" s="232"/>
      <c r="J171" s="231">
        <f>ROUND(I171*H171,2)</f>
        <v>0</v>
      </c>
      <c r="K171" s="233"/>
      <c r="L171" s="44"/>
      <c r="M171" s="234" t="s">
        <v>1</v>
      </c>
      <c r="N171" s="235" t="s">
        <v>40</v>
      </c>
      <c r="O171" s="91"/>
      <c r="P171" s="236">
        <f>O171*H171</f>
        <v>0</v>
      </c>
      <c r="Q171" s="236">
        <v>0.20015</v>
      </c>
      <c r="R171" s="236">
        <f>Q171*H171</f>
        <v>20.015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656</v>
      </c>
      <c r="AT171" s="238" t="s">
        <v>147</v>
      </c>
      <c r="AU171" s="238" t="s">
        <v>84</v>
      </c>
      <c r="AY171" s="17" t="s">
        <v>145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82</v>
      </c>
      <c r="BK171" s="239">
        <f>ROUND(I171*H171,2)</f>
        <v>0</v>
      </c>
      <c r="BL171" s="17" t="s">
        <v>656</v>
      </c>
      <c r="BM171" s="238" t="s">
        <v>786</v>
      </c>
    </row>
    <row r="172" spans="1:65" s="2" customFormat="1" ht="24.15" customHeight="1">
      <c r="A172" s="38"/>
      <c r="B172" s="39"/>
      <c r="C172" s="227" t="s">
        <v>320</v>
      </c>
      <c r="D172" s="227" t="s">
        <v>147</v>
      </c>
      <c r="E172" s="228" t="s">
        <v>787</v>
      </c>
      <c r="F172" s="229" t="s">
        <v>788</v>
      </c>
      <c r="G172" s="230" t="s">
        <v>201</v>
      </c>
      <c r="H172" s="231">
        <v>100</v>
      </c>
      <c r="I172" s="232"/>
      <c r="J172" s="231">
        <f>ROUND(I172*H172,2)</f>
        <v>0</v>
      </c>
      <c r="K172" s="233"/>
      <c r="L172" s="44"/>
      <c r="M172" s="234" t="s">
        <v>1</v>
      </c>
      <c r="N172" s="235" t="s">
        <v>40</v>
      </c>
      <c r="O172" s="91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656</v>
      </c>
      <c r="AT172" s="238" t="s">
        <v>147</v>
      </c>
      <c r="AU172" s="238" t="s">
        <v>84</v>
      </c>
      <c r="AY172" s="17" t="s">
        <v>145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82</v>
      </c>
      <c r="BK172" s="239">
        <f>ROUND(I172*H172,2)</f>
        <v>0</v>
      </c>
      <c r="BL172" s="17" t="s">
        <v>656</v>
      </c>
      <c r="BM172" s="238" t="s">
        <v>789</v>
      </c>
    </row>
    <row r="173" spans="1:65" s="2" customFormat="1" ht="24.15" customHeight="1">
      <c r="A173" s="38"/>
      <c r="B173" s="39"/>
      <c r="C173" s="227" t="s">
        <v>324</v>
      </c>
      <c r="D173" s="227" t="s">
        <v>147</v>
      </c>
      <c r="E173" s="228" t="s">
        <v>790</v>
      </c>
      <c r="F173" s="229" t="s">
        <v>791</v>
      </c>
      <c r="G173" s="230" t="s">
        <v>201</v>
      </c>
      <c r="H173" s="231">
        <v>9</v>
      </c>
      <c r="I173" s="232"/>
      <c r="J173" s="231">
        <f>ROUND(I173*H173,2)</f>
        <v>0</v>
      </c>
      <c r="K173" s="233"/>
      <c r="L173" s="44"/>
      <c r="M173" s="234" t="s">
        <v>1</v>
      </c>
      <c r="N173" s="235" t="s">
        <v>40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656</v>
      </c>
      <c r="AT173" s="238" t="s">
        <v>147</v>
      </c>
      <c r="AU173" s="238" t="s">
        <v>84</v>
      </c>
      <c r="AY173" s="17" t="s">
        <v>145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82</v>
      </c>
      <c r="BK173" s="239">
        <f>ROUND(I173*H173,2)</f>
        <v>0</v>
      </c>
      <c r="BL173" s="17" t="s">
        <v>656</v>
      </c>
      <c r="BM173" s="238" t="s">
        <v>792</v>
      </c>
    </row>
    <row r="174" spans="1:65" s="2" customFormat="1" ht="37.8" customHeight="1">
      <c r="A174" s="38"/>
      <c r="B174" s="39"/>
      <c r="C174" s="227" t="s">
        <v>329</v>
      </c>
      <c r="D174" s="227" t="s">
        <v>147</v>
      </c>
      <c r="E174" s="228" t="s">
        <v>793</v>
      </c>
      <c r="F174" s="229" t="s">
        <v>794</v>
      </c>
      <c r="G174" s="230" t="s">
        <v>201</v>
      </c>
      <c r="H174" s="231">
        <v>15</v>
      </c>
      <c r="I174" s="232"/>
      <c r="J174" s="231">
        <f>ROUND(I174*H174,2)</f>
        <v>0</v>
      </c>
      <c r="K174" s="233"/>
      <c r="L174" s="44"/>
      <c r="M174" s="234" t="s">
        <v>1</v>
      </c>
      <c r="N174" s="235" t="s">
        <v>40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656</v>
      </c>
      <c r="AT174" s="238" t="s">
        <v>147</v>
      </c>
      <c r="AU174" s="238" t="s">
        <v>84</v>
      </c>
      <c r="AY174" s="17" t="s">
        <v>145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82</v>
      </c>
      <c r="BK174" s="239">
        <f>ROUND(I174*H174,2)</f>
        <v>0</v>
      </c>
      <c r="BL174" s="17" t="s">
        <v>656</v>
      </c>
      <c r="BM174" s="238" t="s">
        <v>795</v>
      </c>
    </row>
    <row r="175" spans="1:65" s="2" customFormat="1" ht="16.5" customHeight="1">
      <c r="A175" s="38"/>
      <c r="B175" s="39"/>
      <c r="C175" s="266" t="s">
        <v>334</v>
      </c>
      <c r="D175" s="266" t="s">
        <v>211</v>
      </c>
      <c r="E175" s="267" t="s">
        <v>796</v>
      </c>
      <c r="F175" s="268" t="s">
        <v>797</v>
      </c>
      <c r="G175" s="269" t="s">
        <v>201</v>
      </c>
      <c r="H175" s="270">
        <v>15</v>
      </c>
      <c r="I175" s="271"/>
      <c r="J175" s="270">
        <f>ROUND(I175*H175,2)</f>
        <v>0</v>
      </c>
      <c r="K175" s="272"/>
      <c r="L175" s="273"/>
      <c r="M175" s="274" t="s">
        <v>1</v>
      </c>
      <c r="N175" s="275" t="s">
        <v>40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773</v>
      </c>
      <c r="AT175" s="238" t="s">
        <v>211</v>
      </c>
      <c r="AU175" s="238" t="s">
        <v>84</v>
      </c>
      <c r="AY175" s="17" t="s">
        <v>145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82</v>
      </c>
      <c r="BK175" s="239">
        <f>ROUND(I175*H175,2)</f>
        <v>0</v>
      </c>
      <c r="BL175" s="17" t="s">
        <v>773</v>
      </c>
      <c r="BM175" s="238" t="s">
        <v>798</v>
      </c>
    </row>
    <row r="176" spans="1:47" s="2" customFormat="1" ht="12">
      <c r="A176" s="38"/>
      <c r="B176" s="39"/>
      <c r="C176" s="40"/>
      <c r="D176" s="242" t="s">
        <v>190</v>
      </c>
      <c r="E176" s="40"/>
      <c r="F176" s="262" t="s">
        <v>799</v>
      </c>
      <c r="G176" s="40"/>
      <c r="H176" s="40"/>
      <c r="I176" s="263"/>
      <c r="J176" s="40"/>
      <c r="K176" s="40"/>
      <c r="L176" s="44"/>
      <c r="M176" s="295"/>
      <c r="N176" s="296"/>
      <c r="O176" s="289"/>
      <c r="P176" s="289"/>
      <c r="Q176" s="289"/>
      <c r="R176" s="289"/>
      <c r="S176" s="289"/>
      <c r="T176" s="297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190</v>
      </c>
      <c r="AU176" s="17" t="s">
        <v>84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25:K17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84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15</v>
      </c>
      <c r="L6" s="20"/>
    </row>
    <row r="7" spans="2:12" s="1" customFormat="1" ht="16.5" customHeight="1">
      <c r="B7" s="20"/>
      <c r="E7" s="151" t="str">
        <f>'Rekapitulace stavby'!K6</f>
        <v>Hřebeč, centrální křižovatka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383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800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'Rekapitulace stavby'!AN8</f>
        <v>6. 1. 2022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385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24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NOZA s.r.o.Kladno</v>
      </c>
      <c r="F23" s="38"/>
      <c r="G23" s="38"/>
      <c r="H23" s="38"/>
      <c r="I23" s="150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32</v>
      </c>
      <c r="E25" s="38"/>
      <c r="F25" s="38"/>
      <c r="G25" s="38"/>
      <c r="H25" s="38"/>
      <c r="I25" s="150" t="s">
        <v>24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Neubauerová Soňa, SK-Projekt Ostrov</v>
      </c>
      <c r="F26" s="38"/>
      <c r="G26" s="38"/>
      <c r="H26" s="38"/>
      <c r="I26" s="150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34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35</v>
      </c>
      <c r="E32" s="38"/>
      <c r="F32" s="38"/>
      <c r="G32" s="38"/>
      <c r="H32" s="38"/>
      <c r="I32" s="38"/>
      <c r="J32" s="160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37</v>
      </c>
      <c r="G34" s="38"/>
      <c r="H34" s="38"/>
      <c r="I34" s="161" t="s">
        <v>36</v>
      </c>
      <c r="J34" s="161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39</v>
      </c>
      <c r="E35" s="150" t="s">
        <v>40</v>
      </c>
      <c r="F35" s="163">
        <f>ROUND((SUM(BE125:BE169)),2)</f>
        <v>0</v>
      </c>
      <c r="G35" s="38"/>
      <c r="H35" s="38"/>
      <c r="I35" s="164">
        <v>0.21</v>
      </c>
      <c r="J35" s="163">
        <f>ROUND(((SUM(BE125:BE169))*I35),2)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41</v>
      </c>
      <c r="F36" s="163">
        <f>ROUND((SUM(BF125:BF169)),2)</f>
        <v>0</v>
      </c>
      <c r="G36" s="38"/>
      <c r="H36" s="38"/>
      <c r="I36" s="164">
        <v>0.15</v>
      </c>
      <c r="J36" s="163">
        <f>ROUND(((SUM(BF125:BF169))*I36),2)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42</v>
      </c>
      <c r="F37" s="163">
        <f>ROUND((SUM(BG125:BG169)),2)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43</v>
      </c>
      <c r="F38" s="163">
        <f>ROUND((SUM(BH125:BH169)),2)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44</v>
      </c>
      <c r="F39" s="163">
        <f>ROUND((SUM(BI125:BI169)),2)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45</v>
      </c>
      <c r="E41" s="167"/>
      <c r="F41" s="167"/>
      <c r="G41" s="168" t="s">
        <v>46</v>
      </c>
      <c r="H41" s="169" t="s">
        <v>47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48</v>
      </c>
      <c r="E50" s="173"/>
      <c r="F50" s="173"/>
      <c r="G50" s="172" t="s">
        <v>49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5"/>
      <c r="J61" s="177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52</v>
      </c>
      <c r="E65" s="178"/>
      <c r="F65" s="178"/>
      <c r="G65" s="172" t="s">
        <v>53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5"/>
      <c r="J76" s="177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Hřebeč, centrální křižovatka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383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02-03 - SO 401 - veřejné osvětlení - chodník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19</v>
      </c>
      <c r="D91" s="40"/>
      <c r="E91" s="40"/>
      <c r="F91" s="27" t="str">
        <f>F14</f>
        <v xml:space="preserve"> </v>
      </c>
      <c r="G91" s="40"/>
      <c r="H91" s="40"/>
      <c r="I91" s="32" t="s">
        <v>21</v>
      </c>
      <c r="J91" s="79" t="str">
        <f>IF(J14="","",J14)</f>
        <v>6. 1. 2022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>Obec Hřebeč</v>
      </c>
      <c r="G93" s="40"/>
      <c r="H93" s="40"/>
      <c r="I93" s="32" t="s">
        <v>29</v>
      </c>
      <c r="J93" s="36" t="str">
        <f>E23</f>
        <v>NOZA s.r.o.Kladno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>Neubauerová Soňa, SK-Projekt Ostrov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117</v>
      </c>
      <c r="D96" s="185"/>
      <c r="E96" s="185"/>
      <c r="F96" s="185"/>
      <c r="G96" s="185"/>
      <c r="H96" s="185"/>
      <c r="I96" s="185"/>
      <c r="J96" s="186" t="s">
        <v>118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119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120</v>
      </c>
    </row>
    <row r="99" spans="1:31" s="9" customFormat="1" ht="24.95" customHeight="1">
      <c r="A99" s="9"/>
      <c r="B99" s="188"/>
      <c r="C99" s="189"/>
      <c r="D99" s="190" t="s">
        <v>390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663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8"/>
      <c r="C101" s="189"/>
      <c r="D101" s="190" t="s">
        <v>664</v>
      </c>
      <c r="E101" s="191"/>
      <c r="F101" s="191"/>
      <c r="G101" s="191"/>
      <c r="H101" s="191"/>
      <c r="I101" s="191"/>
      <c r="J101" s="192">
        <f>J139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3"/>
      <c r="D102" s="195" t="s">
        <v>665</v>
      </c>
      <c r="E102" s="196"/>
      <c r="F102" s="196"/>
      <c r="G102" s="196"/>
      <c r="H102" s="196"/>
      <c r="I102" s="196"/>
      <c r="J102" s="197">
        <f>J140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667</v>
      </c>
      <c r="E103" s="196"/>
      <c r="F103" s="196"/>
      <c r="G103" s="196"/>
      <c r="H103" s="196"/>
      <c r="I103" s="196"/>
      <c r="J103" s="197">
        <f>J152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3" t="str">
        <f>E7</f>
        <v>Hřebeč, centrální křižovatka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111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83" t="s">
        <v>383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113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02-03 - SO 401 - veřejné osvětlení - chodník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19</v>
      </c>
      <c r="D119" s="40"/>
      <c r="E119" s="40"/>
      <c r="F119" s="27" t="str">
        <f>F14</f>
        <v xml:space="preserve"> </v>
      </c>
      <c r="G119" s="40"/>
      <c r="H119" s="40"/>
      <c r="I119" s="32" t="s">
        <v>21</v>
      </c>
      <c r="J119" s="79" t="str">
        <f>IF(J14="","",J14)</f>
        <v>6. 1. 2022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23</v>
      </c>
      <c r="D121" s="40"/>
      <c r="E121" s="40"/>
      <c r="F121" s="27" t="str">
        <f>E17</f>
        <v>Obec Hřebeč</v>
      </c>
      <c r="G121" s="40"/>
      <c r="H121" s="40"/>
      <c r="I121" s="32" t="s">
        <v>29</v>
      </c>
      <c r="J121" s="36" t="str">
        <f>E23</f>
        <v>NOZA s.r.o.Kladno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27</v>
      </c>
      <c r="D122" s="40"/>
      <c r="E122" s="40"/>
      <c r="F122" s="27" t="str">
        <f>IF(E20="","",E20)</f>
        <v>Vyplň údaj</v>
      </c>
      <c r="G122" s="40"/>
      <c r="H122" s="40"/>
      <c r="I122" s="32" t="s">
        <v>32</v>
      </c>
      <c r="J122" s="36" t="str">
        <f>E26</f>
        <v>Neubauerová Soňa, SK-Projekt Ostrov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9"/>
      <c r="B124" s="200"/>
      <c r="C124" s="201" t="s">
        <v>131</v>
      </c>
      <c r="D124" s="202" t="s">
        <v>60</v>
      </c>
      <c r="E124" s="202" t="s">
        <v>56</v>
      </c>
      <c r="F124" s="202" t="s">
        <v>57</v>
      </c>
      <c r="G124" s="202" t="s">
        <v>132</v>
      </c>
      <c r="H124" s="202" t="s">
        <v>133</v>
      </c>
      <c r="I124" s="202" t="s">
        <v>134</v>
      </c>
      <c r="J124" s="203" t="s">
        <v>118</v>
      </c>
      <c r="K124" s="204" t="s">
        <v>135</v>
      </c>
      <c r="L124" s="205"/>
      <c r="M124" s="100" t="s">
        <v>1</v>
      </c>
      <c r="N124" s="101" t="s">
        <v>39</v>
      </c>
      <c r="O124" s="101" t="s">
        <v>136</v>
      </c>
      <c r="P124" s="101" t="s">
        <v>137</v>
      </c>
      <c r="Q124" s="101" t="s">
        <v>138</v>
      </c>
      <c r="R124" s="101" t="s">
        <v>139</v>
      </c>
      <c r="S124" s="101" t="s">
        <v>140</v>
      </c>
      <c r="T124" s="102" t="s">
        <v>141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pans="1:63" s="2" customFormat="1" ht="22.8" customHeight="1">
      <c r="A125" s="38"/>
      <c r="B125" s="39"/>
      <c r="C125" s="107" t="s">
        <v>142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P126+P139</f>
        <v>0</v>
      </c>
      <c r="Q125" s="104"/>
      <c r="R125" s="208">
        <f>R126+R139</f>
        <v>33.504345</v>
      </c>
      <c r="S125" s="104"/>
      <c r="T125" s="209">
        <f>T126+T139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74</v>
      </c>
      <c r="AU125" s="17" t="s">
        <v>120</v>
      </c>
      <c r="BK125" s="210">
        <f>BK126+BK139</f>
        <v>0</v>
      </c>
    </row>
    <row r="126" spans="1:63" s="12" customFormat="1" ht="25.9" customHeight="1">
      <c r="A126" s="12"/>
      <c r="B126" s="211"/>
      <c r="C126" s="212"/>
      <c r="D126" s="213" t="s">
        <v>74</v>
      </c>
      <c r="E126" s="214" t="s">
        <v>652</v>
      </c>
      <c r="F126" s="214" t="s">
        <v>653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</f>
        <v>0</v>
      </c>
      <c r="Q126" s="219"/>
      <c r="R126" s="220">
        <f>R127</f>
        <v>0.2415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84</v>
      </c>
      <c r="AT126" s="223" t="s">
        <v>74</v>
      </c>
      <c r="AU126" s="223" t="s">
        <v>75</v>
      </c>
      <c r="AY126" s="222" t="s">
        <v>145</v>
      </c>
      <c r="BK126" s="224">
        <f>BK127</f>
        <v>0</v>
      </c>
    </row>
    <row r="127" spans="1:63" s="12" customFormat="1" ht="22.8" customHeight="1">
      <c r="A127" s="12"/>
      <c r="B127" s="211"/>
      <c r="C127" s="212"/>
      <c r="D127" s="213" t="s">
        <v>74</v>
      </c>
      <c r="E127" s="225" t="s">
        <v>668</v>
      </c>
      <c r="F127" s="225" t="s">
        <v>669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SUM(P128:P138)</f>
        <v>0</v>
      </c>
      <c r="Q127" s="219"/>
      <c r="R127" s="220">
        <f>SUM(R128:R138)</f>
        <v>0.2415</v>
      </c>
      <c r="S127" s="219"/>
      <c r="T127" s="221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84</v>
      </c>
      <c r="AT127" s="223" t="s">
        <v>74</v>
      </c>
      <c r="AU127" s="223" t="s">
        <v>82</v>
      </c>
      <c r="AY127" s="222" t="s">
        <v>145</v>
      </c>
      <c r="BK127" s="224">
        <f>SUM(BK128:BK138)</f>
        <v>0</v>
      </c>
    </row>
    <row r="128" spans="1:65" s="2" customFormat="1" ht="24.15" customHeight="1">
      <c r="A128" s="38"/>
      <c r="B128" s="39"/>
      <c r="C128" s="227" t="s">
        <v>82</v>
      </c>
      <c r="D128" s="227" t="s">
        <v>147</v>
      </c>
      <c r="E128" s="228" t="s">
        <v>686</v>
      </c>
      <c r="F128" s="229" t="s">
        <v>687</v>
      </c>
      <c r="G128" s="230" t="s">
        <v>201</v>
      </c>
      <c r="H128" s="231">
        <v>35</v>
      </c>
      <c r="I128" s="232"/>
      <c r="J128" s="231">
        <f>ROUND(I128*H128,2)</f>
        <v>0</v>
      </c>
      <c r="K128" s="233"/>
      <c r="L128" s="44"/>
      <c r="M128" s="234" t="s">
        <v>1</v>
      </c>
      <c r="N128" s="235" t="s">
        <v>40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237</v>
      </c>
      <c r="AT128" s="238" t="s">
        <v>147</v>
      </c>
      <c r="AU128" s="238" t="s">
        <v>84</v>
      </c>
      <c r="AY128" s="17" t="s">
        <v>145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7" t="s">
        <v>82</v>
      </c>
      <c r="BK128" s="239">
        <f>ROUND(I128*H128,2)</f>
        <v>0</v>
      </c>
      <c r="BL128" s="17" t="s">
        <v>237</v>
      </c>
      <c r="BM128" s="238" t="s">
        <v>801</v>
      </c>
    </row>
    <row r="129" spans="1:65" s="2" customFormat="1" ht="16.5" customHeight="1">
      <c r="A129" s="38"/>
      <c r="B129" s="39"/>
      <c r="C129" s="266" t="s">
        <v>84</v>
      </c>
      <c r="D129" s="266" t="s">
        <v>211</v>
      </c>
      <c r="E129" s="267" t="s">
        <v>689</v>
      </c>
      <c r="F129" s="268" t="s">
        <v>690</v>
      </c>
      <c r="G129" s="269" t="s">
        <v>201</v>
      </c>
      <c r="H129" s="270">
        <v>35</v>
      </c>
      <c r="I129" s="271"/>
      <c r="J129" s="270">
        <f>ROUND(I129*H129,2)</f>
        <v>0</v>
      </c>
      <c r="K129" s="272"/>
      <c r="L129" s="273"/>
      <c r="M129" s="274" t="s">
        <v>1</v>
      </c>
      <c r="N129" s="275" t="s">
        <v>40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310</v>
      </c>
      <c r="AT129" s="238" t="s">
        <v>211</v>
      </c>
      <c r="AU129" s="238" t="s">
        <v>84</v>
      </c>
      <c r="AY129" s="17" t="s">
        <v>145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82</v>
      </c>
      <c r="BK129" s="239">
        <f>ROUND(I129*H129,2)</f>
        <v>0</v>
      </c>
      <c r="BL129" s="17" t="s">
        <v>237</v>
      </c>
      <c r="BM129" s="238" t="s">
        <v>802</v>
      </c>
    </row>
    <row r="130" spans="1:65" s="2" customFormat="1" ht="24.15" customHeight="1">
      <c r="A130" s="38"/>
      <c r="B130" s="39"/>
      <c r="C130" s="227" t="s">
        <v>162</v>
      </c>
      <c r="D130" s="227" t="s">
        <v>147</v>
      </c>
      <c r="E130" s="228" t="s">
        <v>692</v>
      </c>
      <c r="F130" s="229" t="s">
        <v>693</v>
      </c>
      <c r="G130" s="230" t="s">
        <v>201</v>
      </c>
      <c r="H130" s="231">
        <v>150</v>
      </c>
      <c r="I130" s="232"/>
      <c r="J130" s="231">
        <f>ROUND(I130*H130,2)</f>
        <v>0</v>
      </c>
      <c r="K130" s="233"/>
      <c r="L130" s="44"/>
      <c r="M130" s="234" t="s">
        <v>1</v>
      </c>
      <c r="N130" s="235" t="s">
        <v>40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237</v>
      </c>
      <c r="AT130" s="238" t="s">
        <v>147</v>
      </c>
      <c r="AU130" s="238" t="s">
        <v>84</v>
      </c>
      <c r="AY130" s="17" t="s">
        <v>145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82</v>
      </c>
      <c r="BK130" s="239">
        <f>ROUND(I130*H130,2)</f>
        <v>0</v>
      </c>
      <c r="BL130" s="17" t="s">
        <v>237</v>
      </c>
      <c r="BM130" s="238" t="s">
        <v>803</v>
      </c>
    </row>
    <row r="131" spans="1:65" s="2" customFormat="1" ht="24.15" customHeight="1">
      <c r="A131" s="38"/>
      <c r="B131" s="39"/>
      <c r="C131" s="266" t="s">
        <v>151</v>
      </c>
      <c r="D131" s="266" t="s">
        <v>211</v>
      </c>
      <c r="E131" s="267" t="s">
        <v>695</v>
      </c>
      <c r="F131" s="268" t="s">
        <v>696</v>
      </c>
      <c r="G131" s="269" t="s">
        <v>201</v>
      </c>
      <c r="H131" s="270">
        <v>150</v>
      </c>
      <c r="I131" s="271"/>
      <c r="J131" s="270">
        <f>ROUND(I131*H131,2)</f>
        <v>0</v>
      </c>
      <c r="K131" s="272"/>
      <c r="L131" s="273"/>
      <c r="M131" s="274" t="s">
        <v>1</v>
      </c>
      <c r="N131" s="275" t="s">
        <v>40</v>
      </c>
      <c r="O131" s="91"/>
      <c r="P131" s="236">
        <f>O131*H131</f>
        <v>0</v>
      </c>
      <c r="Q131" s="236">
        <v>0.0009</v>
      </c>
      <c r="R131" s="236">
        <f>Q131*H131</f>
        <v>0.135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310</v>
      </c>
      <c r="AT131" s="238" t="s">
        <v>211</v>
      </c>
      <c r="AU131" s="238" t="s">
        <v>84</v>
      </c>
      <c r="AY131" s="17" t="s">
        <v>145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82</v>
      </c>
      <c r="BK131" s="239">
        <f>ROUND(I131*H131,2)</f>
        <v>0</v>
      </c>
      <c r="BL131" s="17" t="s">
        <v>237</v>
      </c>
      <c r="BM131" s="238" t="s">
        <v>804</v>
      </c>
    </row>
    <row r="132" spans="1:47" s="2" customFormat="1" ht="12">
      <c r="A132" s="38"/>
      <c r="B132" s="39"/>
      <c r="C132" s="40"/>
      <c r="D132" s="242" t="s">
        <v>190</v>
      </c>
      <c r="E132" s="40"/>
      <c r="F132" s="262" t="s">
        <v>698</v>
      </c>
      <c r="G132" s="40"/>
      <c r="H132" s="40"/>
      <c r="I132" s="263"/>
      <c r="J132" s="40"/>
      <c r="K132" s="40"/>
      <c r="L132" s="44"/>
      <c r="M132" s="264"/>
      <c r="N132" s="26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190</v>
      </c>
      <c r="AU132" s="17" t="s">
        <v>84</v>
      </c>
    </row>
    <row r="133" spans="1:65" s="2" customFormat="1" ht="24.15" customHeight="1">
      <c r="A133" s="38"/>
      <c r="B133" s="39"/>
      <c r="C133" s="227" t="s">
        <v>170</v>
      </c>
      <c r="D133" s="227" t="s">
        <v>147</v>
      </c>
      <c r="E133" s="228" t="s">
        <v>706</v>
      </c>
      <c r="F133" s="229" t="s">
        <v>707</v>
      </c>
      <c r="G133" s="230" t="s">
        <v>201</v>
      </c>
      <c r="H133" s="231">
        <v>159</v>
      </c>
      <c r="I133" s="232"/>
      <c r="J133" s="231">
        <f>ROUND(I133*H133,2)</f>
        <v>0</v>
      </c>
      <c r="K133" s="233"/>
      <c r="L133" s="44"/>
      <c r="M133" s="234" t="s">
        <v>1</v>
      </c>
      <c r="N133" s="235" t="s">
        <v>40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237</v>
      </c>
      <c r="AT133" s="238" t="s">
        <v>147</v>
      </c>
      <c r="AU133" s="238" t="s">
        <v>84</v>
      </c>
      <c r="AY133" s="17" t="s">
        <v>145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82</v>
      </c>
      <c r="BK133" s="239">
        <f>ROUND(I133*H133,2)</f>
        <v>0</v>
      </c>
      <c r="BL133" s="17" t="s">
        <v>237</v>
      </c>
      <c r="BM133" s="238" t="s">
        <v>805</v>
      </c>
    </row>
    <row r="134" spans="1:65" s="2" customFormat="1" ht="16.5" customHeight="1">
      <c r="A134" s="38"/>
      <c r="B134" s="39"/>
      <c r="C134" s="266" t="s">
        <v>176</v>
      </c>
      <c r="D134" s="266" t="s">
        <v>211</v>
      </c>
      <c r="E134" s="267" t="s">
        <v>710</v>
      </c>
      <c r="F134" s="268" t="s">
        <v>711</v>
      </c>
      <c r="G134" s="269" t="s">
        <v>201</v>
      </c>
      <c r="H134" s="270">
        <v>9</v>
      </c>
      <c r="I134" s="271"/>
      <c r="J134" s="270">
        <f>ROUND(I134*H134,2)</f>
        <v>0</v>
      </c>
      <c r="K134" s="272"/>
      <c r="L134" s="273"/>
      <c r="M134" s="274" t="s">
        <v>1</v>
      </c>
      <c r="N134" s="275" t="s">
        <v>40</v>
      </c>
      <c r="O134" s="91"/>
      <c r="P134" s="236">
        <f>O134*H134</f>
        <v>0</v>
      </c>
      <c r="Q134" s="236">
        <v>0.001</v>
      </c>
      <c r="R134" s="236">
        <f>Q134*H134</f>
        <v>0.009000000000000001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310</v>
      </c>
      <c r="AT134" s="238" t="s">
        <v>211</v>
      </c>
      <c r="AU134" s="238" t="s">
        <v>84</v>
      </c>
      <c r="AY134" s="17" t="s">
        <v>145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82</v>
      </c>
      <c r="BK134" s="239">
        <f>ROUND(I134*H134,2)</f>
        <v>0</v>
      </c>
      <c r="BL134" s="17" t="s">
        <v>237</v>
      </c>
      <c r="BM134" s="238" t="s">
        <v>806</v>
      </c>
    </row>
    <row r="135" spans="1:65" s="2" customFormat="1" ht="16.5" customHeight="1">
      <c r="A135" s="38"/>
      <c r="B135" s="39"/>
      <c r="C135" s="266" t="s">
        <v>186</v>
      </c>
      <c r="D135" s="266" t="s">
        <v>211</v>
      </c>
      <c r="E135" s="267" t="s">
        <v>713</v>
      </c>
      <c r="F135" s="268" t="s">
        <v>714</v>
      </c>
      <c r="G135" s="269" t="s">
        <v>201</v>
      </c>
      <c r="H135" s="270">
        <v>150</v>
      </c>
      <c r="I135" s="271"/>
      <c r="J135" s="270">
        <f>ROUND(I135*H135,2)</f>
        <v>0</v>
      </c>
      <c r="K135" s="272"/>
      <c r="L135" s="273"/>
      <c r="M135" s="274" t="s">
        <v>1</v>
      </c>
      <c r="N135" s="275" t="s">
        <v>40</v>
      </c>
      <c r="O135" s="91"/>
      <c r="P135" s="236">
        <f>O135*H135</f>
        <v>0</v>
      </c>
      <c r="Q135" s="236">
        <v>0.00065</v>
      </c>
      <c r="R135" s="236">
        <f>Q135*H135</f>
        <v>0.09749999999999999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310</v>
      </c>
      <c r="AT135" s="238" t="s">
        <v>211</v>
      </c>
      <c r="AU135" s="238" t="s">
        <v>84</v>
      </c>
      <c r="AY135" s="17" t="s">
        <v>145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82</v>
      </c>
      <c r="BK135" s="239">
        <f>ROUND(I135*H135,2)</f>
        <v>0</v>
      </c>
      <c r="BL135" s="17" t="s">
        <v>237</v>
      </c>
      <c r="BM135" s="238" t="s">
        <v>807</v>
      </c>
    </row>
    <row r="136" spans="1:65" s="2" customFormat="1" ht="16.5" customHeight="1">
      <c r="A136" s="38"/>
      <c r="B136" s="39"/>
      <c r="C136" s="227" t="s">
        <v>192</v>
      </c>
      <c r="D136" s="227" t="s">
        <v>147</v>
      </c>
      <c r="E136" s="228" t="s">
        <v>716</v>
      </c>
      <c r="F136" s="229" t="s">
        <v>717</v>
      </c>
      <c r="G136" s="230" t="s">
        <v>249</v>
      </c>
      <c r="H136" s="231">
        <v>7</v>
      </c>
      <c r="I136" s="232"/>
      <c r="J136" s="231">
        <f>ROUND(I136*H136,2)</f>
        <v>0</v>
      </c>
      <c r="K136" s="233"/>
      <c r="L136" s="44"/>
      <c r="M136" s="234" t="s">
        <v>1</v>
      </c>
      <c r="N136" s="235" t="s">
        <v>40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237</v>
      </c>
      <c r="AT136" s="238" t="s">
        <v>147</v>
      </c>
      <c r="AU136" s="238" t="s">
        <v>84</v>
      </c>
      <c r="AY136" s="17" t="s">
        <v>145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82</v>
      </c>
      <c r="BK136" s="239">
        <f>ROUND(I136*H136,2)</f>
        <v>0</v>
      </c>
      <c r="BL136" s="17" t="s">
        <v>237</v>
      </c>
      <c r="BM136" s="238" t="s">
        <v>808</v>
      </c>
    </row>
    <row r="137" spans="1:65" s="2" customFormat="1" ht="16.5" customHeight="1">
      <c r="A137" s="38"/>
      <c r="B137" s="39"/>
      <c r="C137" s="266" t="s">
        <v>198</v>
      </c>
      <c r="D137" s="266" t="s">
        <v>211</v>
      </c>
      <c r="E137" s="267" t="s">
        <v>719</v>
      </c>
      <c r="F137" s="268" t="s">
        <v>720</v>
      </c>
      <c r="G137" s="269" t="s">
        <v>721</v>
      </c>
      <c r="H137" s="270">
        <v>3</v>
      </c>
      <c r="I137" s="271"/>
      <c r="J137" s="270">
        <f>ROUND(I137*H137,2)</f>
        <v>0</v>
      </c>
      <c r="K137" s="272"/>
      <c r="L137" s="273"/>
      <c r="M137" s="274" t="s">
        <v>1</v>
      </c>
      <c r="N137" s="275" t="s">
        <v>40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310</v>
      </c>
      <c r="AT137" s="238" t="s">
        <v>211</v>
      </c>
      <c r="AU137" s="238" t="s">
        <v>84</v>
      </c>
      <c r="AY137" s="17" t="s">
        <v>145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82</v>
      </c>
      <c r="BK137" s="239">
        <f>ROUND(I137*H137,2)</f>
        <v>0</v>
      </c>
      <c r="BL137" s="17" t="s">
        <v>237</v>
      </c>
      <c r="BM137" s="238" t="s">
        <v>809</v>
      </c>
    </row>
    <row r="138" spans="1:65" s="2" customFormat="1" ht="16.5" customHeight="1">
      <c r="A138" s="38"/>
      <c r="B138" s="39"/>
      <c r="C138" s="266" t="s">
        <v>206</v>
      </c>
      <c r="D138" s="266" t="s">
        <v>211</v>
      </c>
      <c r="E138" s="267" t="s">
        <v>723</v>
      </c>
      <c r="F138" s="268" t="s">
        <v>724</v>
      </c>
      <c r="G138" s="269" t="s">
        <v>725</v>
      </c>
      <c r="H138" s="270">
        <v>4</v>
      </c>
      <c r="I138" s="271"/>
      <c r="J138" s="270">
        <f>ROUND(I138*H138,2)</f>
        <v>0</v>
      </c>
      <c r="K138" s="272"/>
      <c r="L138" s="273"/>
      <c r="M138" s="274" t="s">
        <v>1</v>
      </c>
      <c r="N138" s="275" t="s">
        <v>40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310</v>
      </c>
      <c r="AT138" s="238" t="s">
        <v>211</v>
      </c>
      <c r="AU138" s="238" t="s">
        <v>84</v>
      </c>
      <c r="AY138" s="17" t="s">
        <v>145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82</v>
      </c>
      <c r="BK138" s="239">
        <f>ROUND(I138*H138,2)</f>
        <v>0</v>
      </c>
      <c r="BL138" s="17" t="s">
        <v>237</v>
      </c>
      <c r="BM138" s="238" t="s">
        <v>810</v>
      </c>
    </row>
    <row r="139" spans="1:63" s="12" customFormat="1" ht="25.9" customHeight="1">
      <c r="A139" s="12"/>
      <c r="B139" s="211"/>
      <c r="C139" s="212"/>
      <c r="D139" s="213" t="s">
        <v>74</v>
      </c>
      <c r="E139" s="214" t="s">
        <v>211</v>
      </c>
      <c r="F139" s="214" t="s">
        <v>727</v>
      </c>
      <c r="G139" s="212"/>
      <c r="H139" s="212"/>
      <c r="I139" s="215"/>
      <c r="J139" s="216">
        <f>BK139</f>
        <v>0</v>
      </c>
      <c r="K139" s="212"/>
      <c r="L139" s="217"/>
      <c r="M139" s="218"/>
      <c r="N139" s="219"/>
      <c r="O139" s="219"/>
      <c r="P139" s="220">
        <f>P140+P152</f>
        <v>0</v>
      </c>
      <c r="Q139" s="219"/>
      <c r="R139" s="220">
        <f>R140+R152</f>
        <v>33.262845</v>
      </c>
      <c r="S139" s="219"/>
      <c r="T139" s="221">
        <f>T140+T152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2" t="s">
        <v>162</v>
      </c>
      <c r="AT139" s="223" t="s">
        <v>74</v>
      </c>
      <c r="AU139" s="223" t="s">
        <v>75</v>
      </c>
      <c r="AY139" s="222" t="s">
        <v>145</v>
      </c>
      <c r="BK139" s="224">
        <f>BK140+BK152</f>
        <v>0</v>
      </c>
    </row>
    <row r="140" spans="1:63" s="12" customFormat="1" ht="22.8" customHeight="1">
      <c r="A140" s="12"/>
      <c r="B140" s="211"/>
      <c r="C140" s="212"/>
      <c r="D140" s="213" t="s">
        <v>74</v>
      </c>
      <c r="E140" s="225" t="s">
        <v>728</v>
      </c>
      <c r="F140" s="225" t="s">
        <v>729</v>
      </c>
      <c r="G140" s="212"/>
      <c r="H140" s="212"/>
      <c r="I140" s="215"/>
      <c r="J140" s="226">
        <f>BK140</f>
        <v>0</v>
      </c>
      <c r="K140" s="212"/>
      <c r="L140" s="217"/>
      <c r="M140" s="218"/>
      <c r="N140" s="219"/>
      <c r="O140" s="219"/>
      <c r="P140" s="220">
        <f>SUM(P141:P151)</f>
        <v>0</v>
      </c>
      <c r="Q140" s="219"/>
      <c r="R140" s="220">
        <f>SUM(R141:R151)</f>
        <v>0.15075</v>
      </c>
      <c r="S140" s="219"/>
      <c r="T140" s="221">
        <f>SUM(T141:T151)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162</v>
      </c>
      <c r="AT140" s="223" t="s">
        <v>74</v>
      </c>
      <c r="AU140" s="223" t="s">
        <v>82</v>
      </c>
      <c r="AY140" s="222" t="s">
        <v>145</v>
      </c>
      <c r="BK140" s="224">
        <f>SUM(BK141:BK151)</f>
        <v>0</v>
      </c>
    </row>
    <row r="141" spans="1:65" s="2" customFormat="1" ht="24.15" customHeight="1">
      <c r="A141" s="38"/>
      <c r="B141" s="39"/>
      <c r="C141" s="227" t="s">
        <v>184</v>
      </c>
      <c r="D141" s="227" t="s">
        <v>147</v>
      </c>
      <c r="E141" s="228" t="s">
        <v>730</v>
      </c>
      <c r="F141" s="229" t="s">
        <v>731</v>
      </c>
      <c r="G141" s="230" t="s">
        <v>249</v>
      </c>
      <c r="H141" s="231">
        <v>3</v>
      </c>
      <c r="I141" s="232"/>
      <c r="J141" s="231">
        <f>ROUND(I141*H141,2)</f>
        <v>0</v>
      </c>
      <c r="K141" s="233"/>
      <c r="L141" s="44"/>
      <c r="M141" s="234" t="s">
        <v>1</v>
      </c>
      <c r="N141" s="235" t="s">
        <v>40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656</v>
      </c>
      <c r="AT141" s="238" t="s">
        <v>147</v>
      </c>
      <c r="AU141" s="238" t="s">
        <v>84</v>
      </c>
      <c r="AY141" s="17" t="s">
        <v>145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82</v>
      </c>
      <c r="BK141" s="239">
        <f>ROUND(I141*H141,2)</f>
        <v>0</v>
      </c>
      <c r="BL141" s="17" t="s">
        <v>656</v>
      </c>
      <c r="BM141" s="238" t="s">
        <v>811</v>
      </c>
    </row>
    <row r="142" spans="1:65" s="2" customFormat="1" ht="16.5" customHeight="1">
      <c r="A142" s="38"/>
      <c r="B142" s="39"/>
      <c r="C142" s="266" t="s">
        <v>218</v>
      </c>
      <c r="D142" s="266" t="s">
        <v>211</v>
      </c>
      <c r="E142" s="267" t="s">
        <v>812</v>
      </c>
      <c r="F142" s="268" t="s">
        <v>734</v>
      </c>
      <c r="G142" s="269" t="s">
        <v>249</v>
      </c>
      <c r="H142" s="270">
        <v>3</v>
      </c>
      <c r="I142" s="271"/>
      <c r="J142" s="270">
        <f>ROUND(I142*H142,2)</f>
        <v>0</v>
      </c>
      <c r="K142" s="272"/>
      <c r="L142" s="273"/>
      <c r="M142" s="274" t="s">
        <v>1</v>
      </c>
      <c r="N142" s="275" t="s">
        <v>40</v>
      </c>
      <c r="O142" s="91"/>
      <c r="P142" s="236">
        <f>O142*H142</f>
        <v>0</v>
      </c>
      <c r="Q142" s="236">
        <v>0.00525</v>
      </c>
      <c r="R142" s="236">
        <f>Q142*H142</f>
        <v>0.01575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310</v>
      </c>
      <c r="AT142" s="238" t="s">
        <v>211</v>
      </c>
      <c r="AU142" s="238" t="s">
        <v>84</v>
      </c>
      <c r="AY142" s="17" t="s">
        <v>145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82</v>
      </c>
      <c r="BK142" s="239">
        <f>ROUND(I142*H142,2)</f>
        <v>0</v>
      </c>
      <c r="BL142" s="17" t="s">
        <v>237</v>
      </c>
      <c r="BM142" s="238" t="s">
        <v>813</v>
      </c>
    </row>
    <row r="143" spans="1:47" s="2" customFormat="1" ht="12">
      <c r="A143" s="38"/>
      <c r="B143" s="39"/>
      <c r="C143" s="40"/>
      <c r="D143" s="242" t="s">
        <v>190</v>
      </c>
      <c r="E143" s="40"/>
      <c r="F143" s="262" t="s">
        <v>814</v>
      </c>
      <c r="G143" s="40"/>
      <c r="H143" s="40"/>
      <c r="I143" s="263"/>
      <c r="J143" s="40"/>
      <c r="K143" s="40"/>
      <c r="L143" s="44"/>
      <c r="M143" s="264"/>
      <c r="N143" s="26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190</v>
      </c>
      <c r="AU143" s="17" t="s">
        <v>84</v>
      </c>
    </row>
    <row r="144" spans="1:65" s="2" customFormat="1" ht="24.15" customHeight="1">
      <c r="A144" s="38"/>
      <c r="B144" s="39"/>
      <c r="C144" s="227" t="s">
        <v>223</v>
      </c>
      <c r="D144" s="227" t="s">
        <v>147</v>
      </c>
      <c r="E144" s="228" t="s">
        <v>815</v>
      </c>
      <c r="F144" s="229" t="s">
        <v>816</v>
      </c>
      <c r="G144" s="230" t="s">
        <v>249</v>
      </c>
      <c r="H144" s="231">
        <v>3</v>
      </c>
      <c r="I144" s="232"/>
      <c r="J144" s="231">
        <f>ROUND(I144*H144,2)</f>
        <v>0</v>
      </c>
      <c r="K144" s="233"/>
      <c r="L144" s="44"/>
      <c r="M144" s="234" t="s">
        <v>1</v>
      </c>
      <c r="N144" s="235" t="s">
        <v>40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656</v>
      </c>
      <c r="AT144" s="238" t="s">
        <v>147</v>
      </c>
      <c r="AU144" s="238" t="s">
        <v>84</v>
      </c>
      <c r="AY144" s="17" t="s">
        <v>145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82</v>
      </c>
      <c r="BK144" s="239">
        <f>ROUND(I144*H144,2)</f>
        <v>0</v>
      </c>
      <c r="BL144" s="17" t="s">
        <v>656</v>
      </c>
      <c r="BM144" s="238" t="s">
        <v>817</v>
      </c>
    </row>
    <row r="145" spans="1:65" s="2" customFormat="1" ht="16.5" customHeight="1">
      <c r="A145" s="38"/>
      <c r="B145" s="39"/>
      <c r="C145" s="266" t="s">
        <v>230</v>
      </c>
      <c r="D145" s="266" t="s">
        <v>211</v>
      </c>
      <c r="E145" s="267" t="s">
        <v>818</v>
      </c>
      <c r="F145" s="268" t="s">
        <v>819</v>
      </c>
      <c r="G145" s="269" t="s">
        <v>249</v>
      </c>
      <c r="H145" s="270">
        <v>3</v>
      </c>
      <c r="I145" s="271"/>
      <c r="J145" s="270">
        <f>ROUND(I145*H145,2)</f>
        <v>0</v>
      </c>
      <c r="K145" s="272"/>
      <c r="L145" s="273"/>
      <c r="M145" s="274" t="s">
        <v>1</v>
      </c>
      <c r="N145" s="275" t="s">
        <v>40</v>
      </c>
      <c r="O145" s="91"/>
      <c r="P145" s="236">
        <f>O145*H145</f>
        <v>0</v>
      </c>
      <c r="Q145" s="236">
        <v>0.045</v>
      </c>
      <c r="R145" s="236">
        <f>Q145*H145</f>
        <v>0.135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735</v>
      </c>
      <c r="AT145" s="238" t="s">
        <v>211</v>
      </c>
      <c r="AU145" s="238" t="s">
        <v>84</v>
      </c>
      <c r="AY145" s="17" t="s">
        <v>145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82</v>
      </c>
      <c r="BK145" s="239">
        <f>ROUND(I145*H145,2)</f>
        <v>0</v>
      </c>
      <c r="BL145" s="17" t="s">
        <v>656</v>
      </c>
      <c r="BM145" s="238" t="s">
        <v>820</v>
      </c>
    </row>
    <row r="146" spans="1:65" s="2" customFormat="1" ht="16.5" customHeight="1">
      <c r="A146" s="38"/>
      <c r="B146" s="39"/>
      <c r="C146" s="227" t="s">
        <v>8</v>
      </c>
      <c r="D146" s="227" t="s">
        <v>147</v>
      </c>
      <c r="E146" s="228" t="s">
        <v>821</v>
      </c>
      <c r="F146" s="229" t="s">
        <v>822</v>
      </c>
      <c r="G146" s="230" t="s">
        <v>249</v>
      </c>
      <c r="H146" s="231">
        <v>3</v>
      </c>
      <c r="I146" s="232"/>
      <c r="J146" s="231">
        <f>ROUND(I146*H146,2)</f>
        <v>0</v>
      </c>
      <c r="K146" s="233"/>
      <c r="L146" s="44"/>
      <c r="M146" s="234" t="s">
        <v>1</v>
      </c>
      <c r="N146" s="235" t="s">
        <v>40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656</v>
      </c>
      <c r="AT146" s="238" t="s">
        <v>147</v>
      </c>
      <c r="AU146" s="238" t="s">
        <v>84</v>
      </c>
      <c r="AY146" s="17" t="s">
        <v>145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82</v>
      </c>
      <c r="BK146" s="239">
        <f>ROUND(I146*H146,2)</f>
        <v>0</v>
      </c>
      <c r="BL146" s="17" t="s">
        <v>656</v>
      </c>
      <c r="BM146" s="238" t="s">
        <v>823</v>
      </c>
    </row>
    <row r="147" spans="1:65" s="2" customFormat="1" ht="16.5" customHeight="1">
      <c r="A147" s="38"/>
      <c r="B147" s="39"/>
      <c r="C147" s="266" t="s">
        <v>237</v>
      </c>
      <c r="D147" s="266" t="s">
        <v>211</v>
      </c>
      <c r="E147" s="267" t="s">
        <v>824</v>
      </c>
      <c r="F147" s="268" t="s">
        <v>825</v>
      </c>
      <c r="G147" s="269" t="s">
        <v>249</v>
      </c>
      <c r="H147" s="270">
        <v>3</v>
      </c>
      <c r="I147" s="271"/>
      <c r="J147" s="270">
        <f>ROUND(I147*H147,2)</f>
        <v>0</v>
      </c>
      <c r="K147" s="272"/>
      <c r="L147" s="273"/>
      <c r="M147" s="274" t="s">
        <v>1</v>
      </c>
      <c r="N147" s="275" t="s">
        <v>40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735</v>
      </c>
      <c r="AT147" s="238" t="s">
        <v>211</v>
      </c>
      <c r="AU147" s="238" t="s">
        <v>84</v>
      </c>
      <c r="AY147" s="17" t="s">
        <v>145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82</v>
      </c>
      <c r="BK147" s="239">
        <f>ROUND(I147*H147,2)</f>
        <v>0</v>
      </c>
      <c r="BL147" s="17" t="s">
        <v>656</v>
      </c>
      <c r="BM147" s="238" t="s">
        <v>826</v>
      </c>
    </row>
    <row r="148" spans="1:65" s="2" customFormat="1" ht="16.5" customHeight="1">
      <c r="A148" s="38"/>
      <c r="B148" s="39"/>
      <c r="C148" s="266" t="s">
        <v>241</v>
      </c>
      <c r="D148" s="266" t="s">
        <v>211</v>
      </c>
      <c r="E148" s="267" t="s">
        <v>827</v>
      </c>
      <c r="F148" s="268" t="s">
        <v>828</v>
      </c>
      <c r="G148" s="269" t="s">
        <v>249</v>
      </c>
      <c r="H148" s="270">
        <v>3</v>
      </c>
      <c r="I148" s="271"/>
      <c r="J148" s="270">
        <f>ROUND(I148*H148,2)</f>
        <v>0</v>
      </c>
      <c r="K148" s="272"/>
      <c r="L148" s="273"/>
      <c r="M148" s="274" t="s">
        <v>1</v>
      </c>
      <c r="N148" s="275" t="s">
        <v>40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773</v>
      </c>
      <c r="AT148" s="238" t="s">
        <v>211</v>
      </c>
      <c r="AU148" s="238" t="s">
        <v>84</v>
      </c>
      <c r="AY148" s="17" t="s">
        <v>145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82</v>
      </c>
      <c r="BK148" s="239">
        <f>ROUND(I148*H148,2)</f>
        <v>0</v>
      </c>
      <c r="BL148" s="17" t="s">
        <v>773</v>
      </c>
      <c r="BM148" s="238" t="s">
        <v>829</v>
      </c>
    </row>
    <row r="149" spans="1:65" s="2" customFormat="1" ht="16.5" customHeight="1">
      <c r="A149" s="38"/>
      <c r="B149" s="39"/>
      <c r="C149" s="227" t="s">
        <v>246</v>
      </c>
      <c r="D149" s="227" t="s">
        <v>147</v>
      </c>
      <c r="E149" s="228" t="s">
        <v>747</v>
      </c>
      <c r="F149" s="229" t="s">
        <v>748</v>
      </c>
      <c r="G149" s="230" t="s">
        <v>721</v>
      </c>
      <c r="H149" s="231">
        <v>3</v>
      </c>
      <c r="I149" s="232"/>
      <c r="J149" s="231">
        <f>ROUND(I149*H149,2)</f>
        <v>0</v>
      </c>
      <c r="K149" s="233"/>
      <c r="L149" s="44"/>
      <c r="M149" s="234" t="s">
        <v>1</v>
      </c>
      <c r="N149" s="235" t="s">
        <v>40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369</v>
      </c>
      <c r="AT149" s="238" t="s">
        <v>147</v>
      </c>
      <c r="AU149" s="238" t="s">
        <v>84</v>
      </c>
      <c r="AY149" s="17" t="s">
        <v>145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82</v>
      </c>
      <c r="BK149" s="239">
        <f>ROUND(I149*H149,2)</f>
        <v>0</v>
      </c>
      <c r="BL149" s="17" t="s">
        <v>369</v>
      </c>
      <c r="BM149" s="238" t="s">
        <v>830</v>
      </c>
    </row>
    <row r="150" spans="1:65" s="2" customFormat="1" ht="16.5" customHeight="1">
      <c r="A150" s="38"/>
      <c r="B150" s="39"/>
      <c r="C150" s="227" t="s">
        <v>251</v>
      </c>
      <c r="D150" s="227" t="s">
        <v>147</v>
      </c>
      <c r="E150" s="228" t="s">
        <v>750</v>
      </c>
      <c r="F150" s="229" t="s">
        <v>751</v>
      </c>
      <c r="G150" s="230" t="s">
        <v>752</v>
      </c>
      <c r="H150" s="231">
        <v>1</v>
      </c>
      <c r="I150" s="232"/>
      <c r="J150" s="231">
        <f>ROUND(I150*H150,2)</f>
        <v>0</v>
      </c>
      <c r="K150" s="233"/>
      <c r="L150" s="44"/>
      <c r="M150" s="234" t="s">
        <v>1</v>
      </c>
      <c r="N150" s="235" t="s">
        <v>40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369</v>
      </c>
      <c r="AT150" s="238" t="s">
        <v>147</v>
      </c>
      <c r="AU150" s="238" t="s">
        <v>84</v>
      </c>
      <c r="AY150" s="17" t="s">
        <v>145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82</v>
      </c>
      <c r="BK150" s="239">
        <f>ROUND(I150*H150,2)</f>
        <v>0</v>
      </c>
      <c r="BL150" s="17" t="s">
        <v>369</v>
      </c>
      <c r="BM150" s="238" t="s">
        <v>831</v>
      </c>
    </row>
    <row r="151" spans="1:65" s="2" customFormat="1" ht="16.5" customHeight="1">
      <c r="A151" s="38"/>
      <c r="B151" s="39"/>
      <c r="C151" s="227" t="s">
        <v>257</v>
      </c>
      <c r="D151" s="227" t="s">
        <v>147</v>
      </c>
      <c r="E151" s="228" t="s">
        <v>754</v>
      </c>
      <c r="F151" s="229" t="s">
        <v>755</v>
      </c>
      <c r="G151" s="230" t="s">
        <v>752</v>
      </c>
      <c r="H151" s="231">
        <v>1</v>
      </c>
      <c r="I151" s="232"/>
      <c r="J151" s="231">
        <f>ROUND(I151*H151,2)</f>
        <v>0</v>
      </c>
      <c r="K151" s="233"/>
      <c r="L151" s="44"/>
      <c r="M151" s="234" t="s">
        <v>1</v>
      </c>
      <c r="N151" s="235" t="s">
        <v>40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369</v>
      </c>
      <c r="AT151" s="238" t="s">
        <v>147</v>
      </c>
      <c r="AU151" s="238" t="s">
        <v>84</v>
      </c>
      <c r="AY151" s="17" t="s">
        <v>145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82</v>
      </c>
      <c r="BK151" s="239">
        <f>ROUND(I151*H151,2)</f>
        <v>0</v>
      </c>
      <c r="BL151" s="17" t="s">
        <v>369</v>
      </c>
      <c r="BM151" s="238" t="s">
        <v>832</v>
      </c>
    </row>
    <row r="152" spans="1:63" s="12" customFormat="1" ht="22.8" customHeight="1">
      <c r="A152" s="12"/>
      <c r="B152" s="211"/>
      <c r="C152" s="212"/>
      <c r="D152" s="213" t="s">
        <v>74</v>
      </c>
      <c r="E152" s="225" t="s">
        <v>766</v>
      </c>
      <c r="F152" s="225" t="s">
        <v>767</v>
      </c>
      <c r="G152" s="212"/>
      <c r="H152" s="212"/>
      <c r="I152" s="215"/>
      <c r="J152" s="226">
        <f>BK152</f>
        <v>0</v>
      </c>
      <c r="K152" s="212"/>
      <c r="L152" s="217"/>
      <c r="M152" s="218"/>
      <c r="N152" s="219"/>
      <c r="O152" s="219"/>
      <c r="P152" s="220">
        <f>SUM(P153:P169)</f>
        <v>0</v>
      </c>
      <c r="Q152" s="219"/>
      <c r="R152" s="220">
        <f>SUM(R153:R169)</f>
        <v>33.112095</v>
      </c>
      <c r="S152" s="219"/>
      <c r="T152" s="221">
        <f>SUM(T153:T169)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2" t="s">
        <v>162</v>
      </c>
      <c r="AT152" s="223" t="s">
        <v>74</v>
      </c>
      <c r="AU152" s="223" t="s">
        <v>82</v>
      </c>
      <c r="AY152" s="222" t="s">
        <v>145</v>
      </c>
      <c r="BK152" s="224">
        <f>SUM(BK153:BK169)</f>
        <v>0</v>
      </c>
    </row>
    <row r="153" spans="1:65" s="2" customFormat="1" ht="33" customHeight="1">
      <c r="A153" s="38"/>
      <c r="B153" s="39"/>
      <c r="C153" s="227" t="s">
        <v>7</v>
      </c>
      <c r="D153" s="227" t="s">
        <v>147</v>
      </c>
      <c r="E153" s="228" t="s">
        <v>833</v>
      </c>
      <c r="F153" s="229" t="s">
        <v>834</v>
      </c>
      <c r="G153" s="230" t="s">
        <v>249</v>
      </c>
      <c r="H153" s="231">
        <v>3</v>
      </c>
      <c r="I153" s="232"/>
      <c r="J153" s="231">
        <f>ROUND(I153*H153,2)</f>
        <v>0</v>
      </c>
      <c r="K153" s="233"/>
      <c r="L153" s="44"/>
      <c r="M153" s="234" t="s">
        <v>1</v>
      </c>
      <c r="N153" s="235" t="s">
        <v>40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656</v>
      </c>
      <c r="AT153" s="238" t="s">
        <v>147</v>
      </c>
      <c r="AU153" s="238" t="s">
        <v>84</v>
      </c>
      <c r="AY153" s="17" t="s">
        <v>145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82</v>
      </c>
      <c r="BK153" s="239">
        <f>ROUND(I153*H153,2)</f>
        <v>0</v>
      </c>
      <c r="BL153" s="17" t="s">
        <v>656</v>
      </c>
      <c r="BM153" s="238" t="s">
        <v>835</v>
      </c>
    </row>
    <row r="154" spans="1:65" s="2" customFormat="1" ht="24.15" customHeight="1">
      <c r="A154" s="38"/>
      <c r="B154" s="39"/>
      <c r="C154" s="227" t="s">
        <v>264</v>
      </c>
      <c r="D154" s="227" t="s">
        <v>147</v>
      </c>
      <c r="E154" s="228" t="s">
        <v>768</v>
      </c>
      <c r="F154" s="229" t="s">
        <v>769</v>
      </c>
      <c r="G154" s="230" t="s">
        <v>150</v>
      </c>
      <c r="H154" s="231">
        <v>3.5</v>
      </c>
      <c r="I154" s="232"/>
      <c r="J154" s="231">
        <f>ROUND(I154*H154,2)</f>
        <v>0</v>
      </c>
      <c r="K154" s="233"/>
      <c r="L154" s="44"/>
      <c r="M154" s="234" t="s">
        <v>1</v>
      </c>
      <c r="N154" s="235" t="s">
        <v>40</v>
      </c>
      <c r="O154" s="91"/>
      <c r="P154" s="236">
        <f>O154*H154</f>
        <v>0</v>
      </c>
      <c r="Q154" s="236">
        <v>2.45329</v>
      </c>
      <c r="R154" s="236">
        <f>Q154*H154</f>
        <v>8.586515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656</v>
      </c>
      <c r="AT154" s="238" t="s">
        <v>147</v>
      </c>
      <c r="AU154" s="238" t="s">
        <v>84</v>
      </c>
      <c r="AY154" s="17" t="s">
        <v>145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82</v>
      </c>
      <c r="BK154" s="239">
        <f>ROUND(I154*H154,2)</f>
        <v>0</v>
      </c>
      <c r="BL154" s="17" t="s">
        <v>656</v>
      </c>
      <c r="BM154" s="238" t="s">
        <v>836</v>
      </c>
    </row>
    <row r="155" spans="1:65" s="2" customFormat="1" ht="16.5" customHeight="1">
      <c r="A155" s="38"/>
      <c r="B155" s="39"/>
      <c r="C155" s="266" t="s">
        <v>270</v>
      </c>
      <c r="D155" s="266" t="s">
        <v>211</v>
      </c>
      <c r="E155" s="267" t="s">
        <v>771</v>
      </c>
      <c r="F155" s="268" t="s">
        <v>772</v>
      </c>
      <c r="G155" s="269" t="s">
        <v>150</v>
      </c>
      <c r="H155" s="270">
        <v>3.5</v>
      </c>
      <c r="I155" s="271"/>
      <c r="J155" s="270">
        <f>ROUND(I155*H155,2)</f>
        <v>0</v>
      </c>
      <c r="K155" s="272"/>
      <c r="L155" s="273"/>
      <c r="M155" s="274" t="s">
        <v>1</v>
      </c>
      <c r="N155" s="275" t="s">
        <v>40</v>
      </c>
      <c r="O155" s="91"/>
      <c r="P155" s="236">
        <f>O155*H155</f>
        <v>0</v>
      </c>
      <c r="Q155" s="236">
        <v>2.429</v>
      </c>
      <c r="R155" s="236">
        <f>Q155*H155</f>
        <v>8.5015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773</v>
      </c>
      <c r="AT155" s="238" t="s">
        <v>211</v>
      </c>
      <c r="AU155" s="238" t="s">
        <v>84</v>
      </c>
      <c r="AY155" s="17" t="s">
        <v>145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82</v>
      </c>
      <c r="BK155" s="239">
        <f>ROUND(I155*H155,2)</f>
        <v>0</v>
      </c>
      <c r="BL155" s="17" t="s">
        <v>773</v>
      </c>
      <c r="BM155" s="238" t="s">
        <v>837</v>
      </c>
    </row>
    <row r="156" spans="1:65" s="2" customFormat="1" ht="16.5" customHeight="1">
      <c r="A156" s="38"/>
      <c r="B156" s="39"/>
      <c r="C156" s="266" t="s">
        <v>274</v>
      </c>
      <c r="D156" s="266" t="s">
        <v>211</v>
      </c>
      <c r="E156" s="267" t="s">
        <v>838</v>
      </c>
      <c r="F156" s="268" t="s">
        <v>839</v>
      </c>
      <c r="G156" s="269" t="s">
        <v>249</v>
      </c>
      <c r="H156" s="270">
        <v>3</v>
      </c>
      <c r="I156" s="271"/>
      <c r="J156" s="270">
        <f>ROUND(I156*H156,2)</f>
        <v>0</v>
      </c>
      <c r="K156" s="272"/>
      <c r="L156" s="273"/>
      <c r="M156" s="274" t="s">
        <v>1</v>
      </c>
      <c r="N156" s="275" t="s">
        <v>40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773</v>
      </c>
      <c r="AT156" s="238" t="s">
        <v>211</v>
      </c>
      <c r="AU156" s="238" t="s">
        <v>84</v>
      </c>
      <c r="AY156" s="17" t="s">
        <v>145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82</v>
      </c>
      <c r="BK156" s="239">
        <f>ROUND(I156*H156,2)</f>
        <v>0</v>
      </c>
      <c r="BL156" s="17" t="s">
        <v>773</v>
      </c>
      <c r="BM156" s="238" t="s">
        <v>840</v>
      </c>
    </row>
    <row r="157" spans="1:65" s="2" customFormat="1" ht="24.15" customHeight="1">
      <c r="A157" s="38"/>
      <c r="B157" s="39"/>
      <c r="C157" s="227" t="s">
        <v>281</v>
      </c>
      <c r="D157" s="227" t="s">
        <v>147</v>
      </c>
      <c r="E157" s="228" t="s">
        <v>841</v>
      </c>
      <c r="F157" s="229" t="s">
        <v>842</v>
      </c>
      <c r="G157" s="230" t="s">
        <v>179</v>
      </c>
      <c r="H157" s="231">
        <v>8</v>
      </c>
      <c r="I157" s="232"/>
      <c r="J157" s="231">
        <f>ROUND(I157*H157,2)</f>
        <v>0</v>
      </c>
      <c r="K157" s="233"/>
      <c r="L157" s="44"/>
      <c r="M157" s="234" t="s">
        <v>1</v>
      </c>
      <c r="N157" s="235" t="s">
        <v>40</v>
      </c>
      <c r="O157" s="91"/>
      <c r="P157" s="236">
        <f>O157*H157</f>
        <v>0</v>
      </c>
      <c r="Q157" s="236">
        <v>0.00116</v>
      </c>
      <c r="R157" s="236">
        <f>Q157*H157</f>
        <v>0.00928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656</v>
      </c>
      <c r="AT157" s="238" t="s">
        <v>147</v>
      </c>
      <c r="AU157" s="238" t="s">
        <v>84</v>
      </c>
      <c r="AY157" s="17" t="s">
        <v>145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82</v>
      </c>
      <c r="BK157" s="239">
        <f>ROUND(I157*H157,2)</f>
        <v>0</v>
      </c>
      <c r="BL157" s="17" t="s">
        <v>656</v>
      </c>
      <c r="BM157" s="238" t="s">
        <v>843</v>
      </c>
    </row>
    <row r="158" spans="1:65" s="2" customFormat="1" ht="24.15" customHeight="1">
      <c r="A158" s="38"/>
      <c r="B158" s="39"/>
      <c r="C158" s="227" t="s">
        <v>285</v>
      </c>
      <c r="D158" s="227" t="s">
        <v>147</v>
      </c>
      <c r="E158" s="228" t="s">
        <v>844</v>
      </c>
      <c r="F158" s="229" t="s">
        <v>845</v>
      </c>
      <c r="G158" s="230" t="s">
        <v>179</v>
      </c>
      <c r="H158" s="231">
        <v>8</v>
      </c>
      <c r="I158" s="232"/>
      <c r="J158" s="231">
        <f>ROUND(I158*H158,2)</f>
        <v>0</v>
      </c>
      <c r="K158" s="233"/>
      <c r="L158" s="44"/>
      <c r="M158" s="234" t="s">
        <v>1</v>
      </c>
      <c r="N158" s="235" t="s">
        <v>40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656</v>
      </c>
      <c r="AT158" s="238" t="s">
        <v>147</v>
      </c>
      <c r="AU158" s="238" t="s">
        <v>84</v>
      </c>
      <c r="AY158" s="17" t="s">
        <v>145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82</v>
      </c>
      <c r="BK158" s="239">
        <f>ROUND(I158*H158,2)</f>
        <v>0</v>
      </c>
      <c r="BL158" s="17" t="s">
        <v>656</v>
      </c>
      <c r="BM158" s="238" t="s">
        <v>846</v>
      </c>
    </row>
    <row r="159" spans="1:65" s="2" customFormat="1" ht="24.15" customHeight="1">
      <c r="A159" s="38"/>
      <c r="B159" s="39"/>
      <c r="C159" s="227" t="s">
        <v>289</v>
      </c>
      <c r="D159" s="227" t="s">
        <v>147</v>
      </c>
      <c r="E159" s="228" t="s">
        <v>775</v>
      </c>
      <c r="F159" s="229" t="s">
        <v>776</v>
      </c>
      <c r="G159" s="230" t="s">
        <v>201</v>
      </c>
      <c r="H159" s="231">
        <v>80</v>
      </c>
      <c r="I159" s="232"/>
      <c r="J159" s="231">
        <f>ROUND(I159*H159,2)</f>
        <v>0</v>
      </c>
      <c r="K159" s="233"/>
      <c r="L159" s="44"/>
      <c r="M159" s="234" t="s">
        <v>1</v>
      </c>
      <c r="N159" s="235" t="s">
        <v>40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656</v>
      </c>
      <c r="AT159" s="238" t="s">
        <v>147</v>
      </c>
      <c r="AU159" s="238" t="s">
        <v>84</v>
      </c>
      <c r="AY159" s="17" t="s">
        <v>145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82</v>
      </c>
      <c r="BK159" s="239">
        <f>ROUND(I159*H159,2)</f>
        <v>0</v>
      </c>
      <c r="BL159" s="17" t="s">
        <v>656</v>
      </c>
      <c r="BM159" s="238" t="s">
        <v>847</v>
      </c>
    </row>
    <row r="160" spans="1:65" s="2" customFormat="1" ht="24.15" customHeight="1">
      <c r="A160" s="38"/>
      <c r="B160" s="39"/>
      <c r="C160" s="227" t="s">
        <v>293</v>
      </c>
      <c r="D160" s="227" t="s">
        <v>147</v>
      </c>
      <c r="E160" s="228" t="s">
        <v>848</v>
      </c>
      <c r="F160" s="229" t="s">
        <v>849</v>
      </c>
      <c r="G160" s="230" t="s">
        <v>201</v>
      </c>
      <c r="H160" s="231">
        <v>20</v>
      </c>
      <c r="I160" s="232"/>
      <c r="J160" s="231">
        <f>ROUND(I160*H160,2)</f>
        <v>0</v>
      </c>
      <c r="K160" s="233"/>
      <c r="L160" s="44"/>
      <c r="M160" s="234" t="s">
        <v>1</v>
      </c>
      <c r="N160" s="235" t="s">
        <v>40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656</v>
      </c>
      <c r="AT160" s="238" t="s">
        <v>147</v>
      </c>
      <c r="AU160" s="238" t="s">
        <v>84</v>
      </c>
      <c r="AY160" s="17" t="s">
        <v>145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82</v>
      </c>
      <c r="BK160" s="239">
        <f>ROUND(I160*H160,2)</f>
        <v>0</v>
      </c>
      <c r="BL160" s="17" t="s">
        <v>656</v>
      </c>
      <c r="BM160" s="238" t="s">
        <v>850</v>
      </c>
    </row>
    <row r="161" spans="1:65" s="2" customFormat="1" ht="21.75" customHeight="1">
      <c r="A161" s="38"/>
      <c r="B161" s="39"/>
      <c r="C161" s="266" t="s">
        <v>297</v>
      </c>
      <c r="D161" s="266" t="s">
        <v>211</v>
      </c>
      <c r="E161" s="267" t="s">
        <v>781</v>
      </c>
      <c r="F161" s="268" t="s">
        <v>782</v>
      </c>
      <c r="G161" s="269" t="s">
        <v>721</v>
      </c>
      <c r="H161" s="270">
        <v>1</v>
      </c>
      <c r="I161" s="271"/>
      <c r="J161" s="270">
        <f>ROUND(I161*H161,2)</f>
        <v>0</v>
      </c>
      <c r="K161" s="272"/>
      <c r="L161" s="273"/>
      <c r="M161" s="274" t="s">
        <v>1</v>
      </c>
      <c r="N161" s="275" t="s">
        <v>40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735</v>
      </c>
      <c r="AT161" s="238" t="s">
        <v>211</v>
      </c>
      <c r="AU161" s="238" t="s">
        <v>84</v>
      </c>
      <c r="AY161" s="17" t="s">
        <v>145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82</v>
      </c>
      <c r="BK161" s="239">
        <f>ROUND(I161*H161,2)</f>
        <v>0</v>
      </c>
      <c r="BL161" s="17" t="s">
        <v>656</v>
      </c>
      <c r="BM161" s="238" t="s">
        <v>851</v>
      </c>
    </row>
    <row r="162" spans="1:65" s="2" customFormat="1" ht="24.15" customHeight="1">
      <c r="A162" s="38"/>
      <c r="B162" s="39"/>
      <c r="C162" s="227" t="s">
        <v>301</v>
      </c>
      <c r="D162" s="227" t="s">
        <v>147</v>
      </c>
      <c r="E162" s="228" t="s">
        <v>784</v>
      </c>
      <c r="F162" s="229" t="s">
        <v>785</v>
      </c>
      <c r="G162" s="230" t="s">
        <v>201</v>
      </c>
      <c r="H162" s="231">
        <v>80</v>
      </c>
      <c r="I162" s="232"/>
      <c r="J162" s="231">
        <f>ROUND(I162*H162,2)</f>
        <v>0</v>
      </c>
      <c r="K162" s="233"/>
      <c r="L162" s="44"/>
      <c r="M162" s="234" t="s">
        <v>1</v>
      </c>
      <c r="N162" s="235" t="s">
        <v>40</v>
      </c>
      <c r="O162" s="91"/>
      <c r="P162" s="236">
        <f>O162*H162</f>
        <v>0</v>
      </c>
      <c r="Q162" s="236">
        <v>0.20015</v>
      </c>
      <c r="R162" s="236">
        <f>Q162*H162</f>
        <v>16.012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656</v>
      </c>
      <c r="AT162" s="238" t="s">
        <v>147</v>
      </c>
      <c r="AU162" s="238" t="s">
        <v>84</v>
      </c>
      <c r="AY162" s="17" t="s">
        <v>145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82</v>
      </c>
      <c r="BK162" s="239">
        <f>ROUND(I162*H162,2)</f>
        <v>0</v>
      </c>
      <c r="BL162" s="17" t="s">
        <v>656</v>
      </c>
      <c r="BM162" s="238" t="s">
        <v>852</v>
      </c>
    </row>
    <row r="163" spans="1:65" s="2" customFormat="1" ht="33" customHeight="1">
      <c r="A163" s="38"/>
      <c r="B163" s="39"/>
      <c r="C163" s="227" t="s">
        <v>305</v>
      </c>
      <c r="D163" s="227" t="s">
        <v>147</v>
      </c>
      <c r="E163" s="228" t="s">
        <v>853</v>
      </c>
      <c r="F163" s="229" t="s">
        <v>854</v>
      </c>
      <c r="G163" s="230" t="s">
        <v>201</v>
      </c>
      <c r="H163" s="231">
        <v>8</v>
      </c>
      <c r="I163" s="232"/>
      <c r="J163" s="231">
        <f>ROUND(I163*H163,2)</f>
        <v>0</v>
      </c>
      <c r="K163" s="233"/>
      <c r="L163" s="44"/>
      <c r="M163" s="234" t="s">
        <v>1</v>
      </c>
      <c r="N163" s="235" t="s">
        <v>40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656</v>
      </c>
      <c r="AT163" s="238" t="s">
        <v>147</v>
      </c>
      <c r="AU163" s="238" t="s">
        <v>84</v>
      </c>
      <c r="AY163" s="17" t="s">
        <v>145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82</v>
      </c>
      <c r="BK163" s="239">
        <f>ROUND(I163*H163,2)</f>
        <v>0</v>
      </c>
      <c r="BL163" s="17" t="s">
        <v>656</v>
      </c>
      <c r="BM163" s="238" t="s">
        <v>855</v>
      </c>
    </row>
    <row r="164" spans="1:65" s="2" customFormat="1" ht="24.15" customHeight="1">
      <c r="A164" s="38"/>
      <c r="B164" s="39"/>
      <c r="C164" s="266" t="s">
        <v>310</v>
      </c>
      <c r="D164" s="266" t="s">
        <v>211</v>
      </c>
      <c r="E164" s="267" t="s">
        <v>856</v>
      </c>
      <c r="F164" s="268" t="s">
        <v>857</v>
      </c>
      <c r="G164" s="269" t="s">
        <v>201</v>
      </c>
      <c r="H164" s="270">
        <v>8</v>
      </c>
      <c r="I164" s="271"/>
      <c r="J164" s="270">
        <f>ROUND(I164*H164,2)</f>
        <v>0</v>
      </c>
      <c r="K164" s="272"/>
      <c r="L164" s="273"/>
      <c r="M164" s="274" t="s">
        <v>1</v>
      </c>
      <c r="N164" s="275" t="s">
        <v>40</v>
      </c>
      <c r="O164" s="91"/>
      <c r="P164" s="236">
        <f>O164*H164</f>
        <v>0</v>
      </c>
      <c r="Q164" s="236">
        <v>0.00035</v>
      </c>
      <c r="R164" s="236">
        <f>Q164*H164</f>
        <v>0.0028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773</v>
      </c>
      <c r="AT164" s="238" t="s">
        <v>211</v>
      </c>
      <c r="AU164" s="238" t="s">
        <v>84</v>
      </c>
      <c r="AY164" s="17" t="s">
        <v>145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82</v>
      </c>
      <c r="BK164" s="239">
        <f>ROUND(I164*H164,2)</f>
        <v>0</v>
      </c>
      <c r="BL164" s="17" t="s">
        <v>773</v>
      </c>
      <c r="BM164" s="238" t="s">
        <v>858</v>
      </c>
    </row>
    <row r="165" spans="1:65" s="2" customFormat="1" ht="37.8" customHeight="1">
      <c r="A165" s="38"/>
      <c r="B165" s="39"/>
      <c r="C165" s="227" t="s">
        <v>314</v>
      </c>
      <c r="D165" s="227" t="s">
        <v>147</v>
      </c>
      <c r="E165" s="228" t="s">
        <v>793</v>
      </c>
      <c r="F165" s="229" t="s">
        <v>794</v>
      </c>
      <c r="G165" s="230" t="s">
        <v>201</v>
      </c>
      <c r="H165" s="231">
        <v>25</v>
      </c>
      <c r="I165" s="232"/>
      <c r="J165" s="231">
        <f>ROUND(I165*H165,2)</f>
        <v>0</v>
      </c>
      <c r="K165" s="233"/>
      <c r="L165" s="44"/>
      <c r="M165" s="234" t="s">
        <v>1</v>
      </c>
      <c r="N165" s="235" t="s">
        <v>40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656</v>
      </c>
      <c r="AT165" s="238" t="s">
        <v>147</v>
      </c>
      <c r="AU165" s="238" t="s">
        <v>84</v>
      </c>
      <c r="AY165" s="17" t="s">
        <v>145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82</v>
      </c>
      <c r="BK165" s="239">
        <f>ROUND(I165*H165,2)</f>
        <v>0</v>
      </c>
      <c r="BL165" s="17" t="s">
        <v>656</v>
      </c>
      <c r="BM165" s="238" t="s">
        <v>859</v>
      </c>
    </row>
    <row r="166" spans="1:65" s="2" customFormat="1" ht="16.5" customHeight="1">
      <c r="A166" s="38"/>
      <c r="B166" s="39"/>
      <c r="C166" s="266" t="s">
        <v>320</v>
      </c>
      <c r="D166" s="266" t="s">
        <v>211</v>
      </c>
      <c r="E166" s="267" t="s">
        <v>796</v>
      </c>
      <c r="F166" s="268" t="s">
        <v>797</v>
      </c>
      <c r="G166" s="269" t="s">
        <v>201</v>
      </c>
      <c r="H166" s="270">
        <v>25</v>
      </c>
      <c r="I166" s="271"/>
      <c r="J166" s="270">
        <f>ROUND(I166*H166,2)</f>
        <v>0</v>
      </c>
      <c r="K166" s="272"/>
      <c r="L166" s="273"/>
      <c r="M166" s="274" t="s">
        <v>1</v>
      </c>
      <c r="N166" s="275" t="s">
        <v>40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773</v>
      </c>
      <c r="AT166" s="238" t="s">
        <v>211</v>
      </c>
      <c r="AU166" s="238" t="s">
        <v>84</v>
      </c>
      <c r="AY166" s="17" t="s">
        <v>145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82</v>
      </c>
      <c r="BK166" s="239">
        <f>ROUND(I166*H166,2)</f>
        <v>0</v>
      </c>
      <c r="BL166" s="17" t="s">
        <v>773</v>
      </c>
      <c r="BM166" s="238" t="s">
        <v>860</v>
      </c>
    </row>
    <row r="167" spans="1:47" s="2" customFormat="1" ht="12">
      <c r="A167" s="38"/>
      <c r="B167" s="39"/>
      <c r="C167" s="40"/>
      <c r="D167" s="242" t="s">
        <v>190</v>
      </c>
      <c r="E167" s="40"/>
      <c r="F167" s="262" t="s">
        <v>861</v>
      </c>
      <c r="G167" s="40"/>
      <c r="H167" s="40"/>
      <c r="I167" s="263"/>
      <c r="J167" s="40"/>
      <c r="K167" s="40"/>
      <c r="L167" s="44"/>
      <c r="M167" s="264"/>
      <c r="N167" s="26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190</v>
      </c>
      <c r="AU167" s="17" t="s">
        <v>84</v>
      </c>
    </row>
    <row r="168" spans="1:65" s="2" customFormat="1" ht="24.15" customHeight="1">
      <c r="A168" s="38"/>
      <c r="B168" s="39"/>
      <c r="C168" s="227" t="s">
        <v>324</v>
      </c>
      <c r="D168" s="227" t="s">
        <v>147</v>
      </c>
      <c r="E168" s="228" t="s">
        <v>787</v>
      </c>
      <c r="F168" s="229" t="s">
        <v>788</v>
      </c>
      <c r="G168" s="230" t="s">
        <v>201</v>
      </c>
      <c r="H168" s="231">
        <v>80</v>
      </c>
      <c r="I168" s="232"/>
      <c r="J168" s="231">
        <f>ROUND(I168*H168,2)</f>
        <v>0</v>
      </c>
      <c r="K168" s="233"/>
      <c r="L168" s="44"/>
      <c r="M168" s="234" t="s">
        <v>1</v>
      </c>
      <c r="N168" s="235" t="s">
        <v>40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656</v>
      </c>
      <c r="AT168" s="238" t="s">
        <v>147</v>
      </c>
      <c r="AU168" s="238" t="s">
        <v>84</v>
      </c>
      <c r="AY168" s="17" t="s">
        <v>145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82</v>
      </c>
      <c r="BK168" s="239">
        <f>ROUND(I168*H168,2)</f>
        <v>0</v>
      </c>
      <c r="BL168" s="17" t="s">
        <v>656</v>
      </c>
      <c r="BM168" s="238" t="s">
        <v>862</v>
      </c>
    </row>
    <row r="169" spans="1:65" s="2" customFormat="1" ht="24.15" customHeight="1">
      <c r="A169" s="38"/>
      <c r="B169" s="39"/>
      <c r="C169" s="227" t="s">
        <v>329</v>
      </c>
      <c r="D169" s="227" t="s">
        <v>147</v>
      </c>
      <c r="E169" s="228" t="s">
        <v>863</v>
      </c>
      <c r="F169" s="229" t="s">
        <v>864</v>
      </c>
      <c r="G169" s="230" t="s">
        <v>201</v>
      </c>
      <c r="H169" s="231">
        <v>20</v>
      </c>
      <c r="I169" s="232"/>
      <c r="J169" s="231">
        <f>ROUND(I169*H169,2)</f>
        <v>0</v>
      </c>
      <c r="K169" s="233"/>
      <c r="L169" s="44"/>
      <c r="M169" s="287" t="s">
        <v>1</v>
      </c>
      <c r="N169" s="288" t="s">
        <v>40</v>
      </c>
      <c r="O169" s="289"/>
      <c r="P169" s="290">
        <f>O169*H169</f>
        <v>0</v>
      </c>
      <c r="Q169" s="290">
        <v>0</v>
      </c>
      <c r="R169" s="290">
        <f>Q169*H169</f>
        <v>0</v>
      </c>
      <c r="S169" s="290">
        <v>0</v>
      </c>
      <c r="T169" s="29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656</v>
      </c>
      <c r="AT169" s="238" t="s">
        <v>147</v>
      </c>
      <c r="AU169" s="238" t="s">
        <v>84</v>
      </c>
      <c r="AY169" s="17" t="s">
        <v>145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82</v>
      </c>
      <c r="BK169" s="239">
        <f>ROUND(I169*H169,2)</f>
        <v>0</v>
      </c>
      <c r="BL169" s="17" t="s">
        <v>656</v>
      </c>
      <c r="BM169" s="238" t="s">
        <v>865</v>
      </c>
    </row>
    <row r="170" spans="1:31" s="2" customFormat="1" ht="6.95" customHeight="1">
      <c r="A170" s="38"/>
      <c r="B170" s="66"/>
      <c r="C170" s="67"/>
      <c r="D170" s="67"/>
      <c r="E170" s="67"/>
      <c r="F170" s="67"/>
      <c r="G170" s="67"/>
      <c r="H170" s="67"/>
      <c r="I170" s="67"/>
      <c r="J170" s="67"/>
      <c r="K170" s="67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124:K1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84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15</v>
      </c>
      <c r="L6" s="20"/>
    </row>
    <row r="7" spans="2:12" s="1" customFormat="1" ht="16.5" customHeight="1">
      <c r="B7" s="20"/>
      <c r="E7" s="151" t="str">
        <f>'Rekapitulace stavby'!K6</f>
        <v>Hřebeč, centrální křižovatka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383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866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'Rekapitulace stavby'!AN8</f>
        <v>6. 1. 2022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385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24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NOZA s.r.o.Kladno</v>
      </c>
      <c r="F23" s="38"/>
      <c r="G23" s="38"/>
      <c r="H23" s="38"/>
      <c r="I23" s="150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32</v>
      </c>
      <c r="E25" s="38"/>
      <c r="F25" s="38"/>
      <c r="G25" s="38"/>
      <c r="H25" s="38"/>
      <c r="I25" s="150" t="s">
        <v>24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Neubauerová Soňa, SK-Projekt Ostrov</v>
      </c>
      <c r="F26" s="38"/>
      <c r="G26" s="38"/>
      <c r="H26" s="38"/>
      <c r="I26" s="150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34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35</v>
      </c>
      <c r="E32" s="38"/>
      <c r="F32" s="38"/>
      <c r="G32" s="38"/>
      <c r="H32" s="38"/>
      <c r="I32" s="38"/>
      <c r="J32" s="160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37</v>
      </c>
      <c r="G34" s="38"/>
      <c r="H34" s="38"/>
      <c r="I34" s="161" t="s">
        <v>36</v>
      </c>
      <c r="J34" s="161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39</v>
      </c>
      <c r="E35" s="150" t="s">
        <v>40</v>
      </c>
      <c r="F35" s="163">
        <f>ROUND((SUM(BE125:BE183)),2)</f>
        <v>0</v>
      </c>
      <c r="G35" s="38"/>
      <c r="H35" s="38"/>
      <c r="I35" s="164">
        <v>0.21</v>
      </c>
      <c r="J35" s="163">
        <f>ROUND(((SUM(BE125:BE183))*I35),2)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41</v>
      </c>
      <c r="F36" s="163">
        <f>ROUND((SUM(BF125:BF183)),2)</f>
        <v>0</v>
      </c>
      <c r="G36" s="38"/>
      <c r="H36" s="38"/>
      <c r="I36" s="164">
        <v>0.15</v>
      </c>
      <c r="J36" s="163">
        <f>ROUND(((SUM(BF125:BF183))*I36),2)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42</v>
      </c>
      <c r="F37" s="163">
        <f>ROUND((SUM(BG125:BG183)),2)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43</v>
      </c>
      <c r="F38" s="163">
        <f>ROUND((SUM(BH125:BH183)),2)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44</v>
      </c>
      <c r="F39" s="163">
        <f>ROUND((SUM(BI125:BI183)),2)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45</v>
      </c>
      <c r="E41" s="167"/>
      <c r="F41" s="167"/>
      <c r="G41" s="168" t="s">
        <v>46</v>
      </c>
      <c r="H41" s="169" t="s">
        <v>47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48</v>
      </c>
      <c r="E50" s="173"/>
      <c r="F50" s="173"/>
      <c r="G50" s="172" t="s">
        <v>49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5"/>
      <c r="J61" s="177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52</v>
      </c>
      <c r="E65" s="178"/>
      <c r="F65" s="178"/>
      <c r="G65" s="172" t="s">
        <v>53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5"/>
      <c r="J76" s="177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Hřebeč, centrální křižovatka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383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 xml:space="preserve">02-04 - SO 401 - veřejné osvětlení -  přechody pro chodce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19</v>
      </c>
      <c r="D91" s="40"/>
      <c r="E91" s="40"/>
      <c r="F91" s="27" t="str">
        <f>F14</f>
        <v xml:space="preserve"> </v>
      </c>
      <c r="G91" s="40"/>
      <c r="H91" s="40"/>
      <c r="I91" s="32" t="s">
        <v>21</v>
      </c>
      <c r="J91" s="79" t="str">
        <f>IF(J14="","",J14)</f>
        <v>6. 1. 2022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>Obec Hřebeč</v>
      </c>
      <c r="G93" s="40"/>
      <c r="H93" s="40"/>
      <c r="I93" s="32" t="s">
        <v>29</v>
      </c>
      <c r="J93" s="36" t="str">
        <f>E23</f>
        <v>NOZA s.r.o.Kladno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>Neubauerová Soňa, SK-Projekt Ostrov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117</v>
      </c>
      <c r="D96" s="185"/>
      <c r="E96" s="185"/>
      <c r="F96" s="185"/>
      <c r="G96" s="185"/>
      <c r="H96" s="185"/>
      <c r="I96" s="185"/>
      <c r="J96" s="186" t="s">
        <v>118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119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120</v>
      </c>
    </row>
    <row r="99" spans="1:31" s="9" customFormat="1" ht="24.95" customHeight="1">
      <c r="A99" s="9"/>
      <c r="B99" s="188"/>
      <c r="C99" s="189"/>
      <c r="D99" s="190" t="s">
        <v>390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663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8"/>
      <c r="C101" s="189"/>
      <c r="D101" s="190" t="s">
        <v>664</v>
      </c>
      <c r="E101" s="191"/>
      <c r="F101" s="191"/>
      <c r="G101" s="191"/>
      <c r="H101" s="191"/>
      <c r="I101" s="191"/>
      <c r="J101" s="192">
        <f>J140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3"/>
      <c r="D102" s="195" t="s">
        <v>665</v>
      </c>
      <c r="E102" s="196"/>
      <c r="F102" s="196"/>
      <c r="G102" s="196"/>
      <c r="H102" s="196"/>
      <c r="I102" s="196"/>
      <c r="J102" s="197">
        <f>J141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667</v>
      </c>
      <c r="E103" s="196"/>
      <c r="F103" s="196"/>
      <c r="G103" s="196"/>
      <c r="H103" s="196"/>
      <c r="I103" s="196"/>
      <c r="J103" s="197">
        <f>J166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3" t="str">
        <f>E7</f>
        <v>Hřebeč, centrální křižovatka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111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83" t="s">
        <v>383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113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30" customHeight="1">
      <c r="A117" s="38"/>
      <c r="B117" s="39"/>
      <c r="C117" s="40"/>
      <c r="D117" s="40"/>
      <c r="E117" s="76" t="str">
        <f>E11</f>
        <v xml:space="preserve">02-04 - SO 401 - veřejné osvětlení -  přechody pro chodce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19</v>
      </c>
      <c r="D119" s="40"/>
      <c r="E119" s="40"/>
      <c r="F119" s="27" t="str">
        <f>F14</f>
        <v xml:space="preserve"> </v>
      </c>
      <c r="G119" s="40"/>
      <c r="H119" s="40"/>
      <c r="I119" s="32" t="s">
        <v>21</v>
      </c>
      <c r="J119" s="79" t="str">
        <f>IF(J14="","",J14)</f>
        <v>6. 1. 2022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23</v>
      </c>
      <c r="D121" s="40"/>
      <c r="E121" s="40"/>
      <c r="F121" s="27" t="str">
        <f>E17</f>
        <v>Obec Hřebeč</v>
      </c>
      <c r="G121" s="40"/>
      <c r="H121" s="40"/>
      <c r="I121" s="32" t="s">
        <v>29</v>
      </c>
      <c r="J121" s="36" t="str">
        <f>E23</f>
        <v>NOZA s.r.o.Kladno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27</v>
      </c>
      <c r="D122" s="40"/>
      <c r="E122" s="40"/>
      <c r="F122" s="27" t="str">
        <f>IF(E20="","",E20)</f>
        <v>Vyplň údaj</v>
      </c>
      <c r="G122" s="40"/>
      <c r="H122" s="40"/>
      <c r="I122" s="32" t="s">
        <v>32</v>
      </c>
      <c r="J122" s="36" t="str">
        <f>E26</f>
        <v>Neubauerová Soňa, SK-Projekt Ostrov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9"/>
      <c r="B124" s="200"/>
      <c r="C124" s="201" t="s">
        <v>131</v>
      </c>
      <c r="D124" s="202" t="s">
        <v>60</v>
      </c>
      <c r="E124" s="202" t="s">
        <v>56</v>
      </c>
      <c r="F124" s="202" t="s">
        <v>57</v>
      </c>
      <c r="G124" s="202" t="s">
        <v>132</v>
      </c>
      <c r="H124" s="202" t="s">
        <v>133</v>
      </c>
      <c r="I124" s="202" t="s">
        <v>134</v>
      </c>
      <c r="J124" s="203" t="s">
        <v>118</v>
      </c>
      <c r="K124" s="204" t="s">
        <v>135</v>
      </c>
      <c r="L124" s="205"/>
      <c r="M124" s="100" t="s">
        <v>1</v>
      </c>
      <c r="N124" s="101" t="s">
        <v>39</v>
      </c>
      <c r="O124" s="101" t="s">
        <v>136</v>
      </c>
      <c r="P124" s="101" t="s">
        <v>137</v>
      </c>
      <c r="Q124" s="101" t="s">
        <v>138</v>
      </c>
      <c r="R124" s="101" t="s">
        <v>139</v>
      </c>
      <c r="S124" s="101" t="s">
        <v>140</v>
      </c>
      <c r="T124" s="102" t="s">
        <v>141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pans="1:63" s="2" customFormat="1" ht="22.8" customHeight="1">
      <c r="A125" s="38"/>
      <c r="B125" s="39"/>
      <c r="C125" s="107" t="s">
        <v>142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P126+P140</f>
        <v>0</v>
      </c>
      <c r="Q125" s="104"/>
      <c r="R125" s="208">
        <f>R126+R140</f>
        <v>58.93070899999999</v>
      </c>
      <c r="S125" s="104"/>
      <c r="T125" s="209">
        <f>T126+T140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74</v>
      </c>
      <c r="AU125" s="17" t="s">
        <v>120</v>
      </c>
      <c r="BK125" s="210">
        <f>BK126+BK140</f>
        <v>0</v>
      </c>
    </row>
    <row r="126" spans="1:63" s="12" customFormat="1" ht="25.9" customHeight="1">
      <c r="A126" s="12"/>
      <c r="B126" s="211"/>
      <c r="C126" s="212"/>
      <c r="D126" s="213" t="s">
        <v>74</v>
      </c>
      <c r="E126" s="214" t="s">
        <v>652</v>
      </c>
      <c r="F126" s="214" t="s">
        <v>653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</f>
        <v>0</v>
      </c>
      <c r="Q126" s="219"/>
      <c r="R126" s="220">
        <f>R127</f>
        <v>0.49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84</v>
      </c>
      <c r="AT126" s="223" t="s">
        <v>74</v>
      </c>
      <c r="AU126" s="223" t="s">
        <v>75</v>
      </c>
      <c r="AY126" s="222" t="s">
        <v>145</v>
      </c>
      <c r="BK126" s="224">
        <f>BK127</f>
        <v>0</v>
      </c>
    </row>
    <row r="127" spans="1:63" s="12" customFormat="1" ht="22.8" customHeight="1">
      <c r="A127" s="12"/>
      <c r="B127" s="211"/>
      <c r="C127" s="212"/>
      <c r="D127" s="213" t="s">
        <v>74</v>
      </c>
      <c r="E127" s="225" t="s">
        <v>668</v>
      </c>
      <c r="F127" s="225" t="s">
        <v>669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SUM(P128:P139)</f>
        <v>0</v>
      </c>
      <c r="Q127" s="219"/>
      <c r="R127" s="220">
        <f>SUM(R128:R139)</f>
        <v>0.49</v>
      </c>
      <c r="S127" s="219"/>
      <c r="T127" s="221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84</v>
      </c>
      <c r="AT127" s="223" t="s">
        <v>74</v>
      </c>
      <c r="AU127" s="223" t="s">
        <v>82</v>
      </c>
      <c r="AY127" s="222" t="s">
        <v>145</v>
      </c>
      <c r="BK127" s="224">
        <f>SUM(BK128:BK139)</f>
        <v>0</v>
      </c>
    </row>
    <row r="128" spans="1:65" s="2" customFormat="1" ht="24.15" customHeight="1">
      <c r="A128" s="38"/>
      <c r="B128" s="39"/>
      <c r="C128" s="227" t="s">
        <v>82</v>
      </c>
      <c r="D128" s="227" t="s">
        <v>147</v>
      </c>
      <c r="E128" s="228" t="s">
        <v>686</v>
      </c>
      <c r="F128" s="229" t="s">
        <v>687</v>
      </c>
      <c r="G128" s="230" t="s">
        <v>201</v>
      </c>
      <c r="H128" s="231">
        <v>85</v>
      </c>
      <c r="I128" s="232"/>
      <c r="J128" s="231">
        <f>ROUND(I128*H128,2)</f>
        <v>0</v>
      </c>
      <c r="K128" s="233"/>
      <c r="L128" s="44"/>
      <c r="M128" s="234" t="s">
        <v>1</v>
      </c>
      <c r="N128" s="235" t="s">
        <v>40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237</v>
      </c>
      <c r="AT128" s="238" t="s">
        <v>147</v>
      </c>
      <c r="AU128" s="238" t="s">
        <v>84</v>
      </c>
      <c r="AY128" s="17" t="s">
        <v>145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7" t="s">
        <v>82</v>
      </c>
      <c r="BK128" s="239">
        <f>ROUND(I128*H128,2)</f>
        <v>0</v>
      </c>
      <c r="BL128" s="17" t="s">
        <v>237</v>
      </c>
      <c r="BM128" s="238" t="s">
        <v>867</v>
      </c>
    </row>
    <row r="129" spans="1:65" s="2" customFormat="1" ht="16.5" customHeight="1">
      <c r="A129" s="38"/>
      <c r="B129" s="39"/>
      <c r="C129" s="266" t="s">
        <v>84</v>
      </c>
      <c r="D129" s="266" t="s">
        <v>211</v>
      </c>
      <c r="E129" s="267" t="s">
        <v>689</v>
      </c>
      <c r="F129" s="268" t="s">
        <v>690</v>
      </c>
      <c r="G129" s="269" t="s">
        <v>201</v>
      </c>
      <c r="H129" s="270">
        <v>85</v>
      </c>
      <c r="I129" s="271"/>
      <c r="J129" s="270">
        <f>ROUND(I129*H129,2)</f>
        <v>0</v>
      </c>
      <c r="K129" s="272"/>
      <c r="L129" s="273"/>
      <c r="M129" s="274" t="s">
        <v>1</v>
      </c>
      <c r="N129" s="275" t="s">
        <v>40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310</v>
      </c>
      <c r="AT129" s="238" t="s">
        <v>211</v>
      </c>
      <c r="AU129" s="238" t="s">
        <v>84</v>
      </c>
      <c r="AY129" s="17" t="s">
        <v>145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82</v>
      </c>
      <c r="BK129" s="239">
        <f>ROUND(I129*H129,2)</f>
        <v>0</v>
      </c>
      <c r="BL129" s="17" t="s">
        <v>237</v>
      </c>
      <c r="BM129" s="238" t="s">
        <v>868</v>
      </c>
    </row>
    <row r="130" spans="1:65" s="2" customFormat="1" ht="24.15" customHeight="1">
      <c r="A130" s="38"/>
      <c r="B130" s="39"/>
      <c r="C130" s="227" t="s">
        <v>162</v>
      </c>
      <c r="D130" s="227" t="s">
        <v>147</v>
      </c>
      <c r="E130" s="228" t="s">
        <v>692</v>
      </c>
      <c r="F130" s="229" t="s">
        <v>693</v>
      </c>
      <c r="G130" s="230" t="s">
        <v>201</v>
      </c>
      <c r="H130" s="231">
        <v>300</v>
      </c>
      <c r="I130" s="232"/>
      <c r="J130" s="231">
        <f>ROUND(I130*H130,2)</f>
        <v>0</v>
      </c>
      <c r="K130" s="233"/>
      <c r="L130" s="44"/>
      <c r="M130" s="234" t="s">
        <v>1</v>
      </c>
      <c r="N130" s="235" t="s">
        <v>40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237</v>
      </c>
      <c r="AT130" s="238" t="s">
        <v>147</v>
      </c>
      <c r="AU130" s="238" t="s">
        <v>84</v>
      </c>
      <c r="AY130" s="17" t="s">
        <v>145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82</v>
      </c>
      <c r="BK130" s="239">
        <f>ROUND(I130*H130,2)</f>
        <v>0</v>
      </c>
      <c r="BL130" s="17" t="s">
        <v>237</v>
      </c>
      <c r="BM130" s="238" t="s">
        <v>869</v>
      </c>
    </row>
    <row r="131" spans="1:65" s="2" customFormat="1" ht="24.15" customHeight="1">
      <c r="A131" s="38"/>
      <c r="B131" s="39"/>
      <c r="C131" s="266" t="s">
        <v>151</v>
      </c>
      <c r="D131" s="266" t="s">
        <v>211</v>
      </c>
      <c r="E131" s="267" t="s">
        <v>695</v>
      </c>
      <c r="F131" s="268" t="s">
        <v>696</v>
      </c>
      <c r="G131" s="269" t="s">
        <v>201</v>
      </c>
      <c r="H131" s="270">
        <v>300</v>
      </c>
      <c r="I131" s="271"/>
      <c r="J131" s="270">
        <f>ROUND(I131*H131,2)</f>
        <v>0</v>
      </c>
      <c r="K131" s="272"/>
      <c r="L131" s="273"/>
      <c r="M131" s="274" t="s">
        <v>1</v>
      </c>
      <c r="N131" s="275" t="s">
        <v>40</v>
      </c>
      <c r="O131" s="91"/>
      <c r="P131" s="236">
        <f>O131*H131</f>
        <v>0</v>
      </c>
      <c r="Q131" s="236">
        <v>0.0009</v>
      </c>
      <c r="R131" s="236">
        <f>Q131*H131</f>
        <v>0.27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310</v>
      </c>
      <c r="AT131" s="238" t="s">
        <v>211</v>
      </c>
      <c r="AU131" s="238" t="s">
        <v>84</v>
      </c>
      <c r="AY131" s="17" t="s">
        <v>145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82</v>
      </c>
      <c r="BK131" s="239">
        <f>ROUND(I131*H131,2)</f>
        <v>0</v>
      </c>
      <c r="BL131" s="17" t="s">
        <v>237</v>
      </c>
      <c r="BM131" s="238" t="s">
        <v>870</v>
      </c>
    </row>
    <row r="132" spans="1:47" s="2" customFormat="1" ht="12">
      <c r="A132" s="38"/>
      <c r="B132" s="39"/>
      <c r="C132" s="40"/>
      <c r="D132" s="242" t="s">
        <v>190</v>
      </c>
      <c r="E132" s="40"/>
      <c r="F132" s="262" t="s">
        <v>698</v>
      </c>
      <c r="G132" s="40"/>
      <c r="H132" s="40"/>
      <c r="I132" s="263"/>
      <c r="J132" s="40"/>
      <c r="K132" s="40"/>
      <c r="L132" s="44"/>
      <c r="M132" s="264"/>
      <c r="N132" s="26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190</v>
      </c>
      <c r="AU132" s="17" t="s">
        <v>84</v>
      </c>
    </row>
    <row r="133" spans="1:65" s="2" customFormat="1" ht="24.15" customHeight="1">
      <c r="A133" s="38"/>
      <c r="B133" s="39"/>
      <c r="C133" s="227" t="s">
        <v>170</v>
      </c>
      <c r="D133" s="227" t="s">
        <v>147</v>
      </c>
      <c r="E133" s="228" t="s">
        <v>706</v>
      </c>
      <c r="F133" s="229" t="s">
        <v>707</v>
      </c>
      <c r="G133" s="230" t="s">
        <v>201</v>
      </c>
      <c r="H133" s="231">
        <v>650</v>
      </c>
      <c r="I133" s="232"/>
      <c r="J133" s="231">
        <f>ROUND(I133*H133,2)</f>
        <v>0</v>
      </c>
      <c r="K133" s="233"/>
      <c r="L133" s="44"/>
      <c r="M133" s="234" t="s">
        <v>1</v>
      </c>
      <c r="N133" s="235" t="s">
        <v>40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237</v>
      </c>
      <c r="AT133" s="238" t="s">
        <v>147</v>
      </c>
      <c r="AU133" s="238" t="s">
        <v>84</v>
      </c>
      <c r="AY133" s="17" t="s">
        <v>145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82</v>
      </c>
      <c r="BK133" s="239">
        <f>ROUND(I133*H133,2)</f>
        <v>0</v>
      </c>
      <c r="BL133" s="17" t="s">
        <v>237</v>
      </c>
      <c r="BM133" s="238" t="s">
        <v>871</v>
      </c>
    </row>
    <row r="134" spans="1:51" s="14" customFormat="1" ht="12">
      <c r="A134" s="14"/>
      <c r="B134" s="251"/>
      <c r="C134" s="252"/>
      <c r="D134" s="242" t="s">
        <v>153</v>
      </c>
      <c r="E134" s="252"/>
      <c r="F134" s="254" t="s">
        <v>872</v>
      </c>
      <c r="G134" s="252"/>
      <c r="H134" s="255">
        <v>650</v>
      </c>
      <c r="I134" s="256"/>
      <c r="J134" s="252"/>
      <c r="K134" s="252"/>
      <c r="L134" s="257"/>
      <c r="M134" s="258"/>
      <c r="N134" s="259"/>
      <c r="O134" s="259"/>
      <c r="P134" s="259"/>
      <c r="Q134" s="259"/>
      <c r="R134" s="259"/>
      <c r="S134" s="259"/>
      <c r="T134" s="26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1" t="s">
        <v>153</v>
      </c>
      <c r="AU134" s="261" t="s">
        <v>84</v>
      </c>
      <c r="AV134" s="14" t="s">
        <v>84</v>
      </c>
      <c r="AW134" s="14" t="s">
        <v>4</v>
      </c>
      <c r="AX134" s="14" t="s">
        <v>82</v>
      </c>
      <c r="AY134" s="261" t="s">
        <v>145</v>
      </c>
    </row>
    <row r="135" spans="1:65" s="2" customFormat="1" ht="16.5" customHeight="1">
      <c r="A135" s="38"/>
      <c r="B135" s="39"/>
      <c r="C135" s="266" t="s">
        <v>176</v>
      </c>
      <c r="D135" s="266" t="s">
        <v>211</v>
      </c>
      <c r="E135" s="267" t="s">
        <v>710</v>
      </c>
      <c r="F135" s="268" t="s">
        <v>711</v>
      </c>
      <c r="G135" s="269" t="s">
        <v>201</v>
      </c>
      <c r="H135" s="270">
        <v>25</v>
      </c>
      <c r="I135" s="271"/>
      <c r="J135" s="270">
        <f>ROUND(I135*H135,2)</f>
        <v>0</v>
      </c>
      <c r="K135" s="272"/>
      <c r="L135" s="273"/>
      <c r="M135" s="274" t="s">
        <v>1</v>
      </c>
      <c r="N135" s="275" t="s">
        <v>40</v>
      </c>
      <c r="O135" s="91"/>
      <c r="P135" s="236">
        <f>O135*H135</f>
        <v>0</v>
      </c>
      <c r="Q135" s="236">
        <v>0.001</v>
      </c>
      <c r="R135" s="236">
        <f>Q135*H135</f>
        <v>0.025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310</v>
      </c>
      <c r="AT135" s="238" t="s">
        <v>211</v>
      </c>
      <c r="AU135" s="238" t="s">
        <v>84</v>
      </c>
      <c r="AY135" s="17" t="s">
        <v>145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82</v>
      </c>
      <c r="BK135" s="239">
        <f>ROUND(I135*H135,2)</f>
        <v>0</v>
      </c>
      <c r="BL135" s="17" t="s">
        <v>237</v>
      </c>
      <c r="BM135" s="238" t="s">
        <v>873</v>
      </c>
    </row>
    <row r="136" spans="1:65" s="2" customFormat="1" ht="16.5" customHeight="1">
      <c r="A136" s="38"/>
      <c r="B136" s="39"/>
      <c r="C136" s="266" t="s">
        <v>186</v>
      </c>
      <c r="D136" s="266" t="s">
        <v>211</v>
      </c>
      <c r="E136" s="267" t="s">
        <v>713</v>
      </c>
      <c r="F136" s="268" t="s">
        <v>714</v>
      </c>
      <c r="G136" s="269" t="s">
        <v>201</v>
      </c>
      <c r="H136" s="270">
        <v>300</v>
      </c>
      <c r="I136" s="271"/>
      <c r="J136" s="270">
        <f>ROUND(I136*H136,2)</f>
        <v>0</v>
      </c>
      <c r="K136" s="272"/>
      <c r="L136" s="273"/>
      <c r="M136" s="274" t="s">
        <v>1</v>
      </c>
      <c r="N136" s="275" t="s">
        <v>40</v>
      </c>
      <c r="O136" s="91"/>
      <c r="P136" s="236">
        <f>O136*H136</f>
        <v>0</v>
      </c>
      <c r="Q136" s="236">
        <v>0.00065</v>
      </c>
      <c r="R136" s="236">
        <f>Q136*H136</f>
        <v>0.19499999999999998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310</v>
      </c>
      <c r="AT136" s="238" t="s">
        <v>211</v>
      </c>
      <c r="AU136" s="238" t="s">
        <v>84</v>
      </c>
      <c r="AY136" s="17" t="s">
        <v>145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82</v>
      </c>
      <c r="BK136" s="239">
        <f>ROUND(I136*H136,2)</f>
        <v>0</v>
      </c>
      <c r="BL136" s="17" t="s">
        <v>237</v>
      </c>
      <c r="BM136" s="238" t="s">
        <v>874</v>
      </c>
    </row>
    <row r="137" spans="1:65" s="2" customFormat="1" ht="16.5" customHeight="1">
      <c r="A137" s="38"/>
      <c r="B137" s="39"/>
      <c r="C137" s="227" t="s">
        <v>192</v>
      </c>
      <c r="D137" s="227" t="s">
        <v>147</v>
      </c>
      <c r="E137" s="228" t="s">
        <v>716</v>
      </c>
      <c r="F137" s="229" t="s">
        <v>717</v>
      </c>
      <c r="G137" s="230" t="s">
        <v>249</v>
      </c>
      <c r="H137" s="231">
        <v>20</v>
      </c>
      <c r="I137" s="232"/>
      <c r="J137" s="231">
        <f>ROUND(I137*H137,2)</f>
        <v>0</v>
      </c>
      <c r="K137" s="233"/>
      <c r="L137" s="44"/>
      <c r="M137" s="234" t="s">
        <v>1</v>
      </c>
      <c r="N137" s="235" t="s">
        <v>40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237</v>
      </c>
      <c r="AT137" s="238" t="s">
        <v>147</v>
      </c>
      <c r="AU137" s="238" t="s">
        <v>84</v>
      </c>
      <c r="AY137" s="17" t="s">
        <v>145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82</v>
      </c>
      <c r="BK137" s="239">
        <f>ROUND(I137*H137,2)</f>
        <v>0</v>
      </c>
      <c r="BL137" s="17" t="s">
        <v>237</v>
      </c>
      <c r="BM137" s="238" t="s">
        <v>875</v>
      </c>
    </row>
    <row r="138" spans="1:65" s="2" customFormat="1" ht="16.5" customHeight="1">
      <c r="A138" s="38"/>
      <c r="B138" s="39"/>
      <c r="C138" s="266" t="s">
        <v>198</v>
      </c>
      <c r="D138" s="266" t="s">
        <v>211</v>
      </c>
      <c r="E138" s="267" t="s">
        <v>719</v>
      </c>
      <c r="F138" s="268" t="s">
        <v>720</v>
      </c>
      <c r="G138" s="269" t="s">
        <v>721</v>
      </c>
      <c r="H138" s="270">
        <v>8</v>
      </c>
      <c r="I138" s="271"/>
      <c r="J138" s="270">
        <f>ROUND(I138*H138,2)</f>
        <v>0</v>
      </c>
      <c r="K138" s="272"/>
      <c r="L138" s="273"/>
      <c r="M138" s="274" t="s">
        <v>1</v>
      </c>
      <c r="N138" s="275" t="s">
        <v>40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310</v>
      </c>
      <c r="AT138" s="238" t="s">
        <v>211</v>
      </c>
      <c r="AU138" s="238" t="s">
        <v>84</v>
      </c>
      <c r="AY138" s="17" t="s">
        <v>145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82</v>
      </c>
      <c r="BK138" s="239">
        <f>ROUND(I138*H138,2)</f>
        <v>0</v>
      </c>
      <c r="BL138" s="17" t="s">
        <v>237</v>
      </c>
      <c r="BM138" s="238" t="s">
        <v>876</v>
      </c>
    </row>
    <row r="139" spans="1:65" s="2" customFormat="1" ht="16.5" customHeight="1">
      <c r="A139" s="38"/>
      <c r="B139" s="39"/>
      <c r="C139" s="266" t="s">
        <v>206</v>
      </c>
      <c r="D139" s="266" t="s">
        <v>211</v>
      </c>
      <c r="E139" s="267" t="s">
        <v>723</v>
      </c>
      <c r="F139" s="268" t="s">
        <v>724</v>
      </c>
      <c r="G139" s="269" t="s">
        <v>725</v>
      </c>
      <c r="H139" s="270">
        <v>12</v>
      </c>
      <c r="I139" s="271"/>
      <c r="J139" s="270">
        <f>ROUND(I139*H139,2)</f>
        <v>0</v>
      </c>
      <c r="K139" s="272"/>
      <c r="L139" s="273"/>
      <c r="M139" s="274" t="s">
        <v>1</v>
      </c>
      <c r="N139" s="275" t="s">
        <v>40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310</v>
      </c>
      <c r="AT139" s="238" t="s">
        <v>211</v>
      </c>
      <c r="AU139" s="238" t="s">
        <v>84</v>
      </c>
      <c r="AY139" s="17" t="s">
        <v>145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82</v>
      </c>
      <c r="BK139" s="239">
        <f>ROUND(I139*H139,2)</f>
        <v>0</v>
      </c>
      <c r="BL139" s="17" t="s">
        <v>237</v>
      </c>
      <c r="BM139" s="238" t="s">
        <v>877</v>
      </c>
    </row>
    <row r="140" spans="1:63" s="12" customFormat="1" ht="25.9" customHeight="1">
      <c r="A140" s="12"/>
      <c r="B140" s="211"/>
      <c r="C140" s="212"/>
      <c r="D140" s="213" t="s">
        <v>74</v>
      </c>
      <c r="E140" s="214" t="s">
        <v>211</v>
      </c>
      <c r="F140" s="214" t="s">
        <v>727</v>
      </c>
      <c r="G140" s="212"/>
      <c r="H140" s="212"/>
      <c r="I140" s="215"/>
      <c r="J140" s="216">
        <f>BK140</f>
        <v>0</v>
      </c>
      <c r="K140" s="212"/>
      <c r="L140" s="217"/>
      <c r="M140" s="218"/>
      <c r="N140" s="219"/>
      <c r="O140" s="219"/>
      <c r="P140" s="220">
        <f>P141+P166</f>
        <v>0</v>
      </c>
      <c r="Q140" s="219"/>
      <c r="R140" s="220">
        <f>R141+R166</f>
        <v>58.44070899999999</v>
      </c>
      <c r="S140" s="219"/>
      <c r="T140" s="221">
        <f>T141+T166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162</v>
      </c>
      <c r="AT140" s="223" t="s">
        <v>74</v>
      </c>
      <c r="AU140" s="223" t="s">
        <v>75</v>
      </c>
      <c r="AY140" s="222" t="s">
        <v>145</v>
      </c>
      <c r="BK140" s="224">
        <f>BK141+BK166</f>
        <v>0</v>
      </c>
    </row>
    <row r="141" spans="1:63" s="12" customFormat="1" ht="22.8" customHeight="1">
      <c r="A141" s="12"/>
      <c r="B141" s="211"/>
      <c r="C141" s="212"/>
      <c r="D141" s="213" t="s">
        <v>74</v>
      </c>
      <c r="E141" s="225" t="s">
        <v>728</v>
      </c>
      <c r="F141" s="225" t="s">
        <v>729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SUM(P142:P165)</f>
        <v>0</v>
      </c>
      <c r="Q141" s="219"/>
      <c r="R141" s="220">
        <f>SUM(R142:R165)</f>
        <v>0.7289999999999999</v>
      </c>
      <c r="S141" s="219"/>
      <c r="T141" s="221">
        <f>SUM(T142:T165)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162</v>
      </c>
      <c r="AT141" s="223" t="s">
        <v>74</v>
      </c>
      <c r="AU141" s="223" t="s">
        <v>82</v>
      </c>
      <c r="AY141" s="222" t="s">
        <v>145</v>
      </c>
      <c r="BK141" s="224">
        <f>SUM(BK142:BK165)</f>
        <v>0</v>
      </c>
    </row>
    <row r="142" spans="1:65" s="2" customFormat="1" ht="24.15" customHeight="1">
      <c r="A142" s="38"/>
      <c r="B142" s="39"/>
      <c r="C142" s="227" t="s">
        <v>184</v>
      </c>
      <c r="D142" s="227" t="s">
        <v>147</v>
      </c>
      <c r="E142" s="228" t="s">
        <v>730</v>
      </c>
      <c r="F142" s="229" t="s">
        <v>731</v>
      </c>
      <c r="G142" s="230" t="s">
        <v>249</v>
      </c>
      <c r="H142" s="231">
        <v>3</v>
      </c>
      <c r="I142" s="232"/>
      <c r="J142" s="231">
        <f>ROUND(I142*H142,2)</f>
        <v>0</v>
      </c>
      <c r="K142" s="233"/>
      <c r="L142" s="44"/>
      <c r="M142" s="234" t="s">
        <v>1</v>
      </c>
      <c r="N142" s="235" t="s">
        <v>40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656</v>
      </c>
      <c r="AT142" s="238" t="s">
        <v>147</v>
      </c>
      <c r="AU142" s="238" t="s">
        <v>84</v>
      </c>
      <c r="AY142" s="17" t="s">
        <v>145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82</v>
      </c>
      <c r="BK142" s="239">
        <f>ROUND(I142*H142,2)</f>
        <v>0</v>
      </c>
      <c r="BL142" s="17" t="s">
        <v>656</v>
      </c>
      <c r="BM142" s="238" t="s">
        <v>878</v>
      </c>
    </row>
    <row r="143" spans="1:65" s="2" customFormat="1" ht="16.5" customHeight="1">
      <c r="A143" s="38"/>
      <c r="B143" s="39"/>
      <c r="C143" s="266" t="s">
        <v>218</v>
      </c>
      <c r="D143" s="266" t="s">
        <v>211</v>
      </c>
      <c r="E143" s="267" t="s">
        <v>812</v>
      </c>
      <c r="F143" s="268" t="s">
        <v>734</v>
      </c>
      <c r="G143" s="269" t="s">
        <v>249</v>
      </c>
      <c r="H143" s="270">
        <v>3</v>
      </c>
      <c r="I143" s="271"/>
      <c r="J143" s="270">
        <f>ROUND(I143*H143,2)</f>
        <v>0</v>
      </c>
      <c r="K143" s="272"/>
      <c r="L143" s="273"/>
      <c r="M143" s="274" t="s">
        <v>1</v>
      </c>
      <c r="N143" s="275" t="s">
        <v>40</v>
      </c>
      <c r="O143" s="91"/>
      <c r="P143" s="236">
        <f>O143*H143</f>
        <v>0</v>
      </c>
      <c r="Q143" s="236">
        <v>0.00525</v>
      </c>
      <c r="R143" s="236">
        <f>Q143*H143</f>
        <v>0.01575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310</v>
      </c>
      <c r="AT143" s="238" t="s">
        <v>211</v>
      </c>
      <c r="AU143" s="238" t="s">
        <v>84</v>
      </c>
      <c r="AY143" s="17" t="s">
        <v>145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82</v>
      </c>
      <c r="BK143" s="239">
        <f>ROUND(I143*H143,2)</f>
        <v>0</v>
      </c>
      <c r="BL143" s="17" t="s">
        <v>237</v>
      </c>
      <c r="BM143" s="238" t="s">
        <v>879</v>
      </c>
    </row>
    <row r="144" spans="1:47" s="2" customFormat="1" ht="12">
      <c r="A144" s="38"/>
      <c r="B144" s="39"/>
      <c r="C144" s="40"/>
      <c r="D144" s="242" t="s">
        <v>190</v>
      </c>
      <c r="E144" s="40"/>
      <c r="F144" s="262" t="s">
        <v>880</v>
      </c>
      <c r="G144" s="40"/>
      <c r="H144" s="40"/>
      <c r="I144" s="263"/>
      <c r="J144" s="40"/>
      <c r="K144" s="40"/>
      <c r="L144" s="44"/>
      <c r="M144" s="264"/>
      <c r="N144" s="26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190</v>
      </c>
      <c r="AU144" s="17" t="s">
        <v>84</v>
      </c>
    </row>
    <row r="145" spans="1:65" s="2" customFormat="1" ht="16.5" customHeight="1">
      <c r="A145" s="38"/>
      <c r="B145" s="39"/>
      <c r="C145" s="266" t="s">
        <v>223</v>
      </c>
      <c r="D145" s="266" t="s">
        <v>211</v>
      </c>
      <c r="E145" s="267" t="s">
        <v>881</v>
      </c>
      <c r="F145" s="268" t="s">
        <v>734</v>
      </c>
      <c r="G145" s="269" t="s">
        <v>249</v>
      </c>
      <c r="H145" s="270">
        <v>4</v>
      </c>
      <c r="I145" s="271"/>
      <c r="J145" s="270">
        <f>ROUND(I145*H145,2)</f>
        <v>0</v>
      </c>
      <c r="K145" s="272"/>
      <c r="L145" s="273"/>
      <c r="M145" s="274" t="s">
        <v>1</v>
      </c>
      <c r="N145" s="275" t="s">
        <v>40</v>
      </c>
      <c r="O145" s="91"/>
      <c r="P145" s="236">
        <f>O145*H145</f>
        <v>0</v>
      </c>
      <c r="Q145" s="236">
        <v>0.00525</v>
      </c>
      <c r="R145" s="236">
        <f>Q145*H145</f>
        <v>0.021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310</v>
      </c>
      <c r="AT145" s="238" t="s">
        <v>211</v>
      </c>
      <c r="AU145" s="238" t="s">
        <v>84</v>
      </c>
      <c r="AY145" s="17" t="s">
        <v>145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82</v>
      </c>
      <c r="BK145" s="239">
        <f>ROUND(I145*H145,2)</f>
        <v>0</v>
      </c>
      <c r="BL145" s="17" t="s">
        <v>237</v>
      </c>
      <c r="BM145" s="238" t="s">
        <v>882</v>
      </c>
    </row>
    <row r="146" spans="1:47" s="2" customFormat="1" ht="12">
      <c r="A146" s="38"/>
      <c r="B146" s="39"/>
      <c r="C146" s="40"/>
      <c r="D146" s="242" t="s">
        <v>190</v>
      </c>
      <c r="E146" s="40"/>
      <c r="F146" s="262" t="s">
        <v>883</v>
      </c>
      <c r="G146" s="40"/>
      <c r="H146" s="40"/>
      <c r="I146" s="263"/>
      <c r="J146" s="40"/>
      <c r="K146" s="40"/>
      <c r="L146" s="44"/>
      <c r="M146" s="264"/>
      <c r="N146" s="26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190</v>
      </c>
      <c r="AU146" s="17" t="s">
        <v>84</v>
      </c>
    </row>
    <row r="147" spans="1:65" s="2" customFormat="1" ht="16.5" customHeight="1">
      <c r="A147" s="38"/>
      <c r="B147" s="39"/>
      <c r="C147" s="266" t="s">
        <v>230</v>
      </c>
      <c r="D147" s="266" t="s">
        <v>211</v>
      </c>
      <c r="E147" s="267" t="s">
        <v>884</v>
      </c>
      <c r="F147" s="268" t="s">
        <v>734</v>
      </c>
      <c r="G147" s="269" t="s">
        <v>249</v>
      </c>
      <c r="H147" s="270">
        <v>1</v>
      </c>
      <c r="I147" s="271"/>
      <c r="J147" s="270">
        <f>ROUND(I147*H147,2)</f>
        <v>0</v>
      </c>
      <c r="K147" s="272"/>
      <c r="L147" s="273"/>
      <c r="M147" s="274" t="s">
        <v>1</v>
      </c>
      <c r="N147" s="275" t="s">
        <v>40</v>
      </c>
      <c r="O147" s="91"/>
      <c r="P147" s="236">
        <f>O147*H147</f>
        <v>0</v>
      </c>
      <c r="Q147" s="236">
        <v>0.00525</v>
      </c>
      <c r="R147" s="236">
        <f>Q147*H147</f>
        <v>0.00525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310</v>
      </c>
      <c r="AT147" s="238" t="s">
        <v>211</v>
      </c>
      <c r="AU147" s="238" t="s">
        <v>84</v>
      </c>
      <c r="AY147" s="17" t="s">
        <v>145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82</v>
      </c>
      <c r="BK147" s="239">
        <f>ROUND(I147*H147,2)</f>
        <v>0</v>
      </c>
      <c r="BL147" s="17" t="s">
        <v>237</v>
      </c>
      <c r="BM147" s="238" t="s">
        <v>885</v>
      </c>
    </row>
    <row r="148" spans="1:47" s="2" customFormat="1" ht="12">
      <c r="A148" s="38"/>
      <c r="B148" s="39"/>
      <c r="C148" s="40"/>
      <c r="D148" s="242" t="s">
        <v>190</v>
      </c>
      <c r="E148" s="40"/>
      <c r="F148" s="262" t="s">
        <v>886</v>
      </c>
      <c r="G148" s="40"/>
      <c r="H148" s="40"/>
      <c r="I148" s="263"/>
      <c r="J148" s="40"/>
      <c r="K148" s="40"/>
      <c r="L148" s="44"/>
      <c r="M148" s="264"/>
      <c r="N148" s="26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190</v>
      </c>
      <c r="AU148" s="17" t="s">
        <v>84</v>
      </c>
    </row>
    <row r="149" spans="1:65" s="2" customFormat="1" ht="24.15" customHeight="1">
      <c r="A149" s="38"/>
      <c r="B149" s="39"/>
      <c r="C149" s="227" t="s">
        <v>8</v>
      </c>
      <c r="D149" s="227" t="s">
        <v>147</v>
      </c>
      <c r="E149" s="228" t="s">
        <v>815</v>
      </c>
      <c r="F149" s="229" t="s">
        <v>816</v>
      </c>
      <c r="G149" s="230" t="s">
        <v>249</v>
      </c>
      <c r="H149" s="231">
        <v>8</v>
      </c>
      <c r="I149" s="232"/>
      <c r="J149" s="231">
        <f>ROUND(I149*H149,2)</f>
        <v>0</v>
      </c>
      <c r="K149" s="233"/>
      <c r="L149" s="44"/>
      <c r="M149" s="234" t="s">
        <v>1</v>
      </c>
      <c r="N149" s="235" t="s">
        <v>40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656</v>
      </c>
      <c r="AT149" s="238" t="s">
        <v>147</v>
      </c>
      <c r="AU149" s="238" t="s">
        <v>84</v>
      </c>
      <c r="AY149" s="17" t="s">
        <v>145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82</v>
      </c>
      <c r="BK149" s="239">
        <f>ROUND(I149*H149,2)</f>
        <v>0</v>
      </c>
      <c r="BL149" s="17" t="s">
        <v>656</v>
      </c>
      <c r="BM149" s="238" t="s">
        <v>887</v>
      </c>
    </row>
    <row r="150" spans="1:65" s="2" customFormat="1" ht="16.5" customHeight="1">
      <c r="A150" s="38"/>
      <c r="B150" s="39"/>
      <c r="C150" s="266" t="s">
        <v>237</v>
      </c>
      <c r="D150" s="266" t="s">
        <v>211</v>
      </c>
      <c r="E150" s="267" t="s">
        <v>888</v>
      </c>
      <c r="F150" s="268" t="s">
        <v>889</v>
      </c>
      <c r="G150" s="269" t="s">
        <v>249</v>
      </c>
      <c r="H150" s="270">
        <v>5</v>
      </c>
      <c r="I150" s="271"/>
      <c r="J150" s="270">
        <f>ROUND(I150*H150,2)</f>
        <v>0</v>
      </c>
      <c r="K150" s="272"/>
      <c r="L150" s="273"/>
      <c r="M150" s="274" t="s">
        <v>1</v>
      </c>
      <c r="N150" s="275" t="s">
        <v>40</v>
      </c>
      <c r="O150" s="91"/>
      <c r="P150" s="236">
        <f>O150*H150</f>
        <v>0</v>
      </c>
      <c r="Q150" s="236">
        <v>0.06</v>
      </c>
      <c r="R150" s="236">
        <f>Q150*H150</f>
        <v>0.3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735</v>
      </c>
      <c r="AT150" s="238" t="s">
        <v>211</v>
      </c>
      <c r="AU150" s="238" t="s">
        <v>84</v>
      </c>
      <c r="AY150" s="17" t="s">
        <v>145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82</v>
      </c>
      <c r="BK150" s="239">
        <f>ROUND(I150*H150,2)</f>
        <v>0</v>
      </c>
      <c r="BL150" s="17" t="s">
        <v>656</v>
      </c>
      <c r="BM150" s="238" t="s">
        <v>890</v>
      </c>
    </row>
    <row r="151" spans="1:65" s="2" customFormat="1" ht="16.5" customHeight="1">
      <c r="A151" s="38"/>
      <c r="B151" s="39"/>
      <c r="C151" s="266" t="s">
        <v>241</v>
      </c>
      <c r="D151" s="266" t="s">
        <v>211</v>
      </c>
      <c r="E151" s="267" t="s">
        <v>891</v>
      </c>
      <c r="F151" s="268" t="s">
        <v>892</v>
      </c>
      <c r="G151" s="269" t="s">
        <v>249</v>
      </c>
      <c r="H151" s="270">
        <v>2</v>
      </c>
      <c r="I151" s="271"/>
      <c r="J151" s="270">
        <f>ROUND(I151*H151,2)</f>
        <v>0</v>
      </c>
      <c r="K151" s="272"/>
      <c r="L151" s="273"/>
      <c r="M151" s="274" t="s">
        <v>1</v>
      </c>
      <c r="N151" s="275" t="s">
        <v>40</v>
      </c>
      <c r="O151" s="91"/>
      <c r="P151" s="236">
        <f>O151*H151</f>
        <v>0</v>
      </c>
      <c r="Q151" s="236">
        <v>0.076</v>
      </c>
      <c r="R151" s="236">
        <f>Q151*H151</f>
        <v>0.152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735</v>
      </c>
      <c r="AT151" s="238" t="s">
        <v>211</v>
      </c>
      <c r="AU151" s="238" t="s">
        <v>84</v>
      </c>
      <c r="AY151" s="17" t="s">
        <v>145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82</v>
      </c>
      <c r="BK151" s="239">
        <f>ROUND(I151*H151,2)</f>
        <v>0</v>
      </c>
      <c r="BL151" s="17" t="s">
        <v>656</v>
      </c>
      <c r="BM151" s="238" t="s">
        <v>893</v>
      </c>
    </row>
    <row r="152" spans="1:65" s="2" customFormat="1" ht="16.5" customHeight="1">
      <c r="A152" s="38"/>
      <c r="B152" s="39"/>
      <c r="C152" s="266" t="s">
        <v>246</v>
      </c>
      <c r="D152" s="266" t="s">
        <v>211</v>
      </c>
      <c r="E152" s="267" t="s">
        <v>894</v>
      </c>
      <c r="F152" s="268" t="s">
        <v>895</v>
      </c>
      <c r="G152" s="269" t="s">
        <v>249</v>
      </c>
      <c r="H152" s="270">
        <v>1</v>
      </c>
      <c r="I152" s="271"/>
      <c r="J152" s="270">
        <f>ROUND(I152*H152,2)</f>
        <v>0</v>
      </c>
      <c r="K152" s="272"/>
      <c r="L152" s="273"/>
      <c r="M152" s="274" t="s">
        <v>1</v>
      </c>
      <c r="N152" s="275" t="s">
        <v>40</v>
      </c>
      <c r="O152" s="91"/>
      <c r="P152" s="236">
        <f>O152*H152</f>
        <v>0</v>
      </c>
      <c r="Q152" s="236">
        <v>0.106</v>
      </c>
      <c r="R152" s="236">
        <f>Q152*H152</f>
        <v>0.106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735</v>
      </c>
      <c r="AT152" s="238" t="s">
        <v>211</v>
      </c>
      <c r="AU152" s="238" t="s">
        <v>84</v>
      </c>
      <c r="AY152" s="17" t="s">
        <v>145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82</v>
      </c>
      <c r="BK152" s="239">
        <f>ROUND(I152*H152,2)</f>
        <v>0</v>
      </c>
      <c r="BL152" s="17" t="s">
        <v>656</v>
      </c>
      <c r="BM152" s="238" t="s">
        <v>896</v>
      </c>
    </row>
    <row r="153" spans="1:65" s="2" customFormat="1" ht="24.15" customHeight="1">
      <c r="A153" s="38"/>
      <c r="B153" s="39"/>
      <c r="C153" s="227" t="s">
        <v>251</v>
      </c>
      <c r="D153" s="227" t="s">
        <v>147</v>
      </c>
      <c r="E153" s="228" t="s">
        <v>738</v>
      </c>
      <c r="F153" s="229" t="s">
        <v>739</v>
      </c>
      <c r="G153" s="230" t="s">
        <v>249</v>
      </c>
      <c r="H153" s="231">
        <v>8</v>
      </c>
      <c r="I153" s="232"/>
      <c r="J153" s="231">
        <f>ROUND(I153*H153,2)</f>
        <v>0</v>
      </c>
      <c r="K153" s="233"/>
      <c r="L153" s="44"/>
      <c r="M153" s="234" t="s">
        <v>1</v>
      </c>
      <c r="N153" s="235" t="s">
        <v>40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656</v>
      </c>
      <c r="AT153" s="238" t="s">
        <v>147</v>
      </c>
      <c r="AU153" s="238" t="s">
        <v>84</v>
      </c>
      <c r="AY153" s="17" t="s">
        <v>145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82</v>
      </c>
      <c r="BK153" s="239">
        <f>ROUND(I153*H153,2)</f>
        <v>0</v>
      </c>
      <c r="BL153" s="17" t="s">
        <v>656</v>
      </c>
      <c r="BM153" s="238" t="s">
        <v>897</v>
      </c>
    </row>
    <row r="154" spans="1:65" s="2" customFormat="1" ht="16.5" customHeight="1">
      <c r="A154" s="38"/>
      <c r="B154" s="39"/>
      <c r="C154" s="266" t="s">
        <v>257</v>
      </c>
      <c r="D154" s="266" t="s">
        <v>211</v>
      </c>
      <c r="E154" s="267" t="s">
        <v>898</v>
      </c>
      <c r="F154" s="268" t="s">
        <v>899</v>
      </c>
      <c r="G154" s="269" t="s">
        <v>249</v>
      </c>
      <c r="H154" s="270">
        <v>2</v>
      </c>
      <c r="I154" s="271"/>
      <c r="J154" s="270">
        <f>ROUND(I154*H154,2)</f>
        <v>0</v>
      </c>
      <c r="K154" s="272"/>
      <c r="L154" s="273"/>
      <c r="M154" s="274" t="s">
        <v>1</v>
      </c>
      <c r="N154" s="275" t="s">
        <v>40</v>
      </c>
      <c r="O154" s="91"/>
      <c r="P154" s="236">
        <f>O154*H154</f>
        <v>0</v>
      </c>
      <c r="Q154" s="236">
        <v>0.006</v>
      </c>
      <c r="R154" s="236">
        <f>Q154*H154</f>
        <v>0.012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735</v>
      </c>
      <c r="AT154" s="238" t="s">
        <v>211</v>
      </c>
      <c r="AU154" s="238" t="s">
        <v>84</v>
      </c>
      <c r="AY154" s="17" t="s">
        <v>145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82</v>
      </c>
      <c r="BK154" s="239">
        <f>ROUND(I154*H154,2)</f>
        <v>0</v>
      </c>
      <c r="BL154" s="17" t="s">
        <v>656</v>
      </c>
      <c r="BM154" s="238" t="s">
        <v>900</v>
      </c>
    </row>
    <row r="155" spans="1:65" s="2" customFormat="1" ht="21.75" customHeight="1">
      <c r="A155" s="38"/>
      <c r="B155" s="39"/>
      <c r="C155" s="266" t="s">
        <v>7</v>
      </c>
      <c r="D155" s="266" t="s">
        <v>211</v>
      </c>
      <c r="E155" s="267" t="s">
        <v>901</v>
      </c>
      <c r="F155" s="268" t="s">
        <v>902</v>
      </c>
      <c r="G155" s="269" t="s">
        <v>249</v>
      </c>
      <c r="H155" s="270">
        <v>2</v>
      </c>
      <c r="I155" s="271"/>
      <c r="J155" s="270">
        <f>ROUND(I155*H155,2)</f>
        <v>0</v>
      </c>
      <c r="K155" s="272"/>
      <c r="L155" s="273"/>
      <c r="M155" s="274" t="s">
        <v>1</v>
      </c>
      <c r="N155" s="275" t="s">
        <v>40</v>
      </c>
      <c r="O155" s="91"/>
      <c r="P155" s="236">
        <f>O155*H155</f>
        <v>0</v>
      </c>
      <c r="Q155" s="236">
        <v>0.008</v>
      </c>
      <c r="R155" s="236">
        <f>Q155*H155</f>
        <v>0.016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735</v>
      </c>
      <c r="AT155" s="238" t="s">
        <v>211</v>
      </c>
      <c r="AU155" s="238" t="s">
        <v>84</v>
      </c>
      <c r="AY155" s="17" t="s">
        <v>145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82</v>
      </c>
      <c r="BK155" s="239">
        <f>ROUND(I155*H155,2)</f>
        <v>0</v>
      </c>
      <c r="BL155" s="17" t="s">
        <v>656</v>
      </c>
      <c r="BM155" s="238" t="s">
        <v>903</v>
      </c>
    </row>
    <row r="156" spans="1:65" s="2" customFormat="1" ht="21.75" customHeight="1">
      <c r="A156" s="38"/>
      <c r="B156" s="39"/>
      <c r="C156" s="266" t="s">
        <v>264</v>
      </c>
      <c r="D156" s="266" t="s">
        <v>211</v>
      </c>
      <c r="E156" s="267" t="s">
        <v>904</v>
      </c>
      <c r="F156" s="268" t="s">
        <v>905</v>
      </c>
      <c r="G156" s="269" t="s">
        <v>249</v>
      </c>
      <c r="H156" s="270">
        <v>1</v>
      </c>
      <c r="I156" s="271"/>
      <c r="J156" s="270">
        <f>ROUND(I156*H156,2)</f>
        <v>0</v>
      </c>
      <c r="K156" s="272"/>
      <c r="L156" s="273"/>
      <c r="M156" s="274" t="s">
        <v>1</v>
      </c>
      <c r="N156" s="275" t="s">
        <v>40</v>
      </c>
      <c r="O156" s="91"/>
      <c r="P156" s="236">
        <f>O156*H156</f>
        <v>0</v>
      </c>
      <c r="Q156" s="236">
        <v>0.011</v>
      </c>
      <c r="R156" s="236">
        <f>Q156*H156</f>
        <v>0.011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735</v>
      </c>
      <c r="AT156" s="238" t="s">
        <v>211</v>
      </c>
      <c r="AU156" s="238" t="s">
        <v>84</v>
      </c>
      <c r="AY156" s="17" t="s">
        <v>145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82</v>
      </c>
      <c r="BK156" s="239">
        <f>ROUND(I156*H156,2)</f>
        <v>0</v>
      </c>
      <c r="BL156" s="17" t="s">
        <v>656</v>
      </c>
      <c r="BM156" s="238" t="s">
        <v>906</v>
      </c>
    </row>
    <row r="157" spans="1:65" s="2" customFormat="1" ht="21.75" customHeight="1">
      <c r="A157" s="38"/>
      <c r="B157" s="39"/>
      <c r="C157" s="266" t="s">
        <v>270</v>
      </c>
      <c r="D157" s="266" t="s">
        <v>211</v>
      </c>
      <c r="E157" s="267" t="s">
        <v>907</v>
      </c>
      <c r="F157" s="268" t="s">
        <v>908</v>
      </c>
      <c r="G157" s="269" t="s">
        <v>249</v>
      </c>
      <c r="H157" s="270">
        <v>2</v>
      </c>
      <c r="I157" s="271"/>
      <c r="J157" s="270">
        <f>ROUND(I157*H157,2)</f>
        <v>0</v>
      </c>
      <c r="K157" s="272"/>
      <c r="L157" s="273"/>
      <c r="M157" s="274" t="s">
        <v>1</v>
      </c>
      <c r="N157" s="275" t="s">
        <v>40</v>
      </c>
      <c r="O157" s="91"/>
      <c r="P157" s="236">
        <f>O157*H157</f>
        <v>0</v>
      </c>
      <c r="Q157" s="236">
        <v>0.013</v>
      </c>
      <c r="R157" s="236">
        <f>Q157*H157</f>
        <v>0.026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735</v>
      </c>
      <c r="AT157" s="238" t="s">
        <v>211</v>
      </c>
      <c r="AU157" s="238" t="s">
        <v>84</v>
      </c>
      <c r="AY157" s="17" t="s">
        <v>145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82</v>
      </c>
      <c r="BK157" s="239">
        <f>ROUND(I157*H157,2)</f>
        <v>0</v>
      </c>
      <c r="BL157" s="17" t="s">
        <v>656</v>
      </c>
      <c r="BM157" s="238" t="s">
        <v>909</v>
      </c>
    </row>
    <row r="158" spans="1:65" s="2" customFormat="1" ht="21.75" customHeight="1">
      <c r="A158" s="38"/>
      <c r="B158" s="39"/>
      <c r="C158" s="266" t="s">
        <v>274</v>
      </c>
      <c r="D158" s="266" t="s">
        <v>211</v>
      </c>
      <c r="E158" s="267" t="s">
        <v>910</v>
      </c>
      <c r="F158" s="268" t="s">
        <v>911</v>
      </c>
      <c r="G158" s="269" t="s">
        <v>249</v>
      </c>
      <c r="H158" s="270">
        <v>1</v>
      </c>
      <c r="I158" s="271"/>
      <c r="J158" s="270">
        <f>ROUND(I158*H158,2)</f>
        <v>0</v>
      </c>
      <c r="K158" s="272"/>
      <c r="L158" s="273"/>
      <c r="M158" s="274" t="s">
        <v>1</v>
      </c>
      <c r="N158" s="275" t="s">
        <v>40</v>
      </c>
      <c r="O158" s="91"/>
      <c r="P158" s="236">
        <f>O158*H158</f>
        <v>0</v>
      </c>
      <c r="Q158" s="236">
        <v>0.019</v>
      </c>
      <c r="R158" s="236">
        <f>Q158*H158</f>
        <v>0.019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735</v>
      </c>
      <c r="AT158" s="238" t="s">
        <v>211</v>
      </c>
      <c r="AU158" s="238" t="s">
        <v>84</v>
      </c>
      <c r="AY158" s="17" t="s">
        <v>145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82</v>
      </c>
      <c r="BK158" s="239">
        <f>ROUND(I158*H158,2)</f>
        <v>0</v>
      </c>
      <c r="BL158" s="17" t="s">
        <v>656</v>
      </c>
      <c r="BM158" s="238" t="s">
        <v>912</v>
      </c>
    </row>
    <row r="159" spans="1:65" s="2" customFormat="1" ht="16.5" customHeight="1">
      <c r="A159" s="38"/>
      <c r="B159" s="39"/>
      <c r="C159" s="227" t="s">
        <v>281</v>
      </c>
      <c r="D159" s="227" t="s">
        <v>147</v>
      </c>
      <c r="E159" s="228" t="s">
        <v>821</v>
      </c>
      <c r="F159" s="229" t="s">
        <v>822</v>
      </c>
      <c r="G159" s="230" t="s">
        <v>249</v>
      </c>
      <c r="H159" s="231">
        <v>8</v>
      </c>
      <c r="I159" s="232"/>
      <c r="J159" s="231">
        <f>ROUND(I159*H159,2)</f>
        <v>0</v>
      </c>
      <c r="K159" s="233"/>
      <c r="L159" s="44"/>
      <c r="M159" s="234" t="s">
        <v>1</v>
      </c>
      <c r="N159" s="235" t="s">
        <v>40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656</v>
      </c>
      <c r="AT159" s="238" t="s">
        <v>147</v>
      </c>
      <c r="AU159" s="238" t="s">
        <v>84</v>
      </c>
      <c r="AY159" s="17" t="s">
        <v>145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82</v>
      </c>
      <c r="BK159" s="239">
        <f>ROUND(I159*H159,2)</f>
        <v>0</v>
      </c>
      <c r="BL159" s="17" t="s">
        <v>656</v>
      </c>
      <c r="BM159" s="238" t="s">
        <v>913</v>
      </c>
    </row>
    <row r="160" spans="1:65" s="2" customFormat="1" ht="16.5" customHeight="1">
      <c r="A160" s="38"/>
      <c r="B160" s="39"/>
      <c r="C160" s="266" t="s">
        <v>285</v>
      </c>
      <c r="D160" s="266" t="s">
        <v>211</v>
      </c>
      <c r="E160" s="267" t="s">
        <v>824</v>
      </c>
      <c r="F160" s="268" t="s">
        <v>825</v>
      </c>
      <c r="G160" s="269" t="s">
        <v>249</v>
      </c>
      <c r="H160" s="270">
        <v>8</v>
      </c>
      <c r="I160" s="271"/>
      <c r="J160" s="270">
        <f>ROUND(I160*H160,2)</f>
        <v>0</v>
      </c>
      <c r="K160" s="272"/>
      <c r="L160" s="273"/>
      <c r="M160" s="274" t="s">
        <v>1</v>
      </c>
      <c r="N160" s="275" t="s">
        <v>40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735</v>
      </c>
      <c r="AT160" s="238" t="s">
        <v>211</v>
      </c>
      <c r="AU160" s="238" t="s">
        <v>84</v>
      </c>
      <c r="AY160" s="17" t="s">
        <v>145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82</v>
      </c>
      <c r="BK160" s="239">
        <f>ROUND(I160*H160,2)</f>
        <v>0</v>
      </c>
      <c r="BL160" s="17" t="s">
        <v>656</v>
      </c>
      <c r="BM160" s="238" t="s">
        <v>914</v>
      </c>
    </row>
    <row r="161" spans="1:65" s="2" customFormat="1" ht="16.5" customHeight="1">
      <c r="A161" s="38"/>
      <c r="B161" s="39"/>
      <c r="C161" s="266" t="s">
        <v>289</v>
      </c>
      <c r="D161" s="266" t="s">
        <v>211</v>
      </c>
      <c r="E161" s="267" t="s">
        <v>915</v>
      </c>
      <c r="F161" s="268" t="s">
        <v>916</v>
      </c>
      <c r="G161" s="269" t="s">
        <v>249</v>
      </c>
      <c r="H161" s="270">
        <v>7</v>
      </c>
      <c r="I161" s="271"/>
      <c r="J161" s="270">
        <f>ROUND(I161*H161,2)</f>
        <v>0</v>
      </c>
      <c r="K161" s="272"/>
      <c r="L161" s="273"/>
      <c r="M161" s="274" t="s">
        <v>1</v>
      </c>
      <c r="N161" s="275" t="s">
        <v>40</v>
      </c>
      <c r="O161" s="91"/>
      <c r="P161" s="236">
        <f>O161*H161</f>
        <v>0</v>
      </c>
      <c r="Q161" s="236">
        <v>0.0055</v>
      </c>
      <c r="R161" s="236">
        <f>Q161*H161</f>
        <v>0.0385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735</v>
      </c>
      <c r="AT161" s="238" t="s">
        <v>211</v>
      </c>
      <c r="AU161" s="238" t="s">
        <v>84</v>
      </c>
      <c r="AY161" s="17" t="s">
        <v>145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82</v>
      </c>
      <c r="BK161" s="239">
        <f>ROUND(I161*H161,2)</f>
        <v>0</v>
      </c>
      <c r="BL161" s="17" t="s">
        <v>656</v>
      </c>
      <c r="BM161" s="238" t="s">
        <v>917</v>
      </c>
    </row>
    <row r="162" spans="1:65" s="2" customFormat="1" ht="16.5" customHeight="1">
      <c r="A162" s="38"/>
      <c r="B162" s="39"/>
      <c r="C162" s="266" t="s">
        <v>293</v>
      </c>
      <c r="D162" s="266" t="s">
        <v>211</v>
      </c>
      <c r="E162" s="267" t="s">
        <v>918</v>
      </c>
      <c r="F162" s="268" t="s">
        <v>919</v>
      </c>
      <c r="G162" s="269" t="s">
        <v>249</v>
      </c>
      <c r="H162" s="270">
        <v>1</v>
      </c>
      <c r="I162" s="271"/>
      <c r="J162" s="270">
        <f>ROUND(I162*H162,2)</f>
        <v>0</v>
      </c>
      <c r="K162" s="272"/>
      <c r="L162" s="273"/>
      <c r="M162" s="274" t="s">
        <v>1</v>
      </c>
      <c r="N162" s="275" t="s">
        <v>40</v>
      </c>
      <c r="O162" s="91"/>
      <c r="P162" s="236">
        <f>O162*H162</f>
        <v>0</v>
      </c>
      <c r="Q162" s="236">
        <v>0.0065</v>
      </c>
      <c r="R162" s="236">
        <f>Q162*H162</f>
        <v>0.0065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735</v>
      </c>
      <c r="AT162" s="238" t="s">
        <v>211</v>
      </c>
      <c r="AU162" s="238" t="s">
        <v>84</v>
      </c>
      <c r="AY162" s="17" t="s">
        <v>145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82</v>
      </c>
      <c r="BK162" s="239">
        <f>ROUND(I162*H162,2)</f>
        <v>0</v>
      </c>
      <c r="BL162" s="17" t="s">
        <v>656</v>
      </c>
      <c r="BM162" s="238" t="s">
        <v>920</v>
      </c>
    </row>
    <row r="163" spans="1:65" s="2" customFormat="1" ht="16.5" customHeight="1">
      <c r="A163" s="38"/>
      <c r="B163" s="39"/>
      <c r="C163" s="227" t="s">
        <v>297</v>
      </c>
      <c r="D163" s="227" t="s">
        <v>147</v>
      </c>
      <c r="E163" s="228" t="s">
        <v>747</v>
      </c>
      <c r="F163" s="229" t="s">
        <v>748</v>
      </c>
      <c r="G163" s="230" t="s">
        <v>721</v>
      </c>
      <c r="H163" s="231">
        <v>8</v>
      </c>
      <c r="I163" s="232"/>
      <c r="J163" s="231">
        <f>ROUND(I163*H163,2)</f>
        <v>0</v>
      </c>
      <c r="K163" s="233"/>
      <c r="L163" s="44"/>
      <c r="M163" s="234" t="s">
        <v>1</v>
      </c>
      <c r="N163" s="235" t="s">
        <v>40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369</v>
      </c>
      <c r="AT163" s="238" t="s">
        <v>147</v>
      </c>
      <c r="AU163" s="238" t="s">
        <v>84</v>
      </c>
      <c r="AY163" s="17" t="s">
        <v>145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82</v>
      </c>
      <c r="BK163" s="239">
        <f>ROUND(I163*H163,2)</f>
        <v>0</v>
      </c>
      <c r="BL163" s="17" t="s">
        <v>369</v>
      </c>
      <c r="BM163" s="238" t="s">
        <v>921</v>
      </c>
    </row>
    <row r="164" spans="1:65" s="2" customFormat="1" ht="16.5" customHeight="1">
      <c r="A164" s="38"/>
      <c r="B164" s="39"/>
      <c r="C164" s="227" t="s">
        <v>301</v>
      </c>
      <c r="D164" s="227" t="s">
        <v>147</v>
      </c>
      <c r="E164" s="228" t="s">
        <v>750</v>
      </c>
      <c r="F164" s="229" t="s">
        <v>751</v>
      </c>
      <c r="G164" s="230" t="s">
        <v>752</v>
      </c>
      <c r="H164" s="231">
        <v>1</v>
      </c>
      <c r="I164" s="232"/>
      <c r="J164" s="231">
        <f>ROUND(I164*H164,2)</f>
        <v>0</v>
      </c>
      <c r="K164" s="233"/>
      <c r="L164" s="44"/>
      <c r="M164" s="234" t="s">
        <v>1</v>
      </c>
      <c r="N164" s="235" t="s">
        <v>40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369</v>
      </c>
      <c r="AT164" s="238" t="s">
        <v>147</v>
      </c>
      <c r="AU164" s="238" t="s">
        <v>84</v>
      </c>
      <c r="AY164" s="17" t="s">
        <v>145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82</v>
      </c>
      <c r="BK164" s="239">
        <f>ROUND(I164*H164,2)</f>
        <v>0</v>
      </c>
      <c r="BL164" s="17" t="s">
        <v>369</v>
      </c>
      <c r="BM164" s="238" t="s">
        <v>922</v>
      </c>
    </row>
    <row r="165" spans="1:65" s="2" customFormat="1" ht="16.5" customHeight="1">
      <c r="A165" s="38"/>
      <c r="B165" s="39"/>
      <c r="C165" s="227" t="s">
        <v>305</v>
      </c>
      <c r="D165" s="227" t="s">
        <v>147</v>
      </c>
      <c r="E165" s="228" t="s">
        <v>754</v>
      </c>
      <c r="F165" s="229" t="s">
        <v>755</v>
      </c>
      <c r="G165" s="230" t="s">
        <v>752</v>
      </c>
      <c r="H165" s="231">
        <v>1</v>
      </c>
      <c r="I165" s="232"/>
      <c r="J165" s="231">
        <f>ROUND(I165*H165,2)</f>
        <v>0</v>
      </c>
      <c r="K165" s="233"/>
      <c r="L165" s="44"/>
      <c r="M165" s="234" t="s">
        <v>1</v>
      </c>
      <c r="N165" s="235" t="s">
        <v>40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369</v>
      </c>
      <c r="AT165" s="238" t="s">
        <v>147</v>
      </c>
      <c r="AU165" s="238" t="s">
        <v>84</v>
      </c>
      <c r="AY165" s="17" t="s">
        <v>145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82</v>
      </c>
      <c r="BK165" s="239">
        <f>ROUND(I165*H165,2)</f>
        <v>0</v>
      </c>
      <c r="BL165" s="17" t="s">
        <v>369</v>
      </c>
      <c r="BM165" s="238" t="s">
        <v>923</v>
      </c>
    </row>
    <row r="166" spans="1:63" s="12" customFormat="1" ht="22.8" customHeight="1">
      <c r="A166" s="12"/>
      <c r="B166" s="211"/>
      <c r="C166" s="212"/>
      <c r="D166" s="213" t="s">
        <v>74</v>
      </c>
      <c r="E166" s="225" t="s">
        <v>766</v>
      </c>
      <c r="F166" s="225" t="s">
        <v>767</v>
      </c>
      <c r="G166" s="212"/>
      <c r="H166" s="212"/>
      <c r="I166" s="215"/>
      <c r="J166" s="226">
        <f>BK166</f>
        <v>0</v>
      </c>
      <c r="K166" s="212"/>
      <c r="L166" s="217"/>
      <c r="M166" s="218"/>
      <c r="N166" s="219"/>
      <c r="O166" s="219"/>
      <c r="P166" s="220">
        <f>SUM(P167:P183)</f>
        <v>0</v>
      </c>
      <c r="Q166" s="219"/>
      <c r="R166" s="220">
        <f>SUM(R167:R183)</f>
        <v>57.71170899999999</v>
      </c>
      <c r="S166" s="219"/>
      <c r="T166" s="221">
        <f>SUM(T167:T183)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2" t="s">
        <v>162</v>
      </c>
      <c r="AT166" s="223" t="s">
        <v>74</v>
      </c>
      <c r="AU166" s="223" t="s">
        <v>82</v>
      </c>
      <c r="AY166" s="222" t="s">
        <v>145</v>
      </c>
      <c r="BK166" s="224">
        <f>SUM(BK167:BK183)</f>
        <v>0</v>
      </c>
    </row>
    <row r="167" spans="1:65" s="2" customFormat="1" ht="33" customHeight="1">
      <c r="A167" s="38"/>
      <c r="B167" s="39"/>
      <c r="C167" s="227" t="s">
        <v>310</v>
      </c>
      <c r="D167" s="227" t="s">
        <v>147</v>
      </c>
      <c r="E167" s="228" t="s">
        <v>833</v>
      </c>
      <c r="F167" s="229" t="s">
        <v>834</v>
      </c>
      <c r="G167" s="230" t="s">
        <v>249</v>
      </c>
      <c r="H167" s="231">
        <v>8</v>
      </c>
      <c r="I167" s="232"/>
      <c r="J167" s="231">
        <f>ROUND(I167*H167,2)</f>
        <v>0</v>
      </c>
      <c r="K167" s="233"/>
      <c r="L167" s="44"/>
      <c r="M167" s="234" t="s">
        <v>1</v>
      </c>
      <c r="N167" s="235" t="s">
        <v>40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656</v>
      </c>
      <c r="AT167" s="238" t="s">
        <v>147</v>
      </c>
      <c r="AU167" s="238" t="s">
        <v>84</v>
      </c>
      <c r="AY167" s="17" t="s">
        <v>145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82</v>
      </c>
      <c r="BK167" s="239">
        <f>ROUND(I167*H167,2)</f>
        <v>0</v>
      </c>
      <c r="BL167" s="17" t="s">
        <v>656</v>
      </c>
      <c r="BM167" s="238" t="s">
        <v>924</v>
      </c>
    </row>
    <row r="168" spans="1:65" s="2" customFormat="1" ht="24.15" customHeight="1">
      <c r="A168" s="38"/>
      <c r="B168" s="39"/>
      <c r="C168" s="227" t="s">
        <v>314</v>
      </c>
      <c r="D168" s="227" t="s">
        <v>147</v>
      </c>
      <c r="E168" s="228" t="s">
        <v>768</v>
      </c>
      <c r="F168" s="229" t="s">
        <v>769</v>
      </c>
      <c r="G168" s="230" t="s">
        <v>150</v>
      </c>
      <c r="H168" s="231">
        <v>7.1</v>
      </c>
      <c r="I168" s="232"/>
      <c r="J168" s="231">
        <f>ROUND(I168*H168,2)</f>
        <v>0</v>
      </c>
      <c r="K168" s="233"/>
      <c r="L168" s="44"/>
      <c r="M168" s="234" t="s">
        <v>1</v>
      </c>
      <c r="N168" s="235" t="s">
        <v>40</v>
      </c>
      <c r="O168" s="91"/>
      <c r="P168" s="236">
        <f>O168*H168</f>
        <v>0</v>
      </c>
      <c r="Q168" s="236">
        <v>2.45329</v>
      </c>
      <c r="R168" s="236">
        <f>Q168*H168</f>
        <v>17.418359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656</v>
      </c>
      <c r="AT168" s="238" t="s">
        <v>147</v>
      </c>
      <c r="AU168" s="238" t="s">
        <v>84</v>
      </c>
      <c r="AY168" s="17" t="s">
        <v>145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82</v>
      </c>
      <c r="BK168" s="239">
        <f>ROUND(I168*H168,2)</f>
        <v>0</v>
      </c>
      <c r="BL168" s="17" t="s">
        <v>656</v>
      </c>
      <c r="BM168" s="238" t="s">
        <v>925</v>
      </c>
    </row>
    <row r="169" spans="1:65" s="2" customFormat="1" ht="16.5" customHeight="1">
      <c r="A169" s="38"/>
      <c r="B169" s="39"/>
      <c r="C169" s="266" t="s">
        <v>320</v>
      </c>
      <c r="D169" s="266" t="s">
        <v>211</v>
      </c>
      <c r="E169" s="267" t="s">
        <v>771</v>
      </c>
      <c r="F169" s="268" t="s">
        <v>772</v>
      </c>
      <c r="G169" s="269" t="s">
        <v>150</v>
      </c>
      <c r="H169" s="270">
        <v>7.1</v>
      </c>
      <c r="I169" s="271"/>
      <c r="J169" s="270">
        <f>ROUND(I169*H169,2)</f>
        <v>0</v>
      </c>
      <c r="K169" s="272"/>
      <c r="L169" s="273"/>
      <c r="M169" s="274" t="s">
        <v>1</v>
      </c>
      <c r="N169" s="275" t="s">
        <v>40</v>
      </c>
      <c r="O169" s="91"/>
      <c r="P169" s="236">
        <f>O169*H169</f>
        <v>0</v>
      </c>
      <c r="Q169" s="236">
        <v>2.429</v>
      </c>
      <c r="R169" s="236">
        <f>Q169*H169</f>
        <v>17.2459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773</v>
      </c>
      <c r="AT169" s="238" t="s">
        <v>211</v>
      </c>
      <c r="AU169" s="238" t="s">
        <v>84</v>
      </c>
      <c r="AY169" s="17" t="s">
        <v>145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82</v>
      </c>
      <c r="BK169" s="239">
        <f>ROUND(I169*H169,2)</f>
        <v>0</v>
      </c>
      <c r="BL169" s="17" t="s">
        <v>773</v>
      </c>
      <c r="BM169" s="238" t="s">
        <v>926</v>
      </c>
    </row>
    <row r="170" spans="1:65" s="2" customFormat="1" ht="16.5" customHeight="1">
      <c r="A170" s="38"/>
      <c r="B170" s="39"/>
      <c r="C170" s="266" t="s">
        <v>324</v>
      </c>
      <c r="D170" s="266" t="s">
        <v>211</v>
      </c>
      <c r="E170" s="267" t="s">
        <v>838</v>
      </c>
      <c r="F170" s="268" t="s">
        <v>839</v>
      </c>
      <c r="G170" s="269" t="s">
        <v>249</v>
      </c>
      <c r="H170" s="270">
        <v>8</v>
      </c>
      <c r="I170" s="271"/>
      <c r="J170" s="270">
        <f>ROUND(I170*H170,2)</f>
        <v>0</v>
      </c>
      <c r="K170" s="272"/>
      <c r="L170" s="273"/>
      <c r="M170" s="274" t="s">
        <v>1</v>
      </c>
      <c r="N170" s="275" t="s">
        <v>40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773</v>
      </c>
      <c r="AT170" s="238" t="s">
        <v>211</v>
      </c>
      <c r="AU170" s="238" t="s">
        <v>84</v>
      </c>
      <c r="AY170" s="17" t="s">
        <v>145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82</v>
      </c>
      <c r="BK170" s="239">
        <f>ROUND(I170*H170,2)</f>
        <v>0</v>
      </c>
      <c r="BL170" s="17" t="s">
        <v>773</v>
      </c>
      <c r="BM170" s="238" t="s">
        <v>927</v>
      </c>
    </row>
    <row r="171" spans="1:65" s="2" customFormat="1" ht="24.15" customHeight="1">
      <c r="A171" s="38"/>
      <c r="B171" s="39"/>
      <c r="C171" s="227" t="s">
        <v>329</v>
      </c>
      <c r="D171" s="227" t="s">
        <v>147</v>
      </c>
      <c r="E171" s="228" t="s">
        <v>841</v>
      </c>
      <c r="F171" s="229" t="s">
        <v>842</v>
      </c>
      <c r="G171" s="230" t="s">
        <v>179</v>
      </c>
      <c r="H171" s="231">
        <v>20</v>
      </c>
      <c r="I171" s="232"/>
      <c r="J171" s="231">
        <f>ROUND(I171*H171,2)</f>
        <v>0</v>
      </c>
      <c r="K171" s="233"/>
      <c r="L171" s="44"/>
      <c r="M171" s="234" t="s">
        <v>1</v>
      </c>
      <c r="N171" s="235" t="s">
        <v>40</v>
      </c>
      <c r="O171" s="91"/>
      <c r="P171" s="236">
        <f>O171*H171</f>
        <v>0</v>
      </c>
      <c r="Q171" s="236">
        <v>0.00116</v>
      </c>
      <c r="R171" s="236">
        <f>Q171*H171</f>
        <v>0.0232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656</v>
      </c>
      <c r="AT171" s="238" t="s">
        <v>147</v>
      </c>
      <c r="AU171" s="238" t="s">
        <v>84</v>
      </c>
      <c r="AY171" s="17" t="s">
        <v>145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82</v>
      </c>
      <c r="BK171" s="239">
        <f>ROUND(I171*H171,2)</f>
        <v>0</v>
      </c>
      <c r="BL171" s="17" t="s">
        <v>656</v>
      </c>
      <c r="BM171" s="238" t="s">
        <v>928</v>
      </c>
    </row>
    <row r="172" spans="1:65" s="2" customFormat="1" ht="24.15" customHeight="1">
      <c r="A172" s="38"/>
      <c r="B172" s="39"/>
      <c r="C172" s="227" t="s">
        <v>334</v>
      </c>
      <c r="D172" s="227" t="s">
        <v>147</v>
      </c>
      <c r="E172" s="228" t="s">
        <v>844</v>
      </c>
      <c r="F172" s="229" t="s">
        <v>845</v>
      </c>
      <c r="G172" s="230" t="s">
        <v>179</v>
      </c>
      <c r="H172" s="231">
        <v>20</v>
      </c>
      <c r="I172" s="232"/>
      <c r="J172" s="231">
        <f>ROUND(I172*H172,2)</f>
        <v>0</v>
      </c>
      <c r="K172" s="233"/>
      <c r="L172" s="44"/>
      <c r="M172" s="234" t="s">
        <v>1</v>
      </c>
      <c r="N172" s="235" t="s">
        <v>40</v>
      </c>
      <c r="O172" s="91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656</v>
      </c>
      <c r="AT172" s="238" t="s">
        <v>147</v>
      </c>
      <c r="AU172" s="238" t="s">
        <v>84</v>
      </c>
      <c r="AY172" s="17" t="s">
        <v>145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82</v>
      </c>
      <c r="BK172" s="239">
        <f>ROUND(I172*H172,2)</f>
        <v>0</v>
      </c>
      <c r="BL172" s="17" t="s">
        <v>656</v>
      </c>
      <c r="BM172" s="238" t="s">
        <v>929</v>
      </c>
    </row>
    <row r="173" spans="1:65" s="2" customFormat="1" ht="24.15" customHeight="1">
      <c r="A173" s="38"/>
      <c r="B173" s="39"/>
      <c r="C173" s="227" t="s">
        <v>340</v>
      </c>
      <c r="D173" s="227" t="s">
        <v>147</v>
      </c>
      <c r="E173" s="228" t="s">
        <v>775</v>
      </c>
      <c r="F173" s="229" t="s">
        <v>776</v>
      </c>
      <c r="G173" s="230" t="s">
        <v>201</v>
      </c>
      <c r="H173" s="231">
        <v>115</v>
      </c>
      <c r="I173" s="232"/>
      <c r="J173" s="231">
        <f>ROUND(I173*H173,2)</f>
        <v>0</v>
      </c>
      <c r="K173" s="233"/>
      <c r="L173" s="44"/>
      <c r="M173" s="234" t="s">
        <v>1</v>
      </c>
      <c r="N173" s="235" t="s">
        <v>40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656</v>
      </c>
      <c r="AT173" s="238" t="s">
        <v>147</v>
      </c>
      <c r="AU173" s="238" t="s">
        <v>84</v>
      </c>
      <c r="AY173" s="17" t="s">
        <v>145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82</v>
      </c>
      <c r="BK173" s="239">
        <f>ROUND(I173*H173,2)</f>
        <v>0</v>
      </c>
      <c r="BL173" s="17" t="s">
        <v>656</v>
      </c>
      <c r="BM173" s="238" t="s">
        <v>930</v>
      </c>
    </row>
    <row r="174" spans="1:65" s="2" customFormat="1" ht="24.15" customHeight="1">
      <c r="A174" s="38"/>
      <c r="B174" s="39"/>
      <c r="C174" s="227" t="s">
        <v>345</v>
      </c>
      <c r="D174" s="227" t="s">
        <v>147</v>
      </c>
      <c r="E174" s="228" t="s">
        <v>848</v>
      </c>
      <c r="F174" s="229" t="s">
        <v>849</v>
      </c>
      <c r="G174" s="230" t="s">
        <v>201</v>
      </c>
      <c r="H174" s="231">
        <v>36</v>
      </c>
      <c r="I174" s="232"/>
      <c r="J174" s="231">
        <f>ROUND(I174*H174,2)</f>
        <v>0</v>
      </c>
      <c r="K174" s="233"/>
      <c r="L174" s="44"/>
      <c r="M174" s="234" t="s">
        <v>1</v>
      </c>
      <c r="N174" s="235" t="s">
        <v>40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656</v>
      </c>
      <c r="AT174" s="238" t="s">
        <v>147</v>
      </c>
      <c r="AU174" s="238" t="s">
        <v>84</v>
      </c>
      <c r="AY174" s="17" t="s">
        <v>145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82</v>
      </c>
      <c r="BK174" s="239">
        <f>ROUND(I174*H174,2)</f>
        <v>0</v>
      </c>
      <c r="BL174" s="17" t="s">
        <v>656</v>
      </c>
      <c r="BM174" s="238" t="s">
        <v>931</v>
      </c>
    </row>
    <row r="175" spans="1:65" s="2" customFormat="1" ht="21.75" customHeight="1">
      <c r="A175" s="38"/>
      <c r="B175" s="39"/>
      <c r="C175" s="266" t="s">
        <v>351</v>
      </c>
      <c r="D175" s="266" t="s">
        <v>211</v>
      </c>
      <c r="E175" s="267" t="s">
        <v>781</v>
      </c>
      <c r="F175" s="268" t="s">
        <v>782</v>
      </c>
      <c r="G175" s="269" t="s">
        <v>721</v>
      </c>
      <c r="H175" s="270">
        <v>2</v>
      </c>
      <c r="I175" s="271"/>
      <c r="J175" s="270">
        <f>ROUND(I175*H175,2)</f>
        <v>0</v>
      </c>
      <c r="K175" s="272"/>
      <c r="L175" s="273"/>
      <c r="M175" s="274" t="s">
        <v>1</v>
      </c>
      <c r="N175" s="275" t="s">
        <v>40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735</v>
      </c>
      <c r="AT175" s="238" t="s">
        <v>211</v>
      </c>
      <c r="AU175" s="238" t="s">
        <v>84</v>
      </c>
      <c r="AY175" s="17" t="s">
        <v>145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82</v>
      </c>
      <c r="BK175" s="239">
        <f>ROUND(I175*H175,2)</f>
        <v>0</v>
      </c>
      <c r="BL175" s="17" t="s">
        <v>656</v>
      </c>
      <c r="BM175" s="238" t="s">
        <v>932</v>
      </c>
    </row>
    <row r="176" spans="1:65" s="2" customFormat="1" ht="24.15" customHeight="1">
      <c r="A176" s="38"/>
      <c r="B176" s="39"/>
      <c r="C176" s="227" t="s">
        <v>357</v>
      </c>
      <c r="D176" s="227" t="s">
        <v>147</v>
      </c>
      <c r="E176" s="228" t="s">
        <v>784</v>
      </c>
      <c r="F176" s="229" t="s">
        <v>785</v>
      </c>
      <c r="G176" s="230" t="s">
        <v>201</v>
      </c>
      <c r="H176" s="231">
        <v>115</v>
      </c>
      <c r="I176" s="232"/>
      <c r="J176" s="231">
        <f>ROUND(I176*H176,2)</f>
        <v>0</v>
      </c>
      <c r="K176" s="233"/>
      <c r="L176" s="44"/>
      <c r="M176" s="234" t="s">
        <v>1</v>
      </c>
      <c r="N176" s="235" t="s">
        <v>40</v>
      </c>
      <c r="O176" s="91"/>
      <c r="P176" s="236">
        <f>O176*H176</f>
        <v>0</v>
      </c>
      <c r="Q176" s="236">
        <v>0.20015</v>
      </c>
      <c r="R176" s="236">
        <f>Q176*H176</f>
        <v>23.01725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656</v>
      </c>
      <c r="AT176" s="238" t="s">
        <v>147</v>
      </c>
      <c r="AU176" s="238" t="s">
        <v>84</v>
      </c>
      <c r="AY176" s="17" t="s">
        <v>145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82</v>
      </c>
      <c r="BK176" s="239">
        <f>ROUND(I176*H176,2)</f>
        <v>0</v>
      </c>
      <c r="BL176" s="17" t="s">
        <v>656</v>
      </c>
      <c r="BM176" s="238" t="s">
        <v>933</v>
      </c>
    </row>
    <row r="177" spans="1:65" s="2" customFormat="1" ht="33" customHeight="1">
      <c r="A177" s="38"/>
      <c r="B177" s="39"/>
      <c r="C177" s="227" t="s">
        <v>461</v>
      </c>
      <c r="D177" s="227" t="s">
        <v>147</v>
      </c>
      <c r="E177" s="228" t="s">
        <v>853</v>
      </c>
      <c r="F177" s="229" t="s">
        <v>854</v>
      </c>
      <c r="G177" s="230" t="s">
        <v>201</v>
      </c>
      <c r="H177" s="231">
        <v>20</v>
      </c>
      <c r="I177" s="232"/>
      <c r="J177" s="231">
        <f>ROUND(I177*H177,2)</f>
        <v>0</v>
      </c>
      <c r="K177" s="233"/>
      <c r="L177" s="44"/>
      <c r="M177" s="234" t="s">
        <v>1</v>
      </c>
      <c r="N177" s="235" t="s">
        <v>40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656</v>
      </c>
      <c r="AT177" s="238" t="s">
        <v>147</v>
      </c>
      <c r="AU177" s="238" t="s">
        <v>84</v>
      </c>
      <c r="AY177" s="17" t="s">
        <v>145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82</v>
      </c>
      <c r="BK177" s="239">
        <f>ROUND(I177*H177,2)</f>
        <v>0</v>
      </c>
      <c r="BL177" s="17" t="s">
        <v>656</v>
      </c>
      <c r="BM177" s="238" t="s">
        <v>934</v>
      </c>
    </row>
    <row r="178" spans="1:65" s="2" customFormat="1" ht="24.15" customHeight="1">
      <c r="A178" s="38"/>
      <c r="B178" s="39"/>
      <c r="C178" s="266" t="s">
        <v>575</v>
      </c>
      <c r="D178" s="266" t="s">
        <v>211</v>
      </c>
      <c r="E178" s="267" t="s">
        <v>856</v>
      </c>
      <c r="F178" s="268" t="s">
        <v>857</v>
      </c>
      <c r="G178" s="269" t="s">
        <v>201</v>
      </c>
      <c r="H178" s="270">
        <v>20</v>
      </c>
      <c r="I178" s="271"/>
      <c r="J178" s="270">
        <f>ROUND(I178*H178,2)</f>
        <v>0</v>
      </c>
      <c r="K178" s="272"/>
      <c r="L178" s="273"/>
      <c r="M178" s="274" t="s">
        <v>1</v>
      </c>
      <c r="N178" s="275" t="s">
        <v>40</v>
      </c>
      <c r="O178" s="91"/>
      <c r="P178" s="236">
        <f>O178*H178</f>
        <v>0</v>
      </c>
      <c r="Q178" s="236">
        <v>0.00035</v>
      </c>
      <c r="R178" s="236">
        <f>Q178*H178</f>
        <v>0.007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773</v>
      </c>
      <c r="AT178" s="238" t="s">
        <v>211</v>
      </c>
      <c r="AU178" s="238" t="s">
        <v>84</v>
      </c>
      <c r="AY178" s="17" t="s">
        <v>145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82</v>
      </c>
      <c r="BK178" s="239">
        <f>ROUND(I178*H178,2)</f>
        <v>0</v>
      </c>
      <c r="BL178" s="17" t="s">
        <v>773</v>
      </c>
      <c r="BM178" s="238" t="s">
        <v>935</v>
      </c>
    </row>
    <row r="179" spans="1:65" s="2" customFormat="1" ht="37.8" customHeight="1">
      <c r="A179" s="38"/>
      <c r="B179" s="39"/>
      <c r="C179" s="227" t="s">
        <v>577</v>
      </c>
      <c r="D179" s="227" t="s">
        <v>147</v>
      </c>
      <c r="E179" s="228" t="s">
        <v>793</v>
      </c>
      <c r="F179" s="229" t="s">
        <v>794</v>
      </c>
      <c r="G179" s="230" t="s">
        <v>201</v>
      </c>
      <c r="H179" s="231">
        <v>45</v>
      </c>
      <c r="I179" s="232"/>
      <c r="J179" s="231">
        <f>ROUND(I179*H179,2)</f>
        <v>0</v>
      </c>
      <c r="K179" s="233"/>
      <c r="L179" s="44"/>
      <c r="M179" s="234" t="s">
        <v>1</v>
      </c>
      <c r="N179" s="235" t="s">
        <v>40</v>
      </c>
      <c r="O179" s="91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656</v>
      </c>
      <c r="AT179" s="238" t="s">
        <v>147</v>
      </c>
      <c r="AU179" s="238" t="s">
        <v>84</v>
      </c>
      <c r="AY179" s="17" t="s">
        <v>145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7" t="s">
        <v>82</v>
      </c>
      <c r="BK179" s="239">
        <f>ROUND(I179*H179,2)</f>
        <v>0</v>
      </c>
      <c r="BL179" s="17" t="s">
        <v>656</v>
      </c>
      <c r="BM179" s="238" t="s">
        <v>936</v>
      </c>
    </row>
    <row r="180" spans="1:65" s="2" customFormat="1" ht="16.5" customHeight="1">
      <c r="A180" s="38"/>
      <c r="B180" s="39"/>
      <c r="C180" s="266" t="s">
        <v>579</v>
      </c>
      <c r="D180" s="266" t="s">
        <v>211</v>
      </c>
      <c r="E180" s="267" t="s">
        <v>796</v>
      </c>
      <c r="F180" s="268" t="s">
        <v>797</v>
      </c>
      <c r="G180" s="269" t="s">
        <v>201</v>
      </c>
      <c r="H180" s="270">
        <v>45</v>
      </c>
      <c r="I180" s="271"/>
      <c r="J180" s="270">
        <f>ROUND(I180*H180,2)</f>
        <v>0</v>
      </c>
      <c r="K180" s="272"/>
      <c r="L180" s="273"/>
      <c r="M180" s="274" t="s">
        <v>1</v>
      </c>
      <c r="N180" s="275" t="s">
        <v>40</v>
      </c>
      <c r="O180" s="91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8" t="s">
        <v>773</v>
      </c>
      <c r="AT180" s="238" t="s">
        <v>211</v>
      </c>
      <c r="AU180" s="238" t="s">
        <v>84</v>
      </c>
      <c r="AY180" s="17" t="s">
        <v>145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7" t="s">
        <v>82</v>
      </c>
      <c r="BK180" s="239">
        <f>ROUND(I180*H180,2)</f>
        <v>0</v>
      </c>
      <c r="BL180" s="17" t="s">
        <v>773</v>
      </c>
      <c r="BM180" s="238" t="s">
        <v>937</v>
      </c>
    </row>
    <row r="181" spans="1:47" s="2" customFormat="1" ht="12">
      <c r="A181" s="38"/>
      <c r="B181" s="39"/>
      <c r="C181" s="40"/>
      <c r="D181" s="242" t="s">
        <v>190</v>
      </c>
      <c r="E181" s="40"/>
      <c r="F181" s="262" t="s">
        <v>861</v>
      </c>
      <c r="G181" s="40"/>
      <c r="H181" s="40"/>
      <c r="I181" s="263"/>
      <c r="J181" s="40"/>
      <c r="K181" s="40"/>
      <c r="L181" s="44"/>
      <c r="M181" s="264"/>
      <c r="N181" s="26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190</v>
      </c>
      <c r="AU181" s="17" t="s">
        <v>84</v>
      </c>
    </row>
    <row r="182" spans="1:65" s="2" customFormat="1" ht="24.15" customHeight="1">
      <c r="A182" s="38"/>
      <c r="B182" s="39"/>
      <c r="C182" s="227" t="s">
        <v>581</v>
      </c>
      <c r="D182" s="227" t="s">
        <v>147</v>
      </c>
      <c r="E182" s="228" t="s">
        <v>787</v>
      </c>
      <c r="F182" s="229" t="s">
        <v>788</v>
      </c>
      <c r="G182" s="230" t="s">
        <v>201</v>
      </c>
      <c r="H182" s="231">
        <v>115</v>
      </c>
      <c r="I182" s="232"/>
      <c r="J182" s="231">
        <f>ROUND(I182*H182,2)</f>
        <v>0</v>
      </c>
      <c r="K182" s="233"/>
      <c r="L182" s="44"/>
      <c r="M182" s="234" t="s">
        <v>1</v>
      </c>
      <c r="N182" s="235" t="s">
        <v>40</v>
      </c>
      <c r="O182" s="91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656</v>
      </c>
      <c r="AT182" s="238" t="s">
        <v>147</v>
      </c>
      <c r="AU182" s="238" t="s">
        <v>84</v>
      </c>
      <c r="AY182" s="17" t="s">
        <v>145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7" t="s">
        <v>82</v>
      </c>
      <c r="BK182" s="239">
        <f>ROUND(I182*H182,2)</f>
        <v>0</v>
      </c>
      <c r="BL182" s="17" t="s">
        <v>656</v>
      </c>
      <c r="BM182" s="238" t="s">
        <v>938</v>
      </c>
    </row>
    <row r="183" spans="1:65" s="2" customFormat="1" ht="24.15" customHeight="1">
      <c r="A183" s="38"/>
      <c r="B183" s="39"/>
      <c r="C183" s="227" t="s">
        <v>591</v>
      </c>
      <c r="D183" s="227" t="s">
        <v>147</v>
      </c>
      <c r="E183" s="228" t="s">
        <v>863</v>
      </c>
      <c r="F183" s="229" t="s">
        <v>864</v>
      </c>
      <c r="G183" s="230" t="s">
        <v>201</v>
      </c>
      <c r="H183" s="231">
        <v>36</v>
      </c>
      <c r="I183" s="232"/>
      <c r="J183" s="231">
        <f>ROUND(I183*H183,2)</f>
        <v>0</v>
      </c>
      <c r="K183" s="233"/>
      <c r="L183" s="44"/>
      <c r="M183" s="287" t="s">
        <v>1</v>
      </c>
      <c r="N183" s="288" t="s">
        <v>40</v>
      </c>
      <c r="O183" s="289"/>
      <c r="P183" s="290">
        <f>O183*H183</f>
        <v>0</v>
      </c>
      <c r="Q183" s="290">
        <v>0</v>
      </c>
      <c r="R183" s="290">
        <f>Q183*H183</f>
        <v>0</v>
      </c>
      <c r="S183" s="290">
        <v>0</v>
      </c>
      <c r="T183" s="29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656</v>
      </c>
      <c r="AT183" s="238" t="s">
        <v>147</v>
      </c>
      <c r="AU183" s="238" t="s">
        <v>84</v>
      </c>
      <c r="AY183" s="17" t="s">
        <v>145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7" t="s">
        <v>82</v>
      </c>
      <c r="BK183" s="239">
        <f>ROUND(I183*H183,2)</f>
        <v>0</v>
      </c>
      <c r="BL183" s="17" t="s">
        <v>656</v>
      </c>
      <c r="BM183" s="238" t="s">
        <v>939</v>
      </c>
    </row>
    <row r="184" spans="1:31" s="2" customFormat="1" ht="6.95" customHeight="1">
      <c r="A184" s="38"/>
      <c r="B184" s="66"/>
      <c r="C184" s="67"/>
      <c r="D184" s="67"/>
      <c r="E184" s="67"/>
      <c r="F184" s="67"/>
      <c r="G184" s="67"/>
      <c r="H184" s="67"/>
      <c r="I184" s="67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CC35" sheet="1" objects="1" scenarios="1" formatColumns="0" formatRows="0" autoFilter="0"/>
  <autoFilter ref="C124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84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15</v>
      </c>
      <c r="L6" s="20"/>
    </row>
    <row r="7" spans="2:12" s="1" customFormat="1" ht="16.5" customHeight="1">
      <c r="B7" s="20"/>
      <c r="E7" s="151" t="str">
        <f>'Rekapitulace stavby'!K6</f>
        <v>Hřebeč, centrální křižovatka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383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940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'Rekapitulace stavby'!AN8</f>
        <v>6. 1. 2022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385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24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NOZA s.r.o.Kladno</v>
      </c>
      <c r="F23" s="38"/>
      <c r="G23" s="38"/>
      <c r="H23" s="38"/>
      <c r="I23" s="150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32</v>
      </c>
      <c r="E25" s="38"/>
      <c r="F25" s="38"/>
      <c r="G25" s="38"/>
      <c r="H25" s="38"/>
      <c r="I25" s="150" t="s">
        <v>24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Neubauerová Soňa, SK-Projekt Ostrov</v>
      </c>
      <c r="F26" s="38"/>
      <c r="G26" s="38"/>
      <c r="H26" s="38"/>
      <c r="I26" s="150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34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35</v>
      </c>
      <c r="E32" s="38"/>
      <c r="F32" s="38"/>
      <c r="G32" s="38"/>
      <c r="H32" s="38"/>
      <c r="I32" s="38"/>
      <c r="J32" s="160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37</v>
      </c>
      <c r="G34" s="38"/>
      <c r="H34" s="38"/>
      <c r="I34" s="161" t="s">
        <v>36</v>
      </c>
      <c r="J34" s="161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39</v>
      </c>
      <c r="E35" s="150" t="s">
        <v>40</v>
      </c>
      <c r="F35" s="163">
        <f>ROUND((SUM(BE121:BE134)),2)</f>
        <v>0</v>
      </c>
      <c r="G35" s="38"/>
      <c r="H35" s="38"/>
      <c r="I35" s="164">
        <v>0.21</v>
      </c>
      <c r="J35" s="163">
        <f>ROUND(((SUM(BE121:BE134))*I35),2)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41</v>
      </c>
      <c r="F36" s="163">
        <f>ROUND((SUM(BF121:BF134)),2)</f>
        <v>0</v>
      </c>
      <c r="G36" s="38"/>
      <c r="H36" s="38"/>
      <c r="I36" s="164">
        <v>0.15</v>
      </c>
      <c r="J36" s="163">
        <f>ROUND(((SUM(BF121:BF134))*I36),2)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42</v>
      </c>
      <c r="F37" s="163">
        <f>ROUND((SUM(BG121:BG134)),2)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43</v>
      </c>
      <c r="F38" s="163">
        <f>ROUND((SUM(BH121:BH134)),2)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44</v>
      </c>
      <c r="F39" s="163">
        <f>ROUND((SUM(BI121:BI134)),2)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45</v>
      </c>
      <c r="E41" s="167"/>
      <c r="F41" s="167"/>
      <c r="G41" s="168" t="s">
        <v>46</v>
      </c>
      <c r="H41" s="169" t="s">
        <v>47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48</v>
      </c>
      <c r="E50" s="173"/>
      <c r="F50" s="173"/>
      <c r="G50" s="172" t="s">
        <v>49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5"/>
      <c r="J61" s="177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52</v>
      </c>
      <c r="E65" s="178"/>
      <c r="F65" s="178"/>
      <c r="G65" s="172" t="s">
        <v>53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5"/>
      <c r="J76" s="177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Hřebeč, centrální křižovatka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383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02-05 - Vedlejší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19</v>
      </c>
      <c r="D91" s="40"/>
      <c r="E91" s="40"/>
      <c r="F91" s="27" t="str">
        <f>F14</f>
        <v xml:space="preserve"> </v>
      </c>
      <c r="G91" s="40"/>
      <c r="H91" s="40"/>
      <c r="I91" s="32" t="s">
        <v>21</v>
      </c>
      <c r="J91" s="79" t="str">
        <f>IF(J14="","",J14)</f>
        <v>6. 1. 2022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>Obec Hřebeč</v>
      </c>
      <c r="G93" s="40"/>
      <c r="H93" s="40"/>
      <c r="I93" s="32" t="s">
        <v>29</v>
      </c>
      <c r="J93" s="36" t="str">
        <f>E23</f>
        <v>NOZA s.r.o.Kladno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>Neubauerová Soňa, SK-Projekt Ostrov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117</v>
      </c>
      <c r="D96" s="185"/>
      <c r="E96" s="185"/>
      <c r="F96" s="185"/>
      <c r="G96" s="185"/>
      <c r="H96" s="185"/>
      <c r="I96" s="185"/>
      <c r="J96" s="186" t="s">
        <v>118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119</v>
      </c>
      <c r="D98" s="40"/>
      <c r="E98" s="40"/>
      <c r="F98" s="40"/>
      <c r="G98" s="40"/>
      <c r="H98" s="40"/>
      <c r="I98" s="40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120</v>
      </c>
    </row>
    <row r="99" spans="1:31" s="9" customFormat="1" ht="24.95" customHeight="1">
      <c r="A99" s="9"/>
      <c r="B99" s="188"/>
      <c r="C99" s="189"/>
      <c r="D99" s="190" t="s">
        <v>363</v>
      </c>
      <c r="E99" s="191"/>
      <c r="F99" s="191"/>
      <c r="G99" s="191"/>
      <c r="H99" s="191"/>
      <c r="I99" s="191"/>
      <c r="J99" s="192">
        <f>J122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130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3" t="str">
        <f>E7</f>
        <v>Hřebeč, centrální křižovatka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1"/>
      <c r="C110" s="32" t="s">
        <v>111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8"/>
      <c r="B111" s="39"/>
      <c r="C111" s="40"/>
      <c r="D111" s="40"/>
      <c r="E111" s="183" t="s">
        <v>383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113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>02-05 - Vedlejší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19</v>
      </c>
      <c r="D115" s="40"/>
      <c r="E115" s="40"/>
      <c r="F115" s="27" t="str">
        <f>F14</f>
        <v xml:space="preserve"> </v>
      </c>
      <c r="G115" s="40"/>
      <c r="H115" s="40"/>
      <c r="I115" s="32" t="s">
        <v>21</v>
      </c>
      <c r="J115" s="79" t="str">
        <f>IF(J14="","",J14)</f>
        <v>6. 1. 2022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23</v>
      </c>
      <c r="D117" s="40"/>
      <c r="E117" s="40"/>
      <c r="F117" s="27" t="str">
        <f>E17</f>
        <v>Obec Hřebeč</v>
      </c>
      <c r="G117" s="40"/>
      <c r="H117" s="40"/>
      <c r="I117" s="32" t="s">
        <v>29</v>
      </c>
      <c r="J117" s="36" t="str">
        <f>E23</f>
        <v>NOZA s.r.o.Kladno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27</v>
      </c>
      <c r="D118" s="40"/>
      <c r="E118" s="40"/>
      <c r="F118" s="27" t="str">
        <f>IF(E20="","",E20)</f>
        <v>Vyplň údaj</v>
      </c>
      <c r="G118" s="40"/>
      <c r="H118" s="40"/>
      <c r="I118" s="32" t="s">
        <v>32</v>
      </c>
      <c r="J118" s="36" t="str">
        <f>E26</f>
        <v>Neubauerová Soňa, SK-Projekt Ostrov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9"/>
      <c r="B120" s="200"/>
      <c r="C120" s="201" t="s">
        <v>131</v>
      </c>
      <c r="D120" s="202" t="s">
        <v>60</v>
      </c>
      <c r="E120" s="202" t="s">
        <v>56</v>
      </c>
      <c r="F120" s="202" t="s">
        <v>57</v>
      </c>
      <c r="G120" s="202" t="s">
        <v>132</v>
      </c>
      <c r="H120" s="202" t="s">
        <v>133</v>
      </c>
      <c r="I120" s="202" t="s">
        <v>134</v>
      </c>
      <c r="J120" s="203" t="s">
        <v>118</v>
      </c>
      <c r="K120" s="204" t="s">
        <v>135</v>
      </c>
      <c r="L120" s="205"/>
      <c r="M120" s="100" t="s">
        <v>1</v>
      </c>
      <c r="N120" s="101" t="s">
        <v>39</v>
      </c>
      <c r="O120" s="101" t="s">
        <v>136</v>
      </c>
      <c r="P120" s="101" t="s">
        <v>137</v>
      </c>
      <c r="Q120" s="101" t="s">
        <v>138</v>
      </c>
      <c r="R120" s="101" t="s">
        <v>139</v>
      </c>
      <c r="S120" s="101" t="s">
        <v>140</v>
      </c>
      <c r="T120" s="102" t="s">
        <v>141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63" s="2" customFormat="1" ht="22.8" customHeight="1">
      <c r="A121" s="38"/>
      <c r="B121" s="39"/>
      <c r="C121" s="107" t="s">
        <v>142</v>
      </c>
      <c r="D121" s="40"/>
      <c r="E121" s="40"/>
      <c r="F121" s="40"/>
      <c r="G121" s="40"/>
      <c r="H121" s="40"/>
      <c r="I121" s="40"/>
      <c r="J121" s="206">
        <f>BK121</f>
        <v>0</v>
      </c>
      <c r="K121" s="40"/>
      <c r="L121" s="44"/>
      <c r="M121" s="103"/>
      <c r="N121" s="207"/>
      <c r="O121" s="104"/>
      <c r="P121" s="208">
        <f>P122</f>
        <v>0</v>
      </c>
      <c r="Q121" s="104"/>
      <c r="R121" s="208">
        <f>R122</f>
        <v>0</v>
      </c>
      <c r="S121" s="104"/>
      <c r="T121" s="209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120</v>
      </c>
      <c r="BK121" s="210">
        <f>BK122</f>
        <v>0</v>
      </c>
    </row>
    <row r="122" spans="1:63" s="12" customFormat="1" ht="25.9" customHeight="1">
      <c r="A122" s="12"/>
      <c r="B122" s="211"/>
      <c r="C122" s="212"/>
      <c r="D122" s="213" t="s">
        <v>74</v>
      </c>
      <c r="E122" s="214" t="s">
        <v>364</v>
      </c>
      <c r="F122" s="214" t="s">
        <v>365</v>
      </c>
      <c r="G122" s="212"/>
      <c r="H122" s="212"/>
      <c r="I122" s="215"/>
      <c r="J122" s="216">
        <f>BK122</f>
        <v>0</v>
      </c>
      <c r="K122" s="212"/>
      <c r="L122" s="217"/>
      <c r="M122" s="218"/>
      <c r="N122" s="219"/>
      <c r="O122" s="219"/>
      <c r="P122" s="220">
        <f>SUM(P123:P134)</f>
        <v>0</v>
      </c>
      <c r="Q122" s="219"/>
      <c r="R122" s="220">
        <f>SUM(R123:R134)</f>
        <v>0</v>
      </c>
      <c r="S122" s="219"/>
      <c r="T122" s="221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170</v>
      </c>
      <c r="AT122" s="223" t="s">
        <v>74</v>
      </c>
      <c r="AU122" s="223" t="s">
        <v>75</v>
      </c>
      <c r="AY122" s="222" t="s">
        <v>145</v>
      </c>
      <c r="BK122" s="224">
        <f>SUM(BK123:BK134)</f>
        <v>0</v>
      </c>
    </row>
    <row r="123" spans="1:65" s="2" customFormat="1" ht="24.15" customHeight="1">
      <c r="A123" s="38"/>
      <c r="B123" s="39"/>
      <c r="C123" s="227" t="s">
        <v>82</v>
      </c>
      <c r="D123" s="227" t="s">
        <v>147</v>
      </c>
      <c r="E123" s="228" t="s">
        <v>366</v>
      </c>
      <c r="F123" s="229" t="s">
        <v>367</v>
      </c>
      <c r="G123" s="230" t="s">
        <v>368</v>
      </c>
      <c r="H123" s="231">
        <v>1</v>
      </c>
      <c r="I123" s="232"/>
      <c r="J123" s="231">
        <f>ROUND(I123*H123,2)</f>
        <v>0</v>
      </c>
      <c r="K123" s="233"/>
      <c r="L123" s="44"/>
      <c r="M123" s="234" t="s">
        <v>1</v>
      </c>
      <c r="N123" s="235" t="s">
        <v>40</v>
      </c>
      <c r="O123" s="91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8" t="s">
        <v>369</v>
      </c>
      <c r="AT123" s="238" t="s">
        <v>147</v>
      </c>
      <c r="AU123" s="238" t="s">
        <v>82</v>
      </c>
      <c r="AY123" s="17" t="s">
        <v>145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7" t="s">
        <v>82</v>
      </c>
      <c r="BK123" s="239">
        <f>ROUND(I123*H123,2)</f>
        <v>0</v>
      </c>
      <c r="BL123" s="17" t="s">
        <v>369</v>
      </c>
      <c r="BM123" s="238" t="s">
        <v>941</v>
      </c>
    </row>
    <row r="124" spans="1:65" s="2" customFormat="1" ht="21.75" customHeight="1">
      <c r="A124" s="38"/>
      <c r="B124" s="39"/>
      <c r="C124" s="227" t="s">
        <v>84</v>
      </c>
      <c r="D124" s="227" t="s">
        <v>147</v>
      </c>
      <c r="E124" s="228" t="s">
        <v>371</v>
      </c>
      <c r="F124" s="229" t="s">
        <v>372</v>
      </c>
      <c r="G124" s="230" t="s">
        <v>368</v>
      </c>
      <c r="H124" s="231">
        <v>1</v>
      </c>
      <c r="I124" s="232"/>
      <c r="J124" s="231">
        <f>ROUND(I124*H124,2)</f>
        <v>0</v>
      </c>
      <c r="K124" s="233"/>
      <c r="L124" s="44"/>
      <c r="M124" s="234" t="s">
        <v>1</v>
      </c>
      <c r="N124" s="235" t="s">
        <v>40</v>
      </c>
      <c r="O124" s="91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8" t="s">
        <v>369</v>
      </c>
      <c r="AT124" s="238" t="s">
        <v>147</v>
      </c>
      <c r="AU124" s="238" t="s">
        <v>82</v>
      </c>
      <c r="AY124" s="17" t="s">
        <v>145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7" t="s">
        <v>82</v>
      </c>
      <c r="BK124" s="239">
        <f>ROUND(I124*H124,2)</f>
        <v>0</v>
      </c>
      <c r="BL124" s="17" t="s">
        <v>369</v>
      </c>
      <c r="BM124" s="238" t="s">
        <v>942</v>
      </c>
    </row>
    <row r="125" spans="1:65" s="2" customFormat="1" ht="16.5" customHeight="1">
      <c r="A125" s="38"/>
      <c r="B125" s="39"/>
      <c r="C125" s="227" t="s">
        <v>162</v>
      </c>
      <c r="D125" s="227" t="s">
        <v>147</v>
      </c>
      <c r="E125" s="228" t="s">
        <v>943</v>
      </c>
      <c r="F125" s="229" t="s">
        <v>944</v>
      </c>
      <c r="G125" s="230" t="s">
        <v>368</v>
      </c>
      <c r="H125" s="231">
        <v>1</v>
      </c>
      <c r="I125" s="232"/>
      <c r="J125" s="231">
        <f>ROUND(I125*H125,2)</f>
        <v>0</v>
      </c>
      <c r="K125" s="233"/>
      <c r="L125" s="44"/>
      <c r="M125" s="234" t="s">
        <v>1</v>
      </c>
      <c r="N125" s="235" t="s">
        <v>40</v>
      </c>
      <c r="O125" s="91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369</v>
      </c>
      <c r="AT125" s="238" t="s">
        <v>147</v>
      </c>
      <c r="AU125" s="238" t="s">
        <v>82</v>
      </c>
      <c r="AY125" s="17" t="s">
        <v>145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82</v>
      </c>
      <c r="BK125" s="239">
        <f>ROUND(I125*H125,2)</f>
        <v>0</v>
      </c>
      <c r="BL125" s="17" t="s">
        <v>369</v>
      </c>
      <c r="BM125" s="238" t="s">
        <v>945</v>
      </c>
    </row>
    <row r="126" spans="1:65" s="2" customFormat="1" ht="16.5" customHeight="1">
      <c r="A126" s="38"/>
      <c r="B126" s="39"/>
      <c r="C126" s="227" t="s">
        <v>151</v>
      </c>
      <c r="D126" s="227" t="s">
        <v>147</v>
      </c>
      <c r="E126" s="228" t="s">
        <v>946</v>
      </c>
      <c r="F126" s="229" t="s">
        <v>947</v>
      </c>
      <c r="G126" s="230" t="s">
        <v>368</v>
      </c>
      <c r="H126" s="231">
        <v>1</v>
      </c>
      <c r="I126" s="232"/>
      <c r="J126" s="231">
        <f>ROUND(I126*H126,2)</f>
        <v>0</v>
      </c>
      <c r="K126" s="233"/>
      <c r="L126" s="44"/>
      <c r="M126" s="234" t="s">
        <v>1</v>
      </c>
      <c r="N126" s="235" t="s">
        <v>40</v>
      </c>
      <c r="O126" s="91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8" t="s">
        <v>369</v>
      </c>
      <c r="AT126" s="238" t="s">
        <v>147</v>
      </c>
      <c r="AU126" s="238" t="s">
        <v>82</v>
      </c>
      <c r="AY126" s="17" t="s">
        <v>145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7" t="s">
        <v>82</v>
      </c>
      <c r="BK126" s="239">
        <f>ROUND(I126*H126,2)</f>
        <v>0</v>
      </c>
      <c r="BL126" s="17" t="s">
        <v>369</v>
      </c>
      <c r="BM126" s="238" t="s">
        <v>948</v>
      </c>
    </row>
    <row r="127" spans="1:47" s="2" customFormat="1" ht="12">
      <c r="A127" s="38"/>
      <c r="B127" s="39"/>
      <c r="C127" s="40"/>
      <c r="D127" s="242" t="s">
        <v>190</v>
      </c>
      <c r="E127" s="40"/>
      <c r="F127" s="262" t="s">
        <v>949</v>
      </c>
      <c r="G127" s="40"/>
      <c r="H127" s="40"/>
      <c r="I127" s="263"/>
      <c r="J127" s="40"/>
      <c r="K127" s="40"/>
      <c r="L127" s="44"/>
      <c r="M127" s="264"/>
      <c r="N127" s="26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190</v>
      </c>
      <c r="AU127" s="17" t="s">
        <v>82</v>
      </c>
    </row>
    <row r="128" spans="1:65" s="2" customFormat="1" ht="16.5" customHeight="1">
      <c r="A128" s="38"/>
      <c r="B128" s="39"/>
      <c r="C128" s="227" t="s">
        <v>170</v>
      </c>
      <c r="D128" s="227" t="s">
        <v>147</v>
      </c>
      <c r="E128" s="228" t="s">
        <v>950</v>
      </c>
      <c r="F128" s="229" t="s">
        <v>951</v>
      </c>
      <c r="G128" s="230" t="s">
        <v>368</v>
      </c>
      <c r="H128" s="231">
        <v>1</v>
      </c>
      <c r="I128" s="232"/>
      <c r="J128" s="231">
        <f>ROUND(I128*H128,2)</f>
        <v>0</v>
      </c>
      <c r="K128" s="233"/>
      <c r="L128" s="44"/>
      <c r="M128" s="234" t="s">
        <v>1</v>
      </c>
      <c r="N128" s="235" t="s">
        <v>40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369</v>
      </c>
      <c r="AT128" s="238" t="s">
        <v>147</v>
      </c>
      <c r="AU128" s="238" t="s">
        <v>82</v>
      </c>
      <c r="AY128" s="17" t="s">
        <v>145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7" t="s">
        <v>82</v>
      </c>
      <c r="BK128" s="239">
        <f>ROUND(I128*H128,2)</f>
        <v>0</v>
      </c>
      <c r="BL128" s="17" t="s">
        <v>369</v>
      </c>
      <c r="BM128" s="238" t="s">
        <v>952</v>
      </c>
    </row>
    <row r="129" spans="1:47" s="2" customFormat="1" ht="12">
      <c r="A129" s="38"/>
      <c r="B129" s="39"/>
      <c r="C129" s="40"/>
      <c r="D129" s="242" t="s">
        <v>190</v>
      </c>
      <c r="E129" s="40"/>
      <c r="F129" s="262" t="s">
        <v>953</v>
      </c>
      <c r="G129" s="40"/>
      <c r="H129" s="40"/>
      <c r="I129" s="263"/>
      <c r="J129" s="40"/>
      <c r="K129" s="40"/>
      <c r="L129" s="44"/>
      <c r="M129" s="264"/>
      <c r="N129" s="26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190</v>
      </c>
      <c r="AU129" s="17" t="s">
        <v>82</v>
      </c>
    </row>
    <row r="130" spans="1:65" s="2" customFormat="1" ht="16.5" customHeight="1">
      <c r="A130" s="38"/>
      <c r="B130" s="39"/>
      <c r="C130" s="227" t="s">
        <v>176</v>
      </c>
      <c r="D130" s="227" t="s">
        <v>147</v>
      </c>
      <c r="E130" s="228" t="s">
        <v>954</v>
      </c>
      <c r="F130" s="229" t="s">
        <v>955</v>
      </c>
      <c r="G130" s="230" t="s">
        <v>368</v>
      </c>
      <c r="H130" s="231">
        <v>1</v>
      </c>
      <c r="I130" s="232"/>
      <c r="J130" s="231">
        <f>ROUND(I130*H130,2)</f>
        <v>0</v>
      </c>
      <c r="K130" s="233"/>
      <c r="L130" s="44"/>
      <c r="M130" s="234" t="s">
        <v>1</v>
      </c>
      <c r="N130" s="235" t="s">
        <v>40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369</v>
      </c>
      <c r="AT130" s="238" t="s">
        <v>147</v>
      </c>
      <c r="AU130" s="238" t="s">
        <v>82</v>
      </c>
      <c r="AY130" s="17" t="s">
        <v>145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82</v>
      </c>
      <c r="BK130" s="239">
        <f>ROUND(I130*H130,2)</f>
        <v>0</v>
      </c>
      <c r="BL130" s="17" t="s">
        <v>369</v>
      </c>
      <c r="BM130" s="238" t="s">
        <v>956</v>
      </c>
    </row>
    <row r="131" spans="1:65" s="2" customFormat="1" ht="16.5" customHeight="1">
      <c r="A131" s="38"/>
      <c r="B131" s="39"/>
      <c r="C131" s="227" t="s">
        <v>186</v>
      </c>
      <c r="D131" s="227" t="s">
        <v>147</v>
      </c>
      <c r="E131" s="228" t="s">
        <v>957</v>
      </c>
      <c r="F131" s="229" t="s">
        <v>958</v>
      </c>
      <c r="G131" s="230" t="s">
        <v>368</v>
      </c>
      <c r="H131" s="231">
        <v>1</v>
      </c>
      <c r="I131" s="232"/>
      <c r="J131" s="231">
        <f>ROUND(I131*H131,2)</f>
        <v>0</v>
      </c>
      <c r="K131" s="233"/>
      <c r="L131" s="44"/>
      <c r="M131" s="234" t="s">
        <v>1</v>
      </c>
      <c r="N131" s="235" t="s">
        <v>40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369</v>
      </c>
      <c r="AT131" s="238" t="s">
        <v>147</v>
      </c>
      <c r="AU131" s="238" t="s">
        <v>82</v>
      </c>
      <c r="AY131" s="17" t="s">
        <v>145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82</v>
      </c>
      <c r="BK131" s="239">
        <f>ROUND(I131*H131,2)</f>
        <v>0</v>
      </c>
      <c r="BL131" s="17" t="s">
        <v>369</v>
      </c>
      <c r="BM131" s="238" t="s">
        <v>959</v>
      </c>
    </row>
    <row r="132" spans="1:65" s="2" customFormat="1" ht="24.15" customHeight="1">
      <c r="A132" s="38"/>
      <c r="B132" s="39"/>
      <c r="C132" s="227" t="s">
        <v>192</v>
      </c>
      <c r="D132" s="227" t="s">
        <v>147</v>
      </c>
      <c r="E132" s="228" t="s">
        <v>960</v>
      </c>
      <c r="F132" s="229" t="s">
        <v>961</v>
      </c>
      <c r="G132" s="230" t="s">
        <v>368</v>
      </c>
      <c r="H132" s="231">
        <v>1</v>
      </c>
      <c r="I132" s="232"/>
      <c r="J132" s="231">
        <f>ROUND(I132*H132,2)</f>
        <v>0</v>
      </c>
      <c r="K132" s="233"/>
      <c r="L132" s="44"/>
      <c r="M132" s="234" t="s">
        <v>1</v>
      </c>
      <c r="N132" s="235" t="s">
        <v>40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369</v>
      </c>
      <c r="AT132" s="238" t="s">
        <v>147</v>
      </c>
      <c r="AU132" s="238" t="s">
        <v>82</v>
      </c>
      <c r="AY132" s="17" t="s">
        <v>145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82</v>
      </c>
      <c r="BK132" s="239">
        <f>ROUND(I132*H132,2)</f>
        <v>0</v>
      </c>
      <c r="BL132" s="17" t="s">
        <v>369</v>
      </c>
      <c r="BM132" s="238" t="s">
        <v>962</v>
      </c>
    </row>
    <row r="133" spans="1:65" s="2" customFormat="1" ht="37.8" customHeight="1">
      <c r="A133" s="38"/>
      <c r="B133" s="39"/>
      <c r="C133" s="227" t="s">
        <v>198</v>
      </c>
      <c r="D133" s="227" t="s">
        <v>147</v>
      </c>
      <c r="E133" s="228" t="s">
        <v>374</v>
      </c>
      <c r="F133" s="229" t="s">
        <v>375</v>
      </c>
      <c r="G133" s="230" t="s">
        <v>368</v>
      </c>
      <c r="H133" s="231">
        <v>1</v>
      </c>
      <c r="I133" s="232"/>
      <c r="J133" s="231">
        <f>ROUND(I133*H133,2)</f>
        <v>0</v>
      </c>
      <c r="K133" s="233"/>
      <c r="L133" s="44"/>
      <c r="M133" s="234" t="s">
        <v>1</v>
      </c>
      <c r="N133" s="235" t="s">
        <v>40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369</v>
      </c>
      <c r="AT133" s="238" t="s">
        <v>147</v>
      </c>
      <c r="AU133" s="238" t="s">
        <v>82</v>
      </c>
      <c r="AY133" s="17" t="s">
        <v>145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82</v>
      </c>
      <c r="BK133" s="239">
        <f>ROUND(I133*H133,2)</f>
        <v>0</v>
      </c>
      <c r="BL133" s="17" t="s">
        <v>369</v>
      </c>
      <c r="BM133" s="238" t="s">
        <v>963</v>
      </c>
    </row>
    <row r="134" spans="1:65" s="2" customFormat="1" ht="16.5" customHeight="1">
      <c r="A134" s="38"/>
      <c r="B134" s="39"/>
      <c r="C134" s="227" t="s">
        <v>206</v>
      </c>
      <c r="D134" s="227" t="s">
        <v>147</v>
      </c>
      <c r="E134" s="228" t="s">
        <v>377</v>
      </c>
      <c r="F134" s="229" t="s">
        <v>378</v>
      </c>
      <c r="G134" s="230" t="s">
        <v>368</v>
      </c>
      <c r="H134" s="231">
        <v>1</v>
      </c>
      <c r="I134" s="232"/>
      <c r="J134" s="231">
        <f>ROUND(I134*H134,2)</f>
        <v>0</v>
      </c>
      <c r="K134" s="233"/>
      <c r="L134" s="44"/>
      <c r="M134" s="287" t="s">
        <v>1</v>
      </c>
      <c r="N134" s="288" t="s">
        <v>40</v>
      </c>
      <c r="O134" s="289"/>
      <c r="P134" s="290">
        <f>O134*H134</f>
        <v>0</v>
      </c>
      <c r="Q134" s="290">
        <v>0</v>
      </c>
      <c r="R134" s="290">
        <f>Q134*H134</f>
        <v>0</v>
      </c>
      <c r="S134" s="290">
        <v>0</v>
      </c>
      <c r="T134" s="29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369</v>
      </c>
      <c r="AT134" s="238" t="s">
        <v>147</v>
      </c>
      <c r="AU134" s="238" t="s">
        <v>82</v>
      </c>
      <c r="AY134" s="17" t="s">
        <v>145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82</v>
      </c>
      <c r="BK134" s="239">
        <f>ROUND(I134*H134,2)</f>
        <v>0</v>
      </c>
      <c r="BL134" s="17" t="s">
        <v>369</v>
      </c>
      <c r="BM134" s="238" t="s">
        <v>964</v>
      </c>
    </row>
    <row r="135" spans="1:31" s="2" customFormat="1" ht="6.95" customHeight="1">
      <c r="A135" s="38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120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2022-01-28T13:47:35Z</dcterms:created>
  <dcterms:modified xsi:type="dcterms:W3CDTF">2022-01-28T13:47:46Z</dcterms:modified>
  <cp:category/>
  <cp:version/>
  <cp:contentType/>
  <cp:contentStatus/>
</cp:coreProperties>
</file>