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theme/theme1.xml" ContentType="application/vnd.openxmlformats-officedocument.theme+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worksheets/sheet12.xml" ContentType="application/vnd.openxmlformats-officedocument.spreadsheetml.worksheet+xml"/>
  <Override PartName="/xl/drawings/drawing12.xml" ContentType="application/vnd.openxmlformats-officedocument.drawing+xml"/>
  <Override PartName="/xl/worksheets/sheet13.xml" ContentType="application/vnd.openxmlformats-officedocument.spreadsheetml.worksheet+xml"/>
  <Override PartName="/xl/drawings/drawing13.xml" ContentType="application/vnd.openxmlformats-officedocument.drawing+xml"/>
  <Override PartName="/xl/worksheets/sheet14.xml" ContentType="application/vnd.openxmlformats-officedocument.spreadsheetml.worksheet+xml"/>
  <Override PartName="/xl/drawings/drawing14.xml" ContentType="application/vnd.openxmlformats-officedocument.drawing+xml"/>
  <Override PartName="/xl/worksheets/sheet15.xml" ContentType="application/vnd.openxmlformats-officedocument.spreadsheetml.worksheet+xml"/>
  <Override PartName="/xl/drawings/drawing15.xml" ContentType="application/vnd.openxmlformats-officedocument.drawing+xml"/>
  <Override PartName="/xl/worksheets/sheet16.xml" ContentType="application/vnd.openxmlformats-officedocument.spreadsheetml.worksheet+xml"/>
  <Override PartName="/xl/drawings/drawing16.xml" ContentType="application/vnd.openxmlformats-officedocument.drawing+xml"/>
  <Override PartName="/xl/worksheets/sheet17.xml" ContentType="application/vnd.openxmlformats-officedocument.spreadsheetml.worksheet+xml"/>
  <Override PartName="/xl/drawings/drawing17.xml" ContentType="application/vnd.openxmlformats-officedocument.drawing+xml"/>
  <Override PartName="/xl/worksheets/sheet18.xml" ContentType="application/vnd.openxmlformats-officedocument.spreadsheetml.worksheet+xml"/>
  <Override PartName="/xl/drawings/drawing18.xml" ContentType="application/vnd.openxmlformats-officedocument.drawing+xml"/>
  <Override PartName="/xl/worksheets/sheet19.xml" ContentType="application/vnd.openxmlformats-officedocument.spreadsheetml.worksheet+xml"/>
  <Override PartName="/xl/drawings/drawing19.xml" ContentType="application/vnd.openxmlformats-officedocument.drawing+xml"/>
  <Override PartName="/xl/worksheets/sheet20.xml" ContentType="application/vnd.openxmlformats-officedocument.spreadsheetml.worksheet+xml"/>
  <Override PartName="/xl/drawings/drawing20.xml" ContentType="application/vnd.openxmlformats-officedocument.drawing+xml"/>
  <Override PartName="/xl/worksheets/sheet21.xml" ContentType="application/vnd.openxmlformats-officedocument.spreadsheetml.worksheet+xml"/>
  <Override PartName="/xl/drawings/drawing21.xml" ContentType="application/vnd.openxmlformats-officedocument.drawing+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xl" lastEdited="4" lowestEdited="4" rupBuild="4505"/>
  <fileSharing userName="j.kolcun" reservationPassword="0"/>
  <workbookPr/>
  <bookViews>
    <workbookView xWindow="240" yWindow="120" windowWidth="14940" windowHeight="9225" activeTab="0"/>
  </bookViews>
  <sheets>
    <sheet name="SO 000" sheetId="1" r:id="rId1"/>
    <sheet name="SO 020" sheetId="2" r:id="rId2"/>
    <sheet name="SO 101" sheetId="3" r:id="rId3"/>
    <sheet name="SO 121" sheetId="4" r:id="rId4"/>
    <sheet name="SO 122" sheetId="5" r:id="rId5"/>
    <sheet name="SO 123" sheetId="6" r:id="rId6"/>
    <sheet name="SO 124" sheetId="7" r:id="rId7"/>
    <sheet name="SO 150" sheetId="8" r:id="rId8"/>
    <sheet name="SO 151" sheetId="9" r:id="rId9"/>
    <sheet name="SO 181" sheetId="10" r:id="rId10"/>
    <sheet name="SO 182" sheetId="11" r:id="rId11"/>
    <sheet name="SO 191" sheetId="12" r:id="rId12"/>
    <sheet name="SO 201" sheetId="13" r:id="rId13"/>
    <sheet name="SO 301" sheetId="14" r:id="rId14"/>
    <sheet name="SO 302" sheetId="15" r:id="rId15"/>
    <sheet name="SO 311.1" sheetId="16" r:id="rId16"/>
    <sheet name="SO 311.2" sheetId="17" r:id="rId17"/>
    <sheet name="SO 311.3" sheetId="18" r:id="rId18"/>
    <sheet name="SO 430" sheetId="19" r:id="rId19"/>
    <sheet name="SO 801" sheetId="20" r:id="rId20"/>
    <sheet name="SO 802" sheetId="21" r:id="rId21"/>
  </sheets>
  <definedNames/>
  <calcPr/>
  <webPublishing/>
</workbook>
</file>

<file path=xl/sharedStrings.xml><?xml version="1.0" encoding="utf-8"?>
<sst xmlns="http://schemas.openxmlformats.org/spreadsheetml/2006/main" count="7538" uniqueCount="1617">
  <si>
    <t>ASPE10</t>
  </si>
  <si>
    <t>S</t>
  </si>
  <si>
    <t>Firma: ---</t>
  </si>
  <si>
    <t>Soupis prací objektu</t>
  </si>
  <si>
    <t xml:space="preserve">Stavba: </t>
  </si>
  <si>
    <t>2020/1070</t>
  </si>
  <si>
    <t>III/2722 Semice, rekonstrukce</t>
  </si>
  <si>
    <t>O</t>
  </si>
  <si>
    <t>Rozpočet:</t>
  </si>
  <si>
    <t>0,00</t>
  </si>
  <si>
    <t>15,00</t>
  </si>
  <si>
    <t>21,00</t>
  </si>
  <si>
    <t>2</t>
  </si>
  <si>
    <t>3</t>
  </si>
  <si>
    <t>SO 000</t>
  </si>
  <si>
    <t>Vedlejší rozpočtové náklady</t>
  </si>
  <si>
    <t>Typ</t>
  </si>
  <si>
    <t>0</t>
  </si>
  <si>
    <t>Poř. číslo</t>
  </si>
  <si>
    <t>1</t>
  </si>
  <si>
    <t>Kód položky</t>
  </si>
  <si>
    <t>Varianta</t>
  </si>
  <si>
    <t>Název položky</t>
  </si>
  <si>
    <t>4</t>
  </si>
  <si>
    <t>MJ</t>
  </si>
  <si>
    <t>5</t>
  </si>
  <si>
    <t>Množství</t>
  </si>
  <si>
    <t>6</t>
  </si>
  <si>
    <t>Jednotková cena</t>
  </si>
  <si>
    <t>Jednotková</t>
  </si>
  <si>
    <t>9</t>
  </si>
  <si>
    <t>Celkem</t>
  </si>
  <si>
    <t>10</t>
  </si>
  <si>
    <t>SD</t>
  </si>
  <si>
    <t>Všeobecné konstrukce a práce</t>
  </si>
  <si>
    <t>P</t>
  </si>
  <si>
    <t>014101</t>
  </si>
  <si>
    <t/>
  </si>
  <si>
    <t>POPLATKY ZA SKLÁDKU</t>
  </si>
  <si>
    <t>M3</t>
  </si>
  <si>
    <t>PP</t>
  </si>
  <si>
    <t>uložení nevhodné zeminy, vybouraných materiálů a pařezů na trvalou skládku</t>
  </si>
  <si>
    <t>VV</t>
  </si>
  <si>
    <t>z tab. kubatur: 
nevhodná zemina: 
2085=2 085,00 [A] 
přebytek vhodné a podminečně vhodné zeminy: 
940+12746=13 686,00 [B] 
uložení pařezů 
průměr kmene do 30 cm (39 + 1,3*0  )*0,035 =1,37 [C] 
průměr kmene 30 - 50 cm (17 +1,3*100) *0,118 =17,35 [D] 
průměr kmene 50 - 90 cm (3 + 1,3*16) *0,50 =11,90 [E] 
betonové plochy + podklad  (965 + 74 )*0,3 =311,70 [F] 
betonové panely + podklad (78 + 11 )*0,3 =26,70 [G] 
dlážděné chodníky  + podklad 3511*0,3 =1 053,30 [H] 
štěrkové plochy  105*0,15 =15,75 [I] 
podklad silnice ( 14150 + 587 )*(0,285 + 0,10)*0,2 =1 134,75 [J]     odhad 20% 
Celkem: A+B+C+D+E+F+G+H+I+J=18 343,82 [K]</t>
  </si>
  <si>
    <t>TS</t>
  </si>
  <si>
    <t>zahrnuje veškeré poplatky provozovateli skládky související s uložením odpadu na skládce.</t>
  </si>
  <si>
    <t>014201</t>
  </si>
  <si>
    <t>POPLATKY ZA ZEMNÍK - ZEMINA</t>
  </si>
  <si>
    <t>nakupována zemina do AZ, zemní krajnice, sanace...</t>
  </si>
  <si>
    <t>z tab. kubatur: 
6185=6 185,00 [A]</t>
  </si>
  <si>
    <t>zahrnuje veškeré poplatky majiteli zemníku související s nákupem zeminy (nikoliv s otvírkou zemníku)</t>
  </si>
  <si>
    <t>02410</t>
  </si>
  <si>
    <t>OBSLUHA PRO OBJEDNATELE - TECHNICKÝ PERSONÁL</t>
  </si>
  <si>
    <t>KPL</t>
  </si>
  <si>
    <t>činnost odpovědného statika, geodeta a hydrogeologa</t>
  </si>
  <si>
    <t>zahrnuje veškeré náklady spojené s objednatelem požadovaným personálem</t>
  </si>
  <si>
    <t>02730</t>
  </si>
  <si>
    <t>POMOC PRÁCE ZŘÍZ NEBO ZAJIŠŤ OCHRANU INŽENÝRSKÝCH SÍTÍ</t>
  </si>
  <si>
    <t>-Veřejné osvětlení  
-CETIN 
-ČEZ 
-VaK-Nymburk 
-GasNet 
vytýčení, manipulace, ochrana   
Zajištění inženýrských sítí během realizace stavby dle požadavků správců. Nutné   
vytyčení všech podzemních sítí s protokolárním zápisem příslušných správců.   
Přesnou polohu podzemních vedení ověřit ručně kopanými sondami. V trase příčné přechody.   
Přechody nutno ochránit. Zajištění stavby proti škodě na okolních pozemcích a objektech.   
PEVNÁ CENA: 200 000,-Kč bez DPH</t>
  </si>
  <si>
    <t>zahrnuje veškeré náklady spojené s objednatelem požadovanými zařízeními</t>
  </si>
  <si>
    <t>02811</t>
  </si>
  <si>
    <t>PRŮZKUMNÉ PRÁCE GEOTECHNICKÉ NA POVRCHU</t>
  </si>
  <si>
    <t>Zjištění a zdokumentování stávajícího stavu objektů sousedících se stavbou, které mohou být dotčeny stavbou před započetím stavebních prací.</t>
  </si>
  <si>
    <t>zahrnuje veškeré náklady spojené s objednatelem požadovanými pracemi</t>
  </si>
  <si>
    <t>02910</t>
  </si>
  <si>
    <t>a</t>
  </si>
  <si>
    <t>OSTATNÍ POŽADAVKY - ZEMĚMĚŘIČSKÁ MĚŘENÍ</t>
  </si>
  <si>
    <t>Vytyčení obvodu staveniště a prostorové polohy stavby, kontrola geometrické polohy stavby 
vytyčení stávajících sítí 
geodetické práce</t>
  </si>
  <si>
    <t>zahrnuje veškeré náklady spojené s objednatelem požadovanými pracemi,   
- pro stanovení orientační investorské ceny určete jednotkovou cenu jako 1% odhadované ceny stavby</t>
  </si>
  <si>
    <t>7</t>
  </si>
  <si>
    <t>b</t>
  </si>
  <si>
    <t>Geometrický oddělovací plán pro majetkové vypořádání vlastnických vztahů včetně potvrzení KÚ</t>
  </si>
  <si>
    <t>zahrnuje veškeré náklady spojené s objednatelem požadovanými pracemi,  
- pro stanovení orientační investorské ceny určete jednotkovou cenu jako 1% odhadované ceny stavby</t>
  </si>
  <si>
    <t>8</t>
  </si>
  <si>
    <t>029112</t>
  </si>
  <si>
    <t>OSTATNÍ POŽADAVKY - GEODETICKÉ ZAMĚŘENÍ - PLOŠNÉ</t>
  </si>
  <si>
    <t>SOUBOR</t>
  </si>
  <si>
    <t>Zaměření vrstev pro určení kubatur výkopů a sanací (dle zaměření příčných řezů v PD) a pro určení kubatur konstrukčních vrstev a celkových plošných a délkových výměr</t>
  </si>
  <si>
    <t>02920</t>
  </si>
  <si>
    <t>OSTATNÍ POŽADAVKY - OCHRANA ŽIVOTNÍHO PROSTŘEDÍ</t>
  </si>
  <si>
    <t>zajištění povolení pro nakládání s vodami</t>
  </si>
  <si>
    <t>02940</t>
  </si>
  <si>
    <t>OSTATNÍ POŽADAVKY - VYPRACOVÁNÍ DOKUMENTACE</t>
  </si>
  <si>
    <t>- kontrolní plán, technologické postupy 
- havarijní a povodňový plán 
- harmonogram stavby 
- plán BOZP</t>
  </si>
  <si>
    <t>11</t>
  </si>
  <si>
    <t>02943</t>
  </si>
  <si>
    <t>OSTATNÍ POŽADAVKY - VYPRACOVÁNÍ RDS</t>
  </si>
  <si>
    <t>Realizační dokumentace stavby. Obsah dle směrnice pro dokumentaci staveb PK, v souladu s PDPS, Řeší podrobnosti pro kvalitní a bezpečné zhotovení stavby. Mimo jiné zahrnuje vypracování souřadnicového a výškového pokrytí komunikace, zahuštění příčných řezů pro plynulé řešení, detaily oprav poruch dle TP 82 - Katalog poruch netuhých vozovek, aktualizace dopracování dopravního značení. Vypracuje autorizovaná osoba. Odsouhlasí správce stavby. Zadavatel poskytne otevřený formát *.dwg. 
Vypracování RDS mostu na základě zjištěného skutečného stavu po odbourání konstrukce</t>
  </si>
  <si>
    <t>12</t>
  </si>
  <si>
    <t>02944</t>
  </si>
  <si>
    <t>OSTAT POŽADAVKY - DOKUMENTACE SKUTEČ PROVEDENÍ V DIGIT FORMĚ</t>
  </si>
  <si>
    <t>dokumentace skutečného provedení</t>
  </si>
  <si>
    <t>13</t>
  </si>
  <si>
    <t>02960</t>
  </si>
  <si>
    <t>OSTATNÍ POŽADAVKY - ODBORNÝ DOZOR</t>
  </si>
  <si>
    <t>kompletační činnost  
součinost při kolaudacii stavby  
zkoušky hutnitelnosti  
monitorování úrovně podzemní vody  
rozbory pitné vody</t>
  </si>
  <si>
    <t>zahrnuje veškeré náklady spojené s objednatelem požadovaným dozorem</t>
  </si>
  <si>
    <t>14</t>
  </si>
  <si>
    <t>02991</t>
  </si>
  <si>
    <t>OSTATNÍ POŽADAVKY - INFORMAČNÍ TABULE</t>
  </si>
  <si>
    <t>položka zahrnuje: 
- dodání a osazení informačních tabulí v předepsaném provedení a množství s obsahem předepsaným zadavatelem 
- veškeré nosné a upevňovací konstrukce 
- základové konstrukce včetně nutných zemních prací 
- demontáž a odvoz po skončení platnosti 
- případně nutné opravy poškozených čátí během platnosti</t>
  </si>
  <si>
    <t>15</t>
  </si>
  <si>
    <t>03100</t>
  </si>
  <si>
    <t>ZAŘÍZENÍ STAVENIŠTĚ - ZŘÍZENÍ, PROVOZ, DEMONTÁŽ</t>
  </si>
  <si>
    <t>zařízení staveniště  
zkoušky na staveništi</t>
  </si>
  <si>
    <t>zahrnuje objednatelem povolené náklady na pořízení (event. pronájem), provozování, udržování a likvidaci zhotovitelova zařízení</t>
  </si>
  <si>
    <t>16</t>
  </si>
  <si>
    <t>03710</t>
  </si>
  <si>
    <t>POMOC PRÁCE ZAJIŠŤ NEBO ZŘÍZ OBJÍŽĎKY A PŘÍSTUP CESTY</t>
  </si>
  <si>
    <t>provizorní příjezdové komunikace k objektům a řadům 
poplatky za dočasný zábor komunikací a ploch 
vodorovné dopravní značení 
PEVNÁ CENA: 100 000,-Kč bez DPH</t>
  </si>
  <si>
    <t>zahrnuje objednatelem povolené náklady na požadovaná zařízení zhotovitele</t>
  </si>
  <si>
    <t>Zemní práce</t>
  </si>
  <si>
    <t>17</t>
  </si>
  <si>
    <t>12573</t>
  </si>
  <si>
    <t>VYKOPÁVKY ZE ZEMNÍKŮ A SKLÁDEK TŘ. I</t>
  </si>
  <si>
    <t>výkop z mezideponii a ze zemníku</t>
  </si>
  <si>
    <t>z tab. kubatur: 
zemina z mezideponii 
3806=3 806,00 [A] 
nakupovaná zemina ze zemníku: 
6185=6 185,00 [B] 
Celkem: A+B=9 991,00 [C]</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</si>
  <si>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ruční vykopávky, odstranění kořenů a napadávek 
- pažení, vzepření a rozepření vč. přepažování (vyjma štětových stěn) 
- úpravu, ochranu a očištění dna, základové spáry, stěn a svahů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položka nezahrnuje: 
- práce spojené s otvírkou zemníku</t>
  </si>
  <si>
    <t>18</t>
  </si>
  <si>
    <t>17120</t>
  </si>
  <si>
    <t>ULOŽENÍ SYPANINY DO NÁSYPŮ A NA SKLÁDKY BEZ ZHUTNĚNÍ</t>
  </si>
  <si>
    <t>uložení zeminy na mezideponii</t>
  </si>
  <si>
    <t>z tab. kubatur: 
zemina do násypu 
3806=3 806,00 [A] 
přebytek vhodné a podminečně vhodné zeminy: 
940+12746=13 686,00 [B] 
Celkem: A+B=17 492,00 [C]</t>
  </si>
  <si>
    <t>položka zahrnuje: 
- kompletní provedení zemní konstrukce do předepsaného tvaru 
- ošetření úložiště po celou dobu práce v něm vč. klimatických opatření 
- ztížení v okolí vedení, konstrukcí a objektů a jejich dočasné zajištění 
- ztížení provádění ve ztížených podmínkách a stísněných prostorech 
- ztížené ukládání sypaniny pod vodu 
- ukládání po vrstvách a po jiných nutných částech (figurách) vč. dosypávek 
- spouštění a nošení materiálu 
- úprava, očištění a ochrana podloží a svahů 
- svahování, uzavírání povrchů svahů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</si>
  <si>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SO 020</t>
  </si>
  <si>
    <t>Příprava území - investice obce / investice kraje</t>
  </si>
  <si>
    <t>11120</t>
  </si>
  <si>
    <t>ODSTRANĚNÍ KŘOVIN</t>
  </si>
  <si>
    <t>M2</t>
  </si>
  <si>
    <t>Chodníky a SO124</t>
  </si>
  <si>
    <t>živé ploty v intravilánu obce   190 =190,00 [A] 
keřový podrost lesních porostů   155 =155,00 [B] 
Celkem: A+B=345,00 [C]</t>
  </si>
  <si>
    <t>odstranění křovin a stromů do průměru 100 mm 
doprava dřevin bez ohledu na vzdálenost 
spálení na hromadách nebo štěpkování</t>
  </si>
  <si>
    <t>kácení v extravilánu   500 =500,00 [A] 
keřový podrost lesních porostů   945 =945,00 [B] 
Celkem: A+B=1 445,00 [C]</t>
  </si>
  <si>
    <t>11130</t>
  </si>
  <si>
    <t>SEJMUTÍ DRNU</t>
  </si>
  <si>
    <t>Chodníky a SO124  
uložení v obvodu staveniště</t>
  </si>
  <si>
    <t>2555 =2 555,00 [A]</t>
  </si>
  <si>
    <t>včetně vodorovné dopravy  a uložení na skládku</t>
  </si>
  <si>
    <t>uložení v obvodu staveniště</t>
  </si>
  <si>
    <t>15164 =15 164,00 [A]</t>
  </si>
  <si>
    <t>11204</t>
  </si>
  <si>
    <t>KÁCENÍ STROMŮ D KMENE DO 0,3M S ODSTRANĚNÍM PAŘEZŮ</t>
  </si>
  <si>
    <t>KUS</t>
  </si>
  <si>
    <t>15 =15,00 [A]</t>
  </si>
  <si>
    <t>Kácení stromů se měří v [ks] poražených stromů (průměr stromů se měří ve výšce 1,3m nad terénem) a zahrnuje zejména: 
- poražení stromu a osekání větví 
- spálení větví na hromadách nebo štěpkování 
- dopravu a uložení kmenů, případné další práce s nimi dle pokynů zadávací dokumentace 
Odstranění pařezů se měří v [ks] vytrhaných nebo vykopaných pařezů a zahrnuje zejména: 
- vytrhání nebo vykopání pařezů 
- veškeré zemní práce spojené s odstraněním pařezů 
- dopravu a uložení pařezů, případně další práce s nimi dle pokynů zadávací dokumentace 
- zásyp jam po pařezech</t>
  </si>
  <si>
    <t>24 =24,00 [A]</t>
  </si>
  <si>
    <t>11211</t>
  </si>
  <si>
    <t>KÁCENÍ STROMŮ D KMENE DO 0,5M</t>
  </si>
  <si>
    <t>mimolesní zeleň  9 =9,00 [A] 
PUPFL  15 =15,00 [B] 
Celkem: A+B=24,00 [C]</t>
  </si>
  <si>
    <t>Kácení stromů se měří v [ks] poražených stromů (průměr stromů se měří ve výšce 1,3m nad terénem) a zahrnuje zejména: 
- poražení stromu a osekání větví 
- spálení větví na hromadách nebo štěpkování 
- dopravu a uložení kmenů, případné další práce s nimi dle pokynů zadávací dokumentace</t>
  </si>
  <si>
    <t>mimolesní zeleň  8 =8,00 [A] 
PUPFL  85 =85,00 [B] 
Celkem: A+B=93,00 [C]</t>
  </si>
  <si>
    <t>11212</t>
  </si>
  <si>
    <t>KÁCENÍ STROMŮ D KMENE DO 0,9M</t>
  </si>
  <si>
    <t>mimolesní zeleň  2 =2,00 [A] 
PUPFL  6 =6,00 [B] 
Celkem: A+B=8,00 [C]</t>
  </si>
  <si>
    <t>mimolesní zeleň  1 =1,00 [A] 
PUPFL  10 =10,00 [B] 
Celkem: A+B=11,00 [C]</t>
  </si>
  <si>
    <t>11221</t>
  </si>
  <si>
    <t>ODSTRANĚNÍ PAŘEZŮ D DO 0,5M</t>
  </si>
  <si>
    <t>mimolesní zeleň  9 =9,00 [A] 
PUPFL  15 =15,00 [B] 
stávající pařezy  15*0,3 =4,50 [C] 
Celkem: A+B+C=28,50 [D]</t>
  </si>
  <si>
    <t>Odstranění pařezů se měří v [ks] vytrhaných nebo vykopaných pařezů, průměr pařezu je uvažován dle stromu ve výšce 1,3m nad terénem, u stávajícího pařezu se stanoví jako změřený průměr vynásobený  koeficientem 1/1,38. 
Položka zahrnuje zejména: 
- vytrhání nebo vykopání pařezů 
- veškeré zemní práce spojené s odstraněním pařezů 
- dopravu a uložení pařezů, případně další práce s nimi dle pokynů zadávací dokumentace 
- zásyp jam po pařezech.</t>
  </si>
  <si>
    <t>mimolesní zeleň  8 =8,00 [A] 
PUPFL  85 =85,00 [B] 
stávající pařezy  85*0,3 =25,50 [C] 
Celkem: A+B+C=118,50 [D]</t>
  </si>
  <si>
    <t>11222</t>
  </si>
  <si>
    <t>ODSTRANĚNÍ PAŘEZŮ D DO 0,9M</t>
  </si>
  <si>
    <t>mimolesní zeleň  2 =2,00 [A] 
PUPFL  6 =6,00 [B] 
stávající pařezy 6*0,334 =2,00 [C] 
Celkem: A+B+C=10,00 [D]</t>
  </si>
  <si>
    <t>mimolesní zeleň  1 =1,00 [A] 
PUPFL  10 =10,00 [B] 
stávající pařezy 10*0,3 =3,00 [C] 
Celkem: A+B+C=14,00 [D]</t>
  </si>
  <si>
    <t>11315</t>
  </si>
  <si>
    <t>ODSTRANĚNÍ KRYTU ZPEVNĚNÝCH PLOCH Z BETONU</t>
  </si>
  <si>
    <t>965*0,2 =193,00 [A]</t>
  </si>
  <si>
    <t>Položka zahrnuje veškerou manipulaci s vybouranou sutí a s vybouranými hmotami vč. uložení na skládku. Nezahrnuje poplatek za skládku, který se vykazuje v položce 0141** (s výjimkou malého množství bouraného materiálu, kde je možné poplatek zahrnout do jednotkové ceny bourání – tento fakt musí být uveden v doplňujícím textu k položce).</t>
  </si>
  <si>
    <t>74*0,2 =14,80 [A]</t>
  </si>
  <si>
    <t>11316</t>
  </si>
  <si>
    <t>ODSTRANĚNÍ KRYTU ZPEVNĚNÝCH PLOCH ZE SILNIČNÍCH DÍLCŮ</t>
  </si>
  <si>
    <t>11*0,1 =1,10 [A]</t>
  </si>
  <si>
    <t>78*0,1 =7,80 [A]</t>
  </si>
  <si>
    <t>19</t>
  </si>
  <si>
    <t>11332</t>
  </si>
  <si>
    <t>ODSTRANĚNÍ PODKLADŮ ZPEVNĚNÝCH PLOCH Z KAMENIVA NESTMELENÉHO</t>
  </si>
  <si>
    <t>SO 124   587 * 0,285 =167,30 [A] 
chodníky - beton   965 * 0,1 =96,50 [B] 
chodníky - betonové panely   11 * 0,2 =2,20 [C] 
chodníky - dlažba   3511 * 0,24 =842,64 [D] 
chodníky - štěrk   105 * 0,15 =15,75 [E] 
Celkem: A+B+C+D+E=1 124,39 [F]</t>
  </si>
  <si>
    <t>20</t>
  </si>
  <si>
    <t>silnice v km 0,00 - 1,78   14150 * 0,285 =4 032,75 [A] 
silnice v km 1,78 - 3,175   7657 * 0,00 =0,00 [B] 
zpevněné plochy - beton   74 * 0,1 =7,40 [C] 
zpevněné plochy - betonové panely   78 * 0,2 =15,60 [D] 
Celkem: A+B+C+D=4 055,75 [E]</t>
  </si>
  <si>
    <t>21</t>
  </si>
  <si>
    <t>11333</t>
  </si>
  <si>
    <t>ODSTRANĚNÍ PODKLADU ZPEVNĚNÝCH PLOCH S ASFALT POJIVEM</t>
  </si>
  <si>
    <t>SO 124   587 * 0,10 =58,70 [A]</t>
  </si>
  <si>
    <t>22</t>
  </si>
  <si>
    <t>silnice v km 0,00 - 1,78   14150 * 0,10 =1 415,00 [A] 
silnice v km 1,78 - 3,175   7657 * 0,00 =0,00 [B] 
Celkem: A+B=1 415,00 [C]</t>
  </si>
  <si>
    <t>23</t>
  </si>
  <si>
    <t>11348</t>
  </si>
  <si>
    <t>ODSTRANĚNÍ KRYTU ZPEVNĚNÝCH PLOCH Z DLAŽDIC VČETNĚ PODKLADU</t>
  </si>
  <si>
    <t>chodníky 3511 * 0,06 =210,66 [A]</t>
  </si>
  <si>
    <t>24</t>
  </si>
  <si>
    <t>11352</t>
  </si>
  <si>
    <t>ODSTRANĚNÍ CHODNÍKOVÝCH A SILNIČNÍCH OBRUBNÍKŮ BETONOVÝCH</t>
  </si>
  <si>
    <t>M</t>
  </si>
  <si>
    <t>Chodníky a SO124 
včetně poplatku za skládku</t>
  </si>
  <si>
    <t>chodníky   1400 =1 400,00 [A]</t>
  </si>
  <si>
    <t>25</t>
  </si>
  <si>
    <t>včetně poplatku za skládku</t>
  </si>
  <si>
    <t>silnice   1650 =1 650,00 [A]</t>
  </si>
  <si>
    <t>26</t>
  </si>
  <si>
    <t>11372</t>
  </si>
  <si>
    <t>FRÉZOVÁNÍ ZPEVNĚNÝCH PLOCH ASFALTOVÝCH</t>
  </si>
  <si>
    <t>SO 124   587 * 0,09 =52,83 [A]</t>
  </si>
  <si>
    <t>27</t>
  </si>
  <si>
    <t>silnice v km 0,00 - 1,78   14150 * 0,09 =1 273,50 [A] 
silnice v km 1,78 - 3,175   7657 * 0,06 =459,42 [B] 
Celkem: A+B=1 732,92 [C]</t>
  </si>
  <si>
    <t>28</t>
  </si>
  <si>
    <t>12110</t>
  </si>
  <si>
    <t>SEJMUTÍ ORNICE NEBO LESNÍ PŮDY</t>
  </si>
  <si>
    <t>ornice   611 * 0,35 =213,85 [A] 
hrabanka   334 * 0,15 =50,10 [B] 
Celkem: A+B=263,95 [C]</t>
  </si>
  <si>
    <t>položka zahrnuje sejmutí ornice bez ohledu na tloušťku vrstvy a její vodorovnou dopravu 
nezahrnuje uložení na trvalou skládku</t>
  </si>
  <si>
    <t>29</t>
  </si>
  <si>
    <t>ornice   329 * 0,35 =115,15 [A] 
hrabanka   1901 * 0,15 =285,15 [B] 
Celkem: A+B=400,30 [C]</t>
  </si>
  <si>
    <t>položka zahrnuje sejmutí ornice bez ohledu na tloušťku vrstvy a její vodorovnou dopravu  
nezahrnuje uložení na trvalou skládku</t>
  </si>
  <si>
    <t>30</t>
  </si>
  <si>
    <t>12273</t>
  </si>
  <si>
    <t>ODKOPÁVKY A PROKOPÁVKY OBECNÉ TŘ. I</t>
  </si>
  <si>
    <t>nezpevněné polní cesty  188 * 0,15 =28,20 [A]</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</si>
  <si>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štětových stěn) 
- úpravu, ochranu a očištění dna, základové spáry, stěn a svahů 
- zhutnění podloží, případně i svahů vč. svahování 
- zřízení stupňů v podloží a lavic na svazích, není-li pro tyto práce zřízena samostatná položka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</si>
  <si>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31</t>
  </si>
  <si>
    <t>Chodníky a SO124 
uložení ornice a lesní hrabanky potřebných na stavbě na deponie</t>
  </si>
  <si>
    <t>32</t>
  </si>
  <si>
    <t>uložení ornice a lesní hrabanky potřebných na stavbě na deponie</t>
  </si>
  <si>
    <t>položka zahrnuje:  
- kompletní provedení zemní konstrukce do předepsaného tvaru  
- ošetření úložiště po celou dobu práce v něm vč. klimatických opatření  
- ztížení v okolí vedení, konstrukcí a objektů a jejich dočasné zajištění  
- ztížení provádění ve ztížených podmínkách a stísněných prostorech  
- ztížené ukládání sypaniny pod vodu  
- ukládání po vrstvách a po jiných nutných částech (figurách) vč. dosypávek  
- spouštění a nošení materiálu  
- úprava, očištění a ochrana podloží a svahů  
- svahování, uzavírání povrchů svahů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</si>
  <si>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33</t>
  </si>
  <si>
    <t>18481</t>
  </si>
  <si>
    <t>OCHRANA STROMŮ BEDNĚNÍM</t>
  </si>
  <si>
    <t>Chodníky a SO124 
vč. ochrany obnažených kořenů během výstavby</t>
  </si>
  <si>
    <t>ochrana jednotlivých stromů 35*2*2=140,00 [A]</t>
  </si>
  <si>
    <t>položka zahrnuje veškerý materiál, výrobky a polotovary, včetně mimostaveništní a vnitrostaveništní dopravy (rovněž přesuny), včetně naložení a složení, případně s uložením</t>
  </si>
  <si>
    <t>34</t>
  </si>
  <si>
    <t>vč. ochrany obnažených kořenů během výstavby</t>
  </si>
  <si>
    <t>ochrana jednotlivých stromů 25*2*2=100,00 [A]</t>
  </si>
  <si>
    <t>35</t>
  </si>
  <si>
    <t>18710</t>
  </si>
  <si>
    <t>OŠETŘENÍ ORNICE NA SKLÁDCE</t>
  </si>
  <si>
    <t>Položka zahrnuje urovnání skládky do výšky max. 3m se sklony svahů 1:2 a mírnějšími, založení trávníku (event. ošetření chemicky před založením trávníku při časové prodlevě mezi nasypáním skládky a osetím), 1x za rok ošetření chemicky, 2x za rok sekání.</t>
  </si>
  <si>
    <t>36</t>
  </si>
  <si>
    <t>Ostatní konstrukce a práce</t>
  </si>
  <si>
    <t>37</t>
  </si>
  <si>
    <t>96615</t>
  </si>
  <si>
    <t>BOURÁNÍ KONSTRUKCÍ Z PROSTÉHO BETONU</t>
  </si>
  <si>
    <t>Chodníky a SO124 
betonové patky přístřešku BUS 
včetně poplatku za skládku</t>
  </si>
  <si>
    <t>7 * 0,5*0,5*0,7 =1,23 [A]</t>
  </si>
  <si>
    <t>položka zahrnuje:  
- rozbourání konstrukce bez ohledu na použitou technologii  
- veškeré pomocné konstrukce (lešení a pod.)  
- veškerou manipulaci s vybouranou sutí a hmotami včetně uložení na skládku. Nezahrnuje poplatek za skládku, který se vykazuje v položce 0141** (s výjimkou malého množství bouraného materiálu, kde je možné poplatek zahrnout do jednotkové ceny bourání – tento fakt musí být uveden v doplňujícím textu k položce)  
- veškeré další práce plynoucí z technologického předpisu a z platných předpisů</t>
  </si>
  <si>
    <t>38</t>
  </si>
  <si>
    <t>96617</t>
  </si>
  <si>
    <t>BOURÁNÍ KONSTRUKCÍ ZE DŘEVA</t>
  </si>
  <si>
    <t>Chodníky a SO124 
přístřešek bus 
včetně poplatku za skládku</t>
  </si>
  <si>
    <t>7*0,15*0,15*2,3 + 3*0,15*0,15*12 =1,17 [A]</t>
  </si>
  <si>
    <t>položka zahrnuje: 
- rozbourání konstrukce bez ohledu na použitou technologii 
- veškeré pomocné konstrukce (lešení a pod.) 
- veškerou manipulaci s vybouranou sutí a hmotami včetně uložení na skládku. Nezahrnuje poplatek za skládku, který se vykazuje v položce 0141** (s výjimkou malého množství bouraného materiálu, kde je možné poplatek zahrnout do jednotkové ceny bourání – tento fakt musí být uveden v doplňujícím textu k položce) 
- veškeré další práce plynoucí z technologického předpisu a z platných předpisů</t>
  </si>
  <si>
    <t>39</t>
  </si>
  <si>
    <t>96688</t>
  </si>
  <si>
    <t>VYBOURÁNÍ KANALIZAČ ŠACHET KOMPLETNÍCH</t>
  </si>
  <si>
    <t>šachty budou zaplněny štěrkopískem, těleso šachty bude sníženo do hloubky min 1m pod terén</t>
  </si>
  <si>
    <t>4 =4,00 [A]</t>
  </si>
  <si>
    <t>položka zahrnuje: 
- kompletní bourací práce včetně nezbytného rozsahu zemních prací, 
- veškerou manipulaci s vybouranou sutí a hmotami včetně uložení na skládku, 
- veškeré další práce plynoucí z technologického předpisu a z platných předpisů, 
nezahrnuje poplatek za skládku, který se vykazuje v položce 0141** (s výjimkou malého množství bouraného materiálu, kde je možné poplatek zahrnout do jednotkové ceny bourání – tento fakt musí být uveden v doplňujícím textu k položce)</t>
  </si>
  <si>
    <t>40</t>
  </si>
  <si>
    <t>969245</t>
  </si>
  <si>
    <t>VYBOURÁNÍ POTRUBÍ DN DO 300MM KANALIZAČ</t>
  </si>
  <si>
    <t>výplň: zafoukání vápenocementovou směsí - 22,39 m3</t>
  </si>
  <si>
    <t>317 =317,00 [A]</t>
  </si>
  <si>
    <t>- položka zahrnuje veškerou manipulaci s vybouranou sutí a hmotami včetně uložení na skládku. Nezahrnuje poplatek za skládku, který se vykazuje v položce 0141** (s výjimkou malého množství bouraného materiálu, kde je možné poplatek zahrnout do jednotkové ceny bourání – tento fakt musí být uveden v doplňujícím textu k položce) 
- položka zahrnuje veškeré další práce plynoucí z technologického předpisu a z platných předpisů</t>
  </si>
  <si>
    <t>SO 101</t>
  </si>
  <si>
    <t>Rekonstrukce silnice III/2722 - investice kraje</t>
  </si>
  <si>
    <t>113763</t>
  </si>
  <si>
    <t>FRÉZOVÁNÍ DRÁŽKY PRŮŘEZU DO 300MM2 V ASFALTOVÉ VOZOVCE</t>
  </si>
  <si>
    <t>Frézovaní drážky mezi vozovkou a krajníkem š. 12 mm x v. 20 mm</t>
  </si>
  <si>
    <t>vz položka 91723: 
2514=2 514,00 [A]</t>
  </si>
  <si>
    <t>Položka zahrnuje veškerou manipulaci s vybouranou sutí a s vybouranými hmotami vč. uložení na skládku.</t>
  </si>
  <si>
    <t>12373</t>
  </si>
  <si>
    <t>ODKOP PRO SPOD STAVBU SILNIC A ŽELEZNIC TŘ. I</t>
  </si>
  <si>
    <t>Výkop - rozdělení dle tabulky "bilance zemních prací"</t>
  </si>
  <si>
    <t>Výkop (z tabulky kubatur) 
2450,13m3=2 450,13 [A] 
Odkop pro svahové stupně: 
1267,23=1 267,23 [B] 
Odkop pro sanace pod násypem v místě rozšíření tělesa pro zaliv BUS a vjezdové brány 
658,72m3=658,72 [C] 
Celkem: A+B+C=4 376,08 [D]</t>
  </si>
  <si>
    <t>13273</t>
  </si>
  <si>
    <t>HLOUBENÍ RÝH ŠÍŘ DO 2M PAŽ I NEPAŽ TŘ. I</t>
  </si>
  <si>
    <t>V případě zpětného použití odvoz a uložení na mezideponii</t>
  </si>
  <si>
    <t>výkop pro retenčně-vsakovací žebro 
viz. kubaturový list 
540=540,00 [A] 
výkop pro uložení chrániček sdělovacích kabelů 
1977*0,5*0,9=889,65 [B] 
Celkem: A+B=1 429,65 [C]</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</si>
  <si>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štětových stěn) 
- úpravu, ochranu a očištění dna, základové spáry, stěn a svahů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</si>
  <si>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13373</t>
  </si>
  <si>
    <t>HLOUBENÍ ŠACHET ZAPAŽ I NEPAŽ TŘ. I</t>
  </si>
  <si>
    <t>Výkop pro kontrolní drenážní šachty. 
V případě zpětného použití odvoz a uložení na mezideponii.</t>
  </si>
  <si>
    <t>kontrolní drenážní šachty: 
18ks*(1,3m*1,3m*1,3m)=39,55 [A]</t>
  </si>
  <si>
    <t>17110</t>
  </si>
  <si>
    <t>ULOŽENÍ SYPANINY DO NÁSYPŮ SE ZHUTNĚNÍM</t>
  </si>
  <si>
    <t>Zemina z výkopu pol. 12373.a (podmínečně vhodná zemina)</t>
  </si>
  <si>
    <t>(viz kubaturový list) 
753,59=753,59 [A]</t>
  </si>
  <si>
    <t>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</si>
  <si>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17130</t>
  </si>
  <si>
    <t>ULOŽENÍ SYPANINY DO NÁSYPŮ V AKTIVNÍ ZÓNĚ SE ZHUTNĚNÍM</t>
  </si>
  <si>
    <t>AZ tl.500 mm ze dvou vrstev - nenamrzavý materiál ze zemníku frakce do 125 mm</t>
  </si>
  <si>
    <t>(viz kubaturový list) 
2012,603=2 012,60 [A]</t>
  </si>
  <si>
    <t>17180</t>
  </si>
  <si>
    <t>ULOŽENÍ SYPANINY DO NÁSYPŮ Z NAKUPOVANÝCH MATERIÁLŮ</t>
  </si>
  <si>
    <t>Sanace podloží násypu v místě rozšíření tělesa komunikace u BUS na ZÚ a v mísět vjezdových bran 
Nakupovaný materiál. Požadavky a výsledné parametry dle ČSN 73 6133. 
Kompletní provedení a dodávky potřebných materiálů, 
včetně všech souvisejících prací (např. natěžení, dopravy, uložení, hutnění, atp.).</t>
  </si>
  <si>
    <t>(viz kubaturový list) 
924,050=924,05 [A]</t>
  </si>
  <si>
    <t>položka zahrnuje: 
- kompletní provedení zemní konstrukce (násypového tělesa včetně aktivní zóny)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</si>
  <si>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17310</t>
  </si>
  <si>
    <t>ZEMNÍ KRAJNICE A DOSYPÁVKY SE ZHUTNĚNÍM</t>
  </si>
  <si>
    <t>Požadavky a výsledné parametry dle ČSN 736133. 
Kompletní provedení včetně případného nákupu a dodávky potřebných materiálů, 
včetně všech souvisejících prací (např. natěžení, dopravy, uložení, hutnění, atp.). 
Zhotovitel navrhne a ocení pro něj nejvhodnější technologii tak, aby byly splněny 
definované požadavky(parametry). Prokázání vhodnosti bude doloženo splněním 
definovaných požadovaných parametrů v souladu s TKP a ZTKP. 
Veškeré práce a použitý materiál musí být odsouhlasen TDI.</t>
  </si>
  <si>
    <t>Dosypávka krajnice z příčných řezu (viz kubaturový list) 
501,64=501,64 [A]</t>
  </si>
  <si>
    <t>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 svahování, hutnění a uzavírání povrchů svahů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</si>
  <si>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17411</t>
  </si>
  <si>
    <t>ZÁSYP JAM A RÝH ZEMINOU SE ZHUTNĚNÍM</t>
  </si>
  <si>
    <t>Zásyp kolem kontrolních drenážních šachet</t>
  </si>
  <si>
    <t>Zásyp kolem kontrolních drenážních šachet: 
18ks*(1,36m2*1,3m)=31,82 [A] 
Dosypání v místě kanalizace (stoka 8) 
206m*0,22m=45,32 [B] 
zásyp ryhy pro chráničky sdělovacích kabelů 
1977*0,5*0,8=790,80 [C] 
Celkem: A+B+C=867,94 [D]</t>
  </si>
  <si>
    <t>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</si>
  <si>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17481</t>
  </si>
  <si>
    <t>ZÁSYP JAM A RÝH Z NAKUPOVANÝCH MATERIÁLŮ</t>
  </si>
  <si>
    <t>Podélné retenčně-vsakovací žebro 
zásyp kamenivem fr. 16/32</t>
  </si>
  <si>
    <t>-odečteno ze situace: 
štěrkové žebro intravilán: 
   - ŠD tl. 0,4: 98,24=98,24 [A] 
   - ŠD tl. 0,3: 17,88=17,88 [B] 
   - ŠP tl. 0,2: 61,04=61,04 [C] 
štěrkové žebro extravilán: 
   - ŠD tl. 0,4: 181,44=181,44 [D] 
   - ŠP tl. 0,2: 90,72=90,72 [E] 
podsyp ze ŠP pod chráničky zdělovacích kabelů 
1977*0,5*0,1=98,85 [F] 
Celkem: A+B+C+D+E+F=548,17 [G]</t>
  </si>
  <si>
    <t>položka zahrnuje: 
- kompletní provedení zemní konstrukce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</si>
  <si>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18110</t>
  </si>
  <si>
    <t>ÚPRAVA PLÁNĚ SE ZHUTNĚNÍM V HORNINĚ TŘ. I</t>
  </si>
  <si>
    <t>Požadavky a výsledné parametry dle ČSN 736133. 
Kompletní provedení pláně. 
Zhotovitel navrhne a ocení pro něj nejvhodnější technologii tak, aby byly splněny 
definované požadavky(parametry). Prokázání vhodnosti bude doloženo splněním 
definovaných požadovaných parametrů v souladu s TKP a ZTKP. 
Veškeré práce a použitý materiál musí být odsouhlasen TDI.</t>
  </si>
  <si>
    <t>dle tab. kubatur 
19387,78=19 387,78 [A] 
Napojení na stávající MK v km 0,700 vlevo a v km 0,820 vlevo 
52=52,00 [B] 
Celkem: A+B=19 439,78 [C]</t>
  </si>
  <si>
    <t>položka zahrnuje úpravu pláně včetně vyrovnání výškových rozdílů. Míru zhutnění určuje projekt.</t>
  </si>
  <si>
    <t>Základy</t>
  </si>
  <si>
    <t>21197</t>
  </si>
  <si>
    <t>OPLÁŠTĚNÍ ODVODŇOVACÍCH ŽEBER Z GEOTEXTILIE</t>
  </si>
  <si>
    <t>filtrační geotextílie (dle TP 97), 
netkaná, 
propustnost &gt; 0,0001 m/s  
plošná hmotnost min. 150g/m2, 
pevnost v tahu &gt;5 kN/m, 
průtažnost &gt;10%, 
odolnost proti statickému protlačení &gt;1kN,</t>
  </si>
  <si>
    <t>délka drenáže z pol 21263  
1520m*2,2m=3 344,00 [A]</t>
  </si>
  <si>
    <t>položka zahrnuje dodávku předepsané geotextilie, mimostaveništní a vnitrostaveništní dopravu a její uložení včetně potřebných přesahů (nezapočítávají se do výměry)</t>
  </si>
  <si>
    <t>21263</t>
  </si>
  <si>
    <t>TRATIVODY KOMPLET Z TRUB Z PLAST HMOT DN DO 150MM</t>
  </si>
  <si>
    <t>Lože ŠP tl. 100 mm, obsyp kamenivem fr. 8/16 a výplň štěrkem rf. 16/32, DN 150, SN8 
vč. napojení do drenážních šachet a zaústění, 
kompletní provedení vč. zemních prací</t>
  </si>
  <si>
    <t>1520=1 520,00 [A]</t>
  </si>
  <si>
    <t>Položka platí pro kompletní konstrukce trativodů a zahrnuje zejména: 
- výkop rýhy předepsaného tvaru v dané třídě těžitelnosti, výplň, zásyp trativodu včetně dopravy, uložení přebytečného materiálu, dodávky předepsaného materiálu pro výplň a zásyp 
- zřízení spojovací vrstvy 
- zřízení podkladu a lože trativodu z předepsaného materiálu 
- dodávka a uložení trativodu předepsaného materiálu a profilu 
- obsyp trativodu předepsaným materiálem 
- ukončení trativodu zaústěním do potrubí nebo vodoteče, případně vybudování ukončujícího objektu (kapličky) dle VL 
- veškerý materiál, výrobky a polotovary, včetně mimostaveništní a vnitrostaveništní dopravy 
- nezahrnuje opláštění z geotextilie, fólie</t>
  </si>
  <si>
    <t>21361</t>
  </si>
  <si>
    <t>DRENÁŽNÍ VRSTVY Z GEOTEXTILIE</t>
  </si>
  <si>
    <t>Sanace v místě rozšíření tělesa komunikace u autobusové zastávky a vjezdových bran. 
NETKANÉ GEOTEXTÍLIE SE SEPARAČNÍ FUNKCÍ (plošná hmotnost &gt; 300 g/m2, CBR &gt; 3 kN,  
 odolnost proti proražení &lt; 10 mm, tažnost &gt; 50%, v souladu s TP 97)</t>
  </si>
  <si>
    <t>odečteno ze situace: 
autobusová zastávka - km 0.10000: 
85m*16m=1 360,00 [A] 
vjezdová brána - km 0.40000: 
70m*16m=1 120,00 [B] 
vjezdová brána - km 2.40000: 
80m*17m=1 360,00 [C] 
80m*9m=720,00 [D] 
celkem: 
A+B+C+D=4 560,00 [E]</t>
  </si>
  <si>
    <t>Položka zahrnuje: 
- dodávku předepsané geotextilie (včetně nutných přesahů) pro drenážní vrstvu, včetně mimostaveništní a vnitrostaveništní dopravy 
- provedení drenážní vrstvy předepsaných rozměrů a předepsaného tvaru</t>
  </si>
  <si>
    <t>21450</t>
  </si>
  <si>
    <t>SANAČNÍ VRSTVY Z KAMENIVA</t>
  </si>
  <si>
    <t>Sanační vrstva tl. 0,50m 
nenamrzavý vhodný mat. ze zemníku (k &gt; 10e-4, zrno max. 125mm)</t>
  </si>
  <si>
    <t>odečteno ze situace 
autobusová zastávka - km 0.10000: 
545m2*0,5m=272,50 [A] 
vjezdová brána - km 0.40000: 
309m2*0,5m=154,50 [B] 
vjezdová brána - km 2.40000: 
(258+427)m2*0,5m=342,50 [C] 
celkem: 
A+B+C=769,50 [D]</t>
  </si>
  <si>
    <t>položka zahrnuje dodávku předepsaného kameniva, mimostaveništní a vnitrostaveništní dopravu a jeho uložení 
není-li v zadávací dokumentaci uvedeno jinak, jedná se o nakupovaný materiál</t>
  </si>
  <si>
    <t>215663</t>
  </si>
  <si>
    <t>ÚPRAVA PODLOŽÍ HYDRAULICKÝMI POJIVY DO 2% HL DO 0,5M</t>
  </si>
  <si>
    <t>Uprava podloží pod násypem km 2,005-2,120 vpravo 
479=479,00 [A] 
Úprava podloží km 0,800-1,780 (předpoklad nižší únosnosti podloží) 
8666=8 666,00 [B] 
Celkem: A+B=9 145,00 [C]</t>
  </si>
  <si>
    <t>položka zahrnuje zafrézování předepsaného množství hydraulického pojiva do podloží do hloubky do 0,5m, zhutnění 
druh hydraulického pojiva stanoví zadávací dokumentace</t>
  </si>
  <si>
    <t>Vodorovné konstrukce</t>
  </si>
  <si>
    <t>Komunikace</t>
  </si>
  <si>
    <t>56330</t>
  </si>
  <si>
    <t>VOZOVKOVÉ VRSTVY ZE ŠTĚRKODRTI</t>
  </si>
  <si>
    <t>ŠDa fr. 0/32 Ge min. 150mm</t>
  </si>
  <si>
    <t>viz kubaturový list 
1980,58 m3=1 980,58 [A]</t>
  </si>
  <si>
    <t>- dodání kameniva předepsané kvality a zrnitosti 
- rozprostření a zhutnění vrstvy v předepsané tloušťce 
- zřízení vrstvy bez rozlišení šířky, pokládání vrstvy po etapách 
- nezahrnuje postřiky, nátěry</t>
  </si>
  <si>
    <t>ŠDb fr. 0/32 Ge min. 200mm</t>
  </si>
  <si>
    <t>viz kubaturový list 
3369,60 m3=3 369,60 [A] 
Napojení na stávající MK v km 0,700 vlevo a v km 0,820 vlevo 
52*0,25=13,00 [B] 
Celkem: A+B=3 382,60 [C]</t>
  </si>
  <si>
    <t>567544</t>
  </si>
  <si>
    <t>VRST PRO OBNOVU A OPR RECYK ZA STUD CEM A ASF EM TL DO 200MM</t>
  </si>
  <si>
    <t>Recyklace podkladní vrstvy na místě za studena s asf.emulzí a cementem podle TP208 
v tloušťce 180 mm s reprofilací po celé šířce vozovky. 
kontrola únosnosti vrstvy Edef,2 ? 150 MPa podle tab. 12b TP208</t>
  </si>
  <si>
    <t>odečteno ze situace 
8959+450=9 409,00 [A]</t>
  </si>
  <si>
    <t>- dodání materiálů předepsaných pro recyklaci za studena 
- provedení recyklace dle předepsaného technologického předpisu, zhutnění vrstvy v předepsané tloušťce 
- zřízení vrstvy bez rozlišení šířky, pokládání vrstvy po etapách 
- úpravu napojení, ukončení 
- nezahrnuje postřiky, nátěry</t>
  </si>
  <si>
    <t>56963</t>
  </si>
  <si>
    <t>ZPEVNĚNÍ KRAJNIC Z RECYKLOVANÉHO MATERIÁLU TL DO 150MM</t>
  </si>
  <si>
    <t>eventuálně je možné použít štěrkodrť frakce 0/32</t>
  </si>
  <si>
    <t>(viz kubaturový list) 
228,68=228,68 [A]</t>
  </si>
  <si>
    <t>- dodání recyklátu v požadované kvalitě 
- očištění podkladu 
- uložení recyklátu dle předepsaného technologického předpisu, zhutnění vrstvy v předepsané tloušťce 
- zřízení vrstvy bez rozlišení šířky, pokládání vrstvy po etapách, včetně pracovních spar a spojů 
- úpravu napojení, ukončení  
- nezahrnuje postřiky, nátěry</t>
  </si>
  <si>
    <t>572213</t>
  </si>
  <si>
    <t>SPOJOVACÍ POSTŘIK Z EMULZE DO 0,5KG/M2</t>
  </si>
  <si>
    <t>Postřik spojovací asf. emulzí PS-C, s množstvím zbytkového pojiva 0,35 kg/m2</t>
  </si>
  <si>
    <t>Planimetrováno z AutoCADu 
2*11461 m2 (v místě kompletní výměny vozovky na ACL a ACP)=22 922,00 [A] 
8503 m2 (v místě recyklace za studena na ACP)=8 503,00 [B] 
449 m2 (v místě napojení na stávající místní kom.)=449,00 [C] 
Celkem: A+B+C=31 874,00 [D]</t>
  </si>
  <si>
    <t>- dodání všech předepsaných materiálů pro postřiky v předepsaném množství 
- provedení dle předepsaného technologického předpisu 
- zřízení vrstvy bez rozlišení šířky, pokládání vrstvy po etapách 
- úpravu napojení, ukončení</t>
  </si>
  <si>
    <t>574A44</t>
  </si>
  <si>
    <t>ASFALTOVÝ BETON PRO OBRUSNÉ VRSTVY ACO 11+, 11S TL. 50MM</t>
  </si>
  <si>
    <t>Odetčeno ze situace</t>
  </si>
  <si>
    <t>11461 m2 (v místě kompletní výměny vozovky)=11 461,00 [A] 
8503 m2 (v místě recyklace za studena)=8 503,00 [B] 
449 m2 (v místě napojení na stávající místní kom.)=449,00 [C] 
Celkem: A+B+C=20 413,00 [D]</t>
  </si>
  <si>
    <t>- dodání směsi v požadované kvalitě 
- očištění podkladu 
- uložení směsi dle předepsaného technologického předpisu, zhutnění vrstvy v předepsané tloušťce 
- zřízení vrstvy bez rozlišení šířky, pokládání vrstvy po etapách, včetně pracovních spar a spojů 
- úpravu napojení, ukončení podél obrubníků, dilatačních zařízení, odvodňovacích proužků, odvodňovačů, vpustí, šachet a pod. 
- nezahrnuje postřiky, nátěry 
- nezahrnuje těsnění podél obrubníků, dilatačních zařízení, odvodňovacích proužků, odvodňovačů, vpustí, šachet a pod.</t>
  </si>
  <si>
    <t>574C46</t>
  </si>
  <si>
    <t>ASFALTOVÝ BETON PRO LOŽNÍ VRSTVY ACL 16+, 16S TL. 50MM</t>
  </si>
  <si>
    <t>Odečteno ze situace</t>
  </si>
  <si>
    <t>11461m2 (v místě kompletní výměny vozovky)=11 461,00 [A]</t>
  </si>
  <si>
    <t>574E58</t>
  </si>
  <si>
    <t>ASFALTOVÝ BETON PRO PODKLADNÍ VRSTVY ACP 22+, 22S TL. 60MM</t>
  </si>
  <si>
    <t>58222</t>
  </si>
  <si>
    <t>DLÁŽDĚNÉ KRYTY Z DROBNÝCH KOSTEK DO LOŽE Z MC</t>
  </si>
  <si>
    <t>Kamenné dlažební kostky v místě zálivu pro UV</t>
  </si>
  <si>
    <t>odečteno ze situace: 
6=6,00 [A]</t>
  </si>
  <si>
    <t>- dodání dlažebního materiálu v požadované kvalitě, dodání materiálu pro předepsané  lože v tloušťce předepsané dokumentací a pro předepsanou výplň spar 
- očištění podkladu 
- uložení dlažby dle předepsaného technologického předpisu včetně předepsané podkladní vrstvy a předepsané výplně spar 
- zřízení vrstvy bez rozlišení šířky, pokládání vrstvy po etapách  
- úpravu napojení, ukončení podél obrubníků, dilatačních zařízení, odvodňovacích proužků, odvodňovačů, vpustí, šachet a pod., nestanoví-li zadávací dokumentace jinak 
- nezahrnuje postřiky, nátěry 
- nezahrnuje těsnění podél obrubníků, dilatačních zařízení, odvodňovacích proužků, odvodňovačů, vpustí, šachet a pod.</t>
  </si>
  <si>
    <t>582615</t>
  </si>
  <si>
    <t>KRYTY Z BETON DLAŽDIC SE ZÁMKEM BAREV TL 80MM DO LOŽE Z KAM</t>
  </si>
  <si>
    <t>Napojení na stávající MK v km 0,700 vlevo a v km 0,820 vlevo</t>
  </si>
  <si>
    <t>odečteno ze situace 
52m2=52,00 [A]</t>
  </si>
  <si>
    <t>58301</t>
  </si>
  <si>
    <t>KRYT ZE SINIČNÍCH DÍLCŮ (PANELŮ) TL 150MM</t>
  </si>
  <si>
    <t>Silniční panely 3x1x0,15 u sjezdu na polní cestu v km 2,200 vlevo 
9 kusů 
štěrkové lože tl. 0,20m</t>
  </si>
  <si>
    <t>odečteno ze situace: 
9ks*3m2=27,00 [A]</t>
  </si>
  <si>
    <t>- dodání dílců v požadované kvalitě, dodání materiálu pro předepsané  lože v tloušťce předepsané dokumentací a pro předepsanou výplň spar 
- očištění podkladu 
- uložení dílců dle předepsaného technologického předpisu včetně předepsané podkladní vrstvy a předepsané výplně spar 
- zřízení vrstvy bez rozlišení šířky, pokládání vrstvy po etapách  
- úpravu napojení, ukončení podél obrubníků, dilatačních zařízení, odvodňovacích proužků, odvodňovačů, vpustí, šachet a pod., nestanoví-li zadávací dokumentace jinak 
- nezahrnuje postřiky, nátěry 
- nezahrnuje těsnění podél obrubníků, dilatačních zařízení, odvodňovacích proužků, odvodňovačů, vpustí, šachet a pod.</t>
  </si>
  <si>
    <t>Potrubí</t>
  </si>
  <si>
    <t>87715</t>
  </si>
  <si>
    <t>CHRÁNIČKY PŮLENÉ Z TRUB PLAST DN DO 50MM</t>
  </si>
  <si>
    <t>Chránička pro sdělovací kabely DN 40mm</t>
  </si>
  <si>
    <t>3110=3 110,00 [A]</t>
  </si>
  <si>
    <t>položky pro zhotovení potrubí platí bez ohledu na sklon 
zahrnuje: 
- výrobní dokumentaci (včetně technologického předpisu) 
- dodání veškerého trubního a pomocného materiálu  (trouby včetně podélného rozpůlení,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včetně případně předepsaného utěsnění konců chrániček 
- položky platí pro práce prováděné v prostoru zapaženém i nezapaženém a i v kolektorech, chráničkách</t>
  </si>
  <si>
    <t>87733</t>
  </si>
  <si>
    <t>CHRÁNIČKY PŮLENÉ Z TRUB PLAST DN DO 150MM</t>
  </si>
  <si>
    <t>Chránička pro sdělovací kabely DN 110-140mm</t>
  </si>
  <si>
    <t>844m=844,00 [A]</t>
  </si>
  <si>
    <t>895822</t>
  </si>
  <si>
    <t>DRENÁŽNÍ ŠACHTICE KONTROLNÍ Z PLAST DÍLCŮ ŠK 80</t>
  </si>
  <si>
    <t>Drenážní šachtice kontrolní z plastových dílců, DN 600mm</t>
  </si>
  <si>
    <t>odečteno ze situace: 
18 ks=18,00 [A]</t>
  </si>
  <si>
    <t>položka zahrnuje: 
- poklopy s rámem z předepsaného materiálu a tvaru 
- předepsané plastové skruže, dno a není-li uvedeno jinak i podkladní vrstvu (z kameniva nebo betonu). 
- výplň, těsnění a tmelení spár a spojů, 
- očištění a ošetření úložných ploch, 
- předepsané podkladní konstrukce</t>
  </si>
  <si>
    <t>89712</t>
  </si>
  <si>
    <t>VPUSŤ KANALIZAČNÍ ULIČNÍ KOMPLETNÍ Z BETONOVÝCH DÍLCŮ</t>
  </si>
  <si>
    <t>Uliční vpusť, klasická</t>
  </si>
  <si>
    <t>odečteno ze situace: 
86=86,00 [A]</t>
  </si>
  <si>
    <t>položka zahrnuje: 
- dodávku a osazení předepsaných dílů včetně mříže 
- výplň, těsnění  a tmelení spar a spojů, 
- opatření  povrchů  betonu  izolací  proti zemní vlhkosti v částech, kde přijdou do styku se zeminou nebo kamenivem, 
- předepsané podkladní konstrukce</t>
  </si>
  <si>
    <t>89742</t>
  </si>
  <si>
    <t>VPUSŤ CHODNÍKOVÁ Z BETON DÍLCŮ</t>
  </si>
  <si>
    <t>Uliční vpusť, obrubníková</t>
  </si>
  <si>
    <t>položka zahrnuje: 
dodávku a osazení předepsaného dílce včetně mříže 
předepsané podkladní konstrukce</t>
  </si>
  <si>
    <t>897626</t>
  </si>
  <si>
    <t>VPUSŤ ŠTĚRBINOVÝCH ŽLABŮ Z BETON DÍLCŮ SV. ŠÍŘKY DO 400MM</t>
  </si>
  <si>
    <t>1=1,00 [A]</t>
  </si>
  <si>
    <t>položka zahrnuje dodávku a osazení předepsaného dílce včetně mříže 
nezahrnuje předepsané podkladní konstrukce</t>
  </si>
  <si>
    <t>897726</t>
  </si>
  <si>
    <t>ČISTÍCÍ KUSY ŠTĚRBIN ŽLABŮ Z BETON DÍLCŮ SV. ŠÍŘKY DO 400MM</t>
  </si>
  <si>
    <t>položka zahrnuje dodávku a osazení předepsaného dílce 
nezahrnuje předepsané podkladní konstrukce</t>
  </si>
  <si>
    <t>91228</t>
  </si>
  <si>
    <t>SMĚROVÉ SLOUPKY Z PLAST HMOT VČETNĚ ODRAZNÉHO PÁSKU</t>
  </si>
  <si>
    <t>Směrový sloupek v. 0,8m</t>
  </si>
  <si>
    <t>odečteno ze situace 
44=44,00 [A]</t>
  </si>
  <si>
    <t>položka zahrnuje: 
- dodání a osazení sloupku včetně nutných zemních prací 
- vnitrostaveništní a mimostaveništní doprava 
- odrazky plastové nebo z retroreflexní fólie</t>
  </si>
  <si>
    <t>917224</t>
  </si>
  <si>
    <t>SILNIČNÍ A CHODNÍKOVÉ OBRUBY Z BETONOVÝCH OBRUBNÍKŮ ŠÍŘ 150MM</t>
  </si>
  <si>
    <t>SILNIČNÍ OBRUBNÍK šíř. 150 mm 
LOŽE C20/25n - XF3 tl. min. 0.10m</t>
  </si>
  <si>
    <t>-odečteno ze situace 
silniční obrubník vlevo: 
1496=149,00 [A] 
silniční obrubník vpravo: 
1180=11,00 [B] 
celkem: 
A+B=160,00 [C]</t>
  </si>
  <si>
    <t>Položka zahrnuje: 
dodání a pokládku betonových obrubníků o rozměrech předepsaných zadávací dokumentací 
betonové lože i boční betonovou opěrku.</t>
  </si>
  <si>
    <t>SILNIČNÍ OBRUBNÍK šíř. 150 mm, snížený nášlap na 2 cm 
LOŽE C20/25n - XF3 tl. min. 0.10m</t>
  </si>
  <si>
    <t>-odečteno ze situace 
snížený obrubník vlevo: 
292=29,00 [A] 
snížený obrubník vpravo: 
263=26,00 [B] 
celkem: 
A+B=55,00 [C]</t>
  </si>
  <si>
    <t>91723</t>
  </si>
  <si>
    <t>OBRUBY Z BETON KRAJNÍKŮ</t>
  </si>
  <si>
    <t>betonový silniční krajník 0,08x0,25x0,50 m 
do bet. lože C20/25n-XF3, tl.min 0,10 m</t>
  </si>
  <si>
    <t>-odečteno ze situace 
2514 m=2 514,00 [A]</t>
  </si>
  <si>
    <t>Položka zahrnuje: 
dodání a pokládku betonových krajníků o rozměrech předepsaných zadávací dokumentací 
betonové lože i boční betonovou opěrku.</t>
  </si>
  <si>
    <t>91725</t>
  </si>
  <si>
    <t>NÁSTUPIŠTNÍ OBRUBNÍKY BETONOVÉ</t>
  </si>
  <si>
    <t>Obrubník HK bezbariérový (Kasselského typu) 
Skladebné rozměry [m]: 0.33*0.40*1.00 
Betonové lože C20/25n - XF3 tl. min. 0.15m</t>
  </si>
  <si>
    <t>pro 7 autobusových zastávek 
7*15 m=105,00 [A]</t>
  </si>
  <si>
    <t>931313</t>
  </si>
  <si>
    <t>TĚSNĚNÍ DILATAČ SPAR ASF ZÁLIVKOU PRŮŘ DO 300MM2</t>
  </si>
  <si>
    <t>betonový krajník x asfaltový kryt š. 12 mm x v. 20 mm. 
Asfaltová zálivka za horka typu N2</t>
  </si>
  <si>
    <t>z poloožky 91723 
2514=2 514,00 [A] 
z položky 935111 
2*24=48,00 [B] 
Celkem: A+B=2 562,00 [C]</t>
  </si>
  <si>
    <t>položka zahrnuje dodávku a osazení předepsaného materiálu, očištění ploch spáry před úpravou, očištění okolí spáry po úpravě 
nezahrnuje těsnící profil</t>
  </si>
  <si>
    <t>41</t>
  </si>
  <si>
    <t>935111</t>
  </si>
  <si>
    <t>ŠTĚRBINOVÉ ŽLABY Z BETONOVÝCH DÍLCŮ ŠÍŘ DO 400MM VÝŠ DO 500MM BEZ OBRUBY</t>
  </si>
  <si>
    <t>štěrbinový žlabv km 0,120 vpravo</t>
  </si>
  <si>
    <t>odečteno ze situace 
24=24,00 [A]</t>
  </si>
  <si>
    <t>položka zahrnuje: 
- veškerý materiál, výrobky a polotovary, včetně mimostaveništní a vnitrostaveništní dopravy (rovněž přesuny), včetně naložení a složení,případně s uložením. 
- veškeré práce nutné pro zřízení těchto konstrukcí, včetně zemních prací, lože, ukončení, patek, spárování, úpravy vtoku a výtoku. Měří se v [m] délky osy žlabu bez čistících kusů a odtokových vpustí.</t>
  </si>
  <si>
    <t>SO 121</t>
  </si>
  <si>
    <t>Úprava místní komunikace v km 0,066 vlevo - investice obce / investice kraje</t>
  </si>
  <si>
    <t>V místě napojení vozovky na stávájící stav. 
Investice obce</t>
  </si>
  <si>
    <t>Odečteno ze situace: 5,00=5,00 [A]</t>
  </si>
  <si>
    <t>Výkop - podmíněně vhodná zemina 
Investice KSÚS</t>
  </si>
  <si>
    <t>Výkop z tabulky kubatur 
55,12=55,12 [A]</t>
  </si>
  <si>
    <t>Požadavky a výsledné parametry dle ČSN 736133. 
Kompletní provedení včetně případného nákupu a dodávky potřebných materiálů, 
včetně všech souvisejících prací (např. natěžení, dopravy, uložení, hutnění, atp.). 
Zhotovitel navrhne a ocení pro něj nejvhodnější technologii tak, aby byly splněny 
definované požadavky(parametry). Prokázání vhodnosti bude doloženo splněním 
definovaných požadovaných parametrů v souladu s TKP a ZTKP. 
Veškeré práce a použitý materiál musí být odsouhlasen TDI. 
Investice KSÚS</t>
  </si>
  <si>
    <t>Dosypávka krajnice z příčných řezu (viz kubaturový list) 
40,1=40,10 [A]</t>
  </si>
  <si>
    <t>Požadavky a výsledné parametry dle ČSN 736133. 
Úprava parapláně 
Zhotovitel navrhne a ocení pro něj nejvhodnější technologii tak, aby byly splněny 
definované požadavky(parametry). Prokázání vhodnosti bude doloženo splněním 
definovaných požadovaných parametrů v souladu s TKP a ZTKP. 
Veškeré práce a použitý materiál musí být odsouhlasen TDI. 
Investice KSÚS</t>
  </si>
  <si>
    <t>Z kubaturových listů 
283.24-94,10=189,14 [A]</t>
  </si>
  <si>
    <t>Požadavky a výsledné parametry dle ČSN 736133. 
Úprava parapláně 
Zhotovitel navrhne a ocení pro něj nejvhodnější technologii tak, aby byly splněny 
definované požadavky(parametry). Prokázání vhodnosti bude doloženo splněním 
definovaných požadovaných parametrů v souladu s TKP a ZTKP. 
Veškeré práce a použitý materiál musí být odsouhlasen TDI. 
Investice obce</t>
  </si>
  <si>
    <t>Z kubaturových listů 
94,10=94,10 [A]</t>
  </si>
  <si>
    <t>Úprava parapláně 
Investice KSÚS</t>
  </si>
  <si>
    <t>283.24-94,10=189,14 [A]</t>
  </si>
  <si>
    <t>Úprava parapláně 
Investice obce</t>
  </si>
  <si>
    <t>94,10=94,10 [A]</t>
  </si>
  <si>
    <t>a.1</t>
  </si>
  <si>
    <t>ŠDa fr. 0/32 Ga 150mm 
Investice KSÚS</t>
  </si>
  <si>
    <t>Planimetricky odečteno z programu AutoCAD 
(303,07*0,15)-14,67=30,79 [A]</t>
  </si>
  <si>
    <t>a.2</t>
  </si>
  <si>
    <t>ŠDa fr. 0/32 Ga 150mm 
Investice obce</t>
  </si>
  <si>
    <t>97,80*0,15=14,67 [A]</t>
  </si>
  <si>
    <t>b.1</t>
  </si>
  <si>
    <t>ŠDb fr. 0/32 Gc min. 150mm 
Investice KSÚS</t>
  </si>
  <si>
    <t>Planimetricky odečteno z programu AutoCAD 
(324,28*0,15)-15,70=32,94 [A]</t>
  </si>
  <si>
    <t>b.2</t>
  </si>
  <si>
    <t>ŠDb fr. 0/32 Gc min. 150mm 
Investice obce</t>
  </si>
  <si>
    <t>104,65*0,15=15,70 [A]</t>
  </si>
  <si>
    <t>572123</t>
  </si>
  <si>
    <t>INFILTRAČNÍ POSTŘIK Z EMULZE DO 1,0KG/M2</t>
  </si>
  <si>
    <t>Postřik infiltrační z kationaktivní asf. emulze s množstvím zbytkového pojiva 1.00 kg/m2 
Investice KSÚS</t>
  </si>
  <si>
    <t>Planimetricky odečteno z programu AutoCAD 
283.24-94,10=189,14 [A]</t>
  </si>
  <si>
    <t>Postřik infiltrační z kationaktivní asf. emulze s množstvím zbytkového pojiva 1.00 kg/m2 
Investice obce</t>
  </si>
  <si>
    <t>Planimetricky odečteno z programu AutoCAD 
94,10=94,10 [A]</t>
  </si>
  <si>
    <t>Postřik spojovací s množstvím zbytkového pojiva 0.35 kg/m2 
Investice KSÚS</t>
  </si>
  <si>
    <t>Postřik spojovací s množstvím zbytkového pojiva 0.35 kg/m2 
Investice obce</t>
  </si>
  <si>
    <t>574A33</t>
  </si>
  <si>
    <t>ASFALTOVÝ BETON PRO OBRUSNÉ VRSTVY ACO 11 TL. 40MM</t>
  </si>
  <si>
    <t>Odečteno ze situace 
Investice KSÚS</t>
  </si>
  <si>
    <t>Odečteno ze situace 
Investice obce</t>
  </si>
  <si>
    <t>574E46</t>
  </si>
  <si>
    <t>ASFALTOVÝ BETON PRO PODKLADNÍ VRSTVY ACP 16+, 16S TL. 50MM</t>
  </si>
  <si>
    <t>SILNIČNÍ OBRUBNÍK šíř. 150mm 
LOŽE C20/25n - XF3 tl. min. 0.10m 
Investice KSÚS</t>
  </si>
  <si>
    <t>81,64-32,45=49,19 [A]</t>
  </si>
  <si>
    <t>SILNIČNÍ OBRUBNÍK šíř. 150mm 
LOŽE C20/25n - XF3 tl. min. 0.10m 
Investice obce</t>
  </si>
  <si>
    <t>32,45=32,45 [A]</t>
  </si>
  <si>
    <t>931323</t>
  </si>
  <si>
    <t>TĚSNĚNÍ DILATAČ SPAR ASF ZÁLIVKOU MODIFIK PRŮŘ DO 300MM2</t>
  </si>
  <si>
    <t>TYP N2 
Investice KSÚS</t>
  </si>
  <si>
    <t>TYP N2 
Investice obce</t>
  </si>
  <si>
    <t>SO 122</t>
  </si>
  <si>
    <t>Úprava místní komunikace v km 0,938 vlevo - investice obce / investice kraje</t>
  </si>
  <si>
    <t>Odečteno ze situace: 4,50=4,50 [A]</t>
  </si>
  <si>
    <t>Z kubatur. listů 
40,15=40,15 [A]</t>
  </si>
  <si>
    <t>Výkop - podmíněně vhodná zemina 
¨ 
Investice obce</t>
  </si>
  <si>
    <t>Z kubatur. listů 
22,78=22,78 [A]</t>
  </si>
  <si>
    <t>161,42=161,42 [A]</t>
  </si>
  <si>
    <t>35,90=35,90 [A]</t>
  </si>
  <si>
    <t>211,13*0,15=31,67 [A]</t>
  </si>
  <si>
    <t>38,426*0,15=5,76 [A]</t>
  </si>
  <si>
    <t>225,91*0,15=33,89 [A]</t>
  </si>
  <si>
    <t>41,116*0,15=6,17 [A]</t>
  </si>
  <si>
    <t>Planimetricky odečteno z programu AutoCAD 
161,42=161,42 [A]</t>
  </si>
  <si>
    <t>Planimetricky odečteno z programu AutoCAD 
35,90=35,90 [A]</t>
  </si>
  <si>
    <t>.1</t>
  </si>
  <si>
    <t>31,92=31,92 [A]</t>
  </si>
  <si>
    <t>.2</t>
  </si>
  <si>
    <t>15,96=15,96 [A]</t>
  </si>
  <si>
    <t>SO 123</t>
  </si>
  <si>
    <t>Úprava silnice III/3308 v km 1,695 vpravo - investice kraje</t>
  </si>
  <si>
    <t>frézování dražky  min. 12x25 mm u betonového krajníku</t>
  </si>
  <si>
    <t>z pol. 91723: 
83,7=83,70 [A] 
napojení na stávájící stav: 
6=6,00 [B] 
Celkem: A+B=89,70 [C]</t>
  </si>
  <si>
    <t>zemina podminečně vhodná</t>
  </si>
  <si>
    <t>z kub. listů 
95,2=95,20 [A]</t>
  </si>
  <si>
    <t>úprava pláně: 
393,831=393,83 [A]</t>
  </si>
  <si>
    <t>Podélný trativod DN150 mm, SN 8, do lože ze ŠP/podkladní beton tl 0,10 m</t>
  </si>
  <si>
    <t>odečteno ze situace: 
30,3=30,30 [A]</t>
  </si>
  <si>
    <t>SEPARAČNÍ A FILTRAČNÍ GEOTEXTÍLIE, PLOŠNÁ HMOTNOST &gt;= 200g/m2</t>
  </si>
  <si>
    <t>odečteno ze situace: 
2,26*30,3=68,48 [A]</t>
  </si>
  <si>
    <t>úprava podloží v tl. 0,3 m dle pol. 18110: 
393,831=393,83 [A]</t>
  </si>
  <si>
    <t>ŠDa 0/32  tl. 150 mm</t>
  </si>
  <si>
    <t>z kub. lustů 
57.409=57,41 [A] 
v konstrukci ostrůvku: 
1,5=1,50 [B] 
napojení na stáv.voz 
0,621=0,62 [C] 
Celkem: A+B+C=59,53 [D]</t>
  </si>
  <si>
    <t>ŠDb 0/32 tl. min.200 mm</t>
  </si>
  <si>
    <t>z kub. listů 
130,288=130,29 [A]</t>
  </si>
  <si>
    <t>Spojovací postřik asfaltovou emulzí, PS-C, 0,35 kg/m2</t>
  </si>
  <si>
    <t>z pol.574C46: na vrstvu ACL 
353,6=353,60 [A] 
z pol. 574E58: na vrstvu ACP 
350,6=350,60 [B] 
Celkem: A+B=704,20 [C]</t>
  </si>
  <si>
    <t>ACO 11+  tl.50 mm</t>
  </si>
  <si>
    <t>odečteno ze situace 
343,4+13,2=356,60 [A]</t>
  </si>
  <si>
    <t>ACL 16+ tl.50 mm</t>
  </si>
  <si>
    <t>odečteno ze situace 
343,4+10,2=353,60 [A]</t>
  </si>
  <si>
    <t>ACP 22+ tl.60 mm</t>
  </si>
  <si>
    <t>odečteno ze situace 
343,4+7,2=350,60 [A]</t>
  </si>
  <si>
    <t>582611</t>
  </si>
  <si>
    <t>KRYTY Z BETON DLAŽDIC SE ZÁMKEM ŠEDÝCH TL 60MM DO LOŽE Z KAM</t>
  </si>
  <si>
    <t>Zámková dlažba tl. 60 mm do lože z kameniva fr. 0/4, tl . 30 mm</t>
  </si>
  <si>
    <t>odečteno ze situace: 
10=10,00 [A]</t>
  </si>
  <si>
    <t>betonový silniční obrubník 0,15x0,15x1,0 m, do bet. lože C20/25n-XF3 tl. min. 0,10 m</t>
  </si>
  <si>
    <t>odečteno ze situace: 
96+35=131,00 [A]</t>
  </si>
  <si>
    <t>betonový silniční krajník 0,08x0,25x0,50 m, do bet. lože C20/25n-XF3, tl.min 0,10 m</t>
  </si>
  <si>
    <t>odečteno ze sitauce: 
35,4+48,3=83,70 [A]</t>
  </si>
  <si>
    <t>z pol. 91723: 
30,3=30,30 [A] 
napojení na stávájící stav: 
6=6,00 [B] 
Celkem: A+B=36,30 [C]</t>
  </si>
  <si>
    <t>SO 124</t>
  </si>
  <si>
    <t>Úprava obratiště v km 1,260 vlevo - investice obce</t>
  </si>
  <si>
    <t>V místě napojení vozovky na stávájící stav.</t>
  </si>
  <si>
    <t>Odečteno ze situace: 15,60=15,60 [A]</t>
  </si>
  <si>
    <t>Obratiště</t>
  </si>
  <si>
    <t>Odečteno z příčných řezů 
7,01+4.71=11,72 [C]</t>
  </si>
  <si>
    <t>AZ pol. 17180: 
25,14=25,14 [A]</t>
  </si>
  <si>
    <t>Nakupovaný materiál. Požadavky a výsledné parametry dle ČSN 73 6133. 
Kompletní provedení a dodávky potřebných materiálů, 
včetně všech souvisejících prací (např. natěžení, dopravy, uložení, hutnění, atp.). 
Zhotovitel navrhne a ocení pro něj nejvhodnější technologii tak, aby byly splněny 
definované požadavky(parametry). Prokázání vhodnosti bude doloženo splněním 
definovaných požadovaných parametrů.</t>
  </si>
  <si>
    <t>Zemina do AZ 
Dle tabulky kubatur: 
20,10+5,04=25,14 [A]</t>
  </si>
  <si>
    <t>Požadavky a výsledné parametry dle ČSN 736133. 
Kompletní provedení pláně. 
Zhotovitel navrhne a ocení pro něj nejvhodnější technologii tak, aby byly splněny 
definované požadavky(parametry). Prokázání vhodnosti bude doloženo splněním 
definovaných požadovaných parametrů v souladu s TKP a ZTKP. 
Veškeré práce a použitý materiál musí být odsouhlasen TDI.</t>
  </si>
  <si>
    <t>dle pol. 56313: 680,84=680,84 [A] 
dle pol. 56330A: 728,49=728,49 [B] 
Celkem: A+B=1 409,33 [E]</t>
  </si>
  <si>
    <t>Úprava parapláně</t>
  </si>
  <si>
    <t>Dle tabulky kubatur: 
728,49=728,49 [A]</t>
  </si>
  <si>
    <t>46611</t>
  </si>
  <si>
    <t>DLAŽBY VEGETAČNÍ Z DÍLCŮ BETONOVÝCH</t>
  </si>
  <si>
    <t>Dlažba betonová zatravňovací 200x200x80. 
Lože z kameniva fr. 0/4 tl. 40mm.</t>
  </si>
  <si>
    <t>Odečteno ze situačního výkresu. 
26,68*0,08=2,13 [A]</t>
  </si>
  <si>
    <t>položka zahrnuje: 
- povrchovou úpravu podkladu 
- zřízení spojovací vrstvy 
- dodávku a uložení předepsaných dlažebních prvků do předepsaného tvaru 
- spárování, těsnění, tmelení a vyplnění spar případně s vyklínováním 
- úprava povrchu pro odvedení srážkové vody 
- výplň otvorů drnem nebo ornicí s osetím, případně kamenivem 
- výplň spar předepsaným materiálem 
- nutné zemní práce (svahování, úpravu pláně a pod.) 
- nezahrnuje podklad pod dlažbu, vykazuje se samostatně položkami SD 45</t>
  </si>
  <si>
    <t>56313</t>
  </si>
  <si>
    <t>VOZOVKOVÉ VRSTVY Z MECHANICKY ZPEVNĚNÉHO KAMENIVA TL. DO 150MM</t>
  </si>
  <si>
    <t>MZK tl. 150mm</t>
  </si>
  <si>
    <t>Planimetricky odečteno z programu AutoCAD. 
680,84=680,84 [A] 
12,2*0,65+2,33*0,65=9,44 [B] 
A+B=690,28 [C]</t>
  </si>
  <si>
    <t>ŠDa fr. 0/32; Ga min. 200mm</t>
  </si>
  <si>
    <t>Planimetricky odečteno z programu AutoCAD. 
(728,49+26,68)*0,23=173,69 [A] 
12,2*0,15+2,33*0,15=2,18 [B] 
A+B=175,87 [C]</t>
  </si>
  <si>
    <t>Postřik infiltrační z kationaktivní asf. emulze s množstvím zbytkového pojiva 1,00 kg/m2.</t>
  </si>
  <si>
    <t>Planimetricky odečteno z programu AutoCAD. 
680,84=680,84 [A]</t>
  </si>
  <si>
    <t>Postřik infiltrační z kationaktivní asf. emulze s množstvím zbytkového pojiva 0.35 kg/m2</t>
  </si>
  <si>
    <t>Planimetricky odečteno z programu AutoCAD. 
636,3=636,30 [A]</t>
  </si>
  <si>
    <t>574A34</t>
  </si>
  <si>
    <t>ASFALTOVÝ BETON PRO OBRUSNÉ VRSTVY ACO 11+, 11S TL. 40MM</t>
  </si>
  <si>
    <t>Planimetricky odečteno z programu AutoCAD. 
636,3=636,30 [A] 
12,2*1,65+2,33*1,65=23,97 [B] 
A+B=660,27 [C]</t>
  </si>
  <si>
    <t>574E76</t>
  </si>
  <si>
    <t>ASFALTOVÝ BETON PRO PODKLADNÍ VRSTVY ACP 16+, 16S TL. 80MM</t>
  </si>
  <si>
    <t>Odečteno ze situace.</t>
  </si>
  <si>
    <t>Planimetricky odečteno z programu AutoCAD. 
636,3=636,30 [A] 
12,2*1,15+2,33*1,15=16,71 [B] 
A+B=653,01 [C]</t>
  </si>
  <si>
    <t>4 kusy uličních vpustí: 
4=4,00 [A]</t>
  </si>
  <si>
    <t>Odečteno ze situačního výkresu: 
119,65+14,82=134,47 [A]</t>
  </si>
  <si>
    <t>Obrubník HK bezbariérový (Kasselského typu) 
Skladebné rozměry [m]: 0.29*0.40*1.00 
Betonové lože C20/25n - XF3 tl. min. 0.15m</t>
  </si>
  <si>
    <t>Odečteno ze situačního výkresu: 
15,00=15,00 [A]</t>
  </si>
  <si>
    <t>SO 150</t>
  </si>
  <si>
    <t>Chodník u silnice III/2722 vlevo - investice obce</t>
  </si>
  <si>
    <t>výkop v místě ohumusování</t>
  </si>
  <si>
    <t>odečteno ze situace: 
1652.55*0,15=247,88 [A]</t>
  </si>
  <si>
    <t>Zemina písčitohlinitá nebo hlinito písčitá s možným výskytem menších frakcí štěrku, nakupována, v místě ohumusování</t>
  </si>
  <si>
    <t>odečteno ze situace: 
1219,16*0,15=182,87 [A]</t>
  </si>
  <si>
    <t>dle pol. 582611 3076,11=3 076,11 [A] 
dle pol. 582615 333,83=333,83 [B] 
dle pol. 58261A 146,35=146,35 [C] 
dle pol. 58261B 83,75=83,75 [D]</t>
  </si>
  <si>
    <t>18232</t>
  </si>
  <si>
    <t>ROZPROSTŘENÍ ORNICE V ROVINĚ V TL DO 0,15M</t>
  </si>
  <si>
    <t>Ohumusování svahů tl.0,15m</t>
  </si>
  <si>
    <t>Odečteno ze situace: 
1652,55=1 652,55 [A]</t>
  </si>
  <si>
    <t>položka zahrnuje: 
nutné přemístění ornice z dočasných skládek vzdálených do 50m 
rozprostření ornice v předepsané tloušťce v rovině a ve svahu do 1:5</t>
  </si>
  <si>
    <t>21461B</t>
  </si>
  <si>
    <t>SEPARAČNÍ GEOTEXTILIE DO 200G/M2</t>
  </si>
  <si>
    <t>dle pol. 582611 3076,11=3 076,11 [A] 
dle pol. 582615 333,83=333,83 [B] 
dle pol. 58261A 146,35=146,35 [C] 
dle pol. 58261B 83,75=83,75 [D] 
přesahy: 1092=1 092,00 [E]  
Celkem: A+B+C+D+E=4 732,04 [F] m2</t>
  </si>
  <si>
    <t>Položka zahrnuje: 
- dodávku předepsané geotextilie 
- úpravu, očištění a ochranu podkladu 
- přichycení k podkladu, případně zatížení 
- úpravy spojů a zajištění okrajů 
- úpravy pro odvodnění 
- nutné přesahy 
- mimostaveništní a vnitrostaveništní dopravu</t>
  </si>
  <si>
    <t>46131A</t>
  </si>
  <si>
    <t>PATKY Z PROSTÉHO BETONU C20/25</t>
  </si>
  <si>
    <t>betonové základy pro zastávkové přístřešky vel. 0,6x0,6x0,6 m 
4*4*0,216=3,46 [A] 
betonové základy pro zastavkové označníky vel. 0,8*0,4*0,6 m 
4*0,192=0,77 [B] 
Celkem: A+B=4,23 [C]</t>
  </si>
  <si>
    <t>položka zahrnuje: 
- nutné zemní práce (hloubení rýh a pod.) 
- dodání  čerstvého  betonu  (betonové  směsi)  požadované  kvality,  jeho  uložení  do požadovaného tvaru při jakékoliv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zřízení  všech  požadovaných  otvorů, kapes, výklenků, prostupů, dutin, drážek a pod., vč. ztížení práce a úprav  kolem nich, 
- úpravy pro osazení doplňkových konstrukcí a vybavení, 
- úpravy povrchu pro položení požadované izolace, povlaků a nátěrů, případně vyspravení,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t>
  </si>
  <si>
    <t>ŠD B fr. 0/32</t>
  </si>
  <si>
    <t>odměřeno ze situace: 
199,05 m3 + 3222,46*0,15 + 417,58*0,21 m3 =770,11 [A] m3</t>
  </si>
  <si>
    <t>dlažba v místě chodníků - vzor a barva color mix piano 
lože fr. 0/4 tl. 40 mm</t>
  </si>
  <si>
    <t>změřeno ze situace: 
3076,11=3 076,11 [A] m2</t>
  </si>
  <si>
    <t>582612</t>
  </si>
  <si>
    <t>KRYTY Z BETON DLAŽDIC SE ZÁMKEM ŠEDÝCH TL 80MM DO LOŽE Z KAM</t>
  </si>
  <si>
    <t>dlažba v místě vjezdů k nemovitostem - vzor a barva color mix piano 
lože fr. 0/4 tl. 40 mm</t>
  </si>
  <si>
    <t>změřeno ze situace: 
333,83=333,83 [A] m2</t>
  </si>
  <si>
    <t>58261A</t>
  </si>
  <si>
    <t>KRYTY Z BETON DLAŽDIC SE ZÁMKEM BAREV RELIÉF TL 60MM DO LOŽE Z KAM</t>
  </si>
  <si>
    <t>hmatné prvky v místě chodníků 
lože fr. 0/4 tl. 40 mm</t>
  </si>
  <si>
    <t>změřeno ze situace: 
146,35=146,35 [A] m2</t>
  </si>
  <si>
    <t>58261B</t>
  </si>
  <si>
    <t>KRYTY Z BETON DLAŽDIC SE ZÁMKEM BAREV RELIÉF TL 80MM DO LOŽE Z KAM</t>
  </si>
  <si>
    <t>hmatné prvky v místě sjezdů 
lože fr. 0/4 tl. 40 mm</t>
  </si>
  <si>
    <t>změřeno ze situace: 
83,75=83,75 [A] m2</t>
  </si>
  <si>
    <t>87633</t>
  </si>
  <si>
    <t>CHRÁNIČKY Z TRUB PLASTOVÝCH DN DO 150MM</t>
  </si>
  <si>
    <t>chraničky pro elektrické kabely, v km 0,060 - 0,150 vlevo</t>
  </si>
  <si>
    <t>elektro: 
23=23,00 [A]</t>
  </si>
  <si>
    <t>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včetně případně předepsaného utěsnění konců chrániček 
- položky platí pro práce prováděné v prostoru zapaženém i nezapaženém a i v kolektorech, chráničkách</t>
  </si>
  <si>
    <t>87644</t>
  </si>
  <si>
    <t>CHRÁNIČKY Z TRUB PLASTOVÝCH DN DO 250MM</t>
  </si>
  <si>
    <t>chraničky pro vodovodní a kanalizační potrubí, v km 0,060 - 0,150 vlevo</t>
  </si>
  <si>
    <t>voda: 
87=87,00 [A] 
kanalizace: 
113=113,00 [B] 
Celkem: A+B=200,00 [C]</t>
  </si>
  <si>
    <t>9111A1</t>
  </si>
  <si>
    <t>ZÁBRADLÍ SILNIČNÍ S VODOR MADLY - DODÁVKA A MONTÁŽ</t>
  </si>
  <si>
    <t>ocelové zábradlí výšky 1,10 m</t>
  </si>
  <si>
    <t>změřeno ze situace: 
101 m=101,00 [A]</t>
  </si>
  <si>
    <t>položka zahrnuje: 
- dodání zábradlí včetně předepsané povrchové úpravy 
- osazení sloupků zaberaněním nebo osazením do betonových bloků (včetně betonových bloků a nutných zemních prací) 
- případné bednění ( trubku) betonové patky v gabionové zdi</t>
  </si>
  <si>
    <t>914921</t>
  </si>
  <si>
    <t>SLOUPKY A STOJKY DOPRAVNÍCH ZNAČEK Z OCEL TRUBEK DO PATKY - DODÁVKA A MONTÁŽ</t>
  </si>
  <si>
    <t>Označník autobusové zastávky</t>
  </si>
  <si>
    <t>4=4,00 [A]</t>
  </si>
  <si>
    <t>položka zahrnuje: 
- sloupky a upevňovací zařízení včetně jejich osazení (betonová patka, zemní práce)</t>
  </si>
  <si>
    <t>917212</t>
  </si>
  <si>
    <t>ZÁHONOVÉ OBRUBY Z BETONOVÝCH OBRUBNÍKŮ ŠÍŘ 80MM</t>
  </si>
  <si>
    <t>lože C20/25n - XF3, tl. min 0,10 m</t>
  </si>
  <si>
    <t>změřeno ze situace: 
1596,57=1 596,57 [A] m</t>
  </si>
  <si>
    <t>93756</t>
  </si>
  <si>
    <t>MOBILIÁŘ - KOVOVÉ MŘÍŽE PRO STROMY</t>
  </si>
  <si>
    <t>litinové mříže kolem stromů, 1,5 x1,5 m</t>
  </si>
  <si>
    <t>7=7,00 [A]</t>
  </si>
  <si>
    <t>Položka zahrnuje: 
- montáž, osazení a dodávku kompletního zařízení, předepsaného zadávací dokumentací 
- mimostavništní a vnitrostaveništní dopravu 
- nezbytné zemní práce a základové konstrukce 
- předepsanou povrchovou úpravu (nátěry a pod.) 
Pozn.: materiál uvedený v textu představuje rozhodující podíl ve výrobku</t>
  </si>
  <si>
    <t>93767</t>
  </si>
  <si>
    <t>MOBILIÁŘ - PŘÍSTŘEŠKY PRO ZASTÁVKY VEŘEJNÉ DOPRAVY</t>
  </si>
  <si>
    <t>Výška zastávek: 
podchodová minimální výška 2225mm 
celková minimální výška 2400mm. 
Specifikace:  
Zastávkový přístřešek s rovnou střechou - krytá plocha min. 3 m2 
modulární ocelová konstrukce ze svislých jaklových profilů 50x50mm a 40x40mm a z vodorovných profilů 80x40mm 
strešní profily 40x30mm s vysokou strešní atikou s pultovou střešní konstrukcí se spádem do zadního integrovaného žlabu se 2 odtoky  
strešní krytina polykarbonát tl. 10mm v provedení bronz (všechny přítlačné hliníkové lišty v barvě přístřešku) 
protikorozní ochranná vrstva žárového zinku tl. min. 72 µm, povrchová barevná úprava práškovým lakovaním RAL 7016 
Výplň bočních a zadních stěn: 4ks kalené sklo min. tl.. 6mm s pískovanou grafikou na min. 80% ploše skla, 6 bodové uchycení skla s dilatačným těsněním 
Vybavení:  
Integrovaná lavička 
Uzamykateľná hliníková tabulka/ klaprám na jízdní řád (RAL 7016) 
Označení NÁZEV ZASTÁVKY  
Odpadkový koš (RAL 7016) 
Kotvení:  
4 ks trojuhelníkové ocelové patky výškově nastavitelné v rozmezí 0 až 12cm.  
kotvení do betonových základů o rozměru 500x500x900mm</t>
  </si>
  <si>
    <t>3=3,00 [A] 
Zastávka Semice, křižovatka, vlevo: 
Rozměr zastávky:   
 rozměr přestřešení 2900x1100 mm 
 rozměr konstrukce 2670x500 mm 
 rozměř boční stěny 500 mm 
Zastávka Semice, vlevo: 
Rozměr zastávky:   
 rozměr přestřešení 2900x1820 mm 
 rozměr konstrukce 2670x1365 mm 
 rozměř boční stěny 1365 mm 
Zastávka Semice, rozc. Velenka, vlevo: 
Rozměr zastávky:   
 rozměr přestřešení 2900x1100 mm 
 rozměr konstrukce 2670x970 mm 
 rozměř boční stěny 970 mm</t>
  </si>
  <si>
    <t>SO 151</t>
  </si>
  <si>
    <t>Chodník u silnice III/2722 vpravo - investice obce</t>
  </si>
  <si>
    <t>odečteno ze situace: 
1535,11*0,15=230,27 [A]</t>
  </si>
  <si>
    <t>odečteno ze situace: 
1074,58*0,15=161,19 [A]</t>
  </si>
  <si>
    <t>dle pol. 582611 2272,3=2 272,30 [A] 
dle pol. 582614 385,21=385,21 [B] 
dle pol. 58261A 90,17=90,17 [C] 
dle pol. 58261B 71,93=71,93 [D] 
Celkem: A+B+C+D=2 819,61 [E]</t>
  </si>
  <si>
    <t>Ohumusování v rovině tl.0,15m</t>
  </si>
  <si>
    <t>Odečteno ze situace: 
1535,11=1 535,11 [A]</t>
  </si>
  <si>
    <t>dle pol. 582611 2272,3=2 272,30 [A] 
dle pol. 582614 385,21=385,21 [B] 
dle pol. 58261A 90,17=90,17 [C] 
dle pol. 58261B 71,93=71,93 [D] 
přesahy: 845,88=845,88 [E] 
Celkem: A+B+C+D+E=3 665,49 [F] m2</t>
  </si>
  <si>
    <t>betonové základy pro zastávkové přístřešky vel. 0,6x0,6x0,5 m 
6*3*0,216=3,89 [A] 
betonové základy pro zastavkové označníky vel. 0,8*0,4*0,5 m 
4*0,192=0,77 [B] 
Celkem: A+B=4,66 [C]</t>
  </si>
  <si>
    <t>odměřeno ze situace: 
140,0 m3 + 2362,47*0,15 + 457,14*0,2 1 m3 =590,37 [A] m3</t>
  </si>
  <si>
    <t>změřeno ze situace: 
2272,3=2 272,30 [A] m2</t>
  </si>
  <si>
    <t>změřeno ze situace: 
385,21=385,21 [A] m2</t>
  </si>
  <si>
    <t>změřeno ze situace: 
90,17=90,17 [A] m2</t>
  </si>
  <si>
    <t>změřeno ze situace: 
71,93=71,93 [A] m2</t>
  </si>
  <si>
    <t>změřeno ze situace: 
20,5 =20,50 [A] m</t>
  </si>
  <si>
    <t>91710</t>
  </si>
  <si>
    <t>OBRUBY Z BETONOVÝCH PALISÁD</t>
  </si>
  <si>
    <t>Betonové palisády před vstupem do nemovitosti č.p. 782, v km 0,800 
11x11x60 cm</t>
  </si>
  <si>
    <t>30 ks* 0,00726 m3=0,22 [A]</t>
  </si>
  <si>
    <t>Položka zahrnuje: 
dodání a pokládku betonových palisád o rozměrech předepsaných zadávací dokumentací 
betonové lože i boční betonovou opěrku.</t>
  </si>
  <si>
    <t>změřeno ze situace: 
1510,53=1 510,53 [A] m</t>
  </si>
  <si>
    <t>16=16,00 [A]</t>
  </si>
  <si>
    <t>3 ks =3,00 [A] 
Zastávka Semice, křižovatka, vpravo: 
Rozměr zastávky:   
 rozměr přestřešení 2900x1100 mm 
 rozměr konstrukce 2670x50 0mm 
 rozměř boční stěny 500 mm 
Zastávka Semice, školka, vpravo: 
Rozměr zastávky:   
 rozměr přestřešení 2900x1820 mm 
 rozměr konstrukce 2670x1365 mm 
 rozměř boční stěny 1365 mm 
 rozměř přední stěny 1365 mm 
Zastávka Semice, vpravo: 
Rozměr zastávky:   
 rozměr přestřešení 2900x1100 mm 
 rozměr konstrukce 2670x970 mm 
 rozměř boční stěny 970 mm</t>
  </si>
  <si>
    <t>SO 181</t>
  </si>
  <si>
    <t>DIO - investice kraje</t>
  </si>
  <si>
    <t>914122</t>
  </si>
  <si>
    <t>DOPRAVNÍ ZNAČKY ZÁKLADNÍ VELIKOSTI OCELOVÉ FÓLIE TŘ 1 - MONTÁŽ S PŘEMÍSTĚNÍM</t>
  </si>
  <si>
    <t>instalace provizorních dopravních značek na místa dle projektu</t>
  </si>
  <si>
    <t>IS11b - 11 ks=11,00 [A] 
IS11c - 5 ks=5,00 [B] 
IP10a - 11 ks=11,00 [C] 
E3 - 10 ks=10,00 [D] 
B1 - 12 ks=12,00 [E] 
E13 - 12 ks =12,00 [F] 
Celkem: A+B+C+D+E+F=61,00 [G]</t>
  </si>
  <si>
    <t>položka zahrnuje: 
- dopravu demontované značky z dočasné skládky 
- osazení a montáž značky na místě určeném projektem 
- nutnou opravu poškozených částí 
nezahrnuje dodávku značky</t>
  </si>
  <si>
    <t>914123</t>
  </si>
  <si>
    <t>DOPRAVNÍ ZNAČKY ZÁKLADNÍ VELIKOSTI OCELOVÉ FÓLIE TŘ 1 - DEMONTÁŽ</t>
  </si>
  <si>
    <t>demontáž provizorních dopravních značek po ukončení pr</t>
  </si>
  <si>
    <t>z pol. 914122: 
61=61,00 [A]</t>
  </si>
  <si>
    <t>Položka zahrnuje odstranění, demontáž a odklizení materiálu s odvozem na předepsané místo</t>
  </si>
  <si>
    <t>914129</t>
  </si>
  <si>
    <t>DOPRAV ZNAČKY ZÁKLAD VEL OCEL FÓLIE TŘ 1 - NÁJEMNÉ</t>
  </si>
  <si>
    <t>KSDEN</t>
  </si>
  <si>
    <t>nájemné za provizorní dopravní značení</t>
  </si>
  <si>
    <t>dle pol. 914122: 
61 ks =61,00 [A] 
Celkem za 1 rok pronájmu: 
365 dní *A=22 265,00 [B]</t>
  </si>
  <si>
    <t>položka zahrnuje sazbu za pronájem dopravních značek a zařízení, počet jednotek je určen jako součin počtu značek a počtu dní použití</t>
  </si>
  <si>
    <t>914422</t>
  </si>
  <si>
    <t>DOPRAVNÍ ZNAČKY 100X150CM OCELOVÉ FÓLIE TŘ 1 - MONTÁŽ S PŘEMÍSTĚNÍM</t>
  </si>
  <si>
    <t>IP22 - 6 ks=6,00 [A]</t>
  </si>
  <si>
    <t>914423</t>
  </si>
  <si>
    <t>DOPRAVNÍ ZNAČKY 100X150CM OCELOVÉ FÓLIE TŘ 1 - DEMONTÁŽ</t>
  </si>
  <si>
    <t>demontáž provizorních dopravních značek po ukončení prací</t>
  </si>
  <si>
    <t>z pol. 914422: 
IP22 6 ks =6,00 [A]</t>
  </si>
  <si>
    <t>914429</t>
  </si>
  <si>
    <t>DOPRAV ZNAČ 100X150CM OCEL FÓLIE TŘ 1 - NÁJEMNÉ</t>
  </si>
  <si>
    <t>z pol. 914422: 
6=6,00 [A] 
Celkem za 1 rok pronájmu: 
365*6=2 190,00 [B]</t>
  </si>
  <si>
    <t>914952</t>
  </si>
  <si>
    <t>SLOUPKY A STOJKY DZ Z JÄKL PROF PRO OCEL STOJAN MONT S PŘESUN</t>
  </si>
  <si>
    <t>sloupky pro provizorní dopravní značení, upevnění do podkladních desek</t>
  </si>
  <si>
    <t>IS11b - 11 ks=11,00 [A] 
IS11c - 5 ks=5,00 [B] 
IP10a + E3 - 11 ks=11,00 [C] 
B1 + E13 - 12 ks=12,00 [D] 
IP22 - 6 ks *2=12,00 [E] 
Z2 - 12 ks *2=24,00 [F] 
Celkem: A+B+C+D+E+F=75,00 [G]</t>
  </si>
  <si>
    <t>položka zahrnuje: 
- dopravu demontovaného zařízení z dočasné skládky 
- osazení a montáž zařízení na místě určeném projektem 
- nutnou opravu poškozených částí 
nezahrnuje dodávku sloupku, stojky a upevňovacího zařízení</t>
  </si>
  <si>
    <t>914953</t>
  </si>
  <si>
    <t>SLOUPKY A STOJKY DZ Z JÄKL PROFILŮ PRO OCEL STOJAN DEMONTÁŽ</t>
  </si>
  <si>
    <t>demontáž sloupků po ukončení prací</t>
  </si>
  <si>
    <t>z pol. 914952: 
75=75,00 [A]</t>
  </si>
  <si>
    <t>914959</t>
  </si>
  <si>
    <t>SLOUP A STOJKY DZ Z JÄKL PRO OCEL STOJAN NÁJEMNÉ</t>
  </si>
  <si>
    <t>nájemné sloupků pro provizorní dopravní značení</t>
  </si>
  <si>
    <t>z pol. 914952: 
75*365=27 375,00 [A]</t>
  </si>
  <si>
    <t>položka zahrnuje sazbu za pronájem dopravních značek a zařízení. Počet měrných jednotek se určí jako součin počtu sloupků a počtu dní použití</t>
  </si>
  <si>
    <t>916312</t>
  </si>
  <si>
    <t>DOPRAVNÍ ZÁBRANY Z2 S FÓLIÍ TŘ 1 - MONTÁŽ S PŘESUNEM</t>
  </si>
  <si>
    <t>instalace provizorních dopravních zábran Z2 na místa dle projektu</t>
  </si>
  <si>
    <t>Z2 - 12 ks=12,00 [A]</t>
  </si>
  <si>
    <t>položka zahrnuje: 
- přemístění zařízení z dočasné skládky a jeho osazení a montáž na místě určeném projektem 
- údržbu po celou dobu trvání funkce, náhradu zničených nebo ztracených kusů, nutnou opravu poškozených částí</t>
  </si>
  <si>
    <t>916313</t>
  </si>
  <si>
    <t>DOPRAVNÍ ZÁBRANY Z2 S FÓLIÍ TŘ 1 - DEMONTÁŽ</t>
  </si>
  <si>
    <t>demontáž provizorních dopravních zábran Z2 po ukončení prací</t>
  </si>
  <si>
    <t>z pol. 916312 
12=12,00 [A]</t>
  </si>
  <si>
    <t>Položka zahrnuje odstranění, demontáž a odklizení zařízení s odvozem na předepsané místo</t>
  </si>
  <si>
    <t>916319</t>
  </si>
  <si>
    <t>DOPRAVNÍ ZÁBRANY Z2 - NÁJEMNÉ</t>
  </si>
  <si>
    <t>z pol. 916312: 
12*365=4 380,00 [A]</t>
  </si>
  <si>
    <t>položka zahrnuje sazbu za pronájem zařízení. Počet měrných jednotek se určí jako součin počtu zařízení a počtu dní použití.</t>
  </si>
  <si>
    <t>916712</t>
  </si>
  <si>
    <t>UPEVŇOVACÍ KONSTR - PODKLADNÍ DESKA POD 28KG - MONTÁŽ S PŘESUNEM</t>
  </si>
  <si>
    <t>podkladní desky pro upevnění sloupků provizorního dopravního značení a zábran</t>
  </si>
  <si>
    <t>916713</t>
  </si>
  <si>
    <t>UPEVŇOVACÍ KONSTR - PODKLADNÍ DESKA POD 28KG - DEMONTÁŽ</t>
  </si>
  <si>
    <t>demontáž podkladních desek po ukončení prací</t>
  </si>
  <si>
    <t>916719</t>
  </si>
  <si>
    <t>UPEVŇOVACÍ KONSTR - PODKLAD DESKA POD 28KG - NÁJEMNÉ</t>
  </si>
  <si>
    <t>nájemné za podkladní desky</t>
  </si>
  <si>
    <t>SO 182</t>
  </si>
  <si>
    <t>Oprava komunikací po výstavbě - investice kraje</t>
  </si>
  <si>
    <t>materiál z krajnic na objízdných trasách, 
čerpání na základě skutečného stavu</t>
  </si>
  <si>
    <t>pol. 113328</t>
  </si>
  <si>
    <t>02946</t>
  </si>
  <si>
    <t>OSTAT POŽADAVKY - FOTODOKUMENTACE</t>
  </si>
  <si>
    <t>fotodokumentace komunikací na objízdné trase a komunikací využívaných stavbou před a po realizaci stavby</t>
  </si>
  <si>
    <t>položka zahrnuje:  
- fotodokumentaci zadavatelem požadovaného děje a konstrukcí v požadovaných časových intervalech  
- zadavatelem specifikované výstupy (fotografie v papírovém a digitálním formátu) v požadovaném počtu</t>
  </si>
  <si>
    <t>02950</t>
  </si>
  <si>
    <t>OSTATNÍ POŽADAVKY - POSUDKY, KONTROLY, REVIZNÍ ZPRÁVY</t>
  </si>
  <si>
    <t>technická prohlídka všech komunikací a mostů na objízdné trase před zavedením a po zrušení objízdné trasy, 
technická prohlídka všech komunikací a mostů, které budou využívány zhotovitelem, před započetím a po ukončení prací, 
návrh oprav k obnově komunikací do původního stavu před a upřesnění návrhu oprav po ukončení prací</t>
  </si>
  <si>
    <t>odhad, čerpání dle skutečného stavu a postupu oprav určeného dle rozsahu poškození výstavbou 
PEVNÁ CENA: 250 000,-Kč bez DPH</t>
  </si>
  <si>
    <t>113328</t>
  </si>
  <si>
    <t>ODSTRAN PODKL ZPEVNĚNÝCH PLOCH Z KAMENIVA NESTMEL, ODVOZ DO 20KM</t>
  </si>
  <si>
    <t>odstranění kameniva z nezpevněných krajnic na objízdné trase, 
odvoz na trvalou skládku, 
odhad, čerpání na základě skutečného stavu</t>
  </si>
  <si>
    <t>697m2*0,15tl.=104,55 [A]</t>
  </si>
  <si>
    <t>frézování poškozených krytů na objízdné trase v tl. 40 mm, 
povinný odkup materiálu zhotovitelem, 
odhad, čerpání na základě skutečného stavu</t>
  </si>
  <si>
    <t>5227*0,04=209,08 [A]</t>
  </si>
  <si>
    <t>56960</t>
  </si>
  <si>
    <t>ZPEVNĚNÍ KRAJNIC Z RECYKLOVANÉHO MATERIÁLU</t>
  </si>
  <si>
    <t>obnova krajnic na objízdné trase, 
čerpání dle skutečného stavu, 
R-materiál z pol. 11372</t>
  </si>
  <si>
    <t>697*0,15=104,55 [A]</t>
  </si>
  <si>
    <t>pro opravy objízdné trasy, 
konkrétní množství zbytkového pojiva bude určeno na místě, 
odhad, čerpání dle skutečného stavu</t>
  </si>
  <si>
    <t>5227=5 227,00 [A]</t>
  </si>
  <si>
    <t>572214</t>
  </si>
  <si>
    <t>SPOJOVACÍ POSTŘIK Z MODIFIK EMULZE DO 0,5KG/M2</t>
  </si>
  <si>
    <t>574B34</t>
  </si>
  <si>
    <t>ASFALTOVÝ BETON PRO OBRUSNÉ VRSTVY MODIFIK ACO 11+, 11S TL. 40MM</t>
  </si>
  <si>
    <t>pro opravy objízdné trasy, 
odhad, čerpání dle skutečného stavu</t>
  </si>
  <si>
    <t>574F56</t>
  </si>
  <si>
    <t>ASFALTOVÝ BETON PRO PODKLADNÍ VRSTVY MODIFIK ACP 16+, 16S TL. 60MM</t>
  </si>
  <si>
    <t>57792F</t>
  </si>
  <si>
    <t>VÝSPRAVA VÝTLUKŮ SMĚSÍ ACP MODIFIK TL. DO 50MM</t>
  </si>
  <si>
    <t>opravy a vyrovnání výtluků na objízdné trase, 
ACP 16+, 
odhad, čerpání dle skutečného stavu</t>
  </si>
  <si>
    <t>5227*0,33=1 724,91 [A]</t>
  </si>
  <si>
    <t>- odfrézování nebo jiné odstranění poškozených vozovkových vrstev 
- zaříznutí hran 
- vyčištění 
- nátěr 
- dodání a výplň předepsanou zhutněnou balenou asfaltovou směsí 
- asfaltová zálivka</t>
  </si>
  <si>
    <t>58920</t>
  </si>
  <si>
    <t>VÝPLŇ SPAR MODIFIKOVANÝM ASFALTEM</t>
  </si>
  <si>
    <t>napojení oprav na stáv. vozovku na objízdné trase, 
odhad, čerpání dle skutečného stavu</t>
  </si>
  <si>
    <t>200=200,00 [A]</t>
  </si>
  <si>
    <t>položka zahrnuje: 
- dodávku předepsaného materiálu 
- vyčištění a výplň spar tímto materiálem</t>
  </si>
  <si>
    <t>91911A</t>
  </si>
  <si>
    <t>ŘEZÁNÍ ASFALTOVÉHO KRYTU VOZOVEK TL DO 20MM</t>
  </si>
  <si>
    <t>napojení oprav na stáv. vozovku na objízdné trase, spára 12x20 mm 
odhad, čerpání dle skutečného stavu</t>
  </si>
  <si>
    <t>položka zahrnuje řezání vozovkové vrstvy v předepsané tloušťce, včetně spotřeby vody</t>
  </si>
  <si>
    <t>SO 191</t>
  </si>
  <si>
    <t>Svislé a vodorovné dopravní značení - investice kraje</t>
  </si>
  <si>
    <t>směrové sloupky v. 0,8 m</t>
  </si>
  <si>
    <t>bílé 
30+8+14+4=56,00 [A] 
červené 
16=16,00 [B] 
Celkem: A+B=72,00 [C]</t>
  </si>
  <si>
    <t>914113</t>
  </si>
  <si>
    <t>DOPRAVNÍ ZNAČKY ZÁKLADNÍ VELIKOSTI OCELOVÉ NEREFLEXNÍ - DEMONTÁŽ</t>
  </si>
  <si>
    <t>Demontáž stávajících DZ</t>
  </si>
  <si>
    <t>P6 - 1 ks =1,00 [A] 
P4 - 11 ks =11,00 [B] 
IZ4a - 3 ks =3,00 [C] 
IZ4b - 3 ks=3,00 [D] 
IS3a -1 ks=1,00 [E] 
IS1b -1 ks=1,00 [F] 
IS3b -1 ks=1,00 [G] 
IS3c -1 ks=1,00 [H] 
Z3 - 1 ks=1,00 [I] 
P2 - 14 ks =14,00 [J] 
E2b - 6 ks=6,00 [K] 
E2d - 4 ks=4,00 [L] 
IP4b - 2 ks =2,00 [M] 
IJ4a - 8 ks =8,00 [N] 
B28 - 5 ks=5,00 [O] 
B4 - 1 ks=1,00 [P] 
IP10a - 1 ks=1,00 [Q] 
B13 - 5 ks =5,00 [R] 
E13 - 8 ks=8,00 [S] 
B12 - 1 ks=1,00 [T] 
A2a - 2 ks=2,00 [U] 
A12 - 2 ks=2,00 [V] 
B20a - 2 ks=2,00 [W] 
IP6 - 2 ks=2,00 [X] 
IS3c - 2 ks=2,00 [Y] 
IS4c - 2 ks=2,00 [Z] 
E5 - 3 ks=3,00 [AA] 
E7b - 2 ks=2,00 [AB]  
A14 - 2 ks=2,00 [AC] 
Celkem: A+B+C+D+E+F+G+H+I+J+K+L+M+N+O+P+Q+R+S+T+U+V+W+X+Y+Z+AA+AB+AC=97,00 [AD]</t>
  </si>
  <si>
    <t>914121</t>
  </si>
  <si>
    <t>DOPRAVNÍ ZNAČKY ZÁKLADNÍ VELIKOSTI OCELOVÉ FÓLIE TŘ 1 - DODÁVKA A MONTÁŽ</t>
  </si>
  <si>
    <t>P6 - 12 ks =12,00 [A] 
IZ4a - 3 ks =3,00 [B] 
IZ4b - 3 ks =3,00 [C] 
P2 - 15 ks=15,00 [D] 
C4a - 8 ks=8,00 [E] 
IP6 - 12 ks=12,00 [F] 
IJ4a - 9 ks=9,00 [G] 
B28 - 5 ks=5,00 [H] 
E3a - 1 ks=1,00 [I] 
IS3a -1 ks=1,00 [J] 
IS1b -1 ks=1,00 [K] 
IS3b -1 ks=1,00 [L] 
IS3c -1 ks=1,00 [M] 
IP4b - 2 ks=2,00 [N] 
E2b - 6 ks=6,00 [O] 
E2d - 2 ks=2,00 [P] 
E13 - 1 ks=1,00 [Q] 
C2b - 1 ks=1,00 [R] 
B4 - 1 ks=1,00 [S] 
E13 - 7 ks=7,00 [T] 
B24a - 1 ks=1,00 [U] 
B2 - 2 ks=2,00 [V] 
B13 - 5 ks=5,00 [W] 
A2a - 2 ks=2,00 [X] 
A12b - 2 ks=2,00 [Y] 
B20a - 2 ks=2,00 [Z] 
E13 - 2 ks=2,00 [AA] 
IS4b - 2 ks=2,00 [AB] 
IS3c - 2 ks=2,00 [AC] 
B20a - 1 ks=1,00 [AD] 
IP11a - 2 ks=2,00 [AE] 
IP12 - 2 ks=2,00 [AF] 
A14a - 2 ks=2,00 [AG] 
E7b - 4 ks=4,00 [AH] 
IP10a - 1 ks=1,00 [AI] 
B12 - 1 ks=1,00 [AJ] 
Celkem: A+B+C+D+E+F+G+H+I+J+K+L+M+N+O+P+Q+R+S+T+U+V+W+X+Y+Z+AA+AB+AC+AD+AE+AF+AG+AH+AI+AJ=125,00 [AK]</t>
  </si>
  <si>
    <t>položka zahrnuje: 
- dodávku a montáž značek v požadovaném provedení</t>
  </si>
  <si>
    <t>914131</t>
  </si>
  <si>
    <t>DOPRAVNÍ ZNAČKY ZÁKLADNÍ VELIKOSTI OCELOVÉ FÓLIE TŘ 2 - DODÁVKA A MONTÁŽ</t>
  </si>
  <si>
    <t>P6 (na žlutozeleném pozadí) - 2 ks =2,00 [A]</t>
  </si>
  <si>
    <t>P6 - 12 ks =12,00 [A] 
IZ4a - 3 ks =3,00 [B] 
IZ4b - 3 ks =3,00 [C] 
P2 - 15 ks=15,00 [D] 
C4a - 8 ks=8,00 [E] 
IP6 - 12 ks=12,00 [F] 
IJ4a - 9 ks=9,00 [G] 
B28 - 5 ks=5,00 [H] 
P6 (ŽZ) - 4 ks=4,00 [I] 
IS3a + IS1b + IS3b + IS3c - 2 ks=2,00 [J] 
IP4b - 2 ks=2,00 [K] 
C2b - 1 ks=1,00 [L] 
B4 - 1 ks=1,00 [M] 
B2 - 2 ks=2,00 [N] 
B13 - 5 ks=5,00 [O] 
A2a - 2 ks=2,00 [P] 
A12b + B20a + E13 - 2 ks=2,00 [Q] 
IS4b + IS3c - 2 ks=2,00 [R] 
IP11a - 2 ks=2,00 [S] 
IP12 - 2 ks=2,00 [T] 
A14a - 2 ks=2,00 [U] 
IP10a - 1 ks=1,00 [V] 
B12 - 1 ks=1,00 [W] 
Celkem: A+B+C+D+E+F+G+H+I+J+K+L+M+N+O+P+Q+R+S+T+U+V+W=98,00 [X]</t>
  </si>
  <si>
    <t>914923</t>
  </si>
  <si>
    <t>SLOUPKY A STOJKY DZ Z OCEL TRUBEK DO PATKY DEMONTÁŽ</t>
  </si>
  <si>
    <t>demontáž stávajících sloupku DZ</t>
  </si>
  <si>
    <t>P6 - 2 ks =2,00 [A] 
P4 - 11 ks =11,00 [B] 
IZ4a - 3 ks =3,00 [C] 
IZ4b - 3 ks=3,00 [D] 
IS3a + IS1b + IS3b + IS3c -2 ks=2,00 [E] 
Z3 - 1 ks=1,00 [F] 
P2 - 14 ks =14,00 [G] 
IP4b - 2 ks =2,00 [H] 
IJ4a - 8 ks =8,00 [I] 
B28 - 5 ks=5,00 [J] 
B4 - 1 ks=1,00 [K] 
IP10a - 1 ks=1,00 [L] 
B13 - 5 ks =5,00 [M] 
B12 - 1 ks=1,00 [N] 
A2a - 2 ks=2,00 [O] 
A12 - 2 ks=2,00 [P] 
B20a - 2 ks=2,00 [Q] 
IP6 - 2 ks=2,00 [R] 
IS3c - 2 ks=2,00 [S] 
IS4c - 2 ks=2,00 [T] 
A14 - 2 ks=2,00 [U] 
Celkem: A+B+C+D+E+F+G+H+I+J+K+L+M+N+O+P+Q+R+S+T+U=73,00 [V]</t>
  </si>
  <si>
    <t>915111</t>
  </si>
  <si>
    <t>VODOROVNÉ DOPRAVNÍ ZNAČENÍ BARVOU HLADKÉ - DODÁVKA A POKLÁDKA</t>
  </si>
  <si>
    <t>V4 (0,125) - 4297*0,125=537,13 [A] 
V4 (0,5/0,5/0,25) - 168*0,25/2=21,00 [B] 
V4 (0,25) - 78*0,25=19,50 [C] 
V2b (1,5/1,5/0,25) - 379*0,25/2=47,38 [D] 
V2b (3/1,5/0,125) - 112*0,125*2/3=9,33 [E] 
V13 (0,5/1,0) - 48=48,00 [F] 
V7a (0,5/0,5) - 65=65,00 [G] 
V1a (0,125) - 60*0,125=7,50 [H] 
V2a (3/6/0,125) - 591*0,125/3=24,63 [I] 
Vodicí pás (770+42,5)*0,03=24,38 [J] 
Celkem: A+B+C+D+E+F+G+H+I+J=803,85 [K]</t>
  </si>
  <si>
    <t>položka zahrnuje: 
- dodání a pokládku nátěrového materiálu (měří se pouze natíraná plocha) 
- předznačení a reflexní úpravu</t>
  </si>
  <si>
    <t>915221</t>
  </si>
  <si>
    <t>VODOR DOPRAV ZNAČ PLASTEM STRUKTURÁLNÍ NEHLUČNÉ - DOD A POKLÁDKA</t>
  </si>
  <si>
    <t>z pol. 915111: 
802,57=802,57 [A]</t>
  </si>
  <si>
    <t>91551</t>
  </si>
  <si>
    <t>VODOROVNÉ DOPRAVNÍ ZNAČENÍ - PŘEDEM PŘIPRAVENÉ SYMBOLY</t>
  </si>
  <si>
    <t>VDZ na autobusových zastávkách</t>
  </si>
  <si>
    <t>V11a - 10 ks =10,00 [A] 
VDZ symbol značky A12b -  s nápisem "ŠKOLA"- 2 ks=2,00 [B] 
Celkem: A+B=12,00 [C]</t>
  </si>
  <si>
    <t>položka zahrnuje: 
- dodání a pokládku předepsaného symbolu 
- zahrnuje předznačení a reflexní úpravu</t>
  </si>
  <si>
    <t>SO 201</t>
  </si>
  <si>
    <t>Most na silnici III/2722 ev. č. 2722-1 - investice kraje</t>
  </si>
  <si>
    <t>02911</t>
  </si>
  <si>
    <t>OSTATNÍ POŽADAVKY - GEODETICKÉ ZAMĚŘENÍ</t>
  </si>
  <si>
    <t>zaměření skutečného stavu po odbourání</t>
  </si>
  <si>
    <t>celá plocha odbouraného povrchu NK 
1=1,00 [A]</t>
  </si>
  <si>
    <t>02912</t>
  </si>
  <si>
    <t>OSTATNÍ POŽADAVKY - VYTYČOVACÍ BOD MIKROSÍTĚ</t>
  </si>
  <si>
    <t>Zhotovení HVPB bodů s nucenou centrací a výškovými značkami (mikrosíť) pro geodetické práce na stavbě mostu pro krátkodobé i dlouhodobé sledování dle požadavků TKP1, kap. 9, ČSN 73 0420-02 , ČSN 73 0405 a Metodického pokynu pro sledování výškového přetvoření mostů - ŘSD PŘ č. 03/2014. a vč. přikotvení na vytyčovací síť celé stavby.</t>
  </si>
  <si>
    <t>zahrnuje vrt D 300-500mm, ocelovou zárubnici DN 180-300 mm, ochrannou plastovou trubku DN 220-350 mm, plastový uzávěr, čepovou nivelační značku z nerez oceli, kotvu se šroubem z nerez oceli, ochranný tyčový znak s tabulkou, betonovou skruž DN 1500mm výšky 0,5m, beton C30/37-XF4, izolační pěnu, zaměření bodu včetně vyrovnání (velmi přesná nivelace)  
- dle projektu základní vytyčovací sítě, kde je hloubka určena geologem na základě dostupných průzkumů či dat</t>
  </si>
  <si>
    <t>029412</t>
  </si>
  <si>
    <t>OSTATNÍ POŽADAVKY - VYPRACOVÁNÍ MOSTNÍHO LISTU</t>
  </si>
  <si>
    <t>vč. zápisu do systému BMS</t>
  </si>
  <si>
    <t>02953</t>
  </si>
  <si>
    <t>OSTATNÍ POŽADAVKY - HLAVNÍ MOSTNÍ PROHLÍDKA</t>
  </si>
  <si>
    <t>položka zahrnuje : 
- úkony dle ČSN 73 6221 
- provedení hlavní mostní prohlídky oprávněnou fyzickou nebo právnickou osobou 
- vyhotovení záznamu (protokolu), který jednoznačně definuje stav mostu</t>
  </si>
  <si>
    <t>dlaždice budou použity pro zpětné odlaždění, podklad pod dlažbou -odvoz</t>
  </si>
  <si>
    <t>viz výkr.č.03 
vjezd vlevo- odstranění zpevnění v místě výkopu pro drenáž rubu: 
14,0*1,5*0,4=8,40 [A]</t>
  </si>
  <si>
    <t>11412</t>
  </si>
  <si>
    <t>ODSTRAN DLAŽEB VODNÍCH KORYT Z BETONU PROST VČET PODKLADU</t>
  </si>
  <si>
    <t>odstranění betonového zpevnění svahů koryta pod mostem a za mostem podél křídel 
vč. práce ve stísněných podmínkách (nízká výška pod mostem!) 
VČ. ODVOZU A POPLATKU ZA SKLÁDKU 
odvoznou vzdálenost určí zhotovitel</t>
  </si>
  <si>
    <t>viz výkr.č.03 
plocha pod mostem - odměřena digitálně z výkresu Půdorys: 
43,75 m2 * 0,3 m=13,13 [A] 
výtok pravý břeh: 7,0*1,5*0,3=3,15 [B] 
výtok levý břeh: 11,0*(0+3,0)/2*0,3=4,95 [C] 
Celkem: A+B+C=21,23 [D]</t>
  </si>
  <si>
    <t>Odstranění konstrukcí vodních koryt se měří v [m3] vybouraných hmot ve stavu před vybouráním. Položka zahrnuje veškerou manipulaci s vybouranou sutí a s vybouranými hmotami vč. uložení na skládku. Nezahrnuje poplatek za skládku, který se vykazuje v položce 0141** (s výjimkou malého množství bouraného materiálu, kde je možné poplatek zahrnout do jednotkové ceny bourání – tento fakt musí být uveden v doplňujícím textu k položce).</t>
  </si>
  <si>
    <t>11511</t>
  </si>
  <si>
    <t>ČERPÁNÍ VODY DO 500 L/MIN</t>
  </si>
  <si>
    <t>HOD</t>
  </si>
  <si>
    <t>přečerpání vody z šachty dešťové kanalizace během stavby</t>
  </si>
  <si>
    <t>14*24=336,00 [A]</t>
  </si>
  <si>
    <t>Položka čerpání vody na povrchu zahrnuje i potrubí, pohotovost záložní čerpací soupravy a zřízení čerpací jímky. Součástí položky je také následná demontáž a likvidace těchto zařízení</t>
  </si>
  <si>
    <t>11526</t>
  </si>
  <si>
    <t>PŘEVEDENÍ VODY POTRUBÍM DN 800 NEBO ŽLABY R.O. DO 2,8M</t>
  </si>
  <si>
    <t>provizorní převedení vodoteče korugovanou plastovou troubou DN 800 
vč. provedení a odstranění těsnících hrázek na začátku a konci 
vč. 1x příčný přesun potrubí během stavby (úprava koryta po polovinách) 
vč. práce ve stísněných podmínkách (nízká výška pod mostem!, viz Podélný řez)</t>
  </si>
  <si>
    <t>55,0=55,00 [A]</t>
  </si>
  <si>
    <t>Položka převedení vody na povrchu zahrnuje zřízení, udržování a odstranění příslušného zařízení. Převedení vody se uvádí buď průměrem potrubí (DN) nebo délkou rozvinutého obvodu žlabu (r.o.).</t>
  </si>
  <si>
    <t>12473</t>
  </si>
  <si>
    <t>VYKOPÁVKY PRO KORYTA VODOTEČÍ TŘ. I</t>
  </si>
  <si>
    <t>vč. práce ve stísněných podmínkách (nízká výška pod mostem!, viz Podélný řez) 
VČ. ODVOZU A POPLATKU ZA SKLÁDKU 
odvoznou vzdálenost určí zhotovitel</t>
  </si>
  <si>
    <t>viz výkr.č.03 
vykopávka v korytě pro dlažbu (plocha dle pol.465512): 228,25*0,35=79,89 [A] 
vykopávka v korytě pro zához (plocha dle pol.46251): 48,5*0,4=19,40 [B] 
Celkem: A+B=99,29 [C]</t>
  </si>
  <si>
    <t>Vykopávky ze zemníků pro zpětné zásypy. Kompletní provedení.</t>
  </si>
  <si>
    <t>výměra dle pol. 17411: 45,4=45,40 [A]</t>
  </si>
  <si>
    <t>13173</t>
  </si>
  <si>
    <t>HLOUBENÍ JAM ZAPAŽ I NEPAŽ TŘ. I</t>
  </si>
  <si>
    <t>VČ. ODVOZU na skládku (nepoužitá) nebo meziskládku (zpětné zásypy pol.17411) 
u přebytku zeminy vč. POPLATKU ZA SKLÁDKU</t>
  </si>
  <si>
    <t>výkop v rubu opěr pro položení odvodnění rubu: 
opěra 1:  
19,5*(0,5+1,0)/2*0,6=8,78 [A] 
opěra 2:  
27,0*(0,5+1,0)/2*0,6=12,15 [B] 
v rubu K3: 
10,0*(0,5+1,0)/2*1,0=7,50 [C] 
výkop pro nové křídlo K4: 
v rubu: 4,8 m2 *5,0=24,00 [D] 
v líci: 4,2 m2 * 5,0=21,00 [E] 
Celkem: A+B+C+D+E=73,43 [F]</t>
  </si>
  <si>
    <t>zemina z výkopů - uložení na skládku nebo meziskládku dle použitelnosti</t>
  </si>
  <si>
    <t>výměra dle pol. 13173: 73,4=73,40 [A] 
výměra dle pol. 12473: 99,3=99,30 [B] 
Celkem: A+B=172,70 [C]</t>
  </si>
  <si>
    <t>zpětné zásypy 
Zahrnuje všechny práce (doprava, uložení apod.) a dodávku materiálu vč. výběru vhodného materiálu, předepsaného hutnění atd.</t>
  </si>
  <si>
    <t>zpětný zásyp v rubu K3 (nezpevněná plocha): 
10,0*(0,75+1,0)/2*0,5=4,38 [A] 
zpětný zásyp v rubu K4: 4,0 m2 *5,0=20,00 [B] 
zpětný zásyp v líci K4: 4,2 m2 * 5,0=21,00 [C] 
Celkem: A+B+C=45,38 [D]</t>
  </si>
  <si>
    <t>21331</t>
  </si>
  <si>
    <t>DRENÁŽNÍ VRSTVY Z BETONU MEZEROVITÉHO (DRENÁŽNÍHO)</t>
  </si>
  <si>
    <t>ochrana rubové drenáže dle VL 4   
Zahrnuje dodávku a zásyp se zhutněním vč. dopravy.</t>
  </si>
  <si>
    <t>viz výkr.č.04 
délka drenáže dle pol. 875332: 62,5*0,3*0,3=5,63 [A]</t>
  </si>
  <si>
    <t>Položka zahrnuje: 
- dodávku předepsaného materiálu pro drenážní vrstvu, včetně mimostaveništní a vnitrostaveništní dopravy 
- provedení drenážní vrstvy předepsaných rozměrů a předepsaného tvaru</t>
  </si>
  <si>
    <t>21341</t>
  </si>
  <si>
    <t>DRENÁŽNÍ VRSTVY Z PLASTBETONU (PLASTMALTY)</t>
  </si>
  <si>
    <t>drenážní polymerbeton dle TKP 18 v místě odvodnění izolace, dle VL4-406.13 
Zahrnuje všechny práce a dodávku materiálu vč. drenážního profilu.</t>
  </si>
  <si>
    <t>viz výkr.č.05 
vlevo: 17,0*0,15*0,035=0,09 [A] 
vpravo: 9,0*0,15*0,035=0,05 [B] 
rozšíření v místě trubiček: 4*0,5*0,25*0,035=0,02 [C] 
Celkem: A+B+C=0,16 [D]</t>
  </si>
  <si>
    <t>227831</t>
  </si>
  <si>
    <t>MIKROPILOTY KOMPLET D DO 150MM NA POVRCHU</t>
  </si>
  <si>
    <t>mikropiloty s prům. kořene 0,20 m, odklon od svislé 0 st.  a 45 st. vystřídaně 
trubka 108/16 mm ocel S355, injektovaný kořen délky 3,0 m  
vč. kotevní hlavy 0,25x0,25x0,025 m 
vč. pilotážní plošiny - vrtáno ze stávající komunikace, tj. ochrana stáv. vozovky pomocí panelů či vrstvou ŠP</t>
  </si>
  <si>
    <t>viz výkr.č.08 
odklon od svislé 0 st.: 6 ks * 6,0 m =36,00 [A] 
odklon od svislé 45 st.: 4 ks * 6,0 m =24,00 [B] 
Celkem: A+B=60,00 [C]</t>
  </si>
  <si>
    <t>Položka mikropiloty obsahuje kompletní práce, které jsou nutné pro předepsanou funkci mikropilot, t.j. dodání trubek a injekčních hmot, osazení a zainjektování trubek, včetně pomocných konstrukcí (lešení, montážní plošiny a pod.). Neobsahuje vrty (uvedou se v položce 261 nebo 266).</t>
  </si>
  <si>
    <t>26134</t>
  </si>
  <si>
    <t>VRTY PRO KOTVENÍ, INJEKTÁŽ A MIKROPILOTY NA POVRCHU TŘ. III D DO 200MM</t>
  </si>
  <si>
    <t>vrty pro mikropiloty pažené 
vč. odvozu zeminy z vrtů a poplatku za skládku</t>
  </si>
  <si>
    <t>viz výkr.č.08 
zbývající část vrtů pod stávajícími křídly-odklon od svislé 0 st: 
6 ks *3,5 m =21,00 [A] 
vrty pro šikmé mikropiloty-odklon od svislé 45 st: 
4 ks *6,0 m =24,00 [B] 
Celkem: A+B=45,00 [C]</t>
  </si>
  <si>
    <t>položka zahrnuje: 
přemístění, montáž a demontáž vrtných souprav 
svislou dopravu zeminy z vrtu 
vodorovnou dopravu zeminy bez uložení na skládku 
případně nutné pažení dočasné (včetně odpažení) i trvalé</t>
  </si>
  <si>
    <t>26154</t>
  </si>
  <si>
    <t>VRTY PRO KOTVENÍ, INJEKTÁŽ A MIKROPILOTY NA POVRCHU TŘ. V D DO 200MM</t>
  </si>
  <si>
    <t>vrty mikropilot přes stávající křídlo + průvrty opěrami pro prostupy odvodnění</t>
  </si>
  <si>
    <t>viz výkr.č.08 
vrty pro mikropiloty přes stávající křídlo-odklon od svislé 0 st: 
6 ks *2,5 m =15,00 [A] 
vodorovné vrty přes stávající opěry pro prostupy odvodnění: 
6*1,0=6,00 [B] 
Celkem: A+B=21,00 [C]</t>
  </si>
  <si>
    <t>272324</t>
  </si>
  <si>
    <t>ZÁKLADY ZE ŽELEZOBETONU DO C25/30</t>
  </si>
  <si>
    <t>základ nového křídla K4 
Zahrnuje všechny práce a dodávku materiálu vč. bednění, výplně a těsnění pracovních a dilatačních spar, nátěrů proti zemní vlhkosti, veškeré ochranné nátěry, prostupy</t>
  </si>
  <si>
    <t>viz výkr.č.10 
výměra=dl. x tl. x v.: 
3,8*1,9*0,75=5,42 [A]</t>
  </si>
  <si>
    <t>-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</si>
  <si>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272365</t>
  </si>
  <si>
    <t>VÝZTUŽ ZÁKLADŮ Z OCELI 10505, B500B</t>
  </si>
  <si>
    <t>T</t>
  </si>
  <si>
    <t>Zahrnuje všechny práce a dodávku materiálu vč. svarů a opatření PKO.</t>
  </si>
  <si>
    <t>viz výkr.č.10 
0,56=0,56 [A]</t>
  </si>
  <si>
    <t>Položka zahrnuje veškerý materiál, výrobky a polotovary, včetně mimostaveništní a vnitrostaveništní dopravy (rovněž přesuny), včetně naložení a složení, případně s uložením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t>
  </si>
  <si>
    <t>285391</t>
  </si>
  <si>
    <t>DODATEČNÉ KOTVENÍ VLEPENÍM BETONÁŘSKÉ VÝZTUŽE D DO 10MM DO VRTŮ</t>
  </si>
  <si>
    <t>komplet provedení vč. vrtů, výztuže, chemických kotev do betonu, atd.</t>
  </si>
  <si>
    <t>viz výkr.č.05 
spřažení nového přejízdného obrubníku vlevo  
výztuž prům.8 mm dl. 300 mm, hl. vrtání 150 mm 
17,0/0,2+1=86,00 [A] 
spřahující trny spádového betonu na NK v rastru 0,4x0,4 m 
výztuž prům.10 mm dl. 300 mm, hl. vrtání 90 mm 
425=425,00 [B] 
Celkem: A+B=511,00 [C]</t>
  </si>
  <si>
    <t>Položka zahrnuje: 
dodání výztuže předepsaného profilu a předepsané délky (do 600mm) 
provedení vrtu předepsaného profilu a předepsané délky (do 300mm) 
vsunutí výztuže do vyvrtaného profilu a její zalepení předepsaným pojivem 
případně nutné lešení</t>
  </si>
  <si>
    <t>285392</t>
  </si>
  <si>
    <t>DODATEČNÉ KOTVENÍ VLEPENÍM BETONÁŘSKÉ VÝZTUŽE D DO 16MM DO VRTŮ</t>
  </si>
  <si>
    <t>viz výkr.č.05 
spřažení staré NK a nového rozšíření NK vpravo 
výztuž prům.16 mm dl. 600 mm, hl. vrtání 200 mm 
6,0/0,2+1=31,00 [A] 
viz výkr.č.09 
spřahující trny nové římsy křídla K3 
výztuž prům.14 mm dl. 800 mm, ve dvou řadách, hl. vrtání 400 mm 
(7,0/0,25+1)*2=58,00 [B] 
Celkem: A+B=89,00 [C]</t>
  </si>
  <si>
    <t>Svislé konstrukce</t>
  </si>
  <si>
    <t>31717</t>
  </si>
  <si>
    <t>KOVOVÉ KONSTRUKCE PRO KOTVENÍ ŘÍMSY</t>
  </si>
  <si>
    <t>KG</t>
  </si>
  <si>
    <t>Zahrnuje dodávku a osazení kotevního prvku vč. dodatečných vrtů, zálivky atd., způsob provedení dle VL 402.02 (kotva bude prům.12 mm)</t>
  </si>
  <si>
    <t>viz výkr.č.06 
13*2,5 kg/ks =32,50 [A]</t>
  </si>
  <si>
    <t>Položka zahrnuje dodávku (výrobu) kotevního prvku předepsaného tvaru a jeho osazení do předepsané polohy včetně nezbytných prací (vrty, zálivky apod.)</t>
  </si>
  <si>
    <t>317325</t>
  </si>
  <si>
    <t>ŘÍMSY ZE ŽELEZOBETONU DO C30/37</t>
  </si>
  <si>
    <t>Kompletní provedení vč. bednění, povrchové úpravy, zřízení podélných i příčných pracovních a dilatačních spar, výplně, těsnění, tmelení spar a spojů vč. řezání spar atd.</t>
  </si>
  <si>
    <t>viz výkr.č.05,08 
římsa na křídle K2 vlevo 
konzolové vyložení: 15,2*1,05*(0,20+0,25)/2=3,59 [A] 
blok na křídle a v rubu křídla: 11,0*(0,45*0,65+0,90*1,0)=13,12 [B] 
prodloužení římsy za křídlo K2: 4,2*(1,35*1,0)=5,67 [C] 
viz výkr.č.09 
nová římsa na K3 (náhrada odbourané části): 7,0*1,0*0,5=3,50 [D] 
viz výkr.č.05 
přejízdný obrubník vlevo na mostě: 17,0*0,3*0,1=0,51 [E] 
viz výkr.č.06 
obrubník vpravo podél nově rozšířené NK: 8,7*0,25*0,25=0,54 [F] 
viz výkr.č.10 
římsa na K4 vpravo: 3,8*(1,46*0,6+1,55*0,20)=4,51 [G] 
Celkem: A+B+C+D+E+F+G=31,44 [H]</t>
  </si>
  <si>
    <t>položka zahrnuje: 
-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</si>
  <si>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317365</t>
  </si>
  <si>
    <t>VÝZTUŽ ŘÍMS Z OCELI 10505, B500B</t>
  </si>
  <si>
    <t>viz tabulky na příslušných výkresech křídel a říms 
římsa na K2: 3,70=3,70 [A] 
římsa na K3: 0,50=0,50 [B] 
přejízdný obrubník vlevo na mostě: 0,15=0,15 [C] 
římsa na K4: 0,50=0,50 [D] 
Celkem: A+B+C+D=4,85 [E]</t>
  </si>
  <si>
    <t>položka zahrnuje: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t>
  </si>
  <si>
    <t>327221</t>
  </si>
  <si>
    <t>OBKLAD ZDÍ OPĚRNÝCH, ZÁRUBNÍCH, NÁBŘEŽNÍCH KVÁDROVÝ A ŘÁDKOVÝ</t>
  </si>
  <si>
    <t>lokální oprava stávajícího kamenného zdiva</t>
  </si>
  <si>
    <t>4*(0,5*0,5*0,4)=0,40 [A]</t>
  </si>
  <si>
    <t>položka zahrnuje dodávku a osazení dvoustranně lícovaného kamene, jeho případné kotvení se všemi souvisejícími materiály a pracemi, dodávku předepsané malty, spárování.</t>
  </si>
  <si>
    <t>333325</t>
  </si>
  <si>
    <t>MOSTNÍ OPĚRY A KŘÍDLA ZE ŽELEZOVÉHO BETONU DO C30/37</t>
  </si>
  <si>
    <t>nové křídlo K4 
Kompletní provedení vč. bednění, povrchové úpravy, zřízení pracovních a dilatačních spar, výplně, těsnění, tmelení spar a spojů, zřízení případných prostupů vč. nátěrů proti zemní vlhkosti, letopočtu vlysem do betonu atd.</t>
  </si>
  <si>
    <t>viz výkr.č.10 
výměra=dl. x tl. x v.: 
3,8*0,7*1,0=2,66 [A]</t>
  </si>
  <si>
    <t>-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</si>
  <si>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333365</t>
  </si>
  <si>
    <t>VÝZTUŽ MOSTNÍCH OPĚR A KŘÍDEL Z OCELI 10505, B500B</t>
  </si>
  <si>
    <t>viz výkr.č.10 
0,20=0,20 [A]</t>
  </si>
  <si>
    <t>422326</t>
  </si>
  <si>
    <t>MOSTNÍ NOSNÉ TRÁMOVÉ KONSTRUKCE ZE ŽELEZOBETONU C40/50</t>
  </si>
  <si>
    <t>C 35/45 + přísada pro omezení smrštění nového betonu a tvorbě trhlin 
Kompletní provedení vč. bednění, zřízení pracovních a dilatačních spar, výplně, těsnění a tmelení spar a spojů, zřízení případných prostupů vč. nátěrů proti zemní vlhkosti atd. Vše dle PD.</t>
  </si>
  <si>
    <t>viz výkr.č.06 
rozšíření NK: 8,70*(1,35*0,20+0,25*0,30)=3,00 [A] 
nové úložné prahy opěr v místě rozšíření NK: 
1,90*1,0*0,5=0,95 [B] 
1,35*1,0*0,5=0,68 [C] 
Celkem: A+B+C=4,63 [D]</t>
  </si>
  <si>
    <t>422365</t>
  </si>
  <si>
    <t>VÝZTUŽ MOSTNÍ TRÁMOVÉ KONSTRUKCE Z OCELI 10505, B500B</t>
  </si>
  <si>
    <t>viz výkr.č.06 
viz tab. na výkrese 
0,80=0,80 [A] 
předpoklad pro kř. K1 (zcela zakryto): 
0,20=0,20 [B] 
Celkem: A+B=1,00 [C]</t>
  </si>
  <si>
    <t>Položka zahrnuje veškerý materiál, výrobky a polotovary, včetně mimostaveništní a vnitrostaveništní dopravy (rovněž přesuny), včetně naložení a složení, případně s uložením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t>
  </si>
  <si>
    <t>434125</t>
  </si>
  <si>
    <t>SCHODIŠŤOVÉ STUPNĚ, Z DÍLCŮ ŽELEZOBETON DO C30/37</t>
  </si>
  <si>
    <t>revizní schodiště</t>
  </si>
  <si>
    <t>viz výkr.č.07 
(8+11)*(0,5*0,2*0,75)=1,43 [A]</t>
  </si>
  <si>
    <t>- dodání dílce požadovaného tvaru a vlastností, jeho skladování, doprava a osazení do definitivní polohy, včetně komplexní technologie výroby a montáže dílců, ošetření a ochrana dílců, 
- u dílců železobetonových a předpjatých veškerá výztuž, případně i tuhé kovové prvky a závěsná oka, 
- úpravy a zařízení pro uložení a transport dílce, 
- veškeré požadované úpravy dílců, včetně doplňkových konstrukcí a vybavení, 
- sestavení dílce na stavbě včetně montážních zařízení, plošin a prahů a pod., 
- výplň, těsnění a tmelení spár a spojů, 
- očištění a ošetření úložných ploch, 
- zednické výpomoce pro montáž dílců, 
- označení dílce výrobním štítkem nebo jiným způsobem, 
- úpravy dílce pro dodržení požadované přesnosti jeho osazení, včetně případných měření, 
- veškerá zařízení pro zajištění stability v každém okamžiku, 
- další práce dané případně specifikací k příslušnému prefabrik. dílci (úprava pohledových ploch, příp. rubových ploch, osazení měřících zařízení, zkoušení a měření dílců a pod.).</t>
  </si>
  <si>
    <t>451311</t>
  </si>
  <si>
    <t>PODKL A VÝPLŇ VRSTVY Z PROST BET DO C8/10</t>
  </si>
  <si>
    <t>podkladní beton pod konstrukce dle popisu</t>
  </si>
  <si>
    <t>viz výkr.č.08 
pod blokem v rubu křídla K2: 11,0*(1,05*0,15)=1,73 [A] 
prodloužení římsy za křídlo K2: 4,40*(1,50*0,15)=0,99 [B] 
viz výkr.č.10 
pod základ nového křídla K4: 4,0*2,3*0,15=1,38 [C] 
pod vyložení římsy křídla K4 v rubu: 4,0*0,95*0,15=0,57 [D] 
viz výkr.č.04 
pod drenáž v rubu opěr: 62,5*0,50*0,10=3,13 [E] 
Celkem: A+B+C+D+E=7,80 [F]</t>
  </si>
  <si>
    <t>451314</t>
  </si>
  <si>
    <t>PODKLADNÍ A VÝPLŇOVÉ VRSTVY Z PROSTÉHO BETONU C25/30</t>
  </si>
  <si>
    <t>C 25/30 XF3, spárování XF4, podkladní beton pod dlažbu   
Zahrnuje všechny práce a dodávku materiálu. 
Pod mostem práce vč. příplatku za práci ve stísněných podmínkách</t>
  </si>
  <si>
    <t>pod mostem s přesahem před a za most 
plocha dle pol.465512: (228,25+1,5)*0,15=34,46 [A]</t>
  </si>
  <si>
    <t>451384</t>
  </si>
  <si>
    <t>PODKL VRSTVY ZE ŽELEZOBET DO C25/30 VČET VÝZTUŽE</t>
  </si>
  <si>
    <t>podkladní beton pod schodiště   
Zahrnuje všechny práce a dodávku materiálu vč. konstrukční výztuže.</t>
  </si>
  <si>
    <t>viz výkr.č.07 
výměra=plocha podél. řezu x šířka schodiště: 
schodiště vtok: 1,2 m2*1,0=1,20 [A] 
schodiště výtok: 0,9 m2*1,0=0,90 [B] 
Celkem: A+B=2,10 [C]</t>
  </si>
  <si>
    <t>-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nátěry zabraňující soudržnost betonu a bednění 
- výplň, těsnění  a tmelení spar a spojů 
- opatření  povrchů  betonu  izolací  proti zemní vlhkosti v částech, kde přijdou do styku se zeminou nebo kamenivem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úpravy výztuže pro osazení doplňkových konstrukcí 
- veškerá opatření pro zajištění soudržnosti výztuže a betonu 
- povrchovou antikorozní úpravu výztuže 
- separaci výztuže</t>
  </si>
  <si>
    <t>457325</t>
  </si>
  <si>
    <t>VYROVNÁVACÍ A SPÁDOVÝ ŽELEZOBETON C30/37</t>
  </si>
  <si>
    <t>výměra=plocha odměřena digitálně z výkr.č.03 x prům.tl.: 
69,0 m2*0,15=10,35 [A]</t>
  </si>
  <si>
    <t>457366</t>
  </si>
  <si>
    <t>VÝZTUŽ VYROVNÁVACÍHO A SPÁDOVÉHO BETONU Z KARI SÍTÍ</t>
  </si>
  <si>
    <t>kari síť 8/150/150</t>
  </si>
  <si>
    <t>výměra=plocha x koef.přesahy x kg/m2: 
77,0*1,4*5,4/1000=0,58 [A]</t>
  </si>
  <si>
    <t>položka zahrnuje: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povrchovou antikorozní úpravu výztuže, 
- separaci výztuže</t>
  </si>
  <si>
    <t>45745</t>
  </si>
  <si>
    <t>VYROVNÁVACÍ A SPÁD VRSTVY Z MALTY CEMENT</t>
  </si>
  <si>
    <t>náhrada spádového betonu u pravé římsy, kde je malá tl. vrstvy do 60 mm</t>
  </si>
  <si>
    <t>výměra = plocha odměřena digitálně z výkr.č.03 x tl. 
8,0 m2 *0,06=0,48 [A]</t>
  </si>
  <si>
    <t>položka zahrnuje: 
- dodání cementové malty předepsané kvality a její rozprostření v předepsané tloušťce a v předepsaném tvaru</t>
  </si>
  <si>
    <t>45852</t>
  </si>
  <si>
    <t>VÝPLŇ ZA OPĚRAMI A ZDMI Z KAMENIVA DRCENÉHO</t>
  </si>
  <si>
    <t>ochranný zásyp, nakupovaný materiál  
Zahrnuje všechny práce a dodávku materiálu vč. výběru vhodného materiálu, předepsaného hutnění atd.</t>
  </si>
  <si>
    <t>viz výkr.č.04 
v rubu opěr na celou délku odvodnění rubu: 
58,5*(0,5+1,0)/2*0,5=21,94 [A] 
v rubu nového dříku křídla K4: 
3,8*(0,8*0,85)=2,58 [B] 
Celkem: A+B=24,52 [C]</t>
  </si>
  <si>
    <t>46251</t>
  </si>
  <si>
    <t>ZÁHOZ Z LOMOVÉHO KAMENE</t>
  </si>
  <si>
    <t>rozsah dle výkresu Půdorys</t>
  </si>
  <si>
    <t>výměra=plocha odečtena digitálně z výkresu č.03 vč. koef.přepočtu na šikmou dl. svahů: 
vtok: (10,6+12,6)*1,25=29,00 [A] 
výtok: 18,0*1,25=22,50 [B] 
A+B=51,50 [C] 
přepočet na objem: 
C*0,4=20,60 [D]</t>
  </si>
  <si>
    <t>položka zahrnuje: 
- dodávku a zához lomového kamene předepsané frakce včetně mimostaveništní a vnitrostaveništní dopravy 
není-li v zadávací dokumentaci uvedeno jinak, jedná se o nakupovaný materiál</t>
  </si>
  <si>
    <t>465512</t>
  </si>
  <si>
    <t>DLAŽBY Z LOMOVÉHO KAMENE NA MC</t>
  </si>
  <si>
    <t>tl. 200mm   
vč. práce ve stísněných podmínkách (nízká výška pod mostem!, viz Podélný řez) 
Kompletní provedení dlažby vč. položení do beton. lože, spárování, těsnění, tmelení a vyplnění spar proti CHRL.</t>
  </si>
  <si>
    <t>pod mostem s přesahem před a za most 
plochy odečteny digitálně z výkresu č.03 vč. koef.přepočtu na dl. svahu: 
dno pod mostem: 103,0*1,05=108,15 [A] 
dno vtok: 12,5=12,50 [B] 
svahy vtok: (11,0+8,0)*1,25=23,75 [C] 
dno výtok: 32,6=32,60 [D] 
svahy výtok: (8,0+17,0+16,0)*1,25=51,25 [E] 
A+B+C+D+E=228,25 [F] 
za římsou vpravo (u schodiště): 1,5=1,50 [G] 
přepočet na objem: 
(F+G)*0,2=45,95 [H]</t>
  </si>
  <si>
    <t>položka zahrnuje: 
- nutné zemní práce (svahování, úpravu pláně a pod.) 
- zřízení spojovací vrstvy 
- zřízení lože dlažby z cementové malty předepsané kvality a předepsané tloušťky 
- dodávku a položení dlažby z lomového kamene do předepsaného tvaru 
- spárování, těsnění, tmelení a vyplnění spar MC případně s vyklínováním 
- úprava povrchu pro odvedení srážkové vody 
- nezahrnuje podklad pod dlažbu, vykazuje se samostatně položkami SD 45</t>
  </si>
  <si>
    <t>467314</t>
  </si>
  <si>
    <t>STUPNĚ A PRAHY VODNÍCH KORYT Z PROSTÉHO BETONU C25/30</t>
  </si>
  <si>
    <t>pod mostem ukončení zpevnění koryta   
Kompletní provedení vč. nutných zemních prací.</t>
  </si>
  <si>
    <t>viz výkr.č.03 
vtok: (1,2+2,5)*(0,5*0,6)=1,11 [A] 
výtok: 8,5*(0,5*0,6)=2,55 [B] 
Celkem: A+B=3,66 [C]</t>
  </si>
  <si>
    <t>položka zahrnuje: 
- nutné zemní práce (hloubení rýh apod.) 
- dodání  čerstvého  betonu  (betonové  směsi)  požadované  kvality,  jeho  uložení  do požadovaného tvaru při jakékoliv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doplňkových konstrukcí a vybavení, 
- úpravy povrchu pro položení požadované izolace, povlaků a nátěrů, případně vyspravení,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t>
  </si>
  <si>
    <t>42</t>
  </si>
  <si>
    <t>56335</t>
  </si>
  <si>
    <t>VOZOVKOVÉ VRSTVY ZE ŠTĚRKODRTI TL. DO 250MM</t>
  </si>
  <si>
    <t>ŠD fr. 0-32, tl. 250 mm, podkladní vrstva dlážděného vjezdu</t>
  </si>
  <si>
    <t>výměra dle pol. 582615: 14,0*1,5=21,00 [A]</t>
  </si>
  <si>
    <t>43</t>
  </si>
  <si>
    <t>mezi obrusnou vrstvou a mezi litým asfaltem PS-CP 0,40kg/m2   
Zahrnuje všechny práce a dodávku materiálu.</t>
  </si>
  <si>
    <t>výměra dle pol. 575F43: 70,5=70,50 [A]</t>
  </si>
  <si>
    <t>44</t>
  </si>
  <si>
    <t>572731</t>
  </si>
  <si>
    <t>DVOUVRSTVÝ ASFALTOVÝ NÁTĚR DO 1,5KG/M2</t>
  </si>
  <si>
    <t>uzavírací nátěr š. 500mm - vodonepropustný, podél říms   
Zahrnuje všechny práce a dodávku materiálu vč. ošetření a očištění podkladu, úpravu napojení, ukončení.</t>
  </si>
  <si>
    <t>výměra dle délky říms vč. křídel 
vlevo: 32,0*0,5=16,00 [A] 
vpravo: 14,0*0,5=7,00 [B] 
Celkem: A+B=23,00 [C]</t>
  </si>
  <si>
    <t>- dodání všech předepsaných materiálů pro nátěry v předepsaném množství 
- provedení dle předepsaného technologického předpisu 
- zřízení vrstvy bez rozlišení šířky, pokládání vrstvy po etapách 
- úpravu napojení, ukončení</t>
  </si>
  <si>
    <t>45</t>
  </si>
  <si>
    <t>575F43</t>
  </si>
  <si>
    <t>LITÝ ASFALT MA IV (OCHRANA MOSTNÍ IZOLACE) 11 TL. 35MM MODIFIK</t>
  </si>
  <si>
    <t>ochrana izolace mostovky</t>
  </si>
  <si>
    <t>odměřeno digitálně z výkr.č.03: 
70,5=70,50 [A]</t>
  </si>
  <si>
    <t>46</t>
  </si>
  <si>
    <t>576412</t>
  </si>
  <si>
    <t>POSYP KAMENIVEM OBALOVANÝM 3KG/M2</t>
  </si>
  <si>
    <t>u MA 11 IV fr. 4/8 - 2-3kg/m2   
Zahrnuje všechny práce a dodávku materiálu</t>
  </si>
  <si>
    <t>- dodání obalovaného kameniva předepsané kvality a zrnitosti 
- posyp předepsaným množstvím</t>
  </si>
  <si>
    <t>47</t>
  </si>
  <si>
    <t>předláždění vjezdu v místě výkopu pro drenáž rubu</t>
  </si>
  <si>
    <t>výměra dle pol. 11348: 14,0*1,5=21,00 [A]</t>
  </si>
  <si>
    <t>Úpravy povrchů, podlahy, výplně otvorů</t>
  </si>
  <si>
    <t>48</t>
  </si>
  <si>
    <t>62592</t>
  </si>
  <si>
    <t>ÚPRAVA POVRCHU BETONOVÝCH PLOCH A KONSTRUKCÍ - STRIÁŽ</t>
  </si>
  <si>
    <t>výměra dle plochy říms: 
vlevo K2: 15,0*2,0=30,00 [A] 
vlevo K3: 7,0*0,5=3,50 [B] 
vpravo: 13,0*1,25=16,25 [C] 
Celkem: A+B+C=49,75 [D]</t>
  </si>
  <si>
    <t>položka zahrnuje: 
- provedení předepsané úpravy</t>
  </si>
  <si>
    <t>49</t>
  </si>
  <si>
    <t>626112</t>
  </si>
  <si>
    <t>REPROFILACE PODHLEDŮ, SVISLÝCH PLOCH SANAČNÍ MALTOU JEDNOVRST TL 20MM</t>
  </si>
  <si>
    <t>kompletní sanační systém vč. přípravy podkladu, případného mechanického odbourání, ošetření výztuže, penetrační nátěr, adhézní můstek je rovněž součástí sanačního systému 
vč. práce ve stísněných podmínkách (nízká výška pod mostem!, viz Podélný řez)</t>
  </si>
  <si>
    <t>plocha podhledu NK (odměřeno digitálně z výkr.č.03): 96,0=96,00 [A] 
svislé stěny trámů NK x výška trámů: (2*17*4,8)*0,35=57,12 [B] 
plocha líce úložných prahů opěr dle výkr.č.03, 04: 21,0*0,60+28,0*0,60=29,40 [C] 
plocha rubu úložných prahů dle výkr.č.03, 04: 18,0*0,6+29,0*0,6=28,20 [D] 
plocha křídel výtok: 11,0*1,5+7,0*0,5=20,00 [E] 
Celkem: A+B+C+D+E=230,72 [F]</t>
  </si>
  <si>
    <t>položka zahrnuje: 
dodávku veškerého materiálu potřebného pro předepsanou úpravu v předepsané kvalitě 
nutné vyspravení podkladu, případně zatření spar zdiva 
položení vrstvy v předepsané tloušťce 
potřebná lešení a podpěrné konstrukce</t>
  </si>
  <si>
    <t>50</t>
  </si>
  <si>
    <t>626113</t>
  </si>
  <si>
    <t>REPROFILACE PODHLEDŮ, SVISLÝCH PLOCH SANAČNÍ MALTOU JEDNOVRST TL 30MM</t>
  </si>
  <si>
    <t>kompletní sanační systém vč. přípravy podkladu, případného mechanického odbourání, ošetření výztuže, penetrační nátěr, adhézní můstek je rovněž součástí sanačního systému 
vč. práce ve stísněných podmínkách (nízká výška pod mostem!)</t>
  </si>
  <si>
    <t>zvýšená lokální sanace: 5,0=5,00 [A]</t>
  </si>
  <si>
    <t>51</t>
  </si>
  <si>
    <t>62631</t>
  </si>
  <si>
    <t>SPOJOVACÍ MŮSTEK MEZI STARÝM A NOVÝM BETONEM</t>
  </si>
  <si>
    <t>mezi povrch NK a nový spádový beton 
plocha dle pol.457325+45745: 77,0=77,00 [A]</t>
  </si>
  <si>
    <t>Přidružená stavební výroba</t>
  </si>
  <si>
    <t>52</t>
  </si>
  <si>
    <t>711112</t>
  </si>
  <si>
    <t>IZOLACE BĚŽNÝCH KONSTRUKCÍ PROTI ZEMNÍ VLHKOSTI ASFALTOVÝMI PÁSY</t>
  </si>
  <si>
    <t>NAIP vč. penetračního nátěru Alp 0,3 kg/m2 pod izolací 
Zahrnuje všechny práce a dodávku materiálu vč. množství potřebného na přesahy 
(není součástí MJ) vč. očištění, ošetření podkladu, provedení zkoušek atd. Vše dle 
PD (výkr.Podélný řez).</t>
  </si>
  <si>
    <t>viz výkr.č.03, 04 
přetažení izolace do rubu opěr: (19,0+29,0)*1,0=48,00 [B]</t>
  </si>
  <si>
    <t>položka zahrnuje: 
- dodání  předepsaného izolačního materiálu 
- očištění a ošetření podkladu, zadávací dokumentace může zahrnout i případné vyspravení 
- zřízení izolace jako kompletního povlaku, případně komplet. soustavy nebo systému podle příslušného  technolog. předpisu 
- zřízení izolace i jednotlivých vrstev po etapách, včetně pracovních spár a spojů 
- úprava u okrajů, rohů, hran, dilatačních i pracovních spojů, kotev, obrubníků, dilatačních zařízení, odvodnění, otvorů, neizolovaných míst a pod. 
- zajištění odvodnění povrchu izolace, včetně odvodnění nejnižších míst, pokud dokumentace pro zadání stavby nestanoví jinak 
- ochrana izolace do doby zřízení definitivní ochranné vrstvy nebo konstrukce 
- úprava, očištění a ošetření prostoru kolem izolace 
- provedení požadovaných zkoušek 
- nezahrnuje ochranné vrstvy, např. geotextilii</t>
  </si>
  <si>
    <t>53</t>
  </si>
  <si>
    <t>71141</t>
  </si>
  <si>
    <t>R</t>
  </si>
  <si>
    <t>IZOLACE MOSTOVEK CELOPLOŠ PŘÍMO POJÍŽDĚNÁ</t>
  </si>
  <si>
    <t>epoxidová vrstva s posypem křemičitým pískem vč. přípravy povrchu penetrací</t>
  </si>
  <si>
    <t>viz výkr.č.03 
stávající přímo pojížděná mostovka, plocha odměřena digitálně: 61,5=61,50 [A] 
povrch nové římsy K2 vlevo: 15,2*2,3=34,96 [B] 
povrch nové římsy vpravo na mostě: 8,7*1,30=11,31 [C] 
povrch římsy na K4: 4,3*1,55=6,67 [D] 
Celkem: A+B+C+D=114,44 [E]</t>
  </si>
  <si>
    <t>položka zahrnuje: 
- dodání  předepsaného izolačního materiálu 
- očištění a ošetření podkladu, zadávací dokumentace může zahrnout i případné vyspravení 
- zřízení izolace jako kompletního povlaku, případně komplet. soustavy nebo systému podle příslušného  technolog. předpisu 
- zřízení izolace i jednotlivých vrstev po etapách, včetně pracovních spár a spojů 
- úprava u okrajů, rohů, hran, dilatačních i pracovních spojů, kotev, obrubníků, dilatačních zařízení, odvodnění, otvorů, neizolovaných míst a pod. 
- zajištění odvodnění povrchu izolace, včetně odvodnění nejnižších míst, pokud dokumentace pro zadání stavby nestanoví jinak 
- ochrana izolace do doby zřízení definitivní ochranné vrstvy nebo konstrukce 
- úprava, očištění a ošetření prostoru kolem izolace 
- provedení požadovaných zkoušek 
- nezahrnuje ochranné vrstvy, např. litý asfalt, asfaltový beton 
v této položce se vykáže i izolace rámových konstrukcí (mosty, propusty, kolektory)</t>
  </si>
  <si>
    <t>54</t>
  </si>
  <si>
    <t>711442</t>
  </si>
  <si>
    <t>IZOLACE MOSTOVEK CELOPLOŠNÁ ASFALTOVÝMI PÁSY S PEČETÍCÍ VRSTVOU</t>
  </si>
  <si>
    <t>plocha pod vozovkou, 5 mm   
Zahrnuje všechny práce a dodávku materiálu vč. množství potřebného na přesahy (není součástí MJ) vč. ošetření a očištění podkladu, provedení zkoušek atd.</t>
  </si>
  <si>
    <t>plocha odměřena digitálně z výkresu č.03: 73,0 m2=73,00 [A] 
svislé vytažení u levé římsy viz výkr.č.05: 17,0*0,1=1,70 [B] 
svislé vytažení u pravé římsy viz výkr.č.05: 8,7*0,2=1,74 [C] 
Celkem: A+B+C=76,44 [D]</t>
  </si>
  <si>
    <t>55</t>
  </si>
  <si>
    <t>711509</t>
  </si>
  <si>
    <t>OCHRANA IZOLACE NA POVRCHU TEXTILIÍ</t>
  </si>
  <si>
    <t>na rubu opěry a křídel 600g/m2    
Zahrnuje dodání vč. nutných přesahů (není součástí MJ) a zřízení.</t>
  </si>
  <si>
    <t>dle pol. 711112 (přetažení do rubu opěr): (18,5+9,5)*1,0=28,00 [A]</t>
  </si>
  <si>
    <t>položka zahrnuje: 
- dodání  předepsaného ochranného materiálu 
- zřízení ochrany izolace</t>
  </si>
  <si>
    <t>56</t>
  </si>
  <si>
    <t>78381</t>
  </si>
  <si>
    <t>NÁTĚRY BETON KONSTR TYP S1 (OS-A)</t>
  </si>
  <si>
    <t>hydrofobní nátěr speciálně určený pro ochranu kamene</t>
  </si>
  <si>
    <t>kamenný líc opěr: 21,0*1,0+28,0*1,0=49,00 [A] 
kamenný bok opěr vtok: 1,25*1,0+1,35*1,0=2,60 [B] 
kamenná plocha křídel výtok: 7,0*1,0=7,00 [C] 
Celkem: A+B+C=58,60 [D]</t>
  </si>
  <si>
    <t>- položka zahrnuje kompletní povlaky (i různobarevné), včetně úpravy podkladu (odmaštění, odstranění starých nátěrů a nečistot) a jeho vyspravení, provedení nátěru předepsaným postupem a splnění všech požadavků daných technologickým předpisem.</t>
  </si>
  <si>
    <t>57</t>
  </si>
  <si>
    <t>hydrofobní nátěr betonu</t>
  </si>
  <si>
    <t>křídlo K3: 2,0*7,1=14,20 [A]</t>
  </si>
  <si>
    <t>58</t>
  </si>
  <si>
    <t>78383</t>
  </si>
  <si>
    <t>NÁTĚRY BETON KONSTR TYP S4 (OS-C)</t>
  </si>
  <si>
    <t>ochranný nátěr říms   
Zahrnuje všechny práce a dodávku materiálu.</t>
  </si>
  <si>
    <t>viz výkr.č.05 
obrubník vlevo na K2: 15,2*0,15=2,28 [A] 
přejízdný obrubník vlevo na mostě (svislá +vodor.): 17,0*(0,02+0,30)=5,44 [B] 
lícní svislá + spodní vodorovná hrana římsy vlevo na K2: 15,2*(0,2+0,25)=6,84 [C] 
monol. obrubník vpravo na mostě (svislá +vodor.): 8,7*(0,15+0,25)=3,48 [D] 
obrubník na K4: 4,3*0,15=0,65 [E] 
lícní svislá + spodní vodorovná hrana římsy vpravo: 13,0*(0,2+0,25)=5,85 [F] 
Celkem: A+B+C+D+E+F=24,54 [G]</t>
  </si>
  <si>
    <t>59</t>
  </si>
  <si>
    <t>81446</t>
  </si>
  <si>
    <t>POTRUBÍ Z TRUB BETONOVÝCH DN DO 400MM</t>
  </si>
  <si>
    <t>vyústění kanalizace na vtoku levý břeh 
výměna 2 ks trub - dle zjištění skutečného stavu a funkčnosti kanalizace</t>
  </si>
  <si>
    <t>2,0=2,00 [A]</t>
  </si>
  <si>
    <t>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 položky platí pro práce prováděné v prostoru zapaženém i nezapaženém a i v kolektorech, chráničkách 
- položky zahrnují i práce spojené s nutnými obtoky, převáděním a čerpáním vody 
nezahrnuje zkoušky vodotěsnosti a televizní prohlídku</t>
  </si>
  <si>
    <t>60</t>
  </si>
  <si>
    <t>87533</t>
  </si>
  <si>
    <t>POTRUBÍ DREN Z TRUB PLAST DN DO 150MM</t>
  </si>
  <si>
    <t>Zahrnuje dodání veškerého trubního a pomocného materiálu, úpravu a přípravu podkladu, zřízení kompletní soustavy, úpravy prostupů vč. napojení</t>
  </si>
  <si>
    <t>viz výkr.č.03 
Vyústění silničních vpustí do toku přes opěry 
3*2,0=6,00 [A] 
Vyústění drenáže z rubu do toku přes opěry: 
3*1,0=3,00 [B] 
Celkem: A+B=9,00 [C]</t>
  </si>
  <si>
    <t>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 položky platí pro práce prováděné v prostoru zapaženém i nezapaženém a i v kolektorech, chráničkách 
- položky zahrnují i práce spojené s nutnými obtoky, převáděním a čerpáním vody</t>
  </si>
  <si>
    <t>61</t>
  </si>
  <si>
    <t>875332</t>
  </si>
  <si>
    <t>POTRUBÍ DREN Z TRUB PLAST DN DO 150MM DĚROVANÝCH</t>
  </si>
  <si>
    <t>rubová drenáž DN 150mm za opěrou   
Zahrnuje dodání veškerého trubního a pomocného materiálu, úpravu a přípravu podkladu, zřízení kompletní soustavy, úpravy prostupů vč. napojení, výustního objektu atd.</t>
  </si>
  <si>
    <t>viz výkr.č.03, 04 
43,0+19,5=62,50 [A]</t>
  </si>
  <si>
    <t>62</t>
  </si>
  <si>
    <t>87634</t>
  </si>
  <si>
    <t>CHRÁNIČKY Z TRUB PLASTOVÝCH DN DO 200MM</t>
  </si>
  <si>
    <t>do vyvrtaných otvorů ve stávajících opěrách</t>
  </si>
  <si>
    <t>6*1,0=6,00 [A]</t>
  </si>
  <si>
    <t>63</t>
  </si>
  <si>
    <t>87727</t>
  </si>
  <si>
    <t>CHRÁNIČKY PŮLENÉ Z TRUB PLAST DN DO 100MM</t>
  </si>
  <si>
    <t>půlená DN100 - pro vložení stávajícího kabelu pod mostem (bude osazeno pod novou dlažbu)</t>
  </si>
  <si>
    <t>viz výkr.č.03, 04: 
53,0=53,00 [A]</t>
  </si>
  <si>
    <t>64</t>
  </si>
  <si>
    <t>9112A3</t>
  </si>
  <si>
    <t>ZÁBRADLÍ MOSTNÍ S VODOR MADLY - DEMONTÁŽ S PŘESUNEM</t>
  </si>
  <si>
    <t>odstranění dvoumadlového zábradlí (ŽB sloupky jsou vykázány v pol. 96716)</t>
  </si>
  <si>
    <t>viz výkr.č.03 
zábradlí z profilů L45 mm a tr.prům.60 mm, celková hmotnost zábradlí cca 0,30 t 
odsranění vč. plechové reklamní plochy připevněné na zábradlí, hmotnost cca 0,1t 
délka zábradlí: 28,0=28,00 [A]</t>
  </si>
  <si>
    <t>položka zahrnuje: 
- demontáž a odstranění zařízení 
- jeho odvoz na předepsané místo</t>
  </si>
  <si>
    <t>65</t>
  </si>
  <si>
    <t>9112B1</t>
  </si>
  <si>
    <t>ZÁBRADLÍ MOSTNÍ SE SVISLOU VÝPLNÍ - DODÁVKA A MONTÁŽ</t>
  </si>
  <si>
    <t>Zahrnuje dodání zábradlí vč. povrchové úpravy (zinkování+nátěry dle TKP 19B), kotvení sloupků t.j. kotevní patní desky, kotvy do betonu, vrty pro kotvy, zálivku, příp. niv. hmoty pod kotevní desky atd. Specifikace viz TZ + výkresy zábradlí (č.06).</t>
  </si>
  <si>
    <t>viz výkr.č.03,06 
zábradlí vlevo: 15,5+3,0+7,0=25,50 [A] 
zábradlí vpravo: 13,0=13,00 [B] 
Celkem: A+B=38,50 [C]</t>
  </si>
  <si>
    <t>položka zahrnuje: 
dodání zábradlí včetně předepsané povrchové úpravy 
kotvení sloupků, t.j. kotevní desky, šrouby z nerez oceli, vrty a zálivku, pokud zadávací dokumentace nestanoví jinak 
případné nivelační hmoty pod kotevní desky</t>
  </si>
  <si>
    <t>66</t>
  </si>
  <si>
    <t>914A21</t>
  </si>
  <si>
    <t>EV ČÍSLO MOSTU OCEL S FÓLIÍ TŘ.1 DODÁVKA A MONTÁŽ</t>
  </si>
  <si>
    <t>Zahrnuje všechny práce a dodávku materiálu vč. případného sloupku.</t>
  </si>
  <si>
    <t>ev.č. mostu:  2=2,00 [A] 
název toku: 2=2,00 [B] 
Celkem: A+B=4,00 [C]</t>
  </si>
  <si>
    <t>67</t>
  </si>
  <si>
    <t>917223</t>
  </si>
  <si>
    <t>SILNIČNÍ A CHODNÍKOVÉ OBRUBY Z BETONOVÝCH OBRUBNÍKŮ ŠÍŘ 100MM</t>
  </si>
  <si>
    <t>Zahrnuje dodání, pokládku vč. betonového lože a boční betonové opěrky.</t>
  </si>
  <si>
    <t>viz výkr.č.03, 07 
podél schodiště vtok: 7,0+4,0=11,00 [A] 
podél schodiště výtok: 2,5+2,5=5,00 [B] 
Celkem: A+B=16,00 [C]</t>
  </si>
  <si>
    <t>68</t>
  </si>
  <si>
    <t>viz výkr.č.03 
ohraničení volných hran zpevnění z lom.kamene 
vtok: 4,0+4,0=8,00 [A] 
výtok: 7,0+2,0=9,00 [B] 
Celkem: A+B=17,00 [C]</t>
  </si>
  <si>
    <t>69</t>
  </si>
  <si>
    <t>919111</t>
  </si>
  <si>
    <t>ŘEZÁNÍ ASFALTOVÉHO KRYTU VOZOVEK TL DO 50MM</t>
  </si>
  <si>
    <t>naříznutá spára nad rubem NK</t>
  </si>
  <si>
    <t>viz výkr.č.03 
2*9,0=18,00 [A]</t>
  </si>
  <si>
    <t>70</t>
  </si>
  <si>
    <t>931326</t>
  </si>
  <si>
    <t>TĚSNĚNÍ DILATAČ SPAR ASF ZÁLIVKOU MODIFIK PRŮŘ DO 800MM2</t>
  </si>
  <si>
    <t>vč. těsnících profilů   
dle VL 4 - viz popis v TZ 
Zahrnuje dodávku a osazení materiálu vč. očištění ploch před úpravou a po úpravě, vč, penetračního nátěru</t>
  </si>
  <si>
    <t>viz výkr.č.03 
těsnění spáry mezi římsou a vozovkou 
vlevo: 32,0=32,00 [A] 
vpravo: 13,0=13,00 [B] 
těsnění vodorovné spáry mezi monolit.obrubníkem a římsou 
vlevo: 17,0=17,00 [C] 
vpravo: 8,7=8,70 [D] 
Celkem: A+B+C+D=70,70 [E]</t>
  </si>
  <si>
    <t>71</t>
  </si>
  <si>
    <t>931327</t>
  </si>
  <si>
    <t>TĚSNĚNÍ DILATAČ SPAR ASF ZÁLIVKOU MODIFIK PRŮŘ DO 1000MM2</t>
  </si>
  <si>
    <t>Zahrnuje dodávku a osazení materiálu vč. očištění ploch před úpravou a po úpravě, vč, penetračního nátěru</t>
  </si>
  <si>
    <t>viz výkr.č.03 
těsnění zaříznuté spáry ve vozovce nad rubem NK 
2*9,0=18,00 [A] 
těsnění spáry mezi lícem opěr a zpevněním koryta 
40,0+40,0=80,00 [B] 
stávající dilatační spára v pojižděné mostovce: 
4,0=4,00 [C] 
Celkem: A+B+C=102,00 [D]</t>
  </si>
  <si>
    <t>72</t>
  </si>
  <si>
    <t>936501</t>
  </si>
  <si>
    <t>DROBNÉ DOPLŇK KONSTR KOVOVÉ NEREZ</t>
  </si>
  <si>
    <t>přítlačná lišta P5x40 - ukončení izolace pod římsou dle VL 4, list 401.24 
komplet provedení vč. upevnění vruty M10 dle detailu, vč. těsnění</t>
  </si>
  <si>
    <t>svislé vytažení izolace u levé římsy viz výkr.č.05: 17,0*(0,04*0,005)*7850=26,69 [A] 
svislé vytažení izolace u pravé římsy viz výkr.č.05: 8,7*(0,04*0,005)*7850=13,66 [B] 
Celkem: A+B=40,35 [C]</t>
  </si>
  <si>
    <t>položka zahrnuje: 
- dílenská dokumentace, včetně technologického předpisu spojování 
- dodání  materiálu  v požadované kvalitě a výroba konstrukce i dílenská (včetně  pomůcek,  přípravků a prostředků pro výrobu) bez ohledu na náročnost a její hmotnost, dílenská montáž 
- dodání spojovacího materiálu 
- zřízení  montážních  a  dilatačních  spojů,  spar, včetně potřebných úprav, vložek, opracování, očištění a ošetření 
- podpěr. konstr. a lešení všech druhů pro montáž konstrukcí i doplňkových, včetně požadovaných otvorů, ochranných a bezpečnostních opatření a základů pro tyto konstrukce a lešení 
- jakákoliv doprava a manipulace dílců  a  montážních  sestav,  včetně  dopravy konstrukce z výrobny na stavbu 
- montáž konstrukce na staveništi, včetně montážních prostředků a pomůcek a zednických výpomocí 
- výplň, těsnění a tmelení spar a spojů 
- čištění konstrukce a odstranění všech vrubů (vrypy, otlačeniny a pod.) 
- všechny druhy ocelového kotvení 
- dílenskou přejímku a montážní prohlídku, včetně požadovaných dokladů 
- zřízení kotevních otvorů nebo jam, nejsou-li částí jiné konstrukce, jejich úpravy, očištění a ošetření 
- osazení kotvení nebo přímo částí konstrukce do podpůrné konstrukce nebo do zeminy 
- výplň kotevních otvorů  (příp.  podlití  patních  desek)  maltou,  betonem  nebo  jinou speciální hmotou, vyplnění jam zeminou 
- předepsanou protikorozní ochranu a nátěry konstrukcí 
- osazení měřících zařízení a úpravy pro ně 
- ochranná opatření před účinky bludných proudů</t>
  </si>
  <si>
    <t>73</t>
  </si>
  <si>
    <t>936541</t>
  </si>
  <si>
    <t>MOSTNÍ ODVODŇOVACÍ TRUBKA (POVRCHŮ IZOLACE) Z NEREZ OCELI</t>
  </si>
  <si>
    <t>2+2=4,00 [A]</t>
  </si>
  <si>
    <t>položka zahrnuje: 
- výrobní dokumentaci (včetně technologického předpisu) 
- dodání kompletní odvodňovací soupravy z předepsaného materiálu, včetně všech montážních a přepravních úprav a zařízení 
- dodání spojovacího, kotevního a těsnícího materiálu 
- úprava a příprava úložného prostoru, včetně kotevních prvků, jejich očištění a ošetření 
- zřízení kompletní odvodňovací soupravy, dle příslušného technologického předpisu, včetně všech výškových a směrových úprav 
- zřízení odvodňovací soupravy po etapách, včetně pracovních spar a spojů 
- prodloužení  odpadní trouby pod spodní líc nosné konstr. nebo zaústěním odvodňovače do dalšího odvodňovacího zařízení 
- úprava odvod. soupravy na styku s ostatními konstrukcemi a zařízeními (u obrubníku, podél vozovek, napojení izolací a pod.) 
- ochrana odvodňovací soupravy do doby provedení definitivního stavu, veškeré provizorní úpravy a opatření 
- konečné  úpravy odvodňovací soupravy jako povrchové povlaky, zálivky, které  nejsou součástí jiných konstr., vyčištění, tmelení, těsnění, výplň spar a pod. 
- úprava, očištění a ošetření prostoru kolem odvodňovací soupravy 
- opatření odvodňovače znakem výrobce a typovým číslem 
- provedení odborné prohlídky, je-li požadována</t>
  </si>
  <si>
    <t>74</t>
  </si>
  <si>
    <t>938544</t>
  </si>
  <si>
    <t>OČIŠTĚNÍ BETON KONSTR OTRYSKÁNÍM TLAK VODOU PŘES 1000 BARŮ</t>
  </si>
  <si>
    <t>očištění odbouraných a sanovaných bet. ploch + otryskání kamene 
vč. odvozu otryskaného materiálu a poplatku za skládku 
vč. práce ve stísněných podmínkách (nízká výška pod mostem!, viz Podélný řez)</t>
  </si>
  <si>
    <t>sanace plocha dle pol.626112: 230,7=230,70 [A] 
povrch NK po odbourání: 77,0=77,00 [B] 
přímo pojížděná stávající mostovka: 61,0=61,00 [C] 
otryskání kamene: 
kamenný líc opěr: 21,0*1,0+28,0*1,0=49,00 [D] 
kamenný bok opěr vtok: 1,25*1,0+1,35*1,0=2,60 [E] 
kamenná plocha křídel výtok: 7,0*1,0=7,00 [F] 
Celkem: A+B+C+D+E+F=427,30 [G]</t>
  </si>
  <si>
    <t>položka zahrnuje očištění předepsaným způsobem včetně odklizení vzniklého odpadu</t>
  </si>
  <si>
    <t>75</t>
  </si>
  <si>
    <t>96716</t>
  </si>
  <si>
    <t>VYBOURÁNÍ ČÁSTÍ KONSTRUKCÍ ŽELEZOBET</t>
  </si>
  <si>
    <t>odbourání konzolové části NK hydrodemolicí (zachování stávající výztuže) 
VČ. ODVOZU A POPLATKU ZA SKLÁDKU 
odvoznou vzdálenost určí zhotovitel</t>
  </si>
  <si>
    <t>viz výkr.č.05 
monolitická ŽB římsa vpravo: 13,0*1,25*0,12=1,95 [A]</t>
  </si>
  <si>
    <t>položka zahrnuje: 
- veškerou manipulaci s vybouranou sutí a hmotami včetně uložení na skládku, 
- veškeré další práce plynoucí z technologického předpisu a z platných předpisů, 
nezahrnuje poplatek za skládku, který se vykazuje v položce 0141** (s výjimkou malého množství bouraného materiálu, kde je možné poplatek zahrnout do jednotkové ceny bourání – tento fakt musí být uveden v doplňujícím textu k položce)</t>
  </si>
  <si>
    <t>76</t>
  </si>
  <si>
    <t>VČ. ODVOZU A POPLATKU ZA SKLÁDKU 
odvoznou vzdálenost určí zhotovitel</t>
  </si>
  <si>
    <t>viz výkr.č.05,08-10 
úložný práh opěr vpravo v místě rozšíření NK:  
opěra 1: 1,90*1,0*0,5=0,95 [A] 
opěra 2: 1,35*1,0*0,5=0,68 [B] 
odbourání částí zídky vlevo (K2): 11,0*0,4*0,4=1,76 [C] 
odstranění ŽB sloupků zábradlí: 9 ks * (0,3*0,35*1,25)=1,18 [D] 
odbourání stávajícího křídla K4: 3,8*0,7*2,75=7,32 [E] 
odbourání horní části dříku křídla K3: 6,5*1,0*0,5=3,25 [F] 
Celkem: A+B+C+D+E+F=15,14 [G]</t>
  </si>
  <si>
    <t>SO 301</t>
  </si>
  <si>
    <t>Dešťová kanalizace III2722 - investice kraje</t>
  </si>
  <si>
    <t>305,963+2162,369-729,292=1 739,04 [A]</t>
  </si>
  <si>
    <t>115321</t>
  </si>
  <si>
    <t>ČERPÁNÍ VODY Z PODZEMÍ DO 1000L/MIN VÝŠKY DO 20M</t>
  </si>
  <si>
    <t>čerpání drenážních vod</t>
  </si>
  <si>
    <t>stoky 
1205/20*24=1 446,00 [A] 
přípojky 
234,8/25*24=225,41 [B] 
celkem 
A+B=1 671,41 [C]</t>
  </si>
  <si>
    <t>Položka čerpání vody v podzemí zahrnuje náklady na provoz čerpadla včetně nákladu na záložní čerpadlo, zřízení čerpací jímky v šachtě, svislé potrubí v šachtě, potrubí na povrchu zaústěné do usazovacích (čistících) jímek před vypouštěním vod mimo staveniště, zřízení těchto jímek. Součástí položky je také následná demontáž a likvidace těchto zařízení.</t>
  </si>
  <si>
    <t>13183</t>
  </si>
  <si>
    <t>HLOUBENÍ JAM ZAPAŽ I NEPAŽ TŘ II</t>
  </si>
  <si>
    <t>rozšíření jámy pro šachty - 45 ks  
jáma pro šachty Š1.1, Š5.6 a Š5.7</t>
  </si>
  <si>
    <t>rozšíření jámy pro šachty 
45*(2,5*(2,5-1,3)*(2,5-0,51))=268,65 [A] 
jámy pro šachty 
3*(2,5*2,5*(2,5-0,51))=37,31 [B] 
celkem 
A+B=305,96 [C]</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</si>
  <si>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eventuelně nutné druhotné rozpojení odstřelené horniny  
- ruční vykopávky, odstranění kořenů a napadávek  
- pažení, vzepření a rozepření vč. přepažování (vyjma štětových stěn)  
- úpravu, ochranu a očištění dna, základové spáry, stěn a svahů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</si>
  <si>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13283</t>
  </si>
  <si>
    <t>HLOUBENÍ RÝH ŠÍŘ DO 2M PAŽ I NEPAŽ TŘ. II</t>
  </si>
  <si>
    <t>stoka D2 
230,6*1,3*(2,3-0,51)=536,61 [A] 
stoka D3 
75,9*1,3*(1,6-0,51)=107,55 [B] 
stoka D4 
115,8*1,3*(2,1-0,51)=239,36 [C] 
stoka D5 
116,1*1,3*(1,6-0,51)=164,51 [D] 
stoka D6 
28,8*1,3*(1,3-0,51)=29,58 [E] 
stoka D7 
121,0*1,3*(1,6-0,51)=171,46 [F] 
stoka D8.1 
205,5*1,3*(1,4-0,51)=237,76 [G] 
stoka D8.2 
273,7*1,3*(1,6-0,51)=387,83 [H] 
boční přítoky 
(4,4+8+5,8)*1,3*(1,6-0,51)=25,79 [I] 
stoka D9 
19,4*1,3*(1,1-0,51)=14,88 [J] 
přípojky 
234,8*0,8*(1,5-0,51)=185,96 [K] 
výkopově rušené potrubí 
(4+15+14,8)*1,3*(1,9-0,51)=61,08 [L] 
celkem 
A+B+C+D+E+F+G+H+I+J+K+L=2 162,37 [M]</t>
  </si>
  <si>
    <t>17160</t>
  </si>
  <si>
    <t>ULOŽENÍ SYPANINY DO NÁSYPŮ Z HORNIN KAMENITÝCH SE ZHUTNĚNÍM</t>
  </si>
  <si>
    <t>těžký kamenný zához do 200 kg výtokového objektu</t>
  </si>
  <si>
    <t>2,5*2,5*0,5=3,13 [A]</t>
  </si>
  <si>
    <t>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</si>
  <si>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zásyp výkopkem</t>
  </si>
  <si>
    <t>stoka D2 
230,6*1,3*(2,3-0,51-0,2-0,15-0,3-0,3)=251,82 [A] 
stoka D3 
75,9*1,3*(1,6-0,51-0,2-0,15-0,3-0,3)=13,81 [B] 
stoka D4 
115,8*1,3*(2,1-0,51-0,2-0,15-0,3-0,3)=96,35 [C] 
stoka D5 
116,1*1,3*(1,6-0,51-0,2-0,15-0,3-0,3)=21,13 [D] 
stoka D6 
28,8*1,3*(1,3-0,51-0,2-0,15-0,3-0,3)=-5,99 [E] 
stoka D7 
121,0*1,3*(1,6-0,51-0,2-0,15-0,3-0,3)=22,02 [F] 
stoka D8.1 
205,5*1,3*(1,4-0,51-0,2-0,15-0,3-0,3)=-16,03 [G] 
stoka D8.2 
273,7*1,3*(1,6-0,51-0,2-0,15-0,3-0,3)=49,81 [H] 
boční přítoky 
(4,4+8+5,8)*1,3*(1,6-0,51-0,2-0,15-0,3-0,3)=3,31 [I] 
stoka D9 
19,4*1,3*(1,1-0,51-0,2-0,15-0,3-0,3)=-9,08 [J] 
přípojky 
234,8*0,8*(1,5-0,51-0,2-0,15-0,2-0,3)=26,30 [K] 
výkopově rušené potrubí 
(4+15+14,8)*1,3*(1,9-0,51)=61,08 [L] 
rozšíření jámy pro šachty 
45*(2,5*(2,5-1,3)*(2,5-0,51))-85,5=183,15 [M] 
jámy pro šachty 
3*(2,5*2,5*(2,5-0,51))-5,7=31,61 [N] 
celkem 
A+B+C+D+E+F+G+H+I+J+K+L+M+N=729,29 [O]</t>
  </si>
  <si>
    <t>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</si>
  <si>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451573</t>
  </si>
  <si>
    <t>VÝPLŇ VRSTVY Z KAMENIVA TĚŽENÉHO, INDEX ZHUTNĚNÍ ID DO 0,9</t>
  </si>
  <si>
    <t>drenáž ve dně výkopu, frakce 8/16</t>
  </si>
  <si>
    <t>stoka D2 
230,6*1,3*(0,2)=59,96 [A] 
stoka D3 
75,9*1,3*(0,2)=19,73 [B] 
stoka D4 
115,8*1,3*(0,2)=30,11 [C] 
stoka D5 
116,1*1,3*(0,2)=30,19 [D] 
stoka D6 
28,8*1,3*(0,2)=7,49 [E] 
stoka D7 
121,0*1,3*(0,2)=31,46 [F] 
stoka D8.1 
205,5*1,3*(0,2)=53,43 [G] 
stoka D8.2 
273,7*1,3*(0,2)=71,16 [H] 
boční přítoky 
(4,4+8+5,8)*1,3*(0,2)=4,73 [I] 
stoka D9 
19,4*1,3*(0,2)=5,04 [J] 
přípojky 
234,8*0,8*(0,2)=37,57 [K] 
celkem 
A+B+C+D+E+F+G+H+I+J+K=350,87 [M]</t>
  </si>
  <si>
    <t>položka zahrnuje dodávku předepsaného kameniva, mimostaveništní a vnitrostaveništní dopravu a jeho uložení  
není-li v zadávací dokumentaci uvedeno jinak, jedná se o nakupovaný materiál</t>
  </si>
  <si>
    <t>17511</t>
  </si>
  <si>
    <t>OBSYP POTRUBÍ A OBJEKTŮ SE ZHUTNĚNÍM</t>
  </si>
  <si>
    <t>podsyp a obsyp potrubí do výšky 300 mm nad potrubí - lomová drť 4/8  
index zhutnění ID do 0,9</t>
  </si>
  <si>
    <t>stoka D2 
230,6*1,3*(0,15+0,3+0,3)=224,84 [A] 
stoka D3 
75,9*1,3*(0,15+0,3+0,3)=74,00 [B] 
stoka D4 
115,8*1,3*(0,15+0,3+0,3)=112,91 [C] 
stoka D5 
116,1*1,3*(0,15+0,3+0,3)=113,20 [D] 
stoka D6 
28,8*1,3*(0,15+0,3+0,3)=28,08 [E] 
stoka D7 
121,0*1,3*(0,15+0,3+0,3)=117,98 [F] 
stoka D8.1 
205,5*1,3*(0,15+0,3+0,3)=200,36 [G] 
stoka D8.2 
273,7*1,3*(0,15+0,3+0,3)=266,86 [H] 
boční přítoky 
(4,4+8+5,8)*1,3*(0,15+0,3+0,3)=17,75 [I] 
stoka D9 
19,4*1,3*(0,15+0,3+0,3)=18,92 [J] 
přípojky 
234,8*0,8*(0,15+0,2+0,3)=122,10 [K] 
celkem 
A+B+C+D+E+F+G+H+I+J+K=1 297,00 [M]</t>
  </si>
  <si>
    <t>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 zemina vytlačená potrubím o DN do 180mm se od kubatury obsypů neodečítá</t>
  </si>
  <si>
    <t>opěvnění na výtokovém objektu</t>
  </si>
  <si>
    <t>2,5*2,5=6,25 [A]</t>
  </si>
  <si>
    <t>- dodání dlažebního materiálu v požadované kvalitě, dodání materiálu pro předepsané  lože v tloušťce předepsané dokumentací a pro předepsanou výplň spar  
- očištění podkladu  
- uložení dlažby dle předepsaného technologického předpisu včetně předepsané podkladní vrstvy a předepsané výplně spar  
- zřízení vrstvy bez rozlišení šířky, pokládání vrstvy po etapách   
- úpravu napojení, ukončení podél obrubníků, dilatačních zařízení, odvodňovacích proužků, odvodňovačů, vpustí, šachet a pod., nestanoví-li zadávací dokumentace jinak  
- nezahrnuje postřiky, nátěry  
- nezahrnuje těsnění podél obrubníků, dilatačních zařízení, odvodňovacích proužků, odvodňovačů, vpustí, šachet a pod.</t>
  </si>
  <si>
    <t>86645</t>
  </si>
  <si>
    <t>CHRÁNIČKY Z TRUB OCELOVÝCH DN DO 300MM</t>
  </si>
  <si>
    <t>uložení stávající podtlakové kanalizace a vodovodu do chráničky v místech křížení</t>
  </si>
  <si>
    <t>25*(1+1,3+1,3)=90,00 [A]</t>
  </si>
  <si>
    <t>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včetně případně předepsaného utěsnění konců chrániček  
- položky platí pro práce prováděné v prostoru zapaženém i nezapaženém a i v kolektorech, chráničkách  
- opláštění dle dokumentace a nutné opravy opláštění při jeho poškození</t>
  </si>
  <si>
    <t>87434</t>
  </si>
  <si>
    <t>POTRUBÍ Z TRUB PLASTOVÝCH ODPADNÍCH DN DO 200MM</t>
  </si>
  <si>
    <t>včetně výstražné folie  
5% prořez</t>
  </si>
  <si>
    <t>přípojky D1 
14=14,00 [A] 
stoka D2 
36=36,00 [B] 
stoka D3 
12,3=12,30 [C] 
stoka D4 
30,9=30,90 [D] 
stoka D5 
26,4=26,40 [E] 
stoka D6 
12,2=12,20 [F] 
stoka D7 
20,3=20,30 [G] 
stoka D8.1 
17,2=17,20 [H] 
stoka D8.2 
47,2=47,20 [I] 
stoka D9 
9,1=9,10 [J] 
UV do vodoteče 
9,2=9,20 [K] 
celkem 
(A+B+C+D+E+F+G+H+I+J+K)*1,05=246,54 [L]</t>
  </si>
  <si>
    <t>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 položky platí pro práce prováděné v prostoru zapaženém i nezapaženém a i v kolektorech, chráničkách  
- položky zahrnují i práce spojené s nutnými obtoky, převáděním a čerpáním vody  
nezahrnuje zkoušky vodotěsnosti a televizní prohlídku</t>
  </si>
  <si>
    <t>87445</t>
  </si>
  <si>
    <t>POTRUBÍ Z TRUB PLASTOVÝCH ODPADNÍCH DN DO 300MM</t>
  </si>
  <si>
    <t>stoka D2 
230,6=230,60 [A] 
stoka D3 
75,9=75,90 [B] 
stoka D4 
115,8=115,80 [C] 
stoka D5 
116,1=116,10 [D] 
stoka D6 
28,8=28,80 [E] 
stoka D7 
121,0=121,00 [F] 
stoka D8.1 
205,5=205,50 [G] 
stoka D8.2 
273,7=273,70 [H] 
boční přítoky 
(4,4+8+5,8)=18,20 [I] 
stoka D9 
19,4=19,40 [J] 
celkem 
(A+B+C+D+E+F+G+H+I+J)*1,05=1 265,25 [K]</t>
  </si>
  <si>
    <t>875272</t>
  </si>
  <si>
    <t>POTRUBÍ DREN Z TRUB PLAST (I FLEXIBIL) DN DO 100MM DĚROVANÝCH</t>
  </si>
  <si>
    <t>drenáž ve dně výkopu</t>
  </si>
  <si>
    <t>stoky+přípojky 
1205+234,8=1 439,80 [A]</t>
  </si>
  <si>
    <t>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 položky platí pro práce prováděné v prostoru zapaženém i nezapaženém a i v kolektorech, chráničkách  
- položky zahrnují i práce spojené s nutnými obtoky, převáděním a čerpáním vody</t>
  </si>
  <si>
    <t>87834</t>
  </si>
  <si>
    <t>NASUNUTÍ PLAST TRUB DN DO 200MM DO CHRÁNIČKY</t>
  </si>
  <si>
    <t>položka zahrnuje:  
pojízdná sedla (objímky)  
případně předepsané utěsnění konců chráničky  
nezahrnuje dodávku potrubí</t>
  </si>
  <si>
    <t>894145</t>
  </si>
  <si>
    <t>ŠACHTY KANALIZAČNÍ Z BETON DÍLCŮ NA POTRUBÍ DN DO 300MM</t>
  </si>
  <si>
    <t>42x kanalizační šachta</t>
  </si>
  <si>
    <t>D1 
1=1,00 [A] 
stoka D2 
7=7,00 [B] 
stoka D3 
3-1=2,00 [C] 
stoka D4 
4=4,00 [D] 
stoka D5 
7-3=4,00 [E] 
stoka D6 
1=1,00 [F] 
stoka D7 
4=4,00 [G] 
stoka D8 
20-3=17,00 [H] 
stoka D9 
2=2,00 [I] 
celkem 
A+B+C+D+E+F+G+H+I=42,00 [J]</t>
  </si>
  <si>
    <t>položka zahrnuje:  
- poklopy s rámem, mříže s rámem, stupadla, žebříky, stropy z bet. dílců a pod.  
- předepsané betonové skruže, prefabrikované nebo monolitické betonové dno  
- dodání  dílce  požadovaného  tvaru  a  vlastností,  jeho  skladování,  doprava  a  osazení  do  definitivní polohy, včetně komplexní technologie výroby a montáže dílců, ošetření a ochrana dílců,  
- u dílců železobetonových a předpjatých veškerá výztuž, případně i tuhé kovové prvky a závěsná oka,  
- úpravy a zařízení pro uložení a transport dílce,  
- veškeré požadované úpravy dílců, včetně doplňkových konstrukcí a vybavení,  
- sestavení dílce na stavbě včetně montážních zařízení, plošin a prahů a pod.,  
- výplň, těsnění a tmelení spár a spojů,  
- očištění a ošetření úložných ploch,  
- zednické výpomoce pro montáž dílců,  
- označení dílce výrobním štítkem nebo jiným způsobem,  
- úpravy dílce pro dodržení požadované přesnosti jeho osazení, včetně případných měření,  
- veškerá zařízení pro zajištění stability v každém okamžiku  
- předepsané podkladní konstrukce</t>
  </si>
  <si>
    <t>894146</t>
  </si>
  <si>
    <t>ŠACHTY KANALIZAČNÍ Z BETON DÍLCŮ NA POTRUBÍ DN DO 400MM</t>
  </si>
  <si>
    <t>Š3.1  
Š5.1  
Š5.6  
Š5.7  
Š8.18  
Š8.20</t>
  </si>
  <si>
    <t>6=6,00 [A]</t>
  </si>
  <si>
    <t>89712_R1</t>
  </si>
  <si>
    <t>ZPĚTNÁ KLAPKA</t>
  </si>
  <si>
    <t>Koncová zpětná klapka na výtokovém objektu</t>
  </si>
  <si>
    <t>89921</t>
  </si>
  <si>
    <t>VÝŠKOVÁ ÚPRAVA POKLOPŮ</t>
  </si>
  <si>
    <t>výšková úprava poklopu, mříže u Š3.1</t>
  </si>
  <si>
    <t>- položka výškové úpravy zahrnuje všechny nutné práce a materiály pro zvýšení nebo snížení zařízení (včetně nutné úpravy stávajícího povrchu vozovky nebo chodníku).</t>
  </si>
  <si>
    <t>89945</t>
  </si>
  <si>
    <t>VÝŘEZ, VÝSEK, ÚTES NA POTRUBÍ DN DO 300MM</t>
  </si>
  <si>
    <t>napojení na stávající potrubí  
Š1.1  
Š2.1  
Š8.19  
Š9.1</t>
  </si>
  <si>
    <t>- zahrnují zejména náklady na osekání trub na útesy, na vysekání otvorů pro zaústění, na obetonování útesu. U výřezu a výseku náklady na ohlášení uzavírání vody, uzavření a otevření šoupat, vypuštění a napuštění vody, odvzdušnění potrubí a pod.</t>
  </si>
  <si>
    <t>89946</t>
  </si>
  <si>
    <t>VÝŘEZ, VÝSEK, ÚTES NA POTRUBÍ DN DO 400MM</t>
  </si>
  <si>
    <t>napojení na stávající potrubí  
Š3.1  
Š5.1  
Š5.6  
Š5.7  
Š8.18  
Š8.20</t>
  </si>
  <si>
    <t>89947</t>
  </si>
  <si>
    <t>VÝŘEZ, VÝSEK, ÚTES NA POTRUBÍ DN DO 600MM</t>
  </si>
  <si>
    <t>napojení za pomocí vybourání otvoru do betonovéh profilu 450*550 mm - napojení stoky D.8  
včetně utěsnění</t>
  </si>
  <si>
    <t>899641</t>
  </si>
  <si>
    <t>TLAKOVÉ ZKOUŠKY POTRUBÍ DN DO 200MM</t>
  </si>
  <si>
    <t>přípojky 
234,8=234,80 [B]</t>
  </si>
  <si>
    <t>- přísun, montáž, demontáž, odsun zkoušecího čerpadla, napuštění tlakovou vodou, dodání vody pro tlakovou zkoušku, montáž a demontáž dílců pro zabezpečení konce zkoušeného úseku potrubí, montáž a demontáž koncových tvarovek, montáž zaslepovací příruby, zaslepení odboček pro armatury a pro odbočující řady.</t>
  </si>
  <si>
    <t>899651</t>
  </si>
  <si>
    <t>TLAKOVÉ ZKOUŠKY POTRUBÍ DN DO 300MM</t>
  </si>
  <si>
    <t>stoky 
1205=1 205,00 [A]</t>
  </si>
  <si>
    <t>89980</t>
  </si>
  <si>
    <t>TELEVIZNÍ PROHLÍDKA POTRUBÍ</t>
  </si>
  <si>
    <t>nové do DN 200 
234,8=234,80 [A] 
nové do DN 300 
1205=1 205,00 [B] 
stávající DN 300 
580+140+60=780,00 [C] 
stávající DN 400 
90+50=140,00 [D] 
stávající DN 600 
120=120,00 [E] 
celkem 
A+B+C+D+E=2 479,80 [F]</t>
  </si>
  <si>
    <t>položka zahrnuje prohlídku potrubí televizní kamerou, záznam prohlídky na nosičích DVD a vyhotovení závěrečného písemného protokolu</t>
  </si>
  <si>
    <t>969234</t>
  </si>
  <si>
    <t>VYBOURÁNÍ POTRUBÍ DN DO 200MM KANALIZAČ</t>
  </si>
  <si>
    <t>výkopově odstraněné potrubí</t>
  </si>
  <si>
    <t>přípojka UV 
4=4,00 [A]</t>
  </si>
  <si>
    <t>- položka zahrnuje veškerou manipulaci s vybouranou sutí a hmotami včetně uložení na skládku. Nezahrnuje poplatek za skládku, který se vykazuje v položce 0141** (s výjimkou malého množství bouraného materiálu, kde je možné poplatek zahrnout do jednotkové ceny bourání – tento fakt musí být uveden v doplňujícím textu k položce)  
- položka zahrnuje veškeré další práce plynoucí z technologického předpisu a z platných předpisů</t>
  </si>
  <si>
    <t>potrubí v rámci bočního přítku II 
15=15,00 [A]</t>
  </si>
  <si>
    <t>969245_R2</t>
  </si>
  <si>
    <t>VYPLNĚNÍ POTRUBÍ DN DO 300MM KANALIZAČ</t>
  </si>
  <si>
    <t>DN 300 vyplněna cementopopílkovou suspenzí</t>
  </si>
  <si>
    <t>(320+37)*(3,14*0,3^2/4)=25,22 [A]</t>
  </si>
  <si>
    <t>969246</t>
  </si>
  <si>
    <t>VYBOURÁNÍ POTRUBÍ DN DO 400MM KANALIZAČ</t>
  </si>
  <si>
    <t>potrubí v rámci bočního přítku I 
9=9,00 [A] 
potrubí v rámci bočního přítku III 
5,8=5,80 [B] 
celkem 
A+B=14,80 [C]</t>
  </si>
  <si>
    <t>969246_R3</t>
  </si>
  <si>
    <t>VYPLNĚNÍ POTRUBÍ DN DO 400MM KANALIZAČ</t>
  </si>
  <si>
    <t>DN 400 vyplněna cementopopílkovou suspenzí</t>
  </si>
  <si>
    <t>(35)*(3,14*0,4^2/4)=4,40 [A]</t>
  </si>
  <si>
    <t>969246_R4</t>
  </si>
  <si>
    <t>SNÍŽENÍ STAVAJÍCÍ ŠACHTY</t>
  </si>
  <si>
    <t>KS</t>
  </si>
  <si>
    <t>Stávající šachta ubourána o 0,5 m a zastropena zákrytovou deskou  
s plným poklopem. Včetně zemních prací</t>
  </si>
  <si>
    <t>SO 302</t>
  </si>
  <si>
    <t>Splaškové kanalizace - investice obce</t>
  </si>
  <si>
    <t>425,9-191,587=234,31 [A]</t>
  </si>
  <si>
    <t>přípojka 
18,6/20*24=22,32 [A] 
prodloužení přípojky 
371,6/20*24=445,92 [B] 
CELKEM 
A+B=468,24 [C]</t>
  </si>
  <si>
    <t>přípojka 
18,6*0,8*(1,8)=26,78 [A] 
prodloužení přípojky 
371,6*0,8*(1,8-0,51)=383,49 [B] 
rozšíření pro ČŠ 
2,5*2,5*(2,5)=15,63 [C] 
CELKEM 
A+B+C=425,90 [D]</t>
  </si>
  <si>
    <t>přípojka 
18,6*0,8*(1,8-0,2-0,15-0,05-0,3)=16,37 [A] 
prodloužení přípojky 
371,6*0,8*(1,8-0,51-0,2-0,15-0,1-0,3)=160,53 [B] 
rozšíření pro ČŠ 
2,5*2,5*(2,5-0,15)=14,69 [C] 
CELKEM 
A+B+C=191,59 [D]</t>
  </si>
  <si>
    <t>přípojka 
18,6*0,8*(0,2)=2,98 [A] 
prodloužení přípojky 
371,6*0,8*(0,2)=59,46 [B] 
CELKEM 
A+B=62,44 [C]</t>
  </si>
  <si>
    <t>podsyp a obsyp potrubí do výšky 300 mm nad potrubí - lomová drť 4/8  
podsyp VŠ 8/16  
index zhutnění ID do 0,9</t>
  </si>
  <si>
    <t>přípojka 
18,6*0,8*(0,15+0,05+0,3)=7,44 [A] 
prodloužení přípojky 
371,6*0,8*(0,15+0,1+0,3)=163,50 [B] 
rozšíření pro ČŠ 
2,5*2,5*(0,15)=0,94 [C] 
CELKEM 
A+B+C=171,88 [D]</t>
  </si>
  <si>
    <t>87315</t>
  </si>
  <si>
    <t>POTRUBÍ Z TRUB PLASTOVÝCH TLAKOVÝCH SVAŘOVANÝCH DN DO 50MM</t>
  </si>
  <si>
    <t>podtlakové potrubí PVC DN50  
včetně singnalizačního vodiče a výstražné folie   
5% prořez</t>
  </si>
  <si>
    <t>přípojka 
18,6*1,05=19,53 [A]</t>
  </si>
  <si>
    <t>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 položky platí pro práce prováděné v prostoru zapaženém i nezapaženém a i v kolektorech, chráničkách  
- položky zahrnují i práce spojené s nutnými obtoky, převáděním a čerpáním vody  
nezahrnuje tlakové zkoušky ani proplach a dezinfekci</t>
  </si>
  <si>
    <t>87327</t>
  </si>
  <si>
    <t>POTRUBÍ Z TRUB PLASTOVÝCH TLAKOVÝCH SVAŘOVANÝCH DN DO 100MM</t>
  </si>
  <si>
    <t>podtlakové potrubí PVC DN100  
včetně singnalizačního vodiče a výstražné folie   
5% prořez</t>
  </si>
  <si>
    <t>prodloužení přípojky 
371,6*1,05=390,18 [B]</t>
  </si>
  <si>
    <t>přípojka 
18,6=18,60 [A] 
prodloužení přípojky 
371,6=371,60 [B] 
CELKEM 
A+B=390,20 [C]</t>
  </si>
  <si>
    <t>893111_R1</t>
  </si>
  <si>
    <t>Domovní přepouštěcí šachta</t>
  </si>
  <si>
    <t>Sběrná šachta je navržena typová – typ G50 - pojezdová</t>
  </si>
  <si>
    <t>položka zahrnuje:  
- poklopy s rámem, mříže s rámem, stupadla, žebříky, stropy z bet. dílců a pod.  
- dodání  dílce  požadovaného  tvaru  a  vlastností,  jeho  skladování,  doprava  a  osazení  do  definitivní polohy, včetně komplexní technologie výroby a montáže dílců, ošetření a ochrana dílců,  
- u dílců železobetonových a předpjatých veškerá výztuž, případně i tuhé kovové prvky a závěsná oka,  
- úpravy a zařízení pro uložení a transport dílce,  
- veškeré požadované úpravy dílců, včetně doplňkových konstrukcí a vybavení,  
- sestavení dílce na stavbě včetně montážních zařízení, plošin a prahů a pod.,  
- výplň, těsnění a tmelení spár a spojů,  
- očištění a ošetření úložných ploch,  
- zednické výpomoce pro montáž dílců,  
- označení dílce výrobním štítkem nebo jiným způsobem,  
- úpravy dílce pro dodržení požadované přesnosti jeho osazení, včetně případných měření,  
- veškerá zařízení pro zajištění stability v každém okamžiku,  
- další práce dané případně specifikací k příslušnému prefabrik. dílci (úprava pohledových ploch, příp. rubových ploch, osazení měřících zařízení, zkoušení a měření dílců a pod.)  
- předepsané podkladní konstrukce</t>
  </si>
  <si>
    <t>893111_R2</t>
  </si>
  <si>
    <t>šachty</t>
  </si>
  <si>
    <t>7x inspekční šachta  
1x koncová inspekční šachta</t>
  </si>
  <si>
    <t>7+1=8,00 [A]</t>
  </si>
  <si>
    <t>89943</t>
  </si>
  <si>
    <t>VÝŘEZ, VÝSEK, ÚTES NA POTRUBÍ DN DO 150MM</t>
  </si>
  <si>
    <t>napojení na stávající potrubí PVC 110</t>
  </si>
  <si>
    <t>899611</t>
  </si>
  <si>
    <t>TLAKOVÉ ZKOUŠKY POTRUBÍ DN DO 80MM</t>
  </si>
  <si>
    <t>přípojka 
18,6=18,60 [A]</t>
  </si>
  <si>
    <t>899621</t>
  </si>
  <si>
    <t>TLAKOVÉ ZKOUŠKY POTRUBÍ DN DO 100MM</t>
  </si>
  <si>
    <t>prodloužení přípojky 
371,6=371,60 [B]</t>
  </si>
  <si>
    <t>SO 311.1</t>
  </si>
  <si>
    <t>Přeložka splaškové kanalizace v km 1,340 - investice kraje</t>
  </si>
  <si>
    <t>93,44-73,84=19,60 [A]</t>
  </si>
  <si>
    <t>přeložka kanalizace 
34,5/25*24=33,12 [A] 
rušená kanalizace 
33,9/25*24=32,54 [B] 
celkem 
A+B=65,66 [C]</t>
  </si>
  <si>
    <t>přeložka kanalizace 
(34,5-10)*1*1,6=39,20 [A] 
rušená kanalizace 
33,9*1*1,6=54,24 [B] 
celkem 
A+B=93,44 [C]</t>
  </si>
  <si>
    <t>přeložka kanalizace 
(34,5-10)*1*(1,6-0,2-0,15-0,15-0,3)=19,60 [A] 
rušená kanalizace 
33,9*1*1,6=54,24 [B] 
celkem 
A+B=73,84 [C]</t>
  </si>
  <si>
    <t>přeložka kanalizace 
(34,5-10)*1*0,2=4,90 [A]</t>
  </si>
  <si>
    <t>přeložka kanalizace 
(34,5-10)*1*(0,15+0,15+0,3)=14,70 [A]</t>
  </si>
  <si>
    <t>701002</t>
  </si>
  <si>
    <t>ZNAČKOVACÍ TYČ</t>
  </si>
  <si>
    <t>hnědo-bílá trasírka do betonového základu</t>
  </si>
  <si>
    <t>2=2,00 [A]</t>
  </si>
  <si>
    <t>1. Položka obsahuje:  
 – odvoz jakýmkoliv dopravním prostředkem a složení  
 – případné překládky na trase  
2. Položka neobsahuje:  
 – naložení vybouraného materiálu na dopravní prostředek (je zahrnuto ve zdrojové položce)  
 – poplatky za likvidaci odpadů, nacení se položkami ze ssd 0  
3. Způsob měření:  
Výměra je součtem součinů metrů krychlových vytěženého v rostlém (původním) stavu nebo vybouraného materiálu a jednotlivých vzdáleností v kilometrech.</t>
  </si>
  <si>
    <t>87334</t>
  </si>
  <si>
    <t>POTRUBÍ Z TRUB PLASTOVÝCH TLAKOVÝCH SVAŘOVANÝCH DN DO 200MM</t>
  </si>
  <si>
    <t>přeložka kanalizace 
(34,5-10)*1,05=25,73 [A]</t>
  </si>
  <si>
    <t>873343</t>
  </si>
  <si>
    <t>POTRUBÍ Z TRUB PLAST TLAK SVAŘ DN DO 200MM BEZVÝKOPOVOU TECHNOLOGIÍ</t>
  </si>
  <si>
    <t>horizontální vrtání pod vodotečí</t>
  </si>
  <si>
    <t>přeložka kanalizace 
10=10,00 [A]</t>
  </si>
  <si>
    <t>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event. nutnou úpravu vstupní a výstupní šachty včetně nezbytných zemních prací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 položky zahrnují i práce spojené s nutnými obtoky, převáděním a čerpáním vody  
nezahrnuje tlakové zkoušky ani proplach a dezinfekci</t>
  </si>
  <si>
    <t>přeložka kanalizace 
(34,5-10)=24,50 [A]</t>
  </si>
  <si>
    <t>89944</t>
  </si>
  <si>
    <t>VÝŘEZ, VÝSEK, ÚTES NA POTRUBÍ DN DO 200MM</t>
  </si>
  <si>
    <t>napojení na stávající potrubí PVC 160</t>
  </si>
  <si>
    <t>přeložka kanalizace 
(34,5)=34,50 [A]</t>
  </si>
  <si>
    <t>odstranění stávajícího potrubí, včetně odvozu ná skládku a skládkovné</t>
  </si>
  <si>
    <t>rušená kanalizace 
33,9=33,90 [B]</t>
  </si>
  <si>
    <t>SO 311.2</t>
  </si>
  <si>
    <t>Přeložka závlahy v km 0,420 - investice kraje</t>
  </si>
  <si>
    <t>223,04-162,371=60,67 [A]</t>
  </si>
  <si>
    <t>d250 
20,1/25*24=19,30 [A] 
d180 
51,3/25*24=49,25 [B] 
CELKEM 
A+B=68,55 [C]</t>
  </si>
  <si>
    <t>d250 
20,1*1*(1,6)=32,16 [A] 
d180 
51,3*1*(1,6)=82,08 [B] 
rušené potrubí 
68*1*(1,6)=108,80 [C] 
CELKEM 
A+B+C=223,04 [D]</t>
  </si>
  <si>
    <t>d250 
20,1*1*(1,6-0,2-0,15-0,25-0,3)=14,07 [A] 
d180 
51,3*1*(1,6-0,2-0,15-0,18-0,3)=39,50 [B] 
rušené potrubí 
68*1*1,6=108,80 [C] 
CELKEM 
A+B+C=162,37 [D]</t>
  </si>
  <si>
    <t>d250 
20,1*1*(0,2)=4,02 [A] 
d180 
51,3*1*(0,2)=10,26 [B] 
CELKEM 
A+B=14,28 [C]</t>
  </si>
  <si>
    <t>podsyp a obsyp potrubí do výšky 300 mm nad potrubí - písek 0/4  
index zhutnění ID do 0,9</t>
  </si>
  <si>
    <t>d250 
20,1*1*(0,15+0,25+0,3)=14,07 [A] 
d180 
51,3*1*(0,15+0,18+0,3)=32,32 [B] 
CELKEM 
A+B=46,39 [C]</t>
  </si>
  <si>
    <t>86746</t>
  </si>
  <si>
    <t>CHRÁNIČKY Z TRUB OCELOVÝCH PODÉLNĚ PŮLENÝCH DN DO 400MM</t>
  </si>
  <si>
    <t>OC chránička DN 350</t>
  </si>
  <si>
    <t>15=15,00 [A]</t>
  </si>
  <si>
    <t>položky pro zhotovení potrubí platí bez ohledu na sklon.  
zahrnuje:  
- výrobní dokumentaci (včetně technologického předpisu)  
- dodání veškerého trubního a pomocného materiálu  (trouby včetně podélného rozpůlení,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včetně případně předepsaného utěsnění konců chrániček  
- položky platí pro práce prováděné v prostoru zapaženém i nezapaženém a i v kolektorech, chráničkách  
- opláštění dle dokumentace a nutné opravy opláštění při jeho poškození</t>
  </si>
  <si>
    <t>včetně singnalizačního vodiče a výstražné folie   
5% prořez</t>
  </si>
  <si>
    <t>d180 
51,3*1,05=53,87 [A]</t>
  </si>
  <si>
    <t>87345</t>
  </si>
  <si>
    <t>POTRUBÍ Z TRUB PLASTOVÝCH TLAKOVÝCH SVAŘOVANÝCH DN DO 300MM</t>
  </si>
  <si>
    <t>d250 
20,1*1,05=21,11 [A]</t>
  </si>
  <si>
    <t>d250 
20,1=20,10 [A] 
d180 
51,3=51,30 [B] 
CELKEM 
A+B=71,40 [C]</t>
  </si>
  <si>
    <t>87834_R1</t>
  </si>
  <si>
    <t>NASUNUTÍ PLAST TRUB DN DO 300MM DO CHRÁNIČKY</t>
  </si>
  <si>
    <t>891133</t>
  </si>
  <si>
    <t>ŠOUPÁTKA DN DO 150MM</t>
  </si>
  <si>
    <t>viz výkres kladečského schématu</t>
  </si>
  <si>
    <t>- Položka zahrnuje kompletní montáž dle technologického předpisu, dodávku armatury, veškerou mimostaveništní a vnitrostaveništní dopravu.</t>
  </si>
  <si>
    <t>891933</t>
  </si>
  <si>
    <t>ZEMNÍ SOUPRAVY DN DO 150MM S POKLOPEM</t>
  </si>
  <si>
    <t>viz výkres kladečského schématu  
včetně podkladových desek</t>
  </si>
  <si>
    <t>2x napojení na stávající potrubí</t>
  </si>
  <si>
    <t>1x napojení na stávající potrubí</t>
  </si>
  <si>
    <t>d180 
51,3=51,30 [A]</t>
  </si>
  <si>
    <t>d250 
20,1=20,10 [A]</t>
  </si>
  <si>
    <t>89974</t>
  </si>
  <si>
    <t>PROPLACH A DEZINFEKCE VODOVODNÍHO POTRUBÍ DN DO 200MM</t>
  </si>
  <si>
    <t>- napuštění a vypuštění vody, dodání vody a dezinfekčního prostředku, bakteriologický rozbor vody.</t>
  </si>
  <si>
    <t>89975</t>
  </si>
  <si>
    <t>PROPLACH A DEZINFEKCE VODOVODNÍHO POTRUBÍ DN DO 300MM</t>
  </si>
  <si>
    <t>969145</t>
  </si>
  <si>
    <t>VYBOURÁNÍ POTRUBÍ DN DO 300MM VODOVODNÍCH</t>
  </si>
  <si>
    <t>68=68,00 [A]</t>
  </si>
  <si>
    <t>SO 311.3</t>
  </si>
  <si>
    <t>Ochrany závlahy v km 0,120 vpravo - investice kraje</t>
  </si>
  <si>
    <t>128-56=72,00 [A]</t>
  </si>
  <si>
    <t>80/25*24=76,80 [A]</t>
  </si>
  <si>
    <t>80*1*1,6=128,00 [A]</t>
  </si>
  <si>
    <t>80*1*(1,6-0,2-0,15-0,25-0,3)=56,00 [A]</t>
  </si>
  <si>
    <t>80*1*(0,2)=16,00 [A]</t>
  </si>
  <si>
    <t>80*1*(0,15+0,25+0,3)=56,00 [A]</t>
  </si>
  <si>
    <t>86744</t>
  </si>
  <si>
    <t>CHRÁNIČKY Z TRUB OCELOVÝCH PODÉLNĚ PŮLENÝCH DN DO 250MM</t>
  </si>
  <si>
    <t>80=80,00 [A]</t>
  </si>
  <si>
    <t>včetně singnalizačního vodiče a výstražné folie   
5% prožez</t>
  </si>
  <si>
    <t>80*1,05=84,00 [A]</t>
  </si>
  <si>
    <t>NASUNUTÍ PLAST TRUB DN DO 250MM DO CHRÁNIČKY</t>
  </si>
  <si>
    <t>87834_R2</t>
  </si>
  <si>
    <t>VÝTOKOVÁ ARMATURA</t>
  </si>
  <si>
    <t>položka obsahuje posun výtokové armatury a její ochrana betonovou skruží</t>
  </si>
  <si>
    <t>včetně podkladových desek</t>
  </si>
  <si>
    <t>SO 430</t>
  </si>
  <si>
    <t>Veřejné osvětlení - investice obce</t>
  </si>
  <si>
    <t>131731</t>
  </si>
  <si>
    <t>A</t>
  </si>
  <si>
    <t>HLOUBENÍ JAM ZAPAŽ I NEPAŽ TŘ. I, ODVOZ DO 1KM</t>
  </si>
  <si>
    <t>u přechodů pro chodce a u vjezdových bran 
uznatelné náklady</t>
  </si>
  <si>
    <t>0,8*0,8*1,65*18=19,01 [A]</t>
  </si>
  <si>
    <t>B</t>
  </si>
  <si>
    <t>neuznatelné náklady</t>
  </si>
  <si>
    <t>0,8*0,8*1,65*31=32,74 [A]</t>
  </si>
  <si>
    <t>uznatelné náklady</t>
  </si>
  <si>
    <t>0,8*0,35*355+1,1*0,35*67=125,20 [A]</t>
  </si>
  <si>
    <t>0,8*0,35*1605+1,1*0,35*193=523,71 [A]</t>
  </si>
  <si>
    <t>0,2*0,35*355+0,3*0,35*67+0,8*0,8*1,65*18=50,89 [A]</t>
  </si>
  <si>
    <t>0,2*0,35*1605+0,3*0,35*193+0,8*0,8*1,65*31=165,35 [A]</t>
  </si>
  <si>
    <t>0,6*0,35*355+0,8*0,35*67=93,31 [A]</t>
  </si>
  <si>
    <t>0,6*0,35*1605+0,8*0,35*193=391,09 [A]</t>
  </si>
  <si>
    <t>17581</t>
  </si>
  <si>
    <t>OBSYP POTRUBÍ A OBJEKTŮ Z NAKUPOVANÝCH MATERIÁLŮ</t>
  </si>
  <si>
    <t>pískové lože 
uznatelné náklady</t>
  </si>
  <si>
    <t>0,2*0,35*355=24,85 [A]</t>
  </si>
  <si>
    <t>položka zahrnuje: 
- kompletní provedení zemní konstrukce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 zemina vytlačená potrubím o DN do 180mm se od kubatury obsypů neodečítá</t>
  </si>
  <si>
    <t>pískové lože 
neuznatelné náklady</t>
  </si>
  <si>
    <t>0,2*0,35*1605=112,35 [A]</t>
  </si>
  <si>
    <t>272314</t>
  </si>
  <si>
    <t>ZÁKLADY Z PROSTÉHO BETONU DO C25/30</t>
  </si>
  <si>
    <t>0,8*0,8*1,5*17=16,32 [A]</t>
  </si>
  <si>
    <t>0,8*0,8*1,5*29=27,84 [A]</t>
  </si>
  <si>
    <t>272315</t>
  </si>
  <si>
    <t>ZÁKLADY Z PROSTÉHO BETONU DO C30/37</t>
  </si>
  <si>
    <t>0,4*0,4*0,2*17=0,54 [A]</t>
  </si>
  <si>
    <t>0,4*0,4*0,2*29=0,93 [A]</t>
  </si>
  <si>
    <t>702211</t>
  </si>
  <si>
    <t>KABELOVÁ CHRÁNIČKA ZEMNÍ DN DO 100 MM</t>
  </si>
  <si>
    <t>DN63 
uznatelné náklady</t>
  </si>
  <si>
    <t>1. Položka obsahuje: 
 – proražení otvoru zdivem o průřezu od 0,01 do 0,025m2 
 – úpravu a začištění omítky po montáži vedení 
 – pomocné mechanismy 
2. Položka neobsahuje: 
 – protipožární ucpávku 
3. Způsob měření: 
Udává se počet kusů kompletní konstrukce nebo práce.</t>
  </si>
  <si>
    <t>702212</t>
  </si>
  <si>
    <t>KABELOVÁ CHRÁNIČKA ZEMNÍ DN PŘES 100 DO 200 MM</t>
  </si>
  <si>
    <t>DN110 
uznatelné náklady</t>
  </si>
  <si>
    <t>DN110 
neuznatelné náklady</t>
  </si>
  <si>
    <t>702213</t>
  </si>
  <si>
    <t>KABELOVÁ CHRÁNIČKA ZEMNÍ DN PŘES 200 MM</t>
  </si>
  <si>
    <t>DN300 do pouzdrového základu 
uznatelné náklady</t>
  </si>
  <si>
    <t>1. Položka obsahuje: 
 – obnovu a výměnu poškozených poklopů 
 – urovnání žlabu v kabelové rýze 
 – pomocné mechanismy 
2. Položka neobsahuje: 
 X 
3. Způsob měření: 
Měří se metr délkový.</t>
  </si>
  <si>
    <t>DN300 do pouzdrového základu 
neuznatelné náklady</t>
  </si>
  <si>
    <t>702312</t>
  </si>
  <si>
    <t>ZAKRYTÍ KABELŮ VÝSTRAŽNOU FÓLIÍ ŠÍŘKY PŘES 20 DO 40 CM</t>
  </si>
  <si>
    <t>1. Položka obsahuje: 
 – kompletní montáž, návrh, rozměření, upevnění, začištění, sváření, vrtání, řezání, spojování a pod.  
 – veškerý spojovací a montážní materiál vč. upevňovacího materiálu 
 – sestavení a upevnění konstrukce na stanovišti 
 – pomocné mechanismy 
2. Položka neobsahuje: 
 X 
3. Způsob měření: 
Udává se počet sad, které se skládají z předepsaných dílů, jež tvoří požadovaný celek, za každý započatý měsíc pronájmu.</t>
  </si>
  <si>
    <t>741911</t>
  </si>
  <si>
    <t>UZEMŇOVACÍ VODIČ V ZEMI FEZN DO 120 MM2</t>
  </si>
  <si>
    <t>1. Položka obsahuje: 
 – přípravu podkladu pro osazení 
 – měření, dělení, spojování, tvarování 
 – ochranný nátěr spojů a při průchodu vodiče nad terén apod. dle příslušných norem 
2. Položka neobsahuje: 
 – zemní práce 
 – ochranu vodiče - chráničky apod. 
3. Způsob měření: 
Měří se metr délkový.</t>
  </si>
  <si>
    <t>741C05</t>
  </si>
  <si>
    <t>SPOJOVÁNÍ UZEMŇOVACÍCH VODIČŮ</t>
  </si>
  <si>
    <t>1. Položka obsahuje: 
 – tvarování, přípravu spojů 
 – svařování 
 – ochranný nátěr spoje dle příslušných norem 
2. Položka neobsahuje: 
 X 
3. Způsob měření: 
Udává se počet kusů kompletní konstrukce nebo práce.</t>
  </si>
  <si>
    <t>741C07</t>
  </si>
  <si>
    <t>VYVEDENÍ UZEMŇOVACÍCH VODIČŮ NA POVRCH/KONSTRUKCI</t>
  </si>
  <si>
    <t>1. Položka obsahuje: 
 – vodivé připojení vodiče na konstrukci 
 – dělení, tvarování, spojování 
 – ochranný i barevný nátěr spoje dle příslušných norem 
2. Položka neobsahuje: 
 X 
3. Způsob měření: 
Udává se počet kusů kompletní konstrukce nebo práce.</t>
  </si>
  <si>
    <t>742G11</t>
  </si>
  <si>
    <t>KABEL NN DVOU- A TŘÍŽÍLOVÝ CU S PLASTOVOU IZOLACÍ DO 2,5 MM2</t>
  </si>
  <si>
    <t>CYKY-J 3x1,5 
uznatelné náklady</t>
  </si>
  <si>
    <t>1. Položka obsahuje: 
 – manipulace a uložení kabelu (do země, chráničky, kanálu, na rošty, na TV a pod.) 
2. Položka neobsahuje: 
 – příchytky, spojky, koncovky, chráničky apod. 
3. Způsob měření: 
Měří se metr délkový.</t>
  </si>
  <si>
    <t>CYKY-J 3x1,5 
neuznatelné náklady</t>
  </si>
  <si>
    <t>C</t>
  </si>
  <si>
    <t>CYKY-J 3x2,5 
neuznatelné náklady</t>
  </si>
  <si>
    <t>742H12</t>
  </si>
  <si>
    <t>KABEL NN ČTYŘ- A PĚTIŽÍLOVÝ CU S PLASTOVOU IZOLACÍ OD 4 DO 16 MM2</t>
  </si>
  <si>
    <t>CYKY-J 4x16 
uznatelné náklady</t>
  </si>
  <si>
    <t>CYKY-J 4x16 
neuznatelné náklady</t>
  </si>
  <si>
    <t>742L11</t>
  </si>
  <si>
    <t>UKONČENÍ DVOU AŽ PĚTIŽÍLOVÉHO KABELU V ROZVADĚČI NEBO NA PŘÍSTROJI DO 2,5 MM2</t>
  </si>
  <si>
    <t>1. Položka obsahuje: 
 – všechny práce spojené s úpravou kabelů pro montáž včetně veškerého příslušentsví 
2. Položka neobsahuje: 
 X 
3. Způsob měření: 
Udává se počet kusů kompletní konstrukce nebo práce.</t>
  </si>
  <si>
    <t>742L12</t>
  </si>
  <si>
    <t>UKONČENÍ DVOU AŽ PĚTIŽÍLOVÉHO KABELU V ROZVADĚČI NEBO NA PŘÍSTROJI OD 4 DO 16 MM2</t>
  </si>
  <si>
    <t>742L22</t>
  </si>
  <si>
    <t>UKONČENÍ DVOU AŽ PĚTIŽÍLOVÉHO KABELU KABELOVOU SPOJKOU OD 4 DO 16 MM2</t>
  </si>
  <si>
    <t>zaslepení rezervy v ostrůvku vjezdové brány 
uznatelné náklady</t>
  </si>
  <si>
    <t>742P13</t>
  </si>
  <si>
    <t>ZATAŽENÍ KABELU DO CHRÁNIČKY - KABEL DO 4 KG/M</t>
  </si>
  <si>
    <t>1. Položka obsahuje: 
 – montáž kabelu o váze do 4 kg/m do chráničky/ kolektoru 
2. Položka neobsahuje: 
 X 
3. Způsob měření: 
Měří se metr délkový.</t>
  </si>
  <si>
    <t>742P15</t>
  </si>
  <si>
    <t>OZNAČOVACÍ ŠTÍTEK NA KABEL</t>
  </si>
  <si>
    <t>1. Položka obsahuje: 
 – veškeré příslušentsví 
2. Položka neobsahuje: 
 X 
3. Způsob měření: 
Udává se počet kusů kompletní konstrukce nebo práce.</t>
  </si>
  <si>
    <t>743121</t>
  </si>
  <si>
    <t>OSVĚTLOVACÍ STOŽÁR  PEVNÝ ŽÁROVĚ ZINKOVANÝ DÉLKY DO 6 M</t>
  </si>
  <si>
    <t>u přechodů pro chodce 
uznatelné náklady</t>
  </si>
  <si>
    <t>1. Položka obsahuje: 
 – základovou konstrukci a veškeré příslušenství 
 – připojovací svorkovnici ve třídě izolace II ( pro 2x svítidlo ) a kabelové vedení ke svítidlům 
 – uzavírací nátěr, technický popis viz. projektová dokumentace 
2. Položka neobsahuje: 
 – zemní práce,  betonový základ, svítidlo, výložník 
3. Způsob měření: 
Udává se počet kusů kompletní konstrukce nebo práce.</t>
  </si>
  <si>
    <t>743122</t>
  </si>
  <si>
    <t>OSVĚTLOVACÍ STOŽÁR  PEVNÝ ŽÁROVĚ ZINKOVANÝ DÉLKY PŘES 6,5 DO 12 M</t>
  </si>
  <si>
    <t>8 m u vjezdových bran 
uznatelné náklady</t>
  </si>
  <si>
    <t>8 m 
neuznatelné náklady</t>
  </si>
  <si>
    <t>pouze montáž 
neuznatelné náklady</t>
  </si>
  <si>
    <t>743151</t>
  </si>
  <si>
    <t>OSVĚTLOVACÍ STOŽÁR  - STOŽÁROVÁ ROZVODNICE S 1-2 JISTÍCÍMI PRVKY</t>
  </si>
  <si>
    <t>pro přechody pro chodce a u vjezdových bran 
uznatelné náklady</t>
  </si>
  <si>
    <t>1. Položka obsahuje: 
 – veškeré příslušenství, technický popis viz. projektová dokumentace 
2. Položka neobsahuje: 
 X 
3. Způsob měření: 
Udává se počet kusů kompletní konstrukce nebo práce.</t>
  </si>
  <si>
    <t>743312</t>
  </si>
  <si>
    <t>VÝLOŽNÍK PRO MONTÁŽ SVÍTIDLA NA STOŽÁR JEDNORAMENNÝ DÉLKA VYLOŽENÍ PŘES 1 DO 2 M</t>
  </si>
  <si>
    <t>2 m, u vjezdových bran 
uznatelné náklady</t>
  </si>
  <si>
    <t>1. Položka obsahuje: 
 – veškeré příslušenství a uzavírací nátěr, technický popis viz. projektová dokumentace 
2. Položka neobsahuje: 
 X 
3. Způsob měření: 
Udává se počet kusů kompletní konstrukce nebo práce.</t>
  </si>
  <si>
    <t>2 m 
neuznatelné náklady</t>
  </si>
  <si>
    <t>743323</t>
  </si>
  <si>
    <t>VÝLOŽNÍK PRO MONTÁŽ SVÍTIDLA NA STOŽÁR DVOURAMENNÝ DÉLKA VYLOŽENÍ PŘES 2 M</t>
  </si>
  <si>
    <t>u přechodů pro chodce, délka 2,5 m 
uznatelné náklady</t>
  </si>
  <si>
    <t>743554</t>
  </si>
  <si>
    <t>SVÍTIDLO VENKOVNÍ VŠEOBECNÉ LED, MIN. IP 44, PŘES 45 W</t>
  </si>
  <si>
    <t>Lamberga KIRA 18M C57-1050-L1 
u vjezdových bran 
uznatelné náklady</t>
  </si>
  <si>
    <t>1. Položka obsahuje: 
 – zdroj a veškeré příslušenství 
 – technický popis viz. projektová dokumentace 
2. Položka neobsahuje: 
 X 
3. Způsob měření: 
Udává se počet kusů kompletní konstrukce nebo práce.</t>
  </si>
  <si>
    <t>Lamberga KIRA 18M C57-1050-L1 
neuznatelné náklady</t>
  </si>
  <si>
    <t>Lamberga KIRA 24M C40-1050-L7P 
uznatelné náklady</t>
  </si>
  <si>
    <t>D</t>
  </si>
  <si>
    <t>Lamberga KIRA 24M C30-1050-L7P</t>
  </si>
  <si>
    <t>743D12</t>
  </si>
  <si>
    <t>SKŘÍŇ PŘÍPOJKOVÁ POJISTKOVÁ KOMPAKTNÍ PILÍŘOVÁ DO 63 A, DO 50 MM2, SE 3-4 SADAMI JISTÍCÍCH PRVKŮ</t>
  </si>
  <si>
    <t>1. Položka obsahuje: 
 – instalaci do terénu vč. prefabrikovaného základu a zapojení 
 – technický popis viz. projektová dokumentace 
2. Položka neobsahuje: 
 – zemní práce 
3. Způsob měření: 
Udává se počet kusů kompletní konstrukce nebo práce.</t>
  </si>
  <si>
    <t>743Z11</t>
  </si>
  <si>
    <t>DEMONTÁŽ OSVĚTLOVACÍHO STOŽÁRU ULIČNÍHO VÝŠKY DO 15 M</t>
  </si>
  <si>
    <t>1. Položka obsahuje: 
 – všechny náklady na demontáž stávajícího zařízení se všemi pomocnými doplňujícími úpravami pro jeho likvidaci 
 – naložení vybouraného materiálu na dopravní prostředek 
2. Položka neobsahuje: 
 – odvoz vybouraného materiálu 
 – poplatek za likvidaci odpadů (nacení se dle SSD 0) 
3. Způsob měření: 
Udává se počet kusů kompletní konstrukce nebo práce.</t>
  </si>
  <si>
    <t>750000</t>
  </si>
  <si>
    <t>SIGNALIZACE NA PŘECHODU</t>
  </si>
  <si>
    <t>uznatelné náklady 
Na dosvětlení nástupní plochy přechodu bude použito svítidlo XTS s PIR modulem</t>
  </si>
  <si>
    <t>899522</t>
  </si>
  <si>
    <t>OBETONOVÁNÍ POTRUBÍ Z PROSTÉHO BETONU DO C12/15</t>
  </si>
  <si>
    <t>0,35*0,1*67=2,35 [A]</t>
  </si>
  <si>
    <t>0,35*0,1*193=6,76 [A]</t>
  </si>
  <si>
    <t>899524</t>
  </si>
  <si>
    <t>OBETONOVÁNÍ POTRUBÍ Z PROSTÉHO BETONU DO C25/30</t>
  </si>
  <si>
    <t>0,35*0,2*67=4,69 [A]</t>
  </si>
  <si>
    <t>0,35*0,2*193=13,51 [A]</t>
  </si>
  <si>
    <t>SO 801</t>
  </si>
  <si>
    <t>Vegetační úpravy Středočeský kraj - investice kraje</t>
  </si>
  <si>
    <t>18242</t>
  </si>
  <si>
    <t>ZALOŽENÍ TRÁVNÍKU HYDROOSEVEM NA ORNICI</t>
  </si>
  <si>
    <t>6974 =6 974,00 [A]</t>
  </si>
  <si>
    <t>Zahrnuje dodání předepsané travní směsi, hydroosev na ornici, zalévání, první pokosení, to vše bez ohledu na sklon terénu</t>
  </si>
  <si>
    <t>18247</t>
  </si>
  <si>
    <t>OŠETŘOVÁNÍ TRÁVNÍKU</t>
  </si>
  <si>
    <t>4x</t>
  </si>
  <si>
    <t>4* 6984 =27 936,00 [A]</t>
  </si>
  <si>
    <t>Zahrnuje pokosení se shrabáním, naložení shrabků na dopravní prostředek, s odvozem a se složením, to vše bez ohledu na sklon terénu 
zahrnuje nutné zalití a hnojení</t>
  </si>
  <si>
    <t>18331</t>
  </si>
  <si>
    <t>SADOVNICKÉ OBDĚLÁNÍ PŮDY</t>
  </si>
  <si>
    <t>27*1,0*1,0 =27,00 [A]</t>
  </si>
  <si>
    <t>položka zahrnuje strojové obdělání nejsvrchnější vrstvy půdy původního horizontu nebo nově rozprostřené vrchní vrstvy půdy, dále zahrnuje urovnání pozemku, zejména základní výškové úpravy terénu tak, aby povrch podkladu byl bez prohlubní a výstupků</t>
  </si>
  <si>
    <t>18351</t>
  </si>
  <si>
    <t>CHEMICKÉ ODPLEVELENÍ</t>
  </si>
  <si>
    <t>1,5x</t>
  </si>
  <si>
    <t>1,5 * 6974 =10 461,00 [A]</t>
  </si>
  <si>
    <t>položka zahrnuje celoplošný postřik a chemickou likvidace nežádoucích rostlin nebo jejích částí a zabránění jejich dalšímu růstu na urovnaném volném terénu</t>
  </si>
  <si>
    <t>18461</t>
  </si>
  <si>
    <t>MULČOVÁNÍ</t>
  </si>
  <si>
    <t>položka zahrnuje dodání a rozprostření mulčovací kůry nebo štěpky v předepsané tloušťce nebo mulčovací textilie bez ohledu na sklon terénu, stabilizaci mulče proti erozi, přísady proti vznícení mulče, naložení a odvoz odpadu</t>
  </si>
  <si>
    <t>18472</t>
  </si>
  <si>
    <t>OŠETŘENÍ DŘEVIN SOLITERNÍCH</t>
  </si>
  <si>
    <t>3x</t>
  </si>
  <si>
    <t>3*27 =81,00 [A]</t>
  </si>
  <si>
    <t>odplevelení s nakypřením, vypletí, řezem, hnojením, odstranění poškozených částí dřevin s případným složením odpadu na hromady, naložením na dopravní prostředek, odvozem a složením</t>
  </si>
  <si>
    <t>184B14</t>
  </si>
  <si>
    <t>VYSAZOVÁNÍ STROMŮ LISTNATÝCH S BALEM OBVOD KMENE DO 14CM, PODCHOZÍ VÝŠ MIN 2,2M</t>
  </si>
  <si>
    <t>listnaté stromy, 3x přesazované sazenice, výška kmene 220 cm, obvod kmene 12 - 14 cm, s balem, 10 kg kompostu, 5 tablet anorganického hnojiva, 200 g půdního kondicionéru, 3 kůly s příčkami, chránička</t>
  </si>
  <si>
    <t>27 =27,00 [A]</t>
  </si>
  <si>
    <t>Položka vysazování stromů dodávku projektem předepsaných  stromů, hloubení jamek (min. rozměry pro stromy min. 1,5 násobek balu výpěstku) s event. výměnou půdy, s hnojením anorganickým hnojivem a přídavkem organického hnojiva min. 5kg pro stromy, zálivku, kůly, chráničky ke stromům nebo ochrana stromů nátěrem a pod. 
Obvod kmene se měří ve výšce 1,00m nad zemí. 
položka zahrnuje veškerý materiál, výrobky a polotovary, včetně mimostaveništní a vnitrostaveništní dopravy (rovněž přesuny), včetně naložení a složení, případně s uložením</t>
  </si>
  <si>
    <t>18600</t>
  </si>
  <si>
    <t>ZALÉVÁNÍ VODOU</t>
  </si>
  <si>
    <t>10x</t>
  </si>
  <si>
    <t>10*27*80/1000=21,60 [A]</t>
  </si>
  <si>
    <t>SO 802</t>
  </si>
  <si>
    <t>Vegetační úpravy obec Semice - investice obce</t>
  </si>
  <si>
    <t>18241</t>
  </si>
  <si>
    <t>ZALOŽENÍ TRÁVNÍKU RUČNÍM VÝSEVEM</t>
  </si>
  <si>
    <t>3161 =3 161,00 [A]</t>
  </si>
  <si>
    <t>Zahrnuje dodání předepsané travní směsi, její výsev na ornici, zalévání, první pokosení, to vše bez ohledu na sklon terénu</t>
  </si>
  <si>
    <t>4* 3161 =12 644,00 [A]</t>
  </si>
  <si>
    <t>obdělání půdy pro nové výsadby 
obdělání půdy u stávajících stromů před instalací ochranné mříže a štěrkového mulčování</t>
  </si>
  <si>
    <t>2*1,5*1,5 + 43*1,0*1,0 + 135*0,5*0,5 =81,25 [A]    
14*1,5*1,5 =31,50 [B] 
Celkem: A+B=112,75 [C]</t>
  </si>
  <si>
    <t>1,5 * 3161 =4 741,50 [A]</t>
  </si>
  <si>
    <t>mulčování kůrou</t>
  </si>
  <si>
    <t>43*1,0*1,0 + 135*0,5*0,5 =76,75 [A]</t>
  </si>
  <si>
    <t>mulčování štěrkem pod ochranné mříže, kombinace s geotextilií</t>
  </si>
  <si>
    <t>nově vysazené stromy 2*1,5*1,5 =4,50 [A] 
stávající stromy 13*1,5*1,5 + 6*1,4*0,9 =36,81 [B] 
Celkem: A+B=41,31 [C]</t>
  </si>
  <si>
    <t>18471</t>
  </si>
  <si>
    <t>OŠETŘENÍ DŘEVIN VE SKUPINÁCH</t>
  </si>
  <si>
    <t>3*135*1,0*0,5 =202,50 [A]</t>
  </si>
  <si>
    <t>položka zahrnuje odplevelení s nakypřením, vypletí, ošetření řezem, hnojením, odstranění poškozených částí dřevin s případným složením odpadu na hromady, naložením na dopravní prostředek, odvozem a složením</t>
  </si>
  <si>
    <t>3*45 =135,00 [A]</t>
  </si>
  <si>
    <t>18482</t>
  </si>
  <si>
    <t>INSTALACE PROTIKOŘENOVÉ BARIÉRY</t>
  </si>
  <si>
    <t>protikořenová folie (bariéra) zapuštěná do hloubky min. 0,6 m kolem kořenového balu stromů, v zástavbě obce 
vč. montáže, výkopových prací a pod.</t>
  </si>
  <si>
    <t>37 ks * 2,6*0,6 =57,72 [A]</t>
  </si>
  <si>
    <t>184A1</t>
  </si>
  <si>
    <t>VYSAZOVÁNÍ KEŘŮ LISTNATÝCH S BALEM VČETNĚ VÝKOPU JAMKY</t>
  </si>
  <si>
    <t>sazenice v kontejnerech, výška 40 - 60 cm, popínavé keře výška 30-40 cm, 1 kg kompostu, 1 tableta anorganického hnojiva</t>
  </si>
  <si>
    <t>135 =135,00 [A]</t>
  </si>
  <si>
    <t>Položka vysazování keřů zahrnuje dodávku projektem předepsaných  keřů,  hloubení jamek (min. rozměry pro keře 30/30/30cm) s event. výměnou půdy, s hnojením anorganickým hnojivem a přídavkem organického hnojiva dle PD, zálivku,  a pod. 
položka zahrnuje veškerý materiál, výrobky a polotovary, včetně mimostaveništní a vnitrostaveništní dopravy (rovněž přesuny), včetně naložení a složení, případně s uložením</t>
  </si>
  <si>
    <t>listnaté stromy, 3x přesazované sazenice, výška kmene 220 cm, obvod kmene 12 - 14 cm, s balem, 10 kg kompostu, 5 tablet anorganického hnojiva, 200 g půdního kondicionéru, 3 kůly s příčkami, jutový obal kmene</t>
  </si>
  <si>
    <t>45 =45,00 [A]</t>
  </si>
  <si>
    <t>10 x</t>
  </si>
  <si>
    <t>10*(80*45+5*135)/1000=42,75 [A]</t>
  </si>
</sst>
</file>

<file path=xl/styles.xml><?xml version="1.0" encoding="utf-8"?>
<styleSheet xmlns="http://schemas.openxmlformats.org/spreadsheetml/2006/main">
  <numFmts count="1">
    <numFmt numFmtId="177" formatCode="#,##0.00"/>
  </numFmts>
  <fonts count="6">
    <font>
      <sz val="10"/>
      <name val="Arial"/>
      <family val="0"/>
    </font>
    <font>
      <b/>
      <sz val="16"/>
      <color rgb="FF000000"/>
      <name val="Arial"/>
      <family val="0"/>
    </font>
    <font>
      <b/>
      <sz val="11"/>
      <name val="Arial"/>
      <family val="0"/>
    </font>
    <font>
      <sz val="10"/>
      <color rgb="FFFFFFFF"/>
      <name val="Arial"/>
      <family val="0"/>
    </font>
    <font>
      <b/>
      <sz val="10"/>
      <name val="Arial"/>
      <family val="0"/>
    </font>
    <font>
      <i/>
      <sz val="10"/>
      <name val="Arial"/>
      <family val="0"/>
    </font>
  </fonts>
  <fills count="4">
    <fill>
      <patternFill/>
    </fill>
    <fill>
      <patternFill patternType="gray125"/>
    </fill>
    <fill>
      <patternFill patternType="solid">
        <fgColor rgb="FFD9D9D9"/>
        <bgColor indexed="64"/>
      </patternFill>
    </fill>
    <fill>
      <patternFill patternType="solid">
        <fgColor rgb="FFCB441A"/>
        <bgColor indexed="64"/>
      </patternFill>
    </fill>
  </fills>
  <borders count="7">
    <border>
      <left/>
      <right/>
      <top/>
      <bottom/>
      <diagonal/>
    </border>
    <border>
      <left style="thin"/>
      <right style="thin"/>
      <top style="thin"/>
      <bottom style="thin"/>
    </border>
    <border>
      <left/>
      <right style="thin"/>
      <top/>
      <bottom/>
    </border>
    <border>
      <left/>
      <right/>
      <top/>
      <bottom style="thin"/>
    </border>
    <border>
      <left style="thin"/>
      <right/>
      <top/>
      <bottom/>
    </border>
    <border>
      <left/>
      <right/>
      <top style="thin"/>
      <bottom/>
    </border>
    <border>
      <left/>
      <right/>
      <top style="thin"/>
      <bottom style="thin"/>
    </border>
  </borders>
  <cellStyleXfs count="20">
    <xf numFmtId="0" fontId="0" fillId="0" borderId="0">
      <alignment/>
      <protection/>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9" fontId="0" fillId="0" borderId="0" applyFont="0" applyFill="0" applyBorder="0" applyAlignment="0" applyProtection="0"/>
    <xf numFmtId="44" fontId="0" fillId="0" borderId="0" applyFont="0" applyFill="0" applyBorder="0" applyAlignment="0" applyProtection="0"/>
    <xf numFmtId="42" fontId="0" fillId="0" borderId="0" applyFont="0" applyFill="0" applyBorder="0" applyAlignment="0" applyProtection="0"/>
    <xf numFmtId="43" fontId="0" fillId="0" borderId="0" applyFont="0" applyFill="0" applyBorder="0" applyAlignment="0" applyProtection="0"/>
    <xf numFmtId="41" fontId="0" fillId="0" borderId="0" applyFont="0" applyFill="0" applyBorder="0" applyAlignment="0" applyProtection="0"/>
  </cellStyleXfs>
  <cellXfs count="38">
    <xf numFmtId="0" fontId="0" fillId="0" borderId="0" xfId="0"/>
    <xf numFmtId="0" fontId="0" fillId="2" borderId="0" xfId="0" applyFill="1"/>
    <xf numFmtId="0" fontId="1" fillId="2" borderId="0" xfId="0" applyFont="1" applyFill="1" applyAlignment="1">
      <alignment horizontal="center" vertical="center"/>
    </xf>
    <xf numFmtId="0" fontId="0" fillId="2" borderId="1" xfId="0" applyFill="1" applyBorder="1" applyAlignment="1">
      <alignment horizontal="center"/>
    </xf>
    <xf numFmtId="0" fontId="0" fillId="2" borderId="2" xfId="0" applyFill="1" applyBorder="1"/>
    <xf numFmtId="0" fontId="0" fillId="2" borderId="3" xfId="0" applyFill="1" applyBorder="1"/>
    <xf numFmtId="0" fontId="0" fillId="2" borderId="4" xfId="0" applyFill="1" applyBorder="1"/>
    <xf numFmtId="0" fontId="0" fillId="2" borderId="5" xfId="0" applyFill="1" applyBorder="1"/>
    <xf numFmtId="0" fontId="2" fillId="2" borderId="0" xfId="0" applyFont="1" applyFill="1"/>
    <xf numFmtId="0" fontId="2" fillId="2" borderId="0" xfId="0" applyFont="1" applyFill="1" applyAlignment="1">
      <alignment horizontal="right"/>
    </xf>
    <xf numFmtId="0" fontId="2" fillId="2" borderId="0" xfId="0" applyFont="1" applyFill="1" applyAlignment="1">
      <alignment horizontal="left"/>
    </xf>
    <xf numFmtId="0" fontId="3" fillId="3" borderId="1" xfId="0" applyFont="1" applyFill="1" applyBorder="1" applyAlignment="1">
      <alignment horizontal="center" vertical="center" wrapText="1"/>
    </xf>
    <xf numFmtId="0" fontId="2" fillId="2" borderId="3" xfId="0" applyFont="1" applyFill="1" applyBorder="1"/>
    <xf numFmtId="0" fontId="2" fillId="2" borderId="3" xfId="0" applyFont="1" applyFill="1" applyBorder="1" applyAlignment="1">
      <alignment horizontal="right"/>
    </xf>
    <xf numFmtId="0" fontId="2" fillId="2" borderId="3" xfId="0" applyFont="1" applyFill="1" applyBorder="1" applyAlignment="1">
      <alignment horizontal="left"/>
    </xf>
    <xf numFmtId="0" fontId="0" fillId="2" borderId="6" xfId="0" applyFill="1" applyBorder="1"/>
    <xf numFmtId="0" fontId="4" fillId="2" borderId="5" xfId="0" applyFont="1" applyFill="1" applyBorder="1" applyAlignment="1">
      <alignment horizontal="right"/>
    </xf>
    <xf numFmtId="177" fontId="4" fillId="2" borderId="5" xfId="0" applyNumberFormat="1" applyFont="1" applyFill="1" applyBorder="1" applyAlignment="1">
      <alignment horizontal="center"/>
    </xf>
    <xf numFmtId="0" fontId="4" fillId="2" borderId="5" xfId="0" applyFont="1" applyFill="1" applyBorder="1" applyAlignment="1">
      <alignment wrapText="1"/>
    </xf>
    <xf numFmtId="0" fontId="0" fillId="0" borderId="1" xfId="0" applyBorder="1"/>
    <xf numFmtId="0" fontId="4" fillId="2" borderId="6" xfId="0" applyFont="1" applyFill="1" applyBorder="1" applyAlignment="1">
      <alignment horizontal="right"/>
    </xf>
    <xf numFmtId="0" fontId="4" fillId="2" borderId="6" xfId="0" applyFont="1" applyFill="1" applyBorder="1" applyAlignment="1">
      <alignment wrapText="1"/>
    </xf>
    <xf numFmtId="177" fontId="4" fillId="2" borderId="6" xfId="0" applyNumberFormat="1" applyFont="1" applyFill="1" applyBorder="1" applyAlignment="1">
      <alignment horizontal="center"/>
    </xf>
    <xf numFmtId="0" fontId="0" fillId="0" borderId="1" xfId="0" applyBorder="1" applyAlignment="1">
      <alignment horizontal="right"/>
    </xf>
    <xf numFmtId="0" fontId="0" fillId="0" borderId="1" xfId="0" applyBorder="1" applyAlignment="1">
      <alignment wrapText="1"/>
    </xf>
    <xf numFmtId="0" fontId="0" fillId="0" borderId="1" xfId="0" applyBorder="1" applyAlignment="1">
      <alignment horizontal="center"/>
    </xf>
    <xf numFmtId="177" fontId="0" fillId="0" borderId="1" xfId="0" applyNumberFormat="1" applyBorder="1" applyAlignment="1">
      <alignment horizontal="center"/>
    </xf>
    <xf numFmtId="0" fontId="0" fillId="0" borderId="5" xfId="0" applyBorder="1" applyAlignment="1">
      <alignment vertical="top"/>
    </xf>
    <xf numFmtId="0" fontId="0" fillId="0" borderId="1" xfId="0" applyBorder="1" applyAlignment="1">
      <alignment horizontal="left" vertical="center" wrapText="1"/>
    </xf>
    <xf numFmtId="0" fontId="0" fillId="0" borderId="0" xfId="0" applyAlignment="1">
      <alignment vertical="top"/>
    </xf>
    <xf numFmtId="0" fontId="5" fillId="0" borderId="1" xfId="0" applyFont="1" applyBorder="1" applyAlignment="1">
      <alignment horizontal="left" vertical="center" wrapText="1"/>
    </xf>
    <xf numFmtId="0" fontId="4" fillId="2" borderId="0" xfId="0" applyFont="1" applyFill="1" applyAlignment="1">
      <alignment horizontal="right"/>
    </xf>
    <xf numFmtId="177" fontId="4" fillId="2" borderId="0" xfId="0" applyNumberFormat="1" applyFont="1" applyFill="1" applyAlignment="1">
      <alignment horizontal="center"/>
    </xf>
    <xf numFmtId="0" fontId="4" fillId="2" borderId="3" xfId="0" applyFont="1" applyFill="1" applyBorder="1" applyAlignment="1">
      <alignment horizontal="right"/>
    </xf>
    <xf numFmtId="177" fontId="4" fillId="2" borderId="3" xfId="0" applyNumberFormat="1" applyFont="1" applyFill="1" applyBorder="1" applyAlignment="1">
      <alignment horizontal="center"/>
    </xf>
    <xf numFmtId="177" fontId="0" fillId="2" borderId="1" xfId="0" applyNumberFormat="1" applyFill="1" applyBorder="1" applyAlignment="1">
      <alignment horizontal="center"/>
    </xf>
    <xf numFmtId="0" fontId="4" fillId="2" borderId="0" xfId="0" applyFont="1" applyFill="1" applyAlignment="1">
      <alignment wrapText="1"/>
    </xf>
    <xf numFmtId="0" fontId="4" fillId="2" borderId="3" xfId="0" applyFont="1" applyFill="1" applyBorder="1" applyAlignment="1">
      <alignment wrapText="1"/>
    </xf>
  </cellXfs>
  <cellStyles count="6">
    <cellStyle name="Normal" xfId="0"/>
    <cellStyle name="Percent" xfId="15"/>
    <cellStyle name="Currency" xfId="16"/>
    <cellStyle name="Currency [0]" xfId="17"/>
    <cellStyle name="Comma" xfId="18"/>
    <cellStyle name="Comma [0]" xfId="19"/>
  </cell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styles" Target="styles.xml" /><Relationship Id="rId23" Type="http://schemas.openxmlformats.org/officeDocument/2006/relationships/sharedStrings" Target="sharedStrings.xml" /><Relationship Id="rId24" Type="http://schemas.openxmlformats.org/officeDocument/2006/relationships/theme" Target="theme/theme1.xml" /></Relationships>
</file>

<file path=xl/drawings/_rels/drawing1.xml.rels><?xml version="1.0" encoding="utf-8" standalone="yes"?><Relationships xmlns="http://schemas.openxmlformats.org/package/2006/relationships"><Relationship Id="rId1" Type="http://schemas.openxmlformats.org/officeDocument/2006/relationships/image" Target="../media/image1.png" /></Relationships>
</file>

<file path=xl/drawings/_rels/drawing2.xml.rels><?xml version="1.0" encoding="utf-8" standalone="yes"?><Relationships xmlns="http://schemas.openxmlformats.org/package/2006/relationships"><Relationship Id="rId1" Type="http://schemas.openxmlformats.org/officeDocument/2006/relationships/image" Target="../media/image1.png" /></Relationships>
</file>

<file path=xl/drawings/_rels/drawing3.xml.rels><?xml version="1.0" encoding="utf-8" standalone="yes"?><Relationships xmlns="http://schemas.openxmlformats.org/package/2006/relationships"><Relationship Id="rId1" Type="http://schemas.openxmlformats.org/officeDocument/2006/relationships/image" Target="../media/image1.png" /></Relationships>
</file>

<file path=xl/drawings/_rels/drawing4.xml.rels><?xml version="1.0" encoding="utf-8" standalone="yes"?><Relationships xmlns="http://schemas.openxmlformats.org/package/2006/relationships"><Relationship Id="rId1" Type="http://schemas.openxmlformats.org/officeDocument/2006/relationships/image" Target="../media/image1.png" /></Relationships>
</file>

<file path=xl/drawings/_rels/drawing5.xml.rels><?xml version="1.0" encoding="utf-8" standalone="yes"?><Relationships xmlns="http://schemas.openxmlformats.org/package/2006/relationships"><Relationship Id="rId1" Type="http://schemas.openxmlformats.org/officeDocument/2006/relationships/image" Target="../media/image1.png" /></Relationships>
</file>

<file path=xl/drawings/_rels/drawing6.xml.rels><?xml version="1.0" encoding="utf-8" standalone="yes"?><Relationships xmlns="http://schemas.openxmlformats.org/package/2006/relationships"><Relationship Id="rId1" Type="http://schemas.openxmlformats.org/officeDocument/2006/relationships/image" Target="../media/image1.png" /></Relationships>
</file>

<file path=xl/drawings/_rels/drawing7.xml.rels><?xml version="1.0" encoding="utf-8" standalone="yes"?><Relationships xmlns="http://schemas.openxmlformats.org/package/2006/relationships"><Relationship Id="rId1" Type="http://schemas.openxmlformats.org/officeDocument/2006/relationships/image" Target="../media/image1.png" /></Relationships>
</file>

<file path=xl/drawings/_rels/drawing8.xml.rels><?xml version="1.0" encoding="utf-8" standalone="yes"?><Relationships xmlns="http://schemas.openxmlformats.org/package/2006/relationships"><Relationship Id="rId1" Type="http://schemas.openxmlformats.org/officeDocument/2006/relationships/image" Target="../media/image1.png" /></Relationships>
</file>

<file path=xl/drawings/_rels/drawing9.xml.rels><?xml version="1.0" encoding="utf-8" standalone="yes"?><Relationships xmlns="http://schemas.openxmlformats.org/package/2006/relationships"><Relationship Id="rId1" Type="http://schemas.openxmlformats.org/officeDocument/2006/relationships/image" Target="../media/image1.png" /></Relationships>
</file>

<file path=xl/drawings/_rels/drawing10.xml.rels><?xml version="1.0" encoding="utf-8" standalone="yes"?><Relationships xmlns="http://schemas.openxmlformats.org/package/2006/relationships"><Relationship Id="rId1" Type="http://schemas.openxmlformats.org/officeDocument/2006/relationships/image" Target="../media/image1.png" /></Relationships>
</file>

<file path=xl/drawings/_rels/drawing11.xml.rels><?xml version="1.0" encoding="utf-8" standalone="yes"?><Relationships xmlns="http://schemas.openxmlformats.org/package/2006/relationships"><Relationship Id="rId1" Type="http://schemas.openxmlformats.org/officeDocument/2006/relationships/image" Target="../media/image1.png" /></Relationships>
</file>

<file path=xl/drawings/_rels/drawing12.xml.rels><?xml version="1.0" encoding="utf-8" standalone="yes"?><Relationships xmlns="http://schemas.openxmlformats.org/package/2006/relationships"><Relationship Id="rId1" Type="http://schemas.openxmlformats.org/officeDocument/2006/relationships/image" Target="../media/image1.png" /></Relationships>
</file>

<file path=xl/drawings/_rels/drawing13.xml.rels><?xml version="1.0" encoding="utf-8" standalone="yes"?><Relationships xmlns="http://schemas.openxmlformats.org/package/2006/relationships"><Relationship Id="rId1" Type="http://schemas.openxmlformats.org/officeDocument/2006/relationships/image" Target="../media/image1.png" /></Relationships>
</file>

<file path=xl/drawings/_rels/drawing14.xml.rels><?xml version="1.0" encoding="utf-8" standalone="yes"?><Relationships xmlns="http://schemas.openxmlformats.org/package/2006/relationships"><Relationship Id="rId1" Type="http://schemas.openxmlformats.org/officeDocument/2006/relationships/image" Target="../media/image1.png" /></Relationships>
</file>

<file path=xl/drawings/_rels/drawing15.xml.rels><?xml version="1.0" encoding="utf-8" standalone="yes"?><Relationships xmlns="http://schemas.openxmlformats.org/package/2006/relationships"><Relationship Id="rId1" Type="http://schemas.openxmlformats.org/officeDocument/2006/relationships/image" Target="../media/image1.png" /></Relationships>
</file>

<file path=xl/drawings/_rels/drawing16.xml.rels><?xml version="1.0" encoding="utf-8" standalone="yes"?><Relationships xmlns="http://schemas.openxmlformats.org/package/2006/relationships"><Relationship Id="rId1" Type="http://schemas.openxmlformats.org/officeDocument/2006/relationships/image" Target="../media/image1.png" /></Relationships>
</file>

<file path=xl/drawings/_rels/drawing17.xml.rels><?xml version="1.0" encoding="utf-8" standalone="yes"?><Relationships xmlns="http://schemas.openxmlformats.org/package/2006/relationships"><Relationship Id="rId1" Type="http://schemas.openxmlformats.org/officeDocument/2006/relationships/image" Target="../media/image1.png" /></Relationships>
</file>

<file path=xl/drawings/_rels/drawing18.xml.rels><?xml version="1.0" encoding="utf-8" standalone="yes"?><Relationships xmlns="http://schemas.openxmlformats.org/package/2006/relationships"><Relationship Id="rId1" Type="http://schemas.openxmlformats.org/officeDocument/2006/relationships/image" Target="../media/image1.png" /></Relationships>
</file>

<file path=xl/drawings/_rels/drawing19.xml.rels><?xml version="1.0" encoding="utf-8" standalone="yes"?><Relationships xmlns="http://schemas.openxmlformats.org/package/2006/relationships"><Relationship Id="rId1" Type="http://schemas.openxmlformats.org/officeDocument/2006/relationships/image" Target="../media/image1.png" /></Relationships>
</file>

<file path=xl/drawings/_rels/drawing20.xml.rels><?xml version="1.0" encoding="utf-8" standalone="yes"?><Relationships xmlns="http://schemas.openxmlformats.org/package/2006/relationships"><Relationship Id="rId1" Type="http://schemas.openxmlformats.org/officeDocument/2006/relationships/image" Target="../media/image1.png" /></Relationships>
</file>

<file path=xl/drawings/_rels/drawing21.xml.rels><?xml version="1.0" encoding="utf-8" standalone="yes"?><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 /></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 /></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 /></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 /></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 /></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 /></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 /></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 /></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 /></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 /></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 /></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 /></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 /></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 /></Relationships>
</file>

<file path=xl/worksheets/_rels/sheet15.xml.rels><?xml version="1.0" encoding="utf-8" standalone="yes"?><Relationships xmlns="http://schemas.openxmlformats.org/package/2006/relationships"><Relationship Id="rId1" Type="http://schemas.openxmlformats.org/officeDocument/2006/relationships/drawing" Target="../drawings/drawing15.xml" /></Relationships>
</file>

<file path=xl/worksheets/_rels/sheet16.xml.rels><?xml version="1.0" encoding="utf-8" standalone="yes"?><Relationships xmlns="http://schemas.openxmlformats.org/package/2006/relationships"><Relationship Id="rId1" Type="http://schemas.openxmlformats.org/officeDocument/2006/relationships/drawing" Target="../drawings/drawing16.xml" /></Relationships>
</file>

<file path=xl/worksheets/_rels/sheet17.xml.rels><?xml version="1.0" encoding="utf-8" standalone="yes"?><Relationships xmlns="http://schemas.openxmlformats.org/package/2006/relationships"><Relationship Id="rId1" Type="http://schemas.openxmlformats.org/officeDocument/2006/relationships/drawing" Target="../drawings/drawing17.xml" /></Relationships>
</file>

<file path=xl/worksheets/_rels/sheet18.xml.rels><?xml version="1.0" encoding="utf-8" standalone="yes"?><Relationships xmlns="http://schemas.openxmlformats.org/package/2006/relationships"><Relationship Id="rId1" Type="http://schemas.openxmlformats.org/officeDocument/2006/relationships/drawing" Target="../drawings/drawing18.xml" /></Relationships>
</file>

<file path=xl/worksheets/_rels/sheet19.xml.rels><?xml version="1.0" encoding="utf-8" standalone="yes"?><Relationships xmlns="http://schemas.openxmlformats.org/package/2006/relationships"><Relationship Id="rId1" Type="http://schemas.openxmlformats.org/officeDocument/2006/relationships/drawing" Target="../drawings/drawing19.xml" /></Relationships>
</file>

<file path=xl/worksheets/_rels/sheet20.xml.rels><?xml version="1.0" encoding="utf-8" standalone="yes"?><Relationships xmlns="http://schemas.openxmlformats.org/package/2006/relationships"><Relationship Id="rId1" Type="http://schemas.openxmlformats.org/officeDocument/2006/relationships/drawing" Target="../drawings/drawing20.xml" /></Relationships>
</file>

<file path=xl/worksheets/_rels/sheet21.xml.rels><?xml version="1.0" encoding="utf-8" standalone="yes"?><Relationships xmlns="http://schemas.openxmlformats.org/package/2006/relationships"><Relationship Id="rId1" Type="http://schemas.openxmlformats.org/officeDocument/2006/relationships/drawing" Target="../drawings/drawing21.xml" /></Relationships>
</file>

<file path=xl/worksheets/sheet1.xml><?xml version="1.0" encoding="utf-8"?>
<worksheet xmlns="http://schemas.openxmlformats.org/spreadsheetml/2006/main" xmlns:r="http://schemas.openxmlformats.org/officeDocument/2006/relationships">
  <sheetPr>
    <pageSetUpPr fitToPage="1"/>
  </sheetPr>
  <dimension ref="A1:R81"/>
  <sheetViews>
    <sheetView tabSelected="1"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0</v>
      </c>
      <c s="1"/>
      <c s="1"/>
      <c s="1"/>
      <c s="1" t="s">
        <v>2</v>
      </c>
      <c s="1"/>
      <c s="1"/>
      <c s="1"/>
      <c s="1"/>
      <c r="P1" t="s">
        <v>12</v>
      </c>
    </row>
    <row r="2" spans="2:16" ht="25" customHeight="1">
      <c r="B2" s="1"/>
      <c s="1"/>
      <c s="1"/>
      <c s="2" t="s">
        <v>3</v>
      </c>
      <c s="1"/>
      <c s="1"/>
      <c s="5"/>
      <c s="5"/>
      <c r="O2">
        <f>0+O8+O73</f>
      </c>
      <c t="s">
        <v>13</v>
      </c>
    </row>
    <row r="3" spans="1:16" ht="15" customHeight="1">
      <c r="A3" t="s">
        <v>1</v>
      </c>
      <c s="8" t="s">
        <v>4</v>
      </c>
      <c s="9" t="s">
        <v>5</v>
      </c>
      <c s="1"/>
      <c s="10" t="s">
        <v>6</v>
      </c>
      <c s="1"/>
      <c s="4"/>
      <c s="3" t="s">
        <v>14</v>
      </c>
      <c s="35">
        <f>0+I8+I73</f>
      </c>
      <c r="O3" t="s">
        <v>9</v>
      </c>
      <c t="s">
        <v>12</v>
      </c>
    </row>
    <row r="4" spans="1:16" ht="15" customHeight="1">
      <c r="A4" t="s">
        <v>7</v>
      </c>
      <c s="12" t="s">
        <v>8</v>
      </c>
      <c s="13" t="s">
        <v>14</v>
      </c>
      <c s="5"/>
      <c s="14" t="s">
        <v>15</v>
      </c>
      <c s="5"/>
      <c s="5"/>
      <c s="15"/>
      <c s="15"/>
      <c r="O4" t="s">
        <v>10</v>
      </c>
      <c t="s">
        <v>12</v>
      </c>
    </row>
    <row r="5" spans="1:16" ht="12.75" customHeight="1">
      <c r="A5" s="11" t="s">
        <v>16</v>
      </c>
      <c s="11" t="s">
        <v>18</v>
      </c>
      <c s="11" t="s">
        <v>20</v>
      </c>
      <c s="11" t="s">
        <v>21</v>
      </c>
      <c s="11" t="s">
        <v>22</v>
      </c>
      <c s="11" t="s">
        <v>24</v>
      </c>
      <c s="11" t="s">
        <v>26</v>
      </c>
      <c s="11" t="s">
        <v>28</v>
      </c>
      <c s="11"/>
      <c r="O5" t="s">
        <v>11</v>
      </c>
      <c t="s">
        <v>12</v>
      </c>
    </row>
    <row r="6" spans="1:9" ht="12.75" customHeight="1">
      <c r="A6" s="11"/>
      <c s="11"/>
      <c s="11"/>
      <c s="11"/>
      <c s="11"/>
      <c s="11"/>
      <c s="11"/>
      <c s="11" t="s">
        <v>29</v>
      </c>
      <c s="11" t="s">
        <v>31</v>
      </c>
    </row>
    <row r="7" spans="1:9" ht="12.75" customHeight="1">
      <c r="A7" s="11" t="s">
        <v>17</v>
      </c>
      <c s="11" t="s">
        <v>19</v>
      </c>
      <c s="11" t="s">
        <v>12</v>
      </c>
      <c s="11" t="s">
        <v>13</v>
      </c>
      <c s="11" t="s">
        <v>23</v>
      </c>
      <c s="11" t="s">
        <v>25</v>
      </c>
      <c s="11" t="s">
        <v>27</v>
      </c>
      <c s="11" t="s">
        <v>30</v>
      </c>
      <c s="11" t="s">
        <v>32</v>
      </c>
    </row>
    <row r="8" spans="1:18" ht="12.75" customHeight="1">
      <c r="A8" s="15" t="s">
        <v>33</v>
      </c>
      <c s="15"/>
      <c s="20" t="s">
        <v>17</v>
      </c>
      <c s="15"/>
      <c s="21" t="s">
        <v>34</v>
      </c>
      <c s="15"/>
      <c s="15"/>
      <c s="15"/>
      <c s="22">
        <f>0+Q8</f>
      </c>
      <c r="O8">
        <f>0+R8</f>
      </c>
      <c r="Q8">
        <f>0+I9+I13+I17+I21+I25+I29+I33+I37+I41+I45+I49+I53+I57+I61+I65+I69</f>
      </c>
      <c>
        <f>0+O9+O13+O17+O21+O25+O29+O33+O37+O41+O45+O49+O53+O57+O61+O65+O69</f>
      </c>
    </row>
    <row r="9" spans="1:16" ht="12.75">
      <c r="A9" s="19" t="s">
        <v>35</v>
      </c>
      <c s="23" t="s">
        <v>19</v>
      </c>
      <c s="23" t="s">
        <v>36</v>
      </c>
      <c s="19" t="s">
        <v>37</v>
      </c>
      <c s="24" t="s">
        <v>38</v>
      </c>
      <c s="25" t="s">
        <v>39</v>
      </c>
      <c s="26">
        <v>18343.82</v>
      </c>
      <c s="26">
        <v>0</v>
      </c>
      <c s="26">
        <f>ROUND(ROUND(H9,2)*ROUND(G9,2),2)</f>
      </c>
      <c r="O9">
        <f>(I9*21)/100</f>
      </c>
      <c t="s">
        <v>12</v>
      </c>
    </row>
    <row r="10" spans="1:5" ht="12.75">
      <c r="A10" s="27" t="s">
        <v>40</v>
      </c>
      <c r="E10" s="28" t="s">
        <v>41</v>
      </c>
    </row>
    <row r="11" spans="1:5" ht="255">
      <c r="A11" s="29" t="s">
        <v>42</v>
      </c>
      <c r="E11" s="30" t="s">
        <v>43</v>
      </c>
    </row>
    <row r="12" spans="1:5" ht="25.5">
      <c r="A12" t="s">
        <v>44</v>
      </c>
      <c r="E12" s="28" t="s">
        <v>45</v>
      </c>
    </row>
    <row r="13" spans="1:16" ht="12.75">
      <c r="A13" s="19" t="s">
        <v>35</v>
      </c>
      <c s="23" t="s">
        <v>12</v>
      </c>
      <c s="23" t="s">
        <v>46</v>
      </c>
      <c s="19" t="s">
        <v>37</v>
      </c>
      <c s="24" t="s">
        <v>47</v>
      </c>
      <c s="25" t="s">
        <v>39</v>
      </c>
      <c s="26">
        <v>6185</v>
      </c>
      <c s="26">
        <v>0</v>
      </c>
      <c s="26">
        <f>ROUND(ROUND(H13,2)*ROUND(G13,2),2)</f>
      </c>
      <c r="O13">
        <f>(I13*21)/100</f>
      </c>
      <c t="s">
        <v>12</v>
      </c>
    </row>
    <row r="14" spans="1:5" ht="12.75">
      <c r="A14" s="27" t="s">
        <v>40</v>
      </c>
      <c r="E14" s="28" t="s">
        <v>48</v>
      </c>
    </row>
    <row r="15" spans="1:5" ht="25.5">
      <c r="A15" s="29" t="s">
        <v>42</v>
      </c>
      <c r="E15" s="30" t="s">
        <v>49</v>
      </c>
    </row>
    <row r="16" spans="1:5" ht="25.5">
      <c r="A16" t="s">
        <v>44</v>
      </c>
      <c r="E16" s="28" t="s">
        <v>50</v>
      </c>
    </row>
    <row r="17" spans="1:16" ht="12.75">
      <c r="A17" s="19" t="s">
        <v>35</v>
      </c>
      <c s="23" t="s">
        <v>13</v>
      </c>
      <c s="23" t="s">
        <v>51</v>
      </c>
      <c s="19" t="s">
        <v>37</v>
      </c>
      <c s="24" t="s">
        <v>52</v>
      </c>
      <c s="25" t="s">
        <v>53</v>
      </c>
      <c s="26">
        <v>1</v>
      </c>
      <c s="26">
        <v>0</v>
      </c>
      <c s="26">
        <f>ROUND(ROUND(H17,2)*ROUND(G17,2),2)</f>
      </c>
      <c r="O17">
        <f>(I17*21)/100</f>
      </c>
      <c t="s">
        <v>12</v>
      </c>
    </row>
    <row r="18" spans="1:5" ht="12.75">
      <c r="A18" s="27" t="s">
        <v>40</v>
      </c>
      <c r="E18" s="28" t="s">
        <v>54</v>
      </c>
    </row>
    <row r="19" spans="1:5" ht="12.75">
      <c r="A19" s="29" t="s">
        <v>42</v>
      </c>
      <c r="E19" s="30" t="s">
        <v>37</v>
      </c>
    </row>
    <row r="20" spans="1:5" ht="12.75">
      <c r="A20" t="s">
        <v>44</v>
      </c>
      <c r="E20" s="28" t="s">
        <v>55</v>
      </c>
    </row>
    <row r="21" spans="1:16" ht="12.75">
      <c r="A21" s="19" t="s">
        <v>35</v>
      </c>
      <c s="23" t="s">
        <v>23</v>
      </c>
      <c s="23" t="s">
        <v>56</v>
      </c>
      <c s="19" t="s">
        <v>37</v>
      </c>
      <c s="24" t="s">
        <v>57</v>
      </c>
      <c s="25" t="s">
        <v>53</v>
      </c>
      <c s="26">
        <v>1</v>
      </c>
      <c s="26">
        <v>0</v>
      </c>
      <c s="26">
        <f>ROUND(ROUND(H21,2)*ROUND(G21,2),2)</f>
      </c>
      <c r="O21">
        <f>(I21*21)/100</f>
      </c>
      <c t="s">
        <v>12</v>
      </c>
    </row>
    <row r="22" spans="1:5" ht="165.75">
      <c r="A22" s="27" t="s">
        <v>40</v>
      </c>
      <c r="E22" s="28" t="s">
        <v>58</v>
      </c>
    </row>
    <row r="23" spans="1:5" ht="12.75">
      <c r="A23" s="29" t="s">
        <v>42</v>
      </c>
      <c r="E23" s="30" t="s">
        <v>37</v>
      </c>
    </row>
    <row r="24" spans="1:5" ht="12.75">
      <c r="A24" t="s">
        <v>44</v>
      </c>
      <c r="E24" s="28" t="s">
        <v>59</v>
      </c>
    </row>
    <row r="25" spans="1:16" ht="12.75">
      <c r="A25" s="19" t="s">
        <v>35</v>
      </c>
      <c s="23" t="s">
        <v>25</v>
      </c>
      <c s="23" t="s">
        <v>60</v>
      </c>
      <c s="19" t="s">
        <v>37</v>
      </c>
      <c s="24" t="s">
        <v>61</v>
      </c>
      <c s="25" t="s">
        <v>53</v>
      </c>
      <c s="26">
        <v>1</v>
      </c>
      <c s="26">
        <v>0</v>
      </c>
      <c s="26">
        <f>ROUND(ROUND(H25,2)*ROUND(G25,2),2)</f>
      </c>
      <c r="O25">
        <f>(I25*21)/100</f>
      </c>
      <c t="s">
        <v>12</v>
      </c>
    </row>
    <row r="26" spans="1:5" ht="25.5">
      <c r="A26" s="27" t="s">
        <v>40</v>
      </c>
      <c r="E26" s="28" t="s">
        <v>62</v>
      </c>
    </row>
    <row r="27" spans="1:5" ht="12.75">
      <c r="A27" s="29" t="s">
        <v>42</v>
      </c>
      <c r="E27" s="30" t="s">
        <v>37</v>
      </c>
    </row>
    <row r="28" spans="1:5" ht="12.75">
      <c r="A28" t="s">
        <v>44</v>
      </c>
      <c r="E28" s="28" t="s">
        <v>63</v>
      </c>
    </row>
    <row r="29" spans="1:16" ht="12.75">
      <c r="A29" s="19" t="s">
        <v>35</v>
      </c>
      <c s="23" t="s">
        <v>27</v>
      </c>
      <c s="23" t="s">
        <v>64</v>
      </c>
      <c s="19" t="s">
        <v>65</v>
      </c>
      <c s="24" t="s">
        <v>66</v>
      </c>
      <c s="25" t="s">
        <v>53</v>
      </c>
      <c s="26">
        <v>1</v>
      </c>
      <c s="26">
        <v>0</v>
      </c>
      <c s="26">
        <f>ROUND(ROUND(H29,2)*ROUND(G29,2),2)</f>
      </c>
      <c r="O29">
        <f>(I29*21)/100</f>
      </c>
      <c t="s">
        <v>12</v>
      </c>
    </row>
    <row r="30" spans="1:5" ht="51">
      <c r="A30" s="27" t="s">
        <v>40</v>
      </c>
      <c r="E30" s="28" t="s">
        <v>67</v>
      </c>
    </row>
    <row r="31" spans="1:5" ht="12.75">
      <c r="A31" s="29" t="s">
        <v>42</v>
      </c>
      <c r="E31" s="30" t="s">
        <v>37</v>
      </c>
    </row>
    <row r="32" spans="1:5" ht="38.25">
      <c r="A32" t="s">
        <v>44</v>
      </c>
      <c r="E32" s="28" t="s">
        <v>68</v>
      </c>
    </row>
    <row r="33" spans="1:16" ht="12.75">
      <c r="A33" s="19" t="s">
        <v>35</v>
      </c>
      <c s="23" t="s">
        <v>69</v>
      </c>
      <c s="23" t="s">
        <v>64</v>
      </c>
      <c s="19" t="s">
        <v>70</v>
      </c>
      <c s="24" t="s">
        <v>66</v>
      </c>
      <c s="25" t="s">
        <v>53</v>
      </c>
      <c s="26">
        <v>1</v>
      </c>
      <c s="26">
        <v>0</v>
      </c>
      <c s="26">
        <f>ROUND(ROUND(H33,2)*ROUND(G33,2),2)</f>
      </c>
      <c r="O33">
        <f>(I33*21)/100</f>
      </c>
      <c t="s">
        <v>12</v>
      </c>
    </row>
    <row r="34" spans="1:5" ht="25.5">
      <c r="A34" s="27" t="s">
        <v>40</v>
      </c>
      <c r="E34" s="28" t="s">
        <v>71</v>
      </c>
    </row>
    <row r="35" spans="1:5" ht="12.75">
      <c r="A35" s="29" t="s">
        <v>42</v>
      </c>
      <c r="E35" s="30" t="s">
        <v>37</v>
      </c>
    </row>
    <row r="36" spans="1:5" ht="38.25">
      <c r="A36" t="s">
        <v>44</v>
      </c>
      <c r="E36" s="28" t="s">
        <v>72</v>
      </c>
    </row>
    <row r="37" spans="1:16" ht="12.75">
      <c r="A37" s="19" t="s">
        <v>35</v>
      </c>
      <c s="23" t="s">
        <v>73</v>
      </c>
      <c s="23" t="s">
        <v>74</v>
      </c>
      <c s="19" t="s">
        <v>37</v>
      </c>
      <c s="24" t="s">
        <v>75</v>
      </c>
      <c s="25" t="s">
        <v>76</v>
      </c>
      <c s="26">
        <v>1</v>
      </c>
      <c s="26">
        <v>0</v>
      </c>
      <c s="26">
        <f>ROUND(ROUND(H37,2)*ROUND(G37,2),2)</f>
      </c>
      <c r="O37">
        <f>(I37*21)/100</f>
      </c>
      <c t="s">
        <v>12</v>
      </c>
    </row>
    <row r="38" spans="1:5" ht="38.25">
      <c r="A38" s="27" t="s">
        <v>40</v>
      </c>
      <c r="E38" s="28" t="s">
        <v>77</v>
      </c>
    </row>
    <row r="39" spans="1:5" ht="12.75">
      <c r="A39" s="29" t="s">
        <v>42</v>
      </c>
      <c r="E39" s="30" t="s">
        <v>37</v>
      </c>
    </row>
    <row r="40" spans="1:5" ht="12.75">
      <c r="A40" t="s">
        <v>44</v>
      </c>
      <c r="E40" s="28" t="s">
        <v>63</v>
      </c>
    </row>
    <row r="41" spans="1:16" ht="12.75">
      <c r="A41" s="19" t="s">
        <v>35</v>
      </c>
      <c s="23" t="s">
        <v>30</v>
      </c>
      <c s="23" t="s">
        <v>78</v>
      </c>
      <c s="19" t="s">
        <v>37</v>
      </c>
      <c s="24" t="s">
        <v>79</v>
      </c>
      <c s="25" t="s">
        <v>53</v>
      </c>
      <c s="26">
        <v>1</v>
      </c>
      <c s="26">
        <v>0</v>
      </c>
      <c s="26">
        <f>ROUND(ROUND(H41,2)*ROUND(G41,2),2)</f>
      </c>
      <c r="O41">
        <f>(I41*21)/100</f>
      </c>
      <c t="s">
        <v>12</v>
      </c>
    </row>
    <row r="42" spans="1:5" ht="12.75">
      <c r="A42" s="27" t="s">
        <v>40</v>
      </c>
      <c r="E42" s="28" t="s">
        <v>80</v>
      </c>
    </row>
    <row r="43" spans="1:5" ht="12.75">
      <c r="A43" s="29" t="s">
        <v>42</v>
      </c>
      <c r="E43" s="30" t="s">
        <v>37</v>
      </c>
    </row>
    <row r="44" spans="1:5" ht="12.75">
      <c r="A44" t="s">
        <v>44</v>
      </c>
      <c r="E44" s="28" t="s">
        <v>63</v>
      </c>
    </row>
    <row r="45" spans="1:16" ht="12.75">
      <c r="A45" s="19" t="s">
        <v>35</v>
      </c>
      <c s="23" t="s">
        <v>32</v>
      </c>
      <c s="23" t="s">
        <v>81</v>
      </c>
      <c s="19" t="s">
        <v>37</v>
      </c>
      <c s="24" t="s">
        <v>82</v>
      </c>
      <c s="25" t="s">
        <v>53</v>
      </c>
      <c s="26">
        <v>1</v>
      </c>
      <c s="26">
        <v>0</v>
      </c>
      <c s="26">
        <f>ROUND(ROUND(H45,2)*ROUND(G45,2),2)</f>
      </c>
      <c r="O45">
        <f>(I45*21)/100</f>
      </c>
      <c t="s">
        <v>12</v>
      </c>
    </row>
    <row r="46" spans="1:5" ht="51">
      <c r="A46" s="27" t="s">
        <v>40</v>
      </c>
      <c r="E46" s="28" t="s">
        <v>83</v>
      </c>
    </row>
    <row r="47" spans="1:5" ht="12.75">
      <c r="A47" s="29" t="s">
        <v>42</v>
      </c>
      <c r="E47" s="30" t="s">
        <v>37</v>
      </c>
    </row>
    <row r="48" spans="1:5" ht="12.75">
      <c r="A48" t="s">
        <v>44</v>
      </c>
      <c r="E48" s="28" t="s">
        <v>63</v>
      </c>
    </row>
    <row r="49" spans="1:16" ht="12.75">
      <c r="A49" s="19" t="s">
        <v>35</v>
      </c>
      <c s="23" t="s">
        <v>84</v>
      </c>
      <c s="23" t="s">
        <v>85</v>
      </c>
      <c s="19" t="s">
        <v>37</v>
      </c>
      <c s="24" t="s">
        <v>86</v>
      </c>
      <c s="25" t="s">
        <v>53</v>
      </c>
      <c s="26">
        <v>1</v>
      </c>
      <c s="26">
        <v>0</v>
      </c>
      <c s="26">
        <f>ROUND(ROUND(H49,2)*ROUND(G49,2),2)</f>
      </c>
      <c r="O49">
        <f>(I49*21)/100</f>
      </c>
      <c t="s">
        <v>12</v>
      </c>
    </row>
    <row r="50" spans="1:5" ht="114.75">
      <c r="A50" s="27" t="s">
        <v>40</v>
      </c>
      <c r="E50" s="28" t="s">
        <v>87</v>
      </c>
    </row>
    <row r="51" spans="1:5" ht="12.75">
      <c r="A51" s="29" t="s">
        <v>42</v>
      </c>
      <c r="E51" s="30" t="s">
        <v>37</v>
      </c>
    </row>
    <row r="52" spans="1:5" ht="12.75">
      <c r="A52" t="s">
        <v>44</v>
      </c>
      <c r="E52" s="28" t="s">
        <v>63</v>
      </c>
    </row>
    <row r="53" spans="1:16" ht="12.75">
      <c r="A53" s="19" t="s">
        <v>35</v>
      </c>
      <c s="23" t="s">
        <v>88</v>
      </c>
      <c s="23" t="s">
        <v>89</v>
      </c>
      <c s="19" t="s">
        <v>37</v>
      </c>
      <c s="24" t="s">
        <v>90</v>
      </c>
      <c s="25" t="s">
        <v>53</v>
      </c>
      <c s="26">
        <v>1</v>
      </c>
      <c s="26">
        <v>0</v>
      </c>
      <c s="26">
        <f>ROUND(ROUND(H53,2)*ROUND(G53,2),2)</f>
      </c>
      <c r="O53">
        <f>(I53*21)/100</f>
      </c>
      <c t="s">
        <v>12</v>
      </c>
    </row>
    <row r="54" spans="1:5" ht="12.75">
      <c r="A54" s="27" t="s">
        <v>40</v>
      </c>
      <c r="E54" s="28" t="s">
        <v>91</v>
      </c>
    </row>
    <row r="55" spans="1:5" ht="12.75">
      <c r="A55" s="29" t="s">
        <v>42</v>
      </c>
      <c r="E55" s="30" t="s">
        <v>37</v>
      </c>
    </row>
    <row r="56" spans="1:5" ht="12.75">
      <c r="A56" t="s">
        <v>44</v>
      </c>
      <c r="E56" s="28" t="s">
        <v>63</v>
      </c>
    </row>
    <row r="57" spans="1:16" ht="12.75">
      <c r="A57" s="19" t="s">
        <v>35</v>
      </c>
      <c s="23" t="s">
        <v>92</v>
      </c>
      <c s="23" t="s">
        <v>93</v>
      </c>
      <c s="19" t="s">
        <v>37</v>
      </c>
      <c s="24" t="s">
        <v>94</v>
      </c>
      <c s="25" t="s">
        <v>53</v>
      </c>
      <c s="26">
        <v>1</v>
      </c>
      <c s="26">
        <v>0</v>
      </c>
      <c s="26">
        <f>ROUND(ROUND(H57,2)*ROUND(G57,2),2)</f>
      </c>
      <c r="O57">
        <f>(I57*21)/100</f>
      </c>
      <c t="s">
        <v>12</v>
      </c>
    </row>
    <row r="58" spans="1:5" ht="63.75">
      <c r="A58" s="27" t="s">
        <v>40</v>
      </c>
      <c r="E58" s="28" t="s">
        <v>95</v>
      </c>
    </row>
    <row r="59" spans="1:5" ht="12.75">
      <c r="A59" s="29" t="s">
        <v>42</v>
      </c>
      <c r="E59" s="30" t="s">
        <v>37</v>
      </c>
    </row>
    <row r="60" spans="1:5" ht="12.75">
      <c r="A60" t="s">
        <v>44</v>
      </c>
      <c r="E60" s="28" t="s">
        <v>96</v>
      </c>
    </row>
    <row r="61" spans="1:16" ht="12.75">
      <c r="A61" s="19" t="s">
        <v>35</v>
      </c>
      <c s="23" t="s">
        <v>97</v>
      </c>
      <c s="23" t="s">
        <v>98</v>
      </c>
      <c s="19" t="s">
        <v>37</v>
      </c>
      <c s="24" t="s">
        <v>99</v>
      </c>
      <c s="25" t="s">
        <v>53</v>
      </c>
      <c s="26">
        <v>1</v>
      </c>
      <c s="26">
        <v>0</v>
      </c>
      <c s="26">
        <f>ROUND(ROUND(H61,2)*ROUND(G61,2),2)</f>
      </c>
      <c r="O61">
        <f>(I61*21)/100</f>
      </c>
      <c t="s">
        <v>12</v>
      </c>
    </row>
    <row r="62" spans="1:5" ht="12.75">
      <c r="A62" s="27" t="s">
        <v>40</v>
      </c>
      <c r="E62" s="28" t="s">
        <v>37</v>
      </c>
    </row>
    <row r="63" spans="1:5" ht="12.75">
      <c r="A63" s="29" t="s">
        <v>42</v>
      </c>
      <c r="E63" s="30" t="s">
        <v>37</v>
      </c>
    </row>
    <row r="64" spans="1:5" ht="89.25">
      <c r="A64" t="s">
        <v>44</v>
      </c>
      <c r="E64" s="28" t="s">
        <v>100</v>
      </c>
    </row>
    <row r="65" spans="1:16" ht="12.75">
      <c r="A65" s="19" t="s">
        <v>35</v>
      </c>
      <c s="23" t="s">
        <v>101</v>
      </c>
      <c s="23" t="s">
        <v>102</v>
      </c>
      <c s="19" t="s">
        <v>37</v>
      </c>
      <c s="24" t="s">
        <v>103</v>
      </c>
      <c s="25" t="s">
        <v>53</v>
      </c>
      <c s="26">
        <v>1</v>
      </c>
      <c s="26">
        <v>0</v>
      </c>
      <c s="26">
        <f>ROUND(ROUND(H65,2)*ROUND(G65,2),2)</f>
      </c>
      <c r="O65">
        <f>(I65*21)/100</f>
      </c>
      <c t="s">
        <v>12</v>
      </c>
    </row>
    <row r="66" spans="1:5" ht="25.5">
      <c r="A66" s="27" t="s">
        <v>40</v>
      </c>
      <c r="E66" s="28" t="s">
        <v>104</v>
      </c>
    </row>
    <row r="67" spans="1:5" ht="12.75">
      <c r="A67" s="29" t="s">
        <v>42</v>
      </c>
      <c r="E67" s="30" t="s">
        <v>37</v>
      </c>
    </row>
    <row r="68" spans="1:5" ht="25.5">
      <c r="A68" t="s">
        <v>44</v>
      </c>
      <c r="E68" s="28" t="s">
        <v>105</v>
      </c>
    </row>
    <row r="69" spans="1:16" ht="12.75">
      <c r="A69" s="19" t="s">
        <v>35</v>
      </c>
      <c s="23" t="s">
        <v>106</v>
      </c>
      <c s="23" t="s">
        <v>107</v>
      </c>
      <c s="19" t="s">
        <v>37</v>
      </c>
      <c s="24" t="s">
        <v>108</v>
      </c>
      <c s="25" t="s">
        <v>53</v>
      </c>
      <c s="26">
        <v>1</v>
      </c>
      <c s="26">
        <v>0</v>
      </c>
      <c s="26">
        <f>ROUND(ROUND(H69,2)*ROUND(G69,2),2)</f>
      </c>
      <c r="O69">
        <f>(I69*21)/100</f>
      </c>
      <c t="s">
        <v>12</v>
      </c>
    </row>
    <row r="70" spans="1:5" ht="51">
      <c r="A70" s="27" t="s">
        <v>40</v>
      </c>
      <c r="E70" s="28" t="s">
        <v>109</v>
      </c>
    </row>
    <row r="71" spans="1:5" ht="12.75">
      <c r="A71" s="29" t="s">
        <v>42</v>
      </c>
      <c r="E71" s="30" t="s">
        <v>37</v>
      </c>
    </row>
    <row r="72" spans="1:5" ht="12.75">
      <c r="A72" t="s">
        <v>44</v>
      </c>
      <c r="E72" s="28" t="s">
        <v>110</v>
      </c>
    </row>
    <row r="73" spans="1:18" ht="12.75" customHeight="1">
      <c r="A73" s="5" t="s">
        <v>33</v>
      </c>
      <c s="5"/>
      <c s="33" t="s">
        <v>19</v>
      </c>
      <c s="5"/>
      <c s="21" t="s">
        <v>111</v>
      </c>
      <c s="5"/>
      <c s="5"/>
      <c s="5"/>
      <c s="34">
        <f>0+Q73</f>
      </c>
      <c r="O73">
        <f>0+R73</f>
      </c>
      <c r="Q73">
        <f>0+I74+I78</f>
      </c>
      <c>
        <f>0+O74+O78</f>
      </c>
    </row>
    <row r="74" spans="1:16" ht="12.75">
      <c r="A74" s="19" t="s">
        <v>35</v>
      </c>
      <c s="23" t="s">
        <v>112</v>
      </c>
      <c s="23" t="s">
        <v>113</v>
      </c>
      <c s="19" t="s">
        <v>37</v>
      </c>
      <c s="24" t="s">
        <v>114</v>
      </c>
      <c s="25" t="s">
        <v>39</v>
      </c>
      <c s="26">
        <v>9991</v>
      </c>
      <c s="26">
        <v>0</v>
      </c>
      <c s="26">
        <f>ROUND(ROUND(H74,2)*ROUND(G74,2),2)</f>
      </c>
      <c r="O74">
        <f>(I74*21)/100</f>
      </c>
      <c t="s">
        <v>12</v>
      </c>
    </row>
    <row r="75" spans="1:5" ht="12.75">
      <c r="A75" s="27" t="s">
        <v>40</v>
      </c>
      <c r="E75" s="28" t="s">
        <v>115</v>
      </c>
    </row>
    <row r="76" spans="1:5" ht="102">
      <c r="A76" s="29" t="s">
        <v>42</v>
      </c>
      <c r="E76" s="30" t="s">
        <v>116</v>
      </c>
    </row>
    <row r="77" spans="1:5" ht="306">
      <c r="A77" t="s">
        <v>44</v>
      </c>
      <c r="E77" s="28" t="s">
        <v>117</v>
      </c>
    </row>
    <row r="78" spans="1:16" ht="12.75">
      <c r="A78" s="19" t="s">
        <v>35</v>
      </c>
      <c s="23" t="s">
        <v>118</v>
      </c>
      <c s="23" t="s">
        <v>119</v>
      </c>
      <c s="19" t="s">
        <v>37</v>
      </c>
      <c s="24" t="s">
        <v>120</v>
      </c>
      <c s="25" t="s">
        <v>39</v>
      </c>
      <c s="26">
        <v>17492</v>
      </c>
      <c s="26">
        <v>0</v>
      </c>
      <c s="26">
        <f>ROUND(ROUND(H78,2)*ROUND(G78,2),2)</f>
      </c>
      <c r="O78">
        <f>(I78*21)/100</f>
      </c>
      <c t="s">
        <v>12</v>
      </c>
    </row>
    <row r="79" spans="1:5" ht="12.75">
      <c r="A79" s="27" t="s">
        <v>40</v>
      </c>
      <c r="E79" s="28" t="s">
        <v>121</v>
      </c>
    </row>
    <row r="80" spans="1:5" ht="102">
      <c r="A80" s="29" t="s">
        <v>42</v>
      </c>
      <c r="E80" s="30" t="s">
        <v>122</v>
      </c>
    </row>
    <row r="81" spans="1:5" ht="191.25">
      <c r="A81" t="s">
        <v>44</v>
      </c>
      <c r="E81" s="28" t="s">
        <v>123</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2.xml><?xml version="1.0" encoding="utf-8"?>
<worksheet xmlns="http://schemas.openxmlformats.org/spreadsheetml/2006/main" xmlns:r="http://schemas.openxmlformats.org/officeDocument/2006/relationships">
  <sheetPr>
    <pageSetUpPr fitToPage="1"/>
  </sheetPr>
  <dimension ref="A1:R169"/>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0</v>
      </c>
      <c s="1"/>
      <c s="1"/>
      <c s="1"/>
      <c s="1" t="s">
        <v>2</v>
      </c>
      <c s="1"/>
      <c s="1"/>
      <c s="1"/>
      <c s="1"/>
      <c r="P1" t="s">
        <v>12</v>
      </c>
    </row>
    <row r="2" spans="2:16" ht="25" customHeight="1">
      <c r="B2" s="1"/>
      <c s="1"/>
      <c s="1"/>
      <c s="2" t="s">
        <v>3</v>
      </c>
      <c s="1"/>
      <c s="1"/>
      <c s="5"/>
      <c s="5"/>
      <c r="O2">
        <f>0+O8+O153</f>
      </c>
      <c t="s">
        <v>13</v>
      </c>
    </row>
    <row r="3" spans="1:16" ht="15" customHeight="1">
      <c r="A3" t="s">
        <v>1</v>
      </c>
      <c s="8" t="s">
        <v>4</v>
      </c>
      <c s="9" t="s">
        <v>5</v>
      </c>
      <c s="1"/>
      <c s="10" t="s">
        <v>6</v>
      </c>
      <c s="1"/>
      <c s="4"/>
      <c s="3" t="s">
        <v>124</v>
      </c>
      <c s="35">
        <f>0+I8+I153</f>
      </c>
      <c r="O3" t="s">
        <v>9</v>
      </c>
      <c t="s">
        <v>12</v>
      </c>
    </row>
    <row r="4" spans="1:16" ht="15" customHeight="1">
      <c r="A4" t="s">
        <v>7</v>
      </c>
      <c s="12" t="s">
        <v>8</v>
      </c>
      <c s="13" t="s">
        <v>124</v>
      </c>
      <c s="5"/>
      <c s="14" t="s">
        <v>125</v>
      </c>
      <c s="5"/>
      <c s="5"/>
      <c s="15"/>
      <c s="15"/>
      <c r="O4" t="s">
        <v>10</v>
      </c>
      <c t="s">
        <v>12</v>
      </c>
    </row>
    <row r="5" spans="1:16" ht="12.75" customHeight="1">
      <c r="A5" s="11" t="s">
        <v>16</v>
      </c>
      <c s="11" t="s">
        <v>18</v>
      </c>
      <c s="11" t="s">
        <v>20</v>
      </c>
      <c s="11" t="s">
        <v>21</v>
      </c>
      <c s="11" t="s">
        <v>22</v>
      </c>
      <c s="11" t="s">
        <v>24</v>
      </c>
      <c s="11" t="s">
        <v>26</v>
      </c>
      <c s="11" t="s">
        <v>28</v>
      </c>
      <c s="11"/>
      <c r="O5" t="s">
        <v>11</v>
      </c>
      <c t="s">
        <v>12</v>
      </c>
    </row>
    <row r="6" spans="1:9" ht="12.75" customHeight="1">
      <c r="A6" s="11"/>
      <c s="11"/>
      <c s="11"/>
      <c s="11"/>
      <c s="11"/>
      <c s="11"/>
      <c s="11"/>
      <c s="11" t="s">
        <v>29</v>
      </c>
      <c s="11" t="s">
        <v>31</v>
      </c>
    </row>
    <row r="7" spans="1:9" ht="12.75" customHeight="1">
      <c r="A7" s="11" t="s">
        <v>17</v>
      </c>
      <c s="11" t="s">
        <v>19</v>
      </c>
      <c s="11" t="s">
        <v>12</v>
      </c>
      <c s="11" t="s">
        <v>13</v>
      </c>
      <c s="11" t="s">
        <v>23</v>
      </c>
      <c s="11" t="s">
        <v>25</v>
      </c>
      <c s="11" t="s">
        <v>27</v>
      </c>
      <c s="11" t="s">
        <v>30</v>
      </c>
      <c s="11" t="s">
        <v>32</v>
      </c>
    </row>
    <row r="8" spans="1:18" ht="12.75" customHeight="1">
      <c r="A8" s="15" t="s">
        <v>33</v>
      </c>
      <c s="15"/>
      <c s="20" t="s">
        <v>19</v>
      </c>
      <c s="15"/>
      <c s="21" t="s">
        <v>111</v>
      </c>
      <c s="15"/>
      <c s="15"/>
      <c s="15"/>
      <c s="22">
        <f>0+Q8</f>
      </c>
      <c r="O8">
        <f>0+R8</f>
      </c>
      <c r="Q8">
        <f>0+I9+I13+I17+I21+I25+I29+I33+I37+I41+I45+I49+I53+I57+I61+I65+I69+I73+I77+I81+I85+I89+I93+I97+I101+I105+I109+I113+I117+I121+I125+I129+I133+I137+I141+I145+I149</f>
      </c>
      <c>
        <f>0+O9+O13+O17+O21+O25+O29+O33+O37+O41+O45+O49+O53+O57+O61+O65+O69+O73+O77+O81+O85+O89+O93+O97+O101+O105+O109+O113+O117+O121+O125+O129+O133+O137+O141+O145+O149</f>
      </c>
    </row>
    <row r="9" spans="1:16" ht="12.75">
      <c r="A9" s="19" t="s">
        <v>35</v>
      </c>
      <c s="23" t="s">
        <v>19</v>
      </c>
      <c s="23" t="s">
        <v>126</v>
      </c>
      <c s="19" t="s">
        <v>65</v>
      </c>
      <c s="24" t="s">
        <v>127</v>
      </c>
      <c s="25" t="s">
        <v>128</v>
      </c>
      <c s="26">
        <v>345</v>
      </c>
      <c s="26">
        <v>0</v>
      </c>
      <c s="26">
        <f>ROUND(ROUND(H9,2)*ROUND(G9,2),2)</f>
      </c>
      <c r="O9">
        <f>(I9*21)/100</f>
      </c>
      <c t="s">
        <v>12</v>
      </c>
    </row>
    <row r="10" spans="1:5" ht="12.75">
      <c r="A10" s="27" t="s">
        <v>40</v>
      </c>
      <c r="E10" s="28" t="s">
        <v>129</v>
      </c>
    </row>
    <row r="11" spans="1:5" ht="38.25">
      <c r="A11" s="29" t="s">
        <v>42</v>
      </c>
      <c r="E11" s="30" t="s">
        <v>130</v>
      </c>
    </row>
    <row r="12" spans="1:5" ht="38.25">
      <c r="A12" t="s">
        <v>44</v>
      </c>
      <c r="E12" s="28" t="s">
        <v>131</v>
      </c>
    </row>
    <row r="13" spans="1:16" ht="12.75">
      <c r="A13" s="19" t="s">
        <v>35</v>
      </c>
      <c s="23" t="s">
        <v>12</v>
      </c>
      <c s="23" t="s">
        <v>126</v>
      </c>
      <c s="19" t="s">
        <v>70</v>
      </c>
      <c s="24" t="s">
        <v>127</v>
      </c>
      <c s="25" t="s">
        <v>128</v>
      </c>
      <c s="26">
        <v>1445</v>
      </c>
      <c s="26">
        <v>0</v>
      </c>
      <c s="26">
        <f>ROUND(ROUND(H13,2)*ROUND(G13,2),2)</f>
      </c>
      <c r="O13">
        <f>(I13*21)/100</f>
      </c>
      <c t="s">
        <v>12</v>
      </c>
    </row>
    <row r="14" spans="1:5" ht="12.75">
      <c r="A14" s="27" t="s">
        <v>40</v>
      </c>
      <c r="E14" s="28" t="s">
        <v>37</v>
      </c>
    </row>
    <row r="15" spans="1:5" ht="38.25">
      <c r="A15" s="29" t="s">
        <v>42</v>
      </c>
      <c r="E15" s="30" t="s">
        <v>132</v>
      </c>
    </row>
    <row r="16" spans="1:5" ht="38.25">
      <c r="A16" t="s">
        <v>44</v>
      </c>
      <c r="E16" s="28" t="s">
        <v>131</v>
      </c>
    </row>
    <row r="17" spans="1:16" ht="12.75">
      <c r="A17" s="19" t="s">
        <v>35</v>
      </c>
      <c s="23" t="s">
        <v>13</v>
      </c>
      <c s="23" t="s">
        <v>133</v>
      </c>
      <c s="19" t="s">
        <v>65</v>
      </c>
      <c s="24" t="s">
        <v>134</v>
      </c>
      <c s="25" t="s">
        <v>128</v>
      </c>
      <c s="26">
        <v>2555</v>
      </c>
      <c s="26">
        <v>0</v>
      </c>
      <c s="26">
        <f>ROUND(ROUND(H17,2)*ROUND(G17,2),2)</f>
      </c>
      <c r="O17">
        <f>(I17*21)/100</f>
      </c>
      <c t="s">
        <v>12</v>
      </c>
    </row>
    <row r="18" spans="1:5" ht="25.5">
      <c r="A18" s="27" t="s">
        <v>40</v>
      </c>
      <c r="E18" s="28" t="s">
        <v>135</v>
      </c>
    </row>
    <row r="19" spans="1:5" ht="12.75">
      <c r="A19" s="29" t="s">
        <v>42</v>
      </c>
      <c r="E19" s="30" t="s">
        <v>136</v>
      </c>
    </row>
    <row r="20" spans="1:5" ht="12.75">
      <c r="A20" t="s">
        <v>44</v>
      </c>
      <c r="E20" s="28" t="s">
        <v>137</v>
      </c>
    </row>
    <row r="21" spans="1:16" ht="12.75">
      <c r="A21" s="19" t="s">
        <v>35</v>
      </c>
      <c s="23" t="s">
        <v>23</v>
      </c>
      <c s="23" t="s">
        <v>133</v>
      </c>
      <c s="19" t="s">
        <v>70</v>
      </c>
      <c s="24" t="s">
        <v>134</v>
      </c>
      <c s="25" t="s">
        <v>128</v>
      </c>
      <c s="26">
        <v>15164</v>
      </c>
      <c s="26">
        <v>0</v>
      </c>
      <c s="26">
        <f>ROUND(ROUND(H21,2)*ROUND(G21,2),2)</f>
      </c>
      <c r="O21">
        <f>(I21*21)/100</f>
      </c>
      <c t="s">
        <v>12</v>
      </c>
    </row>
    <row r="22" spans="1:5" ht="12.75">
      <c r="A22" s="27" t="s">
        <v>40</v>
      </c>
      <c r="E22" s="28" t="s">
        <v>138</v>
      </c>
    </row>
    <row r="23" spans="1:5" ht="12.75">
      <c r="A23" s="29" t="s">
        <v>42</v>
      </c>
      <c r="E23" s="30" t="s">
        <v>139</v>
      </c>
    </row>
    <row r="24" spans="1:5" ht="12.75">
      <c r="A24" t="s">
        <v>44</v>
      </c>
      <c r="E24" s="28" t="s">
        <v>137</v>
      </c>
    </row>
    <row r="25" spans="1:16" ht="12.75">
      <c r="A25" s="19" t="s">
        <v>35</v>
      </c>
      <c s="23" t="s">
        <v>25</v>
      </c>
      <c s="23" t="s">
        <v>140</v>
      </c>
      <c s="19" t="s">
        <v>65</v>
      </c>
      <c s="24" t="s">
        <v>141</v>
      </c>
      <c s="25" t="s">
        <v>142</v>
      </c>
      <c s="26">
        <v>15</v>
      </c>
      <c s="26">
        <v>0</v>
      </c>
      <c s="26">
        <f>ROUND(ROUND(H25,2)*ROUND(G25,2),2)</f>
      </c>
      <c r="O25">
        <f>(I25*21)/100</f>
      </c>
      <c t="s">
        <v>12</v>
      </c>
    </row>
    <row r="26" spans="1:5" ht="12.75">
      <c r="A26" s="27" t="s">
        <v>40</v>
      </c>
      <c r="E26" s="28" t="s">
        <v>129</v>
      </c>
    </row>
    <row r="27" spans="1:5" ht="12.75">
      <c r="A27" s="29" t="s">
        <v>42</v>
      </c>
      <c r="E27" s="30" t="s">
        <v>143</v>
      </c>
    </row>
    <row r="28" spans="1:5" ht="165.75">
      <c r="A28" t="s">
        <v>44</v>
      </c>
      <c r="E28" s="28" t="s">
        <v>144</v>
      </c>
    </row>
    <row r="29" spans="1:16" ht="12.75">
      <c r="A29" s="19" t="s">
        <v>35</v>
      </c>
      <c s="23" t="s">
        <v>27</v>
      </c>
      <c s="23" t="s">
        <v>140</v>
      </c>
      <c s="19" t="s">
        <v>70</v>
      </c>
      <c s="24" t="s">
        <v>141</v>
      </c>
      <c s="25" t="s">
        <v>142</v>
      </c>
      <c s="26">
        <v>24</v>
      </c>
      <c s="26">
        <v>0</v>
      </c>
      <c s="26">
        <f>ROUND(ROUND(H29,2)*ROUND(G29,2),2)</f>
      </c>
      <c r="O29">
        <f>(I29*21)/100</f>
      </c>
      <c t="s">
        <v>12</v>
      </c>
    </row>
    <row r="30" spans="1:5" ht="12.75">
      <c r="A30" s="27" t="s">
        <v>40</v>
      </c>
      <c r="E30" s="28" t="s">
        <v>37</v>
      </c>
    </row>
    <row r="31" spans="1:5" ht="12.75">
      <c r="A31" s="29" t="s">
        <v>42</v>
      </c>
      <c r="E31" s="30" t="s">
        <v>145</v>
      </c>
    </row>
    <row r="32" spans="1:5" ht="165.75">
      <c r="A32" t="s">
        <v>44</v>
      </c>
      <c r="E32" s="28" t="s">
        <v>144</v>
      </c>
    </row>
    <row r="33" spans="1:16" ht="12.75">
      <c r="A33" s="19" t="s">
        <v>35</v>
      </c>
      <c s="23" t="s">
        <v>69</v>
      </c>
      <c s="23" t="s">
        <v>146</v>
      </c>
      <c s="19" t="s">
        <v>65</v>
      </c>
      <c s="24" t="s">
        <v>147</v>
      </c>
      <c s="25" t="s">
        <v>142</v>
      </c>
      <c s="26">
        <v>24</v>
      </c>
      <c s="26">
        <v>0</v>
      </c>
      <c s="26">
        <f>ROUND(ROUND(H33,2)*ROUND(G33,2),2)</f>
      </c>
      <c r="O33">
        <f>(I33*21)/100</f>
      </c>
      <c t="s">
        <v>12</v>
      </c>
    </row>
    <row r="34" spans="1:5" ht="12.75">
      <c r="A34" s="27" t="s">
        <v>40</v>
      </c>
      <c r="E34" s="28" t="s">
        <v>129</v>
      </c>
    </row>
    <row r="35" spans="1:5" ht="38.25">
      <c r="A35" s="29" t="s">
        <v>42</v>
      </c>
      <c r="E35" s="30" t="s">
        <v>148</v>
      </c>
    </row>
    <row r="36" spans="1:5" ht="76.5">
      <c r="A36" t="s">
        <v>44</v>
      </c>
      <c r="E36" s="28" t="s">
        <v>149</v>
      </c>
    </row>
    <row r="37" spans="1:16" ht="12.75">
      <c r="A37" s="19" t="s">
        <v>35</v>
      </c>
      <c s="23" t="s">
        <v>73</v>
      </c>
      <c s="23" t="s">
        <v>146</v>
      </c>
      <c s="19" t="s">
        <v>70</v>
      </c>
      <c s="24" t="s">
        <v>147</v>
      </c>
      <c s="25" t="s">
        <v>142</v>
      </c>
      <c s="26">
        <v>93</v>
      </c>
      <c s="26">
        <v>0</v>
      </c>
      <c s="26">
        <f>ROUND(ROUND(H37,2)*ROUND(G37,2),2)</f>
      </c>
      <c r="O37">
        <f>(I37*21)/100</f>
      </c>
      <c t="s">
        <v>12</v>
      </c>
    </row>
    <row r="38" spans="1:5" ht="12.75">
      <c r="A38" s="27" t="s">
        <v>40</v>
      </c>
      <c r="E38" s="28" t="s">
        <v>37</v>
      </c>
    </row>
    <row r="39" spans="1:5" ht="38.25">
      <c r="A39" s="29" t="s">
        <v>42</v>
      </c>
      <c r="E39" s="30" t="s">
        <v>150</v>
      </c>
    </row>
    <row r="40" spans="1:5" ht="76.5">
      <c r="A40" t="s">
        <v>44</v>
      </c>
      <c r="E40" s="28" t="s">
        <v>149</v>
      </c>
    </row>
    <row r="41" spans="1:16" ht="12.75">
      <c r="A41" s="19" t="s">
        <v>35</v>
      </c>
      <c s="23" t="s">
        <v>30</v>
      </c>
      <c s="23" t="s">
        <v>151</v>
      </c>
      <c s="19" t="s">
        <v>65</v>
      </c>
      <c s="24" t="s">
        <v>152</v>
      </c>
      <c s="25" t="s">
        <v>142</v>
      </c>
      <c s="26">
        <v>8</v>
      </c>
      <c s="26">
        <v>0</v>
      </c>
      <c s="26">
        <f>ROUND(ROUND(H41,2)*ROUND(G41,2),2)</f>
      </c>
      <c r="O41">
        <f>(I41*21)/100</f>
      </c>
      <c t="s">
        <v>12</v>
      </c>
    </row>
    <row r="42" spans="1:5" ht="12.75">
      <c r="A42" s="27" t="s">
        <v>40</v>
      </c>
      <c r="E42" s="28" t="s">
        <v>129</v>
      </c>
    </row>
    <row r="43" spans="1:5" ht="38.25">
      <c r="A43" s="29" t="s">
        <v>42</v>
      </c>
      <c r="E43" s="30" t="s">
        <v>153</v>
      </c>
    </row>
    <row r="44" spans="1:5" ht="76.5">
      <c r="A44" t="s">
        <v>44</v>
      </c>
      <c r="E44" s="28" t="s">
        <v>149</v>
      </c>
    </row>
    <row r="45" spans="1:16" ht="12.75">
      <c r="A45" s="19" t="s">
        <v>35</v>
      </c>
      <c s="23" t="s">
        <v>32</v>
      </c>
      <c s="23" t="s">
        <v>151</v>
      </c>
      <c s="19" t="s">
        <v>70</v>
      </c>
      <c s="24" t="s">
        <v>152</v>
      </c>
      <c s="25" t="s">
        <v>142</v>
      </c>
      <c s="26">
        <v>11</v>
      </c>
      <c s="26">
        <v>0</v>
      </c>
      <c s="26">
        <f>ROUND(ROUND(H45,2)*ROUND(G45,2),2)</f>
      </c>
      <c r="O45">
        <f>(I45*21)/100</f>
      </c>
      <c t="s">
        <v>12</v>
      </c>
    </row>
    <row r="46" spans="1:5" ht="12.75">
      <c r="A46" s="27" t="s">
        <v>40</v>
      </c>
      <c r="E46" s="28" t="s">
        <v>37</v>
      </c>
    </row>
    <row r="47" spans="1:5" ht="38.25">
      <c r="A47" s="29" t="s">
        <v>42</v>
      </c>
      <c r="E47" s="30" t="s">
        <v>154</v>
      </c>
    </row>
    <row r="48" spans="1:5" ht="76.5">
      <c r="A48" t="s">
        <v>44</v>
      </c>
      <c r="E48" s="28" t="s">
        <v>149</v>
      </c>
    </row>
    <row r="49" spans="1:16" ht="12.75">
      <c r="A49" s="19" t="s">
        <v>35</v>
      </c>
      <c s="23" t="s">
        <v>84</v>
      </c>
      <c s="23" t="s">
        <v>155</v>
      </c>
      <c s="19" t="s">
        <v>65</v>
      </c>
      <c s="24" t="s">
        <v>156</v>
      </c>
      <c s="25" t="s">
        <v>142</v>
      </c>
      <c s="26">
        <v>28.5</v>
      </c>
      <c s="26">
        <v>0</v>
      </c>
      <c s="26">
        <f>ROUND(ROUND(H49,2)*ROUND(G49,2),2)</f>
      </c>
      <c r="O49">
        <f>(I49*21)/100</f>
      </c>
      <c t="s">
        <v>12</v>
      </c>
    </row>
    <row r="50" spans="1:5" ht="12.75">
      <c r="A50" s="27" t="s">
        <v>40</v>
      </c>
      <c r="E50" s="28" t="s">
        <v>129</v>
      </c>
    </row>
    <row r="51" spans="1:5" ht="51">
      <c r="A51" s="29" t="s">
        <v>42</v>
      </c>
      <c r="E51" s="30" t="s">
        <v>157</v>
      </c>
    </row>
    <row r="52" spans="1:5" ht="114.75">
      <c r="A52" t="s">
        <v>44</v>
      </c>
      <c r="E52" s="28" t="s">
        <v>158</v>
      </c>
    </row>
    <row r="53" spans="1:16" ht="12.75">
      <c r="A53" s="19" t="s">
        <v>35</v>
      </c>
      <c s="23" t="s">
        <v>88</v>
      </c>
      <c s="23" t="s">
        <v>155</v>
      </c>
      <c s="19" t="s">
        <v>70</v>
      </c>
      <c s="24" t="s">
        <v>156</v>
      </c>
      <c s="25" t="s">
        <v>142</v>
      </c>
      <c s="26">
        <v>118.5</v>
      </c>
      <c s="26">
        <v>0</v>
      </c>
      <c s="26">
        <f>ROUND(ROUND(H53,2)*ROUND(G53,2),2)</f>
      </c>
      <c r="O53">
        <f>(I53*21)/100</f>
      </c>
      <c t="s">
        <v>12</v>
      </c>
    </row>
    <row r="54" spans="1:5" ht="12.75">
      <c r="A54" s="27" t="s">
        <v>40</v>
      </c>
      <c r="E54" s="28" t="s">
        <v>37</v>
      </c>
    </row>
    <row r="55" spans="1:5" ht="51">
      <c r="A55" s="29" t="s">
        <v>42</v>
      </c>
      <c r="E55" s="30" t="s">
        <v>159</v>
      </c>
    </row>
    <row r="56" spans="1:5" ht="114.75">
      <c r="A56" t="s">
        <v>44</v>
      </c>
      <c r="E56" s="28" t="s">
        <v>158</v>
      </c>
    </row>
    <row r="57" spans="1:16" ht="12.75">
      <c r="A57" s="19" t="s">
        <v>35</v>
      </c>
      <c s="23" t="s">
        <v>92</v>
      </c>
      <c s="23" t="s">
        <v>160</v>
      </c>
      <c s="19" t="s">
        <v>65</v>
      </c>
      <c s="24" t="s">
        <v>161</v>
      </c>
      <c s="25" t="s">
        <v>142</v>
      </c>
      <c s="26">
        <v>10</v>
      </c>
      <c s="26">
        <v>0</v>
      </c>
      <c s="26">
        <f>ROUND(ROUND(H57,2)*ROUND(G57,2),2)</f>
      </c>
      <c r="O57">
        <f>(I57*21)/100</f>
      </c>
      <c t="s">
        <v>12</v>
      </c>
    </row>
    <row r="58" spans="1:5" ht="12.75">
      <c r="A58" s="27" t="s">
        <v>40</v>
      </c>
      <c r="E58" s="28" t="s">
        <v>129</v>
      </c>
    </row>
    <row r="59" spans="1:5" ht="51">
      <c r="A59" s="29" t="s">
        <v>42</v>
      </c>
      <c r="E59" s="30" t="s">
        <v>162</v>
      </c>
    </row>
    <row r="60" spans="1:5" ht="114.75">
      <c r="A60" t="s">
        <v>44</v>
      </c>
      <c r="E60" s="28" t="s">
        <v>158</v>
      </c>
    </row>
    <row r="61" spans="1:16" ht="12.75">
      <c r="A61" s="19" t="s">
        <v>35</v>
      </c>
      <c s="23" t="s">
        <v>97</v>
      </c>
      <c s="23" t="s">
        <v>160</v>
      </c>
      <c s="19" t="s">
        <v>70</v>
      </c>
      <c s="24" t="s">
        <v>161</v>
      </c>
      <c s="25" t="s">
        <v>142</v>
      </c>
      <c s="26">
        <v>14</v>
      </c>
      <c s="26">
        <v>0</v>
      </c>
      <c s="26">
        <f>ROUND(ROUND(H61,2)*ROUND(G61,2),2)</f>
      </c>
      <c r="O61">
        <f>(I61*21)/100</f>
      </c>
      <c t="s">
        <v>12</v>
      </c>
    </row>
    <row r="62" spans="1:5" ht="12.75">
      <c r="A62" s="27" t="s">
        <v>40</v>
      </c>
      <c r="E62" s="28" t="s">
        <v>37</v>
      </c>
    </row>
    <row r="63" spans="1:5" ht="51">
      <c r="A63" s="29" t="s">
        <v>42</v>
      </c>
      <c r="E63" s="30" t="s">
        <v>163</v>
      </c>
    </row>
    <row r="64" spans="1:5" ht="114.75">
      <c r="A64" t="s">
        <v>44</v>
      </c>
      <c r="E64" s="28" t="s">
        <v>158</v>
      </c>
    </row>
    <row r="65" spans="1:16" ht="12.75">
      <c r="A65" s="19" t="s">
        <v>35</v>
      </c>
      <c s="23" t="s">
        <v>101</v>
      </c>
      <c s="23" t="s">
        <v>164</v>
      </c>
      <c s="19" t="s">
        <v>65</v>
      </c>
      <c s="24" t="s">
        <v>165</v>
      </c>
      <c s="25" t="s">
        <v>39</v>
      </c>
      <c s="26">
        <v>193</v>
      </c>
      <c s="26">
        <v>0</v>
      </c>
      <c s="26">
        <f>ROUND(ROUND(H65,2)*ROUND(G65,2),2)</f>
      </c>
      <c r="O65">
        <f>(I65*21)/100</f>
      </c>
      <c t="s">
        <v>12</v>
      </c>
    </row>
    <row r="66" spans="1:5" ht="12.75">
      <c r="A66" s="27" t="s">
        <v>40</v>
      </c>
      <c r="E66" s="28" t="s">
        <v>129</v>
      </c>
    </row>
    <row r="67" spans="1:5" ht="12.75">
      <c r="A67" s="29" t="s">
        <v>42</v>
      </c>
      <c r="E67" s="30" t="s">
        <v>166</v>
      </c>
    </row>
    <row r="68" spans="1:5" ht="63.75">
      <c r="A68" t="s">
        <v>44</v>
      </c>
      <c r="E68" s="28" t="s">
        <v>167</v>
      </c>
    </row>
    <row r="69" spans="1:16" ht="12.75">
      <c r="A69" s="19" t="s">
        <v>35</v>
      </c>
      <c s="23" t="s">
        <v>106</v>
      </c>
      <c s="23" t="s">
        <v>164</v>
      </c>
      <c s="19" t="s">
        <v>70</v>
      </c>
      <c s="24" t="s">
        <v>165</v>
      </c>
      <c s="25" t="s">
        <v>39</v>
      </c>
      <c s="26">
        <v>14.8</v>
      </c>
      <c s="26">
        <v>0</v>
      </c>
      <c s="26">
        <f>ROUND(ROUND(H69,2)*ROUND(G69,2),2)</f>
      </c>
      <c r="O69">
        <f>(I69*21)/100</f>
      </c>
      <c t="s">
        <v>12</v>
      </c>
    </row>
    <row r="70" spans="1:5" ht="12.75">
      <c r="A70" s="27" t="s">
        <v>40</v>
      </c>
      <c r="E70" s="28" t="s">
        <v>37</v>
      </c>
    </row>
    <row r="71" spans="1:5" ht="12.75">
      <c r="A71" s="29" t="s">
        <v>42</v>
      </c>
      <c r="E71" s="30" t="s">
        <v>168</v>
      </c>
    </row>
    <row r="72" spans="1:5" ht="63.75">
      <c r="A72" t="s">
        <v>44</v>
      </c>
      <c r="E72" s="28" t="s">
        <v>167</v>
      </c>
    </row>
    <row r="73" spans="1:16" ht="12.75">
      <c r="A73" s="19" t="s">
        <v>35</v>
      </c>
      <c s="23" t="s">
        <v>112</v>
      </c>
      <c s="23" t="s">
        <v>169</v>
      </c>
      <c s="19" t="s">
        <v>65</v>
      </c>
      <c s="24" t="s">
        <v>170</v>
      </c>
      <c s="25" t="s">
        <v>39</v>
      </c>
      <c s="26">
        <v>1.1</v>
      </c>
      <c s="26">
        <v>0</v>
      </c>
      <c s="26">
        <f>ROUND(ROUND(H73,2)*ROUND(G73,2),2)</f>
      </c>
      <c r="O73">
        <f>(I73*21)/100</f>
      </c>
      <c t="s">
        <v>12</v>
      </c>
    </row>
    <row r="74" spans="1:5" ht="12.75">
      <c r="A74" s="27" t="s">
        <v>40</v>
      </c>
      <c r="E74" s="28" t="s">
        <v>129</v>
      </c>
    </row>
    <row r="75" spans="1:5" ht="12.75">
      <c r="A75" s="29" t="s">
        <v>42</v>
      </c>
      <c r="E75" s="30" t="s">
        <v>171</v>
      </c>
    </row>
    <row r="76" spans="1:5" ht="63.75">
      <c r="A76" t="s">
        <v>44</v>
      </c>
      <c r="E76" s="28" t="s">
        <v>167</v>
      </c>
    </row>
    <row r="77" spans="1:16" ht="12.75">
      <c r="A77" s="19" t="s">
        <v>35</v>
      </c>
      <c s="23" t="s">
        <v>118</v>
      </c>
      <c s="23" t="s">
        <v>169</v>
      </c>
      <c s="19" t="s">
        <v>70</v>
      </c>
      <c s="24" t="s">
        <v>170</v>
      </c>
      <c s="25" t="s">
        <v>39</v>
      </c>
      <c s="26">
        <v>7.8</v>
      </c>
      <c s="26">
        <v>0</v>
      </c>
      <c s="26">
        <f>ROUND(ROUND(H77,2)*ROUND(G77,2),2)</f>
      </c>
      <c r="O77">
        <f>(I77*21)/100</f>
      </c>
      <c t="s">
        <v>12</v>
      </c>
    </row>
    <row r="78" spans="1:5" ht="12.75">
      <c r="A78" s="27" t="s">
        <v>40</v>
      </c>
      <c r="E78" s="28" t="s">
        <v>37</v>
      </c>
    </row>
    <row r="79" spans="1:5" ht="12.75">
      <c r="A79" s="29" t="s">
        <v>42</v>
      </c>
      <c r="E79" s="30" t="s">
        <v>172</v>
      </c>
    </row>
    <row r="80" spans="1:5" ht="63.75">
      <c r="A80" t="s">
        <v>44</v>
      </c>
      <c r="E80" s="28" t="s">
        <v>167</v>
      </c>
    </row>
    <row r="81" spans="1:16" ht="25.5">
      <c r="A81" s="19" t="s">
        <v>35</v>
      </c>
      <c s="23" t="s">
        <v>173</v>
      </c>
      <c s="23" t="s">
        <v>174</v>
      </c>
      <c s="19" t="s">
        <v>65</v>
      </c>
      <c s="24" t="s">
        <v>175</v>
      </c>
      <c s="25" t="s">
        <v>39</v>
      </c>
      <c s="26">
        <v>1124.39</v>
      </c>
      <c s="26">
        <v>0</v>
      </c>
      <c s="26">
        <f>ROUND(ROUND(H81,2)*ROUND(G81,2),2)</f>
      </c>
      <c r="O81">
        <f>(I81*21)/100</f>
      </c>
      <c t="s">
        <v>12</v>
      </c>
    </row>
    <row r="82" spans="1:5" ht="12.75">
      <c r="A82" s="27" t="s">
        <v>40</v>
      </c>
      <c r="E82" s="28" t="s">
        <v>129</v>
      </c>
    </row>
    <row r="83" spans="1:5" ht="76.5">
      <c r="A83" s="29" t="s">
        <v>42</v>
      </c>
      <c r="E83" s="30" t="s">
        <v>176</v>
      </c>
    </row>
    <row r="84" spans="1:5" ht="63.75">
      <c r="A84" t="s">
        <v>44</v>
      </c>
      <c r="E84" s="28" t="s">
        <v>167</v>
      </c>
    </row>
    <row r="85" spans="1:16" ht="25.5">
      <c r="A85" s="19" t="s">
        <v>35</v>
      </c>
      <c s="23" t="s">
        <v>177</v>
      </c>
      <c s="23" t="s">
        <v>174</v>
      </c>
      <c s="19" t="s">
        <v>70</v>
      </c>
      <c s="24" t="s">
        <v>175</v>
      </c>
      <c s="25" t="s">
        <v>39</v>
      </c>
      <c s="26">
        <v>4055.75</v>
      </c>
      <c s="26">
        <v>0</v>
      </c>
      <c s="26">
        <f>ROUND(ROUND(H85,2)*ROUND(G85,2),2)</f>
      </c>
      <c r="O85">
        <f>(I85*21)/100</f>
      </c>
      <c t="s">
        <v>12</v>
      </c>
    </row>
    <row r="86" spans="1:5" ht="12.75">
      <c r="A86" s="27" t="s">
        <v>40</v>
      </c>
      <c r="E86" s="28" t="s">
        <v>37</v>
      </c>
    </row>
    <row r="87" spans="1:5" ht="63.75">
      <c r="A87" s="29" t="s">
        <v>42</v>
      </c>
      <c r="E87" s="30" t="s">
        <v>178</v>
      </c>
    </row>
    <row r="88" spans="1:5" ht="63.75">
      <c r="A88" t="s">
        <v>44</v>
      </c>
      <c r="E88" s="28" t="s">
        <v>167</v>
      </c>
    </row>
    <row r="89" spans="1:16" ht="12.75">
      <c r="A89" s="19" t="s">
        <v>35</v>
      </c>
      <c s="23" t="s">
        <v>179</v>
      </c>
      <c s="23" t="s">
        <v>180</v>
      </c>
      <c s="19" t="s">
        <v>65</v>
      </c>
      <c s="24" t="s">
        <v>181</v>
      </c>
      <c s="25" t="s">
        <v>39</v>
      </c>
      <c s="26">
        <v>58.7</v>
      </c>
      <c s="26">
        <v>0</v>
      </c>
      <c s="26">
        <f>ROUND(ROUND(H89,2)*ROUND(G89,2),2)</f>
      </c>
      <c r="O89">
        <f>(I89*21)/100</f>
      </c>
      <c t="s">
        <v>12</v>
      </c>
    </row>
    <row r="90" spans="1:5" ht="12.75">
      <c r="A90" s="27" t="s">
        <v>40</v>
      </c>
      <c r="E90" s="28" t="s">
        <v>129</v>
      </c>
    </row>
    <row r="91" spans="1:5" ht="12.75">
      <c r="A91" s="29" t="s">
        <v>42</v>
      </c>
      <c r="E91" s="30" t="s">
        <v>182</v>
      </c>
    </row>
    <row r="92" spans="1:5" ht="63.75">
      <c r="A92" t="s">
        <v>44</v>
      </c>
      <c r="E92" s="28" t="s">
        <v>167</v>
      </c>
    </row>
    <row r="93" spans="1:16" ht="12.75">
      <c r="A93" s="19" t="s">
        <v>35</v>
      </c>
      <c s="23" t="s">
        <v>183</v>
      </c>
      <c s="23" t="s">
        <v>180</v>
      </c>
      <c s="19" t="s">
        <v>70</v>
      </c>
      <c s="24" t="s">
        <v>181</v>
      </c>
      <c s="25" t="s">
        <v>39</v>
      </c>
      <c s="26">
        <v>1415</v>
      </c>
      <c s="26">
        <v>0</v>
      </c>
      <c s="26">
        <f>ROUND(ROUND(H93,2)*ROUND(G93,2),2)</f>
      </c>
      <c r="O93">
        <f>(I93*21)/100</f>
      </c>
      <c t="s">
        <v>12</v>
      </c>
    </row>
    <row r="94" spans="1:5" ht="12.75">
      <c r="A94" s="27" t="s">
        <v>40</v>
      </c>
      <c r="E94" s="28" t="s">
        <v>37</v>
      </c>
    </row>
    <row r="95" spans="1:5" ht="38.25">
      <c r="A95" s="29" t="s">
        <v>42</v>
      </c>
      <c r="E95" s="30" t="s">
        <v>184</v>
      </c>
    </row>
    <row r="96" spans="1:5" ht="63.75">
      <c r="A96" t="s">
        <v>44</v>
      </c>
      <c r="E96" s="28" t="s">
        <v>167</v>
      </c>
    </row>
    <row r="97" spans="1:16" ht="12.75">
      <c r="A97" s="19" t="s">
        <v>35</v>
      </c>
      <c s="23" t="s">
        <v>185</v>
      </c>
      <c s="23" t="s">
        <v>186</v>
      </c>
      <c s="19" t="s">
        <v>37</v>
      </c>
      <c s="24" t="s">
        <v>187</v>
      </c>
      <c s="25" t="s">
        <v>39</v>
      </c>
      <c s="26">
        <v>210.66</v>
      </c>
      <c s="26">
        <v>0</v>
      </c>
      <c s="26">
        <f>ROUND(ROUND(H97,2)*ROUND(G97,2),2)</f>
      </c>
      <c r="O97">
        <f>(I97*21)/100</f>
      </c>
      <c t="s">
        <v>12</v>
      </c>
    </row>
    <row r="98" spans="1:5" ht="12.75">
      <c r="A98" s="27" t="s">
        <v>40</v>
      </c>
      <c r="E98" s="28" t="s">
        <v>129</v>
      </c>
    </row>
    <row r="99" spans="1:5" ht="12.75">
      <c r="A99" s="29" t="s">
        <v>42</v>
      </c>
      <c r="E99" s="30" t="s">
        <v>188</v>
      </c>
    </row>
    <row r="100" spans="1:5" ht="63.75">
      <c r="A100" t="s">
        <v>44</v>
      </c>
      <c r="E100" s="28" t="s">
        <v>167</v>
      </c>
    </row>
    <row r="101" spans="1:16" ht="12.75">
      <c r="A101" s="19" t="s">
        <v>35</v>
      </c>
      <c s="23" t="s">
        <v>189</v>
      </c>
      <c s="23" t="s">
        <v>190</v>
      </c>
      <c s="19" t="s">
        <v>65</v>
      </c>
      <c s="24" t="s">
        <v>191</v>
      </c>
      <c s="25" t="s">
        <v>192</v>
      </c>
      <c s="26">
        <v>1400</v>
      </c>
      <c s="26">
        <v>0</v>
      </c>
      <c s="26">
        <f>ROUND(ROUND(H101,2)*ROUND(G101,2),2)</f>
      </c>
      <c r="O101">
        <f>(I101*21)/100</f>
      </c>
      <c t="s">
        <v>12</v>
      </c>
    </row>
    <row r="102" spans="1:5" ht="25.5">
      <c r="A102" s="27" t="s">
        <v>40</v>
      </c>
      <c r="E102" s="28" t="s">
        <v>193</v>
      </c>
    </row>
    <row r="103" spans="1:5" ht="12.75">
      <c r="A103" s="29" t="s">
        <v>42</v>
      </c>
      <c r="E103" s="30" t="s">
        <v>194</v>
      </c>
    </row>
    <row r="104" spans="1:5" ht="63.75">
      <c r="A104" t="s">
        <v>44</v>
      </c>
      <c r="E104" s="28" t="s">
        <v>167</v>
      </c>
    </row>
    <row r="105" spans="1:16" ht="12.75">
      <c r="A105" s="19" t="s">
        <v>35</v>
      </c>
      <c s="23" t="s">
        <v>195</v>
      </c>
      <c s="23" t="s">
        <v>190</v>
      </c>
      <c s="19" t="s">
        <v>70</v>
      </c>
      <c s="24" t="s">
        <v>191</v>
      </c>
      <c s="25" t="s">
        <v>192</v>
      </c>
      <c s="26">
        <v>1650</v>
      </c>
      <c s="26">
        <v>0</v>
      </c>
      <c s="26">
        <f>ROUND(ROUND(H105,2)*ROUND(G105,2),2)</f>
      </c>
      <c r="O105">
        <f>(I105*21)/100</f>
      </c>
      <c t="s">
        <v>12</v>
      </c>
    </row>
    <row r="106" spans="1:5" ht="12.75">
      <c r="A106" s="27" t="s">
        <v>40</v>
      </c>
      <c r="E106" s="28" t="s">
        <v>196</v>
      </c>
    </row>
    <row r="107" spans="1:5" ht="12.75">
      <c r="A107" s="29" t="s">
        <v>42</v>
      </c>
      <c r="E107" s="30" t="s">
        <v>197</v>
      </c>
    </row>
    <row r="108" spans="1:5" ht="63.75">
      <c r="A108" t="s">
        <v>44</v>
      </c>
      <c r="E108" s="28" t="s">
        <v>167</v>
      </c>
    </row>
    <row r="109" spans="1:16" ht="12.75">
      <c r="A109" s="19" t="s">
        <v>35</v>
      </c>
      <c s="23" t="s">
        <v>198</v>
      </c>
      <c s="23" t="s">
        <v>199</v>
      </c>
      <c s="19" t="s">
        <v>65</v>
      </c>
      <c s="24" t="s">
        <v>200</v>
      </c>
      <c s="25" t="s">
        <v>39</v>
      </c>
      <c s="26">
        <v>52.83</v>
      </c>
      <c s="26">
        <v>0</v>
      </c>
      <c s="26">
        <f>ROUND(ROUND(H109,2)*ROUND(G109,2),2)</f>
      </c>
      <c r="O109">
        <f>(I109*21)/100</f>
      </c>
      <c t="s">
        <v>12</v>
      </c>
    </row>
    <row r="110" spans="1:5" ht="12.75">
      <c r="A110" s="27" t="s">
        <v>40</v>
      </c>
      <c r="E110" s="28" t="s">
        <v>129</v>
      </c>
    </row>
    <row r="111" spans="1:5" ht="12.75">
      <c r="A111" s="29" t="s">
        <v>42</v>
      </c>
      <c r="E111" s="30" t="s">
        <v>201</v>
      </c>
    </row>
    <row r="112" spans="1:5" ht="63.75">
      <c r="A112" t="s">
        <v>44</v>
      </c>
      <c r="E112" s="28" t="s">
        <v>167</v>
      </c>
    </row>
    <row r="113" spans="1:16" ht="12.75">
      <c r="A113" s="19" t="s">
        <v>35</v>
      </c>
      <c s="23" t="s">
        <v>202</v>
      </c>
      <c s="23" t="s">
        <v>199</v>
      </c>
      <c s="19" t="s">
        <v>70</v>
      </c>
      <c s="24" t="s">
        <v>200</v>
      </c>
      <c s="25" t="s">
        <v>39</v>
      </c>
      <c s="26">
        <v>1732.92</v>
      </c>
      <c s="26">
        <v>0</v>
      </c>
      <c s="26">
        <f>ROUND(ROUND(H113,2)*ROUND(G113,2),2)</f>
      </c>
      <c r="O113">
        <f>(I113*21)/100</f>
      </c>
      <c t="s">
        <v>12</v>
      </c>
    </row>
    <row r="114" spans="1:5" ht="12.75">
      <c r="A114" s="27" t="s">
        <v>40</v>
      </c>
      <c r="E114" s="28" t="s">
        <v>37</v>
      </c>
    </row>
    <row r="115" spans="1:5" ht="38.25">
      <c r="A115" s="29" t="s">
        <v>42</v>
      </c>
      <c r="E115" s="30" t="s">
        <v>203</v>
      </c>
    </row>
    <row r="116" spans="1:5" ht="63.75">
      <c r="A116" t="s">
        <v>44</v>
      </c>
      <c r="E116" s="28" t="s">
        <v>167</v>
      </c>
    </row>
    <row r="117" spans="1:16" ht="12.75">
      <c r="A117" s="19" t="s">
        <v>35</v>
      </c>
      <c s="23" t="s">
        <v>204</v>
      </c>
      <c s="23" t="s">
        <v>205</v>
      </c>
      <c s="19" t="s">
        <v>65</v>
      </c>
      <c s="24" t="s">
        <v>206</v>
      </c>
      <c s="25" t="s">
        <v>39</v>
      </c>
      <c s="26">
        <v>263.95</v>
      </c>
      <c s="26">
        <v>0</v>
      </c>
      <c s="26">
        <f>ROUND(ROUND(H117,2)*ROUND(G117,2),2)</f>
      </c>
      <c r="O117">
        <f>(I117*21)/100</f>
      </c>
      <c t="s">
        <v>12</v>
      </c>
    </row>
    <row r="118" spans="1:5" ht="12.75">
      <c r="A118" s="27" t="s">
        <v>40</v>
      </c>
      <c r="E118" s="28" t="s">
        <v>129</v>
      </c>
    </row>
    <row r="119" spans="1:5" ht="38.25">
      <c r="A119" s="29" t="s">
        <v>42</v>
      </c>
      <c r="E119" s="30" t="s">
        <v>207</v>
      </c>
    </row>
    <row r="120" spans="1:5" ht="38.25">
      <c r="A120" t="s">
        <v>44</v>
      </c>
      <c r="E120" s="28" t="s">
        <v>208</v>
      </c>
    </row>
    <row r="121" spans="1:16" ht="12.75">
      <c r="A121" s="19" t="s">
        <v>35</v>
      </c>
      <c s="23" t="s">
        <v>209</v>
      </c>
      <c s="23" t="s">
        <v>205</v>
      </c>
      <c s="19" t="s">
        <v>70</v>
      </c>
      <c s="24" t="s">
        <v>206</v>
      </c>
      <c s="25" t="s">
        <v>39</v>
      </c>
      <c s="26">
        <v>400.3</v>
      </c>
      <c s="26">
        <v>0</v>
      </c>
      <c s="26">
        <f>ROUND(ROUND(H121,2)*ROUND(G121,2),2)</f>
      </c>
      <c r="O121">
        <f>(I121*21)/100</f>
      </c>
      <c t="s">
        <v>12</v>
      </c>
    </row>
    <row r="122" spans="1:5" ht="12.75">
      <c r="A122" s="27" t="s">
        <v>40</v>
      </c>
      <c r="E122" s="28" t="s">
        <v>37</v>
      </c>
    </row>
    <row r="123" spans="1:5" ht="38.25">
      <c r="A123" s="29" t="s">
        <v>42</v>
      </c>
      <c r="E123" s="30" t="s">
        <v>210</v>
      </c>
    </row>
    <row r="124" spans="1:5" ht="38.25">
      <c r="A124" t="s">
        <v>44</v>
      </c>
      <c r="E124" s="28" t="s">
        <v>211</v>
      </c>
    </row>
    <row r="125" spans="1:16" ht="12.75">
      <c r="A125" s="19" t="s">
        <v>35</v>
      </c>
      <c s="23" t="s">
        <v>212</v>
      </c>
      <c s="23" t="s">
        <v>213</v>
      </c>
      <c s="19" t="s">
        <v>37</v>
      </c>
      <c s="24" t="s">
        <v>214</v>
      </c>
      <c s="25" t="s">
        <v>39</v>
      </c>
      <c s="26">
        <v>28.2</v>
      </c>
      <c s="26">
        <v>0</v>
      </c>
      <c s="26">
        <f>ROUND(ROUND(H125,2)*ROUND(G125,2),2)</f>
      </c>
      <c r="O125">
        <f>(I125*21)/100</f>
      </c>
      <c t="s">
        <v>12</v>
      </c>
    </row>
    <row r="126" spans="1:5" ht="12.75">
      <c r="A126" s="27" t="s">
        <v>40</v>
      </c>
      <c r="E126" s="28" t="s">
        <v>138</v>
      </c>
    </row>
    <row r="127" spans="1:5" ht="12.75">
      <c r="A127" s="29" t="s">
        <v>42</v>
      </c>
      <c r="E127" s="30" t="s">
        <v>215</v>
      </c>
    </row>
    <row r="128" spans="1:5" ht="369.75">
      <c r="A128" t="s">
        <v>44</v>
      </c>
      <c r="E128" s="28" t="s">
        <v>216</v>
      </c>
    </row>
    <row r="129" spans="1:16" ht="12.75">
      <c r="A129" s="19" t="s">
        <v>35</v>
      </c>
      <c s="23" t="s">
        <v>217</v>
      </c>
      <c s="23" t="s">
        <v>119</v>
      </c>
      <c s="19" t="s">
        <v>65</v>
      </c>
      <c s="24" t="s">
        <v>120</v>
      </c>
      <c s="25" t="s">
        <v>39</v>
      </c>
      <c s="26">
        <v>263.95</v>
      </c>
      <c s="26">
        <v>0</v>
      </c>
      <c s="26">
        <f>ROUND(ROUND(H129,2)*ROUND(G129,2),2)</f>
      </c>
      <c r="O129">
        <f>(I129*21)/100</f>
      </c>
      <c t="s">
        <v>12</v>
      </c>
    </row>
    <row r="130" spans="1:5" ht="25.5">
      <c r="A130" s="27" t="s">
        <v>40</v>
      </c>
      <c r="E130" s="28" t="s">
        <v>218</v>
      </c>
    </row>
    <row r="131" spans="1:5" ht="38.25">
      <c r="A131" s="29" t="s">
        <v>42</v>
      </c>
      <c r="E131" s="30" t="s">
        <v>207</v>
      </c>
    </row>
    <row r="132" spans="1:5" ht="191.25">
      <c r="A132" t="s">
        <v>44</v>
      </c>
      <c r="E132" s="28" t="s">
        <v>123</v>
      </c>
    </row>
    <row r="133" spans="1:16" ht="12.75">
      <c r="A133" s="19" t="s">
        <v>35</v>
      </c>
      <c s="23" t="s">
        <v>219</v>
      </c>
      <c s="23" t="s">
        <v>119</v>
      </c>
      <c s="19" t="s">
        <v>70</v>
      </c>
      <c s="24" t="s">
        <v>120</v>
      </c>
      <c s="25" t="s">
        <v>39</v>
      </c>
      <c s="26">
        <v>400.3</v>
      </c>
      <c s="26">
        <v>0</v>
      </c>
      <c s="26">
        <f>ROUND(ROUND(H133,2)*ROUND(G133,2),2)</f>
      </c>
      <c r="O133">
        <f>(I133*21)/100</f>
      </c>
      <c t="s">
        <v>12</v>
      </c>
    </row>
    <row r="134" spans="1:5" ht="12.75">
      <c r="A134" s="27" t="s">
        <v>40</v>
      </c>
      <c r="E134" s="28" t="s">
        <v>220</v>
      </c>
    </row>
    <row r="135" spans="1:5" ht="38.25">
      <c r="A135" s="29" t="s">
        <v>42</v>
      </c>
      <c r="E135" s="30" t="s">
        <v>210</v>
      </c>
    </row>
    <row r="136" spans="1:5" ht="191.25">
      <c r="A136" t="s">
        <v>44</v>
      </c>
      <c r="E136" s="28" t="s">
        <v>221</v>
      </c>
    </row>
    <row r="137" spans="1:16" ht="12.75">
      <c r="A137" s="19" t="s">
        <v>35</v>
      </c>
      <c s="23" t="s">
        <v>222</v>
      </c>
      <c s="23" t="s">
        <v>223</v>
      </c>
      <c s="19" t="s">
        <v>65</v>
      </c>
      <c s="24" t="s">
        <v>224</v>
      </c>
      <c s="25" t="s">
        <v>128</v>
      </c>
      <c s="26">
        <v>140</v>
      </c>
      <c s="26">
        <v>0</v>
      </c>
      <c s="26">
        <f>ROUND(ROUND(H137,2)*ROUND(G137,2),2)</f>
      </c>
      <c r="O137">
        <f>(I137*21)/100</f>
      </c>
      <c t="s">
        <v>12</v>
      </c>
    </row>
    <row r="138" spans="1:5" ht="25.5">
      <c r="A138" s="27" t="s">
        <v>40</v>
      </c>
      <c r="E138" s="28" t="s">
        <v>225</v>
      </c>
    </row>
    <row r="139" spans="1:5" ht="12.75">
      <c r="A139" s="29" t="s">
        <v>42</v>
      </c>
      <c r="E139" s="30" t="s">
        <v>226</v>
      </c>
    </row>
    <row r="140" spans="1:5" ht="38.25">
      <c r="A140" t="s">
        <v>44</v>
      </c>
      <c r="E140" s="28" t="s">
        <v>227</v>
      </c>
    </row>
    <row r="141" spans="1:16" ht="12.75">
      <c r="A141" s="19" t="s">
        <v>35</v>
      </c>
      <c s="23" t="s">
        <v>228</v>
      </c>
      <c s="23" t="s">
        <v>223</v>
      </c>
      <c s="19" t="s">
        <v>70</v>
      </c>
      <c s="24" t="s">
        <v>224</v>
      </c>
      <c s="25" t="s">
        <v>128</v>
      </c>
      <c s="26">
        <v>100</v>
      </c>
      <c s="26">
        <v>0</v>
      </c>
      <c s="26">
        <f>ROUND(ROUND(H141,2)*ROUND(G141,2),2)</f>
      </c>
      <c r="O141">
        <f>(I141*21)/100</f>
      </c>
      <c t="s">
        <v>12</v>
      </c>
    </row>
    <row r="142" spans="1:5" ht="12.75">
      <c r="A142" s="27" t="s">
        <v>40</v>
      </c>
      <c r="E142" s="28" t="s">
        <v>229</v>
      </c>
    </row>
    <row r="143" spans="1:5" ht="12.75">
      <c r="A143" s="29" t="s">
        <v>42</v>
      </c>
      <c r="E143" s="30" t="s">
        <v>230</v>
      </c>
    </row>
    <row r="144" spans="1:5" ht="38.25">
      <c r="A144" t="s">
        <v>44</v>
      </c>
      <c r="E144" s="28" t="s">
        <v>227</v>
      </c>
    </row>
    <row r="145" spans="1:16" ht="12.75">
      <c r="A145" s="19" t="s">
        <v>35</v>
      </c>
      <c s="23" t="s">
        <v>231</v>
      </c>
      <c s="23" t="s">
        <v>232</v>
      </c>
      <c s="19" t="s">
        <v>65</v>
      </c>
      <c s="24" t="s">
        <v>233</v>
      </c>
      <c s="25" t="s">
        <v>39</v>
      </c>
      <c s="26">
        <v>263.95</v>
      </c>
      <c s="26">
        <v>0</v>
      </c>
      <c s="26">
        <f>ROUND(ROUND(H145,2)*ROUND(G145,2),2)</f>
      </c>
      <c r="O145">
        <f>(I145*21)/100</f>
      </c>
      <c t="s">
        <v>12</v>
      </c>
    </row>
    <row r="146" spans="1:5" ht="12.75">
      <c r="A146" s="27" t="s">
        <v>40</v>
      </c>
      <c r="E146" s="28" t="s">
        <v>129</v>
      </c>
    </row>
    <row r="147" spans="1:5" ht="38.25">
      <c r="A147" s="29" t="s">
        <v>42</v>
      </c>
      <c r="E147" s="30" t="s">
        <v>207</v>
      </c>
    </row>
    <row r="148" spans="1:5" ht="51">
      <c r="A148" t="s">
        <v>44</v>
      </c>
      <c r="E148" s="28" t="s">
        <v>234</v>
      </c>
    </row>
    <row r="149" spans="1:16" ht="12.75">
      <c r="A149" s="19" t="s">
        <v>35</v>
      </c>
      <c s="23" t="s">
        <v>235</v>
      </c>
      <c s="23" t="s">
        <v>232</v>
      </c>
      <c s="19" t="s">
        <v>70</v>
      </c>
      <c s="24" t="s">
        <v>233</v>
      </c>
      <c s="25" t="s">
        <v>39</v>
      </c>
      <c s="26">
        <v>400.3</v>
      </c>
      <c s="26">
        <v>0</v>
      </c>
      <c s="26">
        <f>ROUND(ROUND(H149,2)*ROUND(G149,2),2)</f>
      </c>
      <c r="O149">
        <f>(I149*21)/100</f>
      </c>
      <c t="s">
        <v>12</v>
      </c>
    </row>
    <row r="150" spans="1:5" ht="12.75">
      <c r="A150" s="27" t="s">
        <v>40</v>
      </c>
      <c r="E150" s="28" t="s">
        <v>37</v>
      </c>
    </row>
    <row r="151" spans="1:5" ht="38.25">
      <c r="A151" s="29" t="s">
        <v>42</v>
      </c>
      <c r="E151" s="30" t="s">
        <v>210</v>
      </c>
    </row>
    <row r="152" spans="1:5" ht="51">
      <c r="A152" t="s">
        <v>44</v>
      </c>
      <c r="E152" s="28" t="s">
        <v>234</v>
      </c>
    </row>
    <row r="153" spans="1:18" ht="12.75" customHeight="1">
      <c r="A153" s="5" t="s">
        <v>33</v>
      </c>
      <c s="5"/>
      <c s="33" t="s">
        <v>30</v>
      </c>
      <c s="5"/>
      <c s="21" t="s">
        <v>236</v>
      </c>
      <c s="5"/>
      <c s="5"/>
      <c s="5"/>
      <c s="34">
        <f>0+Q153</f>
      </c>
      <c r="O153">
        <f>0+R153</f>
      </c>
      <c r="Q153">
        <f>0+I154+I158+I162+I166</f>
      </c>
      <c>
        <f>0+O154+O158+O162+O166</f>
      </c>
    </row>
    <row r="154" spans="1:16" ht="12.75">
      <c r="A154" s="19" t="s">
        <v>35</v>
      </c>
      <c s="23" t="s">
        <v>237</v>
      </c>
      <c s="23" t="s">
        <v>238</v>
      </c>
      <c s="19" t="s">
        <v>37</v>
      </c>
      <c s="24" t="s">
        <v>239</v>
      </c>
      <c s="25" t="s">
        <v>39</v>
      </c>
      <c s="26">
        <v>1.23</v>
      </c>
      <c s="26">
        <v>0</v>
      </c>
      <c s="26">
        <f>ROUND(ROUND(H154,2)*ROUND(G154,2),2)</f>
      </c>
      <c r="O154">
        <f>(I154*21)/100</f>
      </c>
      <c t="s">
        <v>12</v>
      </c>
    </row>
    <row r="155" spans="1:5" ht="38.25">
      <c r="A155" s="27" t="s">
        <v>40</v>
      </c>
      <c r="E155" s="28" t="s">
        <v>240</v>
      </c>
    </row>
    <row r="156" spans="1:5" ht="12.75">
      <c r="A156" s="29" t="s">
        <v>42</v>
      </c>
      <c r="E156" s="30" t="s">
        <v>241</v>
      </c>
    </row>
    <row r="157" spans="1:5" ht="102">
      <c r="A157" t="s">
        <v>44</v>
      </c>
      <c r="E157" s="28" t="s">
        <v>242</v>
      </c>
    </row>
    <row r="158" spans="1:16" ht="12.75">
      <c r="A158" s="19" t="s">
        <v>35</v>
      </c>
      <c s="23" t="s">
        <v>243</v>
      </c>
      <c s="23" t="s">
        <v>244</v>
      </c>
      <c s="19" t="s">
        <v>37</v>
      </c>
      <c s="24" t="s">
        <v>245</v>
      </c>
      <c s="25" t="s">
        <v>39</v>
      </c>
      <c s="26">
        <v>1.17</v>
      </c>
      <c s="26">
        <v>0</v>
      </c>
      <c s="26">
        <f>ROUND(ROUND(H158,2)*ROUND(G158,2),2)</f>
      </c>
      <c r="O158">
        <f>(I158*21)/100</f>
      </c>
      <c t="s">
        <v>12</v>
      </c>
    </row>
    <row r="159" spans="1:5" ht="38.25">
      <c r="A159" s="27" t="s">
        <v>40</v>
      </c>
      <c r="E159" s="28" t="s">
        <v>246</v>
      </c>
    </row>
    <row r="160" spans="1:5" ht="12.75">
      <c r="A160" s="29" t="s">
        <v>42</v>
      </c>
      <c r="E160" s="30" t="s">
        <v>247</v>
      </c>
    </row>
    <row r="161" spans="1:5" ht="102">
      <c r="A161" t="s">
        <v>44</v>
      </c>
      <c r="E161" s="28" t="s">
        <v>248</v>
      </c>
    </row>
    <row r="162" spans="1:16" ht="12.75">
      <c r="A162" s="19" t="s">
        <v>35</v>
      </c>
      <c s="23" t="s">
        <v>249</v>
      </c>
      <c s="23" t="s">
        <v>250</v>
      </c>
      <c s="19" t="s">
        <v>37</v>
      </c>
      <c s="24" t="s">
        <v>251</v>
      </c>
      <c s="25" t="s">
        <v>142</v>
      </c>
      <c s="26">
        <v>4</v>
      </c>
      <c s="26">
        <v>0</v>
      </c>
      <c s="26">
        <f>ROUND(ROUND(H162,2)*ROUND(G162,2),2)</f>
      </c>
      <c r="O162">
        <f>(I162*21)/100</f>
      </c>
      <c t="s">
        <v>12</v>
      </c>
    </row>
    <row r="163" spans="1:5" ht="25.5">
      <c r="A163" s="27" t="s">
        <v>40</v>
      </c>
      <c r="E163" s="28" t="s">
        <v>252</v>
      </c>
    </row>
    <row r="164" spans="1:5" ht="12.75">
      <c r="A164" s="29" t="s">
        <v>42</v>
      </c>
      <c r="E164" s="30" t="s">
        <v>253</v>
      </c>
    </row>
    <row r="165" spans="1:5" ht="89.25">
      <c r="A165" t="s">
        <v>44</v>
      </c>
      <c r="E165" s="28" t="s">
        <v>254</v>
      </c>
    </row>
    <row r="166" spans="1:16" ht="12.75">
      <c r="A166" s="19" t="s">
        <v>35</v>
      </c>
      <c s="23" t="s">
        <v>255</v>
      </c>
      <c s="23" t="s">
        <v>256</v>
      </c>
      <c s="19" t="s">
        <v>37</v>
      </c>
      <c s="24" t="s">
        <v>257</v>
      </c>
      <c s="25" t="s">
        <v>192</v>
      </c>
      <c s="26">
        <v>317</v>
      </c>
      <c s="26">
        <v>0</v>
      </c>
      <c s="26">
        <f>ROUND(ROUND(H166,2)*ROUND(G166,2),2)</f>
      </c>
      <c r="O166">
        <f>(I166*21)/100</f>
      </c>
      <c t="s">
        <v>12</v>
      </c>
    </row>
    <row r="167" spans="1:5" ht="12.75">
      <c r="A167" s="27" t="s">
        <v>40</v>
      </c>
      <c r="E167" s="28" t="s">
        <v>258</v>
      </c>
    </row>
    <row r="168" spans="1:5" ht="12.75">
      <c r="A168" s="29" t="s">
        <v>42</v>
      </c>
      <c r="E168" s="30" t="s">
        <v>259</v>
      </c>
    </row>
    <row r="169" spans="1:5" ht="76.5">
      <c r="A169" t="s">
        <v>44</v>
      </c>
      <c r="E169" s="28" t="s">
        <v>260</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3.xml><?xml version="1.0" encoding="utf-8"?>
<worksheet xmlns="http://schemas.openxmlformats.org/spreadsheetml/2006/main" xmlns:r="http://schemas.openxmlformats.org/officeDocument/2006/relationships">
  <sheetPr>
    <pageSetUpPr fitToPage="1"/>
  </sheetPr>
  <dimension ref="A1:R177"/>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0</v>
      </c>
      <c s="1"/>
      <c s="1"/>
      <c s="1"/>
      <c s="1" t="s">
        <v>2</v>
      </c>
      <c s="1"/>
      <c s="1"/>
      <c s="1"/>
      <c s="1"/>
      <c r="P1" t="s">
        <v>12</v>
      </c>
    </row>
    <row r="2" spans="2:16" ht="25" customHeight="1">
      <c r="B2" s="1"/>
      <c s="1"/>
      <c s="1"/>
      <c s="2" t="s">
        <v>3</v>
      </c>
      <c s="1"/>
      <c s="1"/>
      <c s="5"/>
      <c s="5"/>
      <c r="O2">
        <f>0+O8+O53+O74+O75+O120+O149</f>
      </c>
      <c t="s">
        <v>13</v>
      </c>
    </row>
    <row r="3" spans="1:16" ht="15" customHeight="1">
      <c r="A3" t="s">
        <v>1</v>
      </c>
      <c s="8" t="s">
        <v>4</v>
      </c>
      <c s="9" t="s">
        <v>5</v>
      </c>
      <c s="1"/>
      <c s="10" t="s">
        <v>6</v>
      </c>
      <c s="1"/>
      <c s="4"/>
      <c s="3" t="s">
        <v>261</v>
      </c>
      <c s="35">
        <f>0+I8+I53+I74+I75+I120+I149</f>
      </c>
      <c r="O3" t="s">
        <v>9</v>
      </c>
      <c t="s">
        <v>12</v>
      </c>
    </row>
    <row r="4" spans="1:16" ht="15" customHeight="1">
      <c r="A4" t="s">
        <v>7</v>
      </c>
      <c s="12" t="s">
        <v>8</v>
      </c>
      <c s="13" t="s">
        <v>261</v>
      </c>
      <c s="5"/>
      <c s="14" t="s">
        <v>262</v>
      </c>
      <c s="5"/>
      <c s="5"/>
      <c s="15"/>
      <c s="15"/>
      <c r="O4" t="s">
        <v>10</v>
      </c>
      <c t="s">
        <v>12</v>
      </c>
    </row>
    <row r="5" spans="1:16" ht="12.75" customHeight="1">
      <c r="A5" s="11" t="s">
        <v>16</v>
      </c>
      <c s="11" t="s">
        <v>18</v>
      </c>
      <c s="11" t="s">
        <v>20</v>
      </c>
      <c s="11" t="s">
        <v>21</v>
      </c>
      <c s="11" t="s">
        <v>22</v>
      </c>
      <c s="11" t="s">
        <v>24</v>
      </c>
      <c s="11" t="s">
        <v>26</v>
      </c>
      <c s="11" t="s">
        <v>28</v>
      </c>
      <c s="11"/>
      <c r="O5" t="s">
        <v>11</v>
      </c>
      <c t="s">
        <v>12</v>
      </c>
    </row>
    <row r="6" spans="1:9" ht="12.75" customHeight="1">
      <c r="A6" s="11"/>
      <c s="11"/>
      <c s="11"/>
      <c s="11"/>
      <c s="11"/>
      <c s="11"/>
      <c s="11"/>
      <c s="11" t="s">
        <v>29</v>
      </c>
      <c s="11" t="s">
        <v>31</v>
      </c>
    </row>
    <row r="7" spans="1:9" ht="12.75" customHeight="1">
      <c r="A7" s="11" t="s">
        <v>17</v>
      </c>
      <c s="11" t="s">
        <v>19</v>
      </c>
      <c s="11" t="s">
        <v>12</v>
      </c>
      <c s="11" t="s">
        <v>13</v>
      </c>
      <c s="11" t="s">
        <v>23</v>
      </c>
      <c s="11" t="s">
        <v>25</v>
      </c>
      <c s="11" t="s">
        <v>27</v>
      </c>
      <c s="11" t="s">
        <v>30</v>
      </c>
      <c s="11" t="s">
        <v>32</v>
      </c>
    </row>
    <row r="8" spans="1:18" ht="12.75" customHeight="1">
      <c r="A8" s="15" t="s">
        <v>33</v>
      </c>
      <c s="15"/>
      <c s="20" t="s">
        <v>19</v>
      </c>
      <c s="15"/>
      <c s="21" t="s">
        <v>111</v>
      </c>
      <c s="15"/>
      <c s="15"/>
      <c s="15"/>
      <c s="22">
        <f>0+Q8</f>
      </c>
      <c r="O8">
        <f>0+R8</f>
      </c>
      <c r="Q8">
        <f>0+I9+I13+I17+I21+I25+I29+I33+I37+I41+I45+I49</f>
      </c>
      <c>
        <f>0+O9+O13+O17+O21+O25+O29+O33+O37+O41+O45+O49</f>
      </c>
    </row>
    <row r="9" spans="1:16" ht="12.75">
      <c r="A9" s="19" t="s">
        <v>35</v>
      </c>
      <c s="23" t="s">
        <v>19</v>
      </c>
      <c s="23" t="s">
        <v>263</v>
      </c>
      <c s="19" t="s">
        <v>37</v>
      </c>
      <c s="24" t="s">
        <v>264</v>
      </c>
      <c s="25" t="s">
        <v>192</v>
      </c>
      <c s="26">
        <v>2514</v>
      </c>
      <c s="26">
        <v>0</v>
      </c>
      <c s="26">
        <f>ROUND(ROUND(H9,2)*ROUND(G9,2),2)</f>
      </c>
      <c r="O9">
        <f>(I9*21)/100</f>
      </c>
      <c t="s">
        <v>12</v>
      </c>
    </row>
    <row r="10" spans="1:5" ht="12.75">
      <c r="A10" s="27" t="s">
        <v>40</v>
      </c>
      <c r="E10" s="28" t="s">
        <v>265</v>
      </c>
    </row>
    <row r="11" spans="1:5" ht="38.25">
      <c r="A11" s="29" t="s">
        <v>42</v>
      </c>
      <c r="E11" s="30" t="s">
        <v>266</v>
      </c>
    </row>
    <row r="12" spans="1:5" ht="25.5">
      <c r="A12" t="s">
        <v>44</v>
      </c>
      <c r="E12" s="28" t="s">
        <v>267</v>
      </c>
    </row>
    <row r="13" spans="1:16" ht="12.75">
      <c r="A13" s="19" t="s">
        <v>35</v>
      </c>
      <c s="23" t="s">
        <v>12</v>
      </c>
      <c s="23" t="s">
        <v>268</v>
      </c>
      <c s="19" t="s">
        <v>37</v>
      </c>
      <c s="24" t="s">
        <v>269</v>
      </c>
      <c s="25" t="s">
        <v>39</v>
      </c>
      <c s="26">
        <v>4376.08</v>
      </c>
      <c s="26">
        <v>0</v>
      </c>
      <c s="26">
        <f>ROUND(ROUND(H13,2)*ROUND(G13,2),2)</f>
      </c>
      <c r="O13">
        <f>(I13*21)/100</f>
      </c>
      <c t="s">
        <v>12</v>
      </c>
    </row>
    <row r="14" spans="1:5" ht="12.75">
      <c r="A14" s="27" t="s">
        <v>40</v>
      </c>
      <c r="E14" s="28" t="s">
        <v>270</v>
      </c>
    </row>
    <row r="15" spans="1:5" ht="140.25">
      <c r="A15" s="29" t="s">
        <v>42</v>
      </c>
      <c r="E15" s="30" t="s">
        <v>271</v>
      </c>
    </row>
    <row r="16" spans="1:5" ht="369.75">
      <c r="A16" t="s">
        <v>44</v>
      </c>
      <c r="E16" s="28" t="s">
        <v>216</v>
      </c>
    </row>
    <row r="17" spans="1:16" ht="12.75">
      <c r="A17" s="19" t="s">
        <v>35</v>
      </c>
      <c s="23" t="s">
        <v>13</v>
      </c>
      <c s="23" t="s">
        <v>272</v>
      </c>
      <c s="19" t="s">
        <v>37</v>
      </c>
      <c s="24" t="s">
        <v>273</v>
      </c>
      <c s="25" t="s">
        <v>39</v>
      </c>
      <c s="26">
        <v>1429.65</v>
      </c>
      <c s="26">
        <v>0</v>
      </c>
      <c s="26">
        <f>ROUND(ROUND(H17,2)*ROUND(G17,2),2)</f>
      </c>
      <c r="O17">
        <f>(I17*21)/100</f>
      </c>
      <c t="s">
        <v>12</v>
      </c>
    </row>
    <row r="18" spans="1:5" ht="12.75">
      <c r="A18" s="27" t="s">
        <v>40</v>
      </c>
      <c r="E18" s="28" t="s">
        <v>274</v>
      </c>
    </row>
    <row r="19" spans="1:5" ht="102">
      <c r="A19" s="29" t="s">
        <v>42</v>
      </c>
      <c r="E19" s="30" t="s">
        <v>275</v>
      </c>
    </row>
    <row r="20" spans="1:5" ht="318.75">
      <c r="A20" t="s">
        <v>44</v>
      </c>
      <c r="E20" s="28" t="s">
        <v>276</v>
      </c>
    </row>
    <row r="21" spans="1:16" ht="12.75">
      <c r="A21" s="19" t="s">
        <v>35</v>
      </c>
      <c s="23" t="s">
        <v>23</v>
      </c>
      <c s="23" t="s">
        <v>277</v>
      </c>
      <c s="19" t="s">
        <v>37</v>
      </c>
      <c s="24" t="s">
        <v>278</v>
      </c>
      <c s="25" t="s">
        <v>39</v>
      </c>
      <c s="26">
        <v>39.55</v>
      </c>
      <c s="26">
        <v>0</v>
      </c>
      <c s="26">
        <f>ROUND(ROUND(H21,2)*ROUND(G21,2),2)</f>
      </c>
      <c r="O21">
        <f>(I21*21)/100</f>
      </c>
      <c t="s">
        <v>12</v>
      </c>
    </row>
    <row r="22" spans="1:5" ht="25.5">
      <c r="A22" s="27" t="s">
        <v>40</v>
      </c>
      <c r="E22" s="28" t="s">
        <v>279</v>
      </c>
    </row>
    <row r="23" spans="1:5" ht="25.5">
      <c r="A23" s="29" t="s">
        <v>42</v>
      </c>
      <c r="E23" s="30" t="s">
        <v>280</v>
      </c>
    </row>
    <row r="24" spans="1:5" ht="318.75">
      <c r="A24" t="s">
        <v>44</v>
      </c>
      <c r="E24" s="28" t="s">
        <v>276</v>
      </c>
    </row>
    <row r="25" spans="1:16" ht="12.75">
      <c r="A25" s="19" t="s">
        <v>35</v>
      </c>
      <c s="23" t="s">
        <v>25</v>
      </c>
      <c s="23" t="s">
        <v>281</v>
      </c>
      <c s="19" t="s">
        <v>37</v>
      </c>
      <c s="24" t="s">
        <v>282</v>
      </c>
      <c s="25" t="s">
        <v>39</v>
      </c>
      <c s="26">
        <v>753.59</v>
      </c>
      <c s="26">
        <v>0</v>
      </c>
      <c s="26">
        <f>ROUND(ROUND(H25,2)*ROUND(G25,2),2)</f>
      </c>
      <c r="O25">
        <f>(I25*21)/100</f>
      </c>
      <c t="s">
        <v>12</v>
      </c>
    </row>
    <row r="26" spans="1:5" ht="12.75">
      <c r="A26" s="27" t="s">
        <v>40</v>
      </c>
      <c r="E26" s="28" t="s">
        <v>283</v>
      </c>
    </row>
    <row r="27" spans="1:5" ht="25.5">
      <c r="A27" s="29" t="s">
        <v>42</v>
      </c>
      <c r="E27" s="30" t="s">
        <v>284</v>
      </c>
    </row>
    <row r="28" spans="1:5" ht="267.75">
      <c r="A28" t="s">
        <v>44</v>
      </c>
      <c r="E28" s="28" t="s">
        <v>285</v>
      </c>
    </row>
    <row r="29" spans="1:16" ht="12.75">
      <c r="A29" s="19" t="s">
        <v>35</v>
      </c>
      <c s="23" t="s">
        <v>27</v>
      </c>
      <c s="23" t="s">
        <v>286</v>
      </c>
      <c s="19" t="s">
        <v>37</v>
      </c>
      <c s="24" t="s">
        <v>287</v>
      </c>
      <c s="25" t="s">
        <v>39</v>
      </c>
      <c s="26">
        <v>2012.6</v>
      </c>
      <c s="26">
        <v>0</v>
      </c>
      <c s="26">
        <f>ROUND(ROUND(H29,2)*ROUND(G29,2),2)</f>
      </c>
      <c r="O29">
        <f>(I29*21)/100</f>
      </c>
      <c t="s">
        <v>12</v>
      </c>
    </row>
    <row r="30" spans="1:5" ht="12.75">
      <c r="A30" s="27" t="s">
        <v>40</v>
      </c>
      <c r="E30" s="28" t="s">
        <v>288</v>
      </c>
    </row>
    <row r="31" spans="1:5" ht="25.5">
      <c r="A31" s="29" t="s">
        <v>42</v>
      </c>
      <c r="E31" s="30" t="s">
        <v>289</v>
      </c>
    </row>
    <row r="32" spans="1:5" ht="267.75">
      <c r="A32" t="s">
        <v>44</v>
      </c>
      <c r="E32" s="28" t="s">
        <v>285</v>
      </c>
    </row>
    <row r="33" spans="1:16" ht="12.75">
      <c r="A33" s="19" t="s">
        <v>35</v>
      </c>
      <c s="23" t="s">
        <v>69</v>
      </c>
      <c s="23" t="s">
        <v>290</v>
      </c>
      <c s="19" t="s">
        <v>37</v>
      </c>
      <c s="24" t="s">
        <v>291</v>
      </c>
      <c s="25" t="s">
        <v>39</v>
      </c>
      <c s="26">
        <v>924.05</v>
      </c>
      <c s="26">
        <v>0</v>
      </c>
      <c s="26">
        <f>ROUND(ROUND(H33,2)*ROUND(G33,2),2)</f>
      </c>
      <c r="O33">
        <f>(I33*21)/100</f>
      </c>
      <c t="s">
        <v>12</v>
      </c>
    </row>
    <row r="34" spans="1:5" ht="63.75">
      <c r="A34" s="27" t="s">
        <v>40</v>
      </c>
      <c r="E34" s="28" t="s">
        <v>292</v>
      </c>
    </row>
    <row r="35" spans="1:5" ht="25.5">
      <c r="A35" s="29" t="s">
        <v>42</v>
      </c>
      <c r="E35" s="30" t="s">
        <v>293</v>
      </c>
    </row>
    <row r="36" spans="1:5" ht="280.5">
      <c r="A36" t="s">
        <v>44</v>
      </c>
      <c r="E36" s="28" t="s">
        <v>294</v>
      </c>
    </row>
    <row r="37" spans="1:16" ht="12.75">
      <c r="A37" s="19" t="s">
        <v>35</v>
      </c>
      <c s="23" t="s">
        <v>73</v>
      </c>
      <c s="23" t="s">
        <v>295</v>
      </c>
      <c s="19" t="s">
        <v>37</v>
      </c>
      <c s="24" t="s">
        <v>296</v>
      </c>
      <c s="25" t="s">
        <v>39</v>
      </c>
      <c s="26">
        <v>501.64</v>
      </c>
      <c s="26">
        <v>0</v>
      </c>
      <c s="26">
        <f>ROUND(ROUND(H37,2)*ROUND(G37,2),2)</f>
      </c>
      <c r="O37">
        <f>(I37*21)/100</f>
      </c>
      <c t="s">
        <v>12</v>
      </c>
    </row>
    <row r="38" spans="1:5" ht="89.25">
      <c r="A38" s="27" t="s">
        <v>40</v>
      </c>
      <c r="E38" s="28" t="s">
        <v>297</v>
      </c>
    </row>
    <row r="39" spans="1:5" ht="25.5">
      <c r="A39" s="29" t="s">
        <v>42</v>
      </c>
      <c r="E39" s="30" t="s">
        <v>298</v>
      </c>
    </row>
    <row r="40" spans="1:5" ht="242.25">
      <c r="A40" t="s">
        <v>44</v>
      </c>
      <c r="E40" s="28" t="s">
        <v>299</v>
      </c>
    </row>
    <row r="41" spans="1:16" ht="12.75">
      <c r="A41" s="19" t="s">
        <v>35</v>
      </c>
      <c s="23" t="s">
        <v>30</v>
      </c>
      <c s="23" t="s">
        <v>300</v>
      </c>
      <c s="19" t="s">
        <v>37</v>
      </c>
      <c s="24" t="s">
        <v>301</v>
      </c>
      <c s="25" t="s">
        <v>39</v>
      </c>
      <c s="26">
        <v>867.94</v>
      </c>
      <c s="26">
        <v>0</v>
      </c>
      <c s="26">
        <f>ROUND(ROUND(H41,2)*ROUND(G41,2),2)</f>
      </c>
      <c r="O41">
        <f>(I41*21)/100</f>
      </c>
      <c t="s">
        <v>12</v>
      </c>
    </row>
    <row r="42" spans="1:5" ht="12.75">
      <c r="A42" s="27" t="s">
        <v>40</v>
      </c>
      <c r="E42" s="28" t="s">
        <v>302</v>
      </c>
    </row>
    <row r="43" spans="1:5" ht="127.5">
      <c r="A43" s="29" t="s">
        <v>42</v>
      </c>
      <c r="E43" s="30" t="s">
        <v>303</v>
      </c>
    </row>
    <row r="44" spans="1:5" ht="229.5">
      <c r="A44" t="s">
        <v>44</v>
      </c>
      <c r="E44" s="28" t="s">
        <v>304</v>
      </c>
    </row>
    <row r="45" spans="1:16" ht="12.75">
      <c r="A45" s="19" t="s">
        <v>35</v>
      </c>
      <c s="23" t="s">
        <v>32</v>
      </c>
      <c s="23" t="s">
        <v>305</v>
      </c>
      <c s="19" t="s">
        <v>37</v>
      </c>
      <c s="24" t="s">
        <v>306</v>
      </c>
      <c s="25" t="s">
        <v>39</v>
      </c>
      <c s="26">
        <v>548.17</v>
      </c>
      <c s="26">
        <v>0</v>
      </c>
      <c s="26">
        <f>ROUND(ROUND(H45,2)*ROUND(G45,2),2)</f>
      </c>
      <c r="O45">
        <f>(I45*21)/100</f>
      </c>
      <c t="s">
        <v>12</v>
      </c>
    </row>
    <row r="46" spans="1:5" ht="25.5">
      <c r="A46" s="27" t="s">
        <v>40</v>
      </c>
      <c r="E46" s="28" t="s">
        <v>307</v>
      </c>
    </row>
    <row r="47" spans="1:5" ht="191.25">
      <c r="A47" s="29" t="s">
        <v>42</v>
      </c>
      <c r="E47" s="30" t="s">
        <v>308</v>
      </c>
    </row>
    <row r="48" spans="1:5" ht="229.5">
      <c r="A48" t="s">
        <v>44</v>
      </c>
      <c r="E48" s="28" t="s">
        <v>309</v>
      </c>
    </row>
    <row r="49" spans="1:16" ht="12.75">
      <c r="A49" s="19" t="s">
        <v>35</v>
      </c>
      <c s="23" t="s">
        <v>84</v>
      </c>
      <c s="23" t="s">
        <v>310</v>
      </c>
      <c s="19" t="s">
        <v>37</v>
      </c>
      <c s="24" t="s">
        <v>311</v>
      </c>
      <c s="25" t="s">
        <v>128</v>
      </c>
      <c s="26">
        <v>19439.78</v>
      </c>
      <c s="26">
        <v>0</v>
      </c>
      <c s="26">
        <f>ROUND(ROUND(H49,2)*ROUND(G49,2),2)</f>
      </c>
      <c r="O49">
        <f>(I49*21)/100</f>
      </c>
      <c t="s">
        <v>12</v>
      </c>
    </row>
    <row r="50" spans="1:5" ht="76.5">
      <c r="A50" s="27" t="s">
        <v>40</v>
      </c>
      <c r="E50" s="28" t="s">
        <v>312</v>
      </c>
    </row>
    <row r="51" spans="1:5" ht="89.25">
      <c r="A51" s="29" t="s">
        <v>42</v>
      </c>
      <c r="E51" s="30" t="s">
        <v>313</v>
      </c>
    </row>
    <row r="52" spans="1:5" ht="25.5">
      <c r="A52" t="s">
        <v>44</v>
      </c>
      <c r="E52" s="28" t="s">
        <v>314</v>
      </c>
    </row>
    <row r="53" spans="1:18" ht="12.75" customHeight="1">
      <c r="A53" s="5" t="s">
        <v>33</v>
      </c>
      <c s="5"/>
      <c s="33" t="s">
        <v>12</v>
      </c>
      <c s="5"/>
      <c s="21" t="s">
        <v>315</v>
      </c>
      <c s="5"/>
      <c s="5"/>
      <c s="5"/>
      <c s="34">
        <f>0+Q53</f>
      </c>
      <c r="O53">
        <f>0+R53</f>
      </c>
      <c r="Q53">
        <f>0+I54+I58+I62+I66+I70</f>
      </c>
      <c>
        <f>0+O54+O58+O62+O66+O70</f>
      </c>
    </row>
    <row r="54" spans="1:16" ht="12.75">
      <c r="A54" s="19" t="s">
        <v>35</v>
      </c>
      <c s="23" t="s">
        <v>88</v>
      </c>
      <c s="23" t="s">
        <v>316</v>
      </c>
      <c s="19" t="s">
        <v>37</v>
      </c>
      <c s="24" t="s">
        <v>317</v>
      </c>
      <c s="25" t="s">
        <v>128</v>
      </c>
      <c s="26">
        <v>3344</v>
      </c>
      <c s="26">
        <v>0</v>
      </c>
      <c s="26">
        <f>ROUND(ROUND(H54,2)*ROUND(G54,2),2)</f>
      </c>
      <c r="O54">
        <f>(I54*21)/100</f>
      </c>
      <c t="s">
        <v>12</v>
      </c>
    </row>
    <row r="55" spans="1:5" ht="89.25">
      <c r="A55" s="27" t="s">
        <v>40</v>
      </c>
      <c r="E55" s="28" t="s">
        <v>318</v>
      </c>
    </row>
    <row r="56" spans="1:5" ht="25.5">
      <c r="A56" s="29" t="s">
        <v>42</v>
      </c>
      <c r="E56" s="30" t="s">
        <v>319</v>
      </c>
    </row>
    <row r="57" spans="1:5" ht="25.5">
      <c r="A57" t="s">
        <v>44</v>
      </c>
      <c r="E57" s="28" t="s">
        <v>320</v>
      </c>
    </row>
    <row r="58" spans="1:16" ht="12.75">
      <c r="A58" s="19" t="s">
        <v>35</v>
      </c>
      <c s="23" t="s">
        <v>92</v>
      </c>
      <c s="23" t="s">
        <v>321</v>
      </c>
      <c s="19" t="s">
        <v>37</v>
      </c>
      <c s="24" t="s">
        <v>322</v>
      </c>
      <c s="25" t="s">
        <v>192</v>
      </c>
      <c s="26">
        <v>1520</v>
      </c>
      <c s="26">
        <v>0</v>
      </c>
      <c s="26">
        <f>ROUND(ROUND(H58,2)*ROUND(G58,2),2)</f>
      </c>
      <c r="O58">
        <f>(I58*21)/100</f>
      </c>
      <c t="s">
        <v>12</v>
      </c>
    </row>
    <row r="59" spans="1:5" ht="51">
      <c r="A59" s="27" t="s">
        <v>40</v>
      </c>
      <c r="E59" s="28" t="s">
        <v>323</v>
      </c>
    </row>
    <row r="60" spans="1:5" ht="12.75">
      <c r="A60" s="29" t="s">
        <v>42</v>
      </c>
      <c r="E60" s="30" t="s">
        <v>324</v>
      </c>
    </row>
    <row r="61" spans="1:5" ht="165.75">
      <c r="A61" t="s">
        <v>44</v>
      </c>
      <c r="E61" s="28" t="s">
        <v>325</v>
      </c>
    </row>
    <row r="62" spans="1:16" ht="12.75">
      <c r="A62" s="19" t="s">
        <v>35</v>
      </c>
      <c s="23" t="s">
        <v>97</v>
      </c>
      <c s="23" t="s">
        <v>326</v>
      </c>
      <c s="19" t="s">
        <v>37</v>
      </c>
      <c s="24" t="s">
        <v>327</v>
      </c>
      <c s="25" t="s">
        <v>128</v>
      </c>
      <c s="26">
        <v>4560</v>
      </c>
      <c s="26">
        <v>0</v>
      </c>
      <c s="26">
        <f>ROUND(ROUND(H62,2)*ROUND(G62,2),2)</f>
      </c>
      <c r="O62">
        <f>(I62*21)/100</f>
      </c>
      <c t="s">
        <v>12</v>
      </c>
    </row>
    <row r="63" spans="1:5" ht="63.75">
      <c r="A63" s="27" t="s">
        <v>40</v>
      </c>
      <c r="E63" s="28" t="s">
        <v>328</v>
      </c>
    </row>
    <row r="64" spans="1:5" ht="178.5">
      <c r="A64" s="29" t="s">
        <v>42</v>
      </c>
      <c r="E64" s="30" t="s">
        <v>329</v>
      </c>
    </row>
    <row r="65" spans="1:5" ht="51">
      <c r="A65" t="s">
        <v>44</v>
      </c>
      <c r="E65" s="28" t="s">
        <v>330</v>
      </c>
    </row>
    <row r="66" spans="1:16" ht="12.75">
      <c r="A66" s="19" t="s">
        <v>35</v>
      </c>
      <c s="23" t="s">
        <v>101</v>
      </c>
      <c s="23" t="s">
        <v>331</v>
      </c>
      <c s="19" t="s">
        <v>37</v>
      </c>
      <c s="24" t="s">
        <v>332</v>
      </c>
      <c s="25" t="s">
        <v>39</v>
      </c>
      <c s="26">
        <v>769.5</v>
      </c>
      <c s="26">
        <v>0</v>
      </c>
      <c s="26">
        <f>ROUND(ROUND(H66,2)*ROUND(G66,2),2)</f>
      </c>
      <c r="O66">
        <f>(I66*21)/100</f>
      </c>
      <c t="s">
        <v>12</v>
      </c>
    </row>
    <row r="67" spans="1:5" ht="25.5">
      <c r="A67" s="27" t="s">
        <v>40</v>
      </c>
      <c r="E67" s="28" t="s">
        <v>333</v>
      </c>
    </row>
    <row r="68" spans="1:5" ht="178.5">
      <c r="A68" s="29" t="s">
        <v>42</v>
      </c>
      <c r="E68" s="30" t="s">
        <v>334</v>
      </c>
    </row>
    <row r="69" spans="1:5" ht="38.25">
      <c r="A69" t="s">
        <v>44</v>
      </c>
      <c r="E69" s="28" t="s">
        <v>335</v>
      </c>
    </row>
    <row r="70" spans="1:16" ht="12.75">
      <c r="A70" s="19" t="s">
        <v>35</v>
      </c>
      <c s="23" t="s">
        <v>106</v>
      </c>
      <c s="23" t="s">
        <v>336</v>
      </c>
      <c s="19" t="s">
        <v>37</v>
      </c>
      <c s="24" t="s">
        <v>337</v>
      </c>
      <c s="25" t="s">
        <v>128</v>
      </c>
      <c s="26">
        <v>9145</v>
      </c>
      <c s="26">
        <v>0</v>
      </c>
      <c s="26">
        <f>ROUND(ROUND(H70,2)*ROUND(G70,2),2)</f>
      </c>
      <c r="O70">
        <f>(I70*21)/100</f>
      </c>
      <c t="s">
        <v>12</v>
      </c>
    </row>
    <row r="71" spans="1:5" ht="12.75">
      <c r="A71" s="27" t="s">
        <v>40</v>
      </c>
      <c r="E71" s="28" t="s">
        <v>37</v>
      </c>
    </row>
    <row r="72" spans="1:5" ht="89.25">
      <c r="A72" s="29" t="s">
        <v>42</v>
      </c>
      <c r="E72" s="30" t="s">
        <v>338</v>
      </c>
    </row>
    <row r="73" spans="1:5" ht="38.25">
      <c r="A73" t="s">
        <v>44</v>
      </c>
      <c r="E73" s="28" t="s">
        <v>339</v>
      </c>
    </row>
    <row r="74" spans="1:15" ht="12.75" customHeight="1">
      <c r="A74" s="1" t="s">
        <v>33</v>
      </c>
      <c s="1"/>
      <c s="31" t="s">
        <v>23</v>
      </c>
      <c s="1"/>
      <c s="18" t="s">
        <v>340</v>
      </c>
      <c s="1"/>
      <c s="1"/>
      <c s="1"/>
      <c s="32">
        <f>0</f>
      </c>
      <c r="O74">
        <f>0</f>
      </c>
    </row>
    <row r="75" spans="1:18" ht="12.75" customHeight="1">
      <c r="A75" s="5" t="s">
        <v>33</v>
      </c>
      <c s="5"/>
      <c s="33" t="s">
        <v>25</v>
      </c>
      <c s="5"/>
      <c s="37" t="s">
        <v>341</v>
      </c>
      <c s="5"/>
      <c s="5"/>
      <c s="5"/>
      <c s="34">
        <f>0+Q75</f>
      </c>
      <c r="O75">
        <f>0+R75</f>
      </c>
      <c r="Q75">
        <f>0+I76+I80+I84+I88+I92+I96+I100+I104+I108+I112+I116</f>
      </c>
      <c>
        <f>0+O76+O80+O84+O88+O92+O96+O100+O104+O108+O112+O116</f>
      </c>
    </row>
    <row r="76" spans="1:16" ht="12.75">
      <c r="A76" s="19" t="s">
        <v>35</v>
      </c>
      <c s="23" t="s">
        <v>112</v>
      </c>
      <c s="23" t="s">
        <v>342</v>
      </c>
      <c s="19" t="s">
        <v>65</v>
      </c>
      <c s="24" t="s">
        <v>343</v>
      </c>
      <c s="25" t="s">
        <v>39</v>
      </c>
      <c s="26">
        <v>1980.58</v>
      </c>
      <c s="26">
        <v>0</v>
      </c>
      <c s="26">
        <f>ROUND(ROUND(H76,2)*ROUND(G76,2),2)</f>
      </c>
      <c r="O76">
        <f>(I76*21)/100</f>
      </c>
      <c t="s">
        <v>12</v>
      </c>
    </row>
    <row r="77" spans="1:5" ht="12.75">
      <c r="A77" s="27" t="s">
        <v>40</v>
      </c>
      <c r="E77" s="28" t="s">
        <v>344</v>
      </c>
    </row>
    <row r="78" spans="1:5" ht="25.5">
      <c r="A78" s="29" t="s">
        <v>42</v>
      </c>
      <c r="E78" s="30" t="s">
        <v>345</v>
      </c>
    </row>
    <row r="79" spans="1:5" ht="51">
      <c r="A79" t="s">
        <v>44</v>
      </c>
      <c r="E79" s="28" t="s">
        <v>346</v>
      </c>
    </row>
    <row r="80" spans="1:16" ht="12.75">
      <c r="A80" s="19" t="s">
        <v>35</v>
      </c>
      <c s="23" t="s">
        <v>118</v>
      </c>
      <c s="23" t="s">
        <v>342</v>
      </c>
      <c s="19" t="s">
        <v>70</v>
      </c>
      <c s="24" t="s">
        <v>343</v>
      </c>
      <c s="25" t="s">
        <v>39</v>
      </c>
      <c s="26">
        <v>3382.6</v>
      </c>
      <c s="26">
        <v>0</v>
      </c>
      <c s="26">
        <f>ROUND(ROUND(H80,2)*ROUND(G80,2),2)</f>
      </c>
      <c r="O80">
        <f>(I80*21)/100</f>
      </c>
      <c t="s">
        <v>12</v>
      </c>
    </row>
    <row r="81" spans="1:5" ht="12.75">
      <c r="A81" s="27" t="s">
        <v>40</v>
      </c>
      <c r="E81" s="28" t="s">
        <v>347</v>
      </c>
    </row>
    <row r="82" spans="1:5" ht="89.25">
      <c r="A82" s="29" t="s">
        <v>42</v>
      </c>
      <c r="E82" s="30" t="s">
        <v>348</v>
      </c>
    </row>
    <row r="83" spans="1:5" ht="51">
      <c r="A83" t="s">
        <v>44</v>
      </c>
      <c r="E83" s="28" t="s">
        <v>346</v>
      </c>
    </row>
    <row r="84" spans="1:16" ht="12.75">
      <c r="A84" s="19" t="s">
        <v>35</v>
      </c>
      <c s="23" t="s">
        <v>173</v>
      </c>
      <c s="23" t="s">
        <v>349</v>
      </c>
      <c s="19" t="s">
        <v>37</v>
      </c>
      <c s="24" t="s">
        <v>350</v>
      </c>
      <c s="25" t="s">
        <v>128</v>
      </c>
      <c s="26">
        <v>9409</v>
      </c>
      <c s="26">
        <v>0</v>
      </c>
      <c s="26">
        <f>ROUND(ROUND(H84,2)*ROUND(G84,2),2)</f>
      </c>
      <c r="O84">
        <f>(I84*21)/100</f>
      </c>
      <c t="s">
        <v>12</v>
      </c>
    </row>
    <row r="85" spans="1:5" ht="51">
      <c r="A85" s="27" t="s">
        <v>40</v>
      </c>
      <c r="E85" s="28" t="s">
        <v>351</v>
      </c>
    </row>
    <row r="86" spans="1:5" ht="25.5">
      <c r="A86" s="29" t="s">
        <v>42</v>
      </c>
      <c r="E86" s="30" t="s">
        <v>352</v>
      </c>
    </row>
    <row r="87" spans="1:5" ht="76.5">
      <c r="A87" t="s">
        <v>44</v>
      </c>
      <c r="E87" s="28" t="s">
        <v>353</v>
      </c>
    </row>
    <row r="88" spans="1:16" ht="12.75">
      <c r="A88" s="19" t="s">
        <v>35</v>
      </c>
      <c s="23" t="s">
        <v>177</v>
      </c>
      <c s="23" t="s">
        <v>354</v>
      </c>
      <c s="19" t="s">
        <v>37</v>
      </c>
      <c s="24" t="s">
        <v>355</v>
      </c>
      <c s="25" t="s">
        <v>128</v>
      </c>
      <c s="26">
        <v>228.68</v>
      </c>
      <c s="26">
        <v>0</v>
      </c>
      <c s="26">
        <f>ROUND(ROUND(H88,2)*ROUND(G88,2),2)</f>
      </c>
      <c r="O88">
        <f>(I88*21)/100</f>
      </c>
      <c t="s">
        <v>12</v>
      </c>
    </row>
    <row r="89" spans="1:5" ht="12.75">
      <c r="A89" s="27" t="s">
        <v>40</v>
      </c>
      <c r="E89" s="28" t="s">
        <v>356</v>
      </c>
    </row>
    <row r="90" spans="1:5" ht="25.5">
      <c r="A90" s="29" t="s">
        <v>42</v>
      </c>
      <c r="E90" s="30" t="s">
        <v>357</v>
      </c>
    </row>
    <row r="91" spans="1:5" ht="102">
      <c r="A91" t="s">
        <v>44</v>
      </c>
      <c r="E91" s="28" t="s">
        <v>358</v>
      </c>
    </row>
    <row r="92" spans="1:16" ht="12.75">
      <c r="A92" s="19" t="s">
        <v>35</v>
      </c>
      <c s="23" t="s">
        <v>179</v>
      </c>
      <c s="23" t="s">
        <v>359</v>
      </c>
      <c s="19" t="s">
        <v>37</v>
      </c>
      <c s="24" t="s">
        <v>360</v>
      </c>
      <c s="25" t="s">
        <v>128</v>
      </c>
      <c s="26">
        <v>31874</v>
      </c>
      <c s="26">
        <v>0</v>
      </c>
      <c s="26">
        <f>ROUND(ROUND(H92,2)*ROUND(G92,2),2)</f>
      </c>
      <c r="O92">
        <f>(I92*21)/100</f>
      </c>
      <c t="s">
        <v>12</v>
      </c>
    </row>
    <row r="93" spans="1:5" ht="12.75">
      <c r="A93" s="27" t="s">
        <v>40</v>
      </c>
      <c r="E93" s="28" t="s">
        <v>361</v>
      </c>
    </row>
    <row r="94" spans="1:5" ht="63.75">
      <c r="A94" s="29" t="s">
        <v>42</v>
      </c>
      <c r="E94" s="30" t="s">
        <v>362</v>
      </c>
    </row>
    <row r="95" spans="1:5" ht="51">
      <c r="A95" t="s">
        <v>44</v>
      </c>
      <c r="E95" s="28" t="s">
        <v>363</v>
      </c>
    </row>
    <row r="96" spans="1:16" ht="12.75">
      <c r="A96" s="19" t="s">
        <v>35</v>
      </c>
      <c s="23" t="s">
        <v>183</v>
      </c>
      <c s="23" t="s">
        <v>364</v>
      </c>
      <c s="19" t="s">
        <v>37</v>
      </c>
      <c s="24" t="s">
        <v>365</v>
      </c>
      <c s="25" t="s">
        <v>128</v>
      </c>
      <c s="26">
        <v>20413</v>
      </c>
      <c s="26">
        <v>0</v>
      </c>
      <c s="26">
        <f>ROUND(ROUND(H96,2)*ROUND(G96,2),2)</f>
      </c>
      <c r="O96">
        <f>(I96*21)/100</f>
      </c>
      <c t="s">
        <v>12</v>
      </c>
    </row>
    <row r="97" spans="1:5" ht="12.75">
      <c r="A97" s="27" t="s">
        <v>40</v>
      </c>
      <c r="E97" s="28" t="s">
        <v>366</v>
      </c>
    </row>
    <row r="98" spans="1:5" ht="51">
      <c r="A98" s="29" t="s">
        <v>42</v>
      </c>
      <c r="E98" s="30" t="s">
        <v>367</v>
      </c>
    </row>
    <row r="99" spans="1:5" ht="140.25">
      <c r="A99" t="s">
        <v>44</v>
      </c>
      <c r="E99" s="28" t="s">
        <v>368</v>
      </c>
    </row>
    <row r="100" spans="1:16" ht="12.75">
      <c r="A100" s="19" t="s">
        <v>35</v>
      </c>
      <c s="23" t="s">
        <v>185</v>
      </c>
      <c s="23" t="s">
        <v>369</v>
      </c>
      <c s="19" t="s">
        <v>37</v>
      </c>
      <c s="24" t="s">
        <v>370</v>
      </c>
      <c s="25" t="s">
        <v>128</v>
      </c>
      <c s="26">
        <v>11461</v>
      </c>
      <c s="26">
        <v>0</v>
      </c>
      <c s="26">
        <f>ROUND(ROUND(H100,2)*ROUND(G100,2),2)</f>
      </c>
      <c r="O100">
        <f>(I100*21)/100</f>
      </c>
      <c t="s">
        <v>12</v>
      </c>
    </row>
    <row r="101" spans="1:5" ht="12.75">
      <c r="A101" s="27" t="s">
        <v>40</v>
      </c>
      <c r="E101" s="28" t="s">
        <v>371</v>
      </c>
    </row>
    <row r="102" spans="1:5" ht="12.75">
      <c r="A102" s="29" t="s">
        <v>42</v>
      </c>
      <c r="E102" s="30" t="s">
        <v>372</v>
      </c>
    </row>
    <row r="103" spans="1:5" ht="140.25">
      <c r="A103" t="s">
        <v>44</v>
      </c>
      <c r="E103" s="28" t="s">
        <v>368</v>
      </c>
    </row>
    <row r="104" spans="1:16" ht="12.75">
      <c r="A104" s="19" t="s">
        <v>35</v>
      </c>
      <c s="23" t="s">
        <v>189</v>
      </c>
      <c s="23" t="s">
        <v>373</v>
      </c>
      <c s="19" t="s">
        <v>37</v>
      </c>
      <c s="24" t="s">
        <v>374</v>
      </c>
      <c s="25" t="s">
        <v>128</v>
      </c>
      <c s="26">
        <v>20413</v>
      </c>
      <c s="26">
        <v>0</v>
      </c>
      <c s="26">
        <f>ROUND(ROUND(H104,2)*ROUND(G104,2),2)</f>
      </c>
      <c r="O104">
        <f>(I104*21)/100</f>
      </c>
      <c t="s">
        <v>12</v>
      </c>
    </row>
    <row r="105" spans="1:5" ht="12.75">
      <c r="A105" s="27" t="s">
        <v>40</v>
      </c>
      <c r="E105" s="28" t="s">
        <v>371</v>
      </c>
    </row>
    <row r="106" spans="1:5" ht="51">
      <c r="A106" s="29" t="s">
        <v>42</v>
      </c>
      <c r="E106" s="30" t="s">
        <v>367</v>
      </c>
    </row>
    <row r="107" spans="1:5" ht="140.25">
      <c r="A107" t="s">
        <v>44</v>
      </c>
      <c r="E107" s="28" t="s">
        <v>368</v>
      </c>
    </row>
    <row r="108" spans="1:16" ht="12.75">
      <c r="A108" s="19" t="s">
        <v>35</v>
      </c>
      <c s="23" t="s">
        <v>195</v>
      </c>
      <c s="23" t="s">
        <v>375</v>
      </c>
      <c s="19" t="s">
        <v>37</v>
      </c>
      <c s="24" t="s">
        <v>376</v>
      </c>
      <c s="25" t="s">
        <v>128</v>
      </c>
      <c s="26">
        <v>6</v>
      </c>
      <c s="26">
        <v>0</v>
      </c>
      <c s="26">
        <f>ROUND(ROUND(H108,2)*ROUND(G108,2),2)</f>
      </c>
      <c r="O108">
        <f>(I108*21)/100</f>
      </c>
      <c t="s">
        <v>12</v>
      </c>
    </row>
    <row r="109" spans="1:5" ht="12.75">
      <c r="A109" s="27" t="s">
        <v>40</v>
      </c>
      <c r="E109" s="28" t="s">
        <v>377</v>
      </c>
    </row>
    <row r="110" spans="1:5" ht="25.5">
      <c r="A110" s="29" t="s">
        <v>42</v>
      </c>
      <c r="E110" s="30" t="s">
        <v>378</v>
      </c>
    </row>
    <row r="111" spans="1:5" ht="153">
      <c r="A111" t="s">
        <v>44</v>
      </c>
      <c r="E111" s="28" t="s">
        <v>379</v>
      </c>
    </row>
    <row r="112" spans="1:16" ht="12.75">
      <c r="A112" s="19" t="s">
        <v>35</v>
      </c>
      <c s="23" t="s">
        <v>198</v>
      </c>
      <c s="23" t="s">
        <v>380</v>
      </c>
      <c s="19" t="s">
        <v>37</v>
      </c>
      <c s="24" t="s">
        <v>381</v>
      </c>
      <c s="25" t="s">
        <v>128</v>
      </c>
      <c s="26">
        <v>52</v>
      </c>
      <c s="26">
        <v>0</v>
      </c>
      <c s="26">
        <f>ROUND(ROUND(H112,2)*ROUND(G112,2),2)</f>
      </c>
      <c r="O112">
        <f>(I112*21)/100</f>
      </c>
      <c t="s">
        <v>12</v>
      </c>
    </row>
    <row r="113" spans="1:5" ht="12.75">
      <c r="A113" s="27" t="s">
        <v>40</v>
      </c>
      <c r="E113" s="28" t="s">
        <v>382</v>
      </c>
    </row>
    <row r="114" spans="1:5" ht="25.5">
      <c r="A114" s="29" t="s">
        <v>42</v>
      </c>
      <c r="E114" s="30" t="s">
        <v>383</v>
      </c>
    </row>
    <row r="115" spans="1:5" ht="153">
      <c r="A115" t="s">
        <v>44</v>
      </c>
      <c r="E115" s="28" t="s">
        <v>379</v>
      </c>
    </row>
    <row r="116" spans="1:16" ht="12.75">
      <c r="A116" s="19" t="s">
        <v>35</v>
      </c>
      <c s="23" t="s">
        <v>202</v>
      </c>
      <c s="23" t="s">
        <v>384</v>
      </c>
      <c s="19" t="s">
        <v>37</v>
      </c>
      <c s="24" t="s">
        <v>385</v>
      </c>
      <c s="25" t="s">
        <v>128</v>
      </c>
      <c s="26">
        <v>27</v>
      </c>
      <c s="26">
        <v>0</v>
      </c>
      <c s="26">
        <f>ROUND(ROUND(H116,2)*ROUND(G116,2),2)</f>
      </c>
      <c r="O116">
        <f>(I116*21)/100</f>
      </c>
      <c t="s">
        <v>12</v>
      </c>
    </row>
    <row r="117" spans="1:5" ht="38.25">
      <c r="A117" s="27" t="s">
        <v>40</v>
      </c>
      <c r="E117" s="28" t="s">
        <v>386</v>
      </c>
    </row>
    <row r="118" spans="1:5" ht="38.25">
      <c r="A118" s="29" t="s">
        <v>42</v>
      </c>
      <c r="E118" s="30" t="s">
        <v>387</v>
      </c>
    </row>
    <row r="119" spans="1:5" ht="153">
      <c r="A119" t="s">
        <v>44</v>
      </c>
      <c r="E119" s="28" t="s">
        <v>388</v>
      </c>
    </row>
    <row r="120" spans="1:18" ht="12.75" customHeight="1">
      <c r="A120" s="5" t="s">
        <v>33</v>
      </c>
      <c s="5"/>
      <c s="33" t="s">
        <v>73</v>
      </c>
      <c s="5"/>
      <c s="21" t="s">
        <v>389</v>
      </c>
      <c s="5"/>
      <c s="5"/>
      <c s="5"/>
      <c s="34">
        <f>0+Q120</f>
      </c>
      <c r="O120">
        <f>0+R120</f>
      </c>
      <c r="Q120">
        <f>0+I121+I125+I129+I133+I137+I141+I145</f>
      </c>
      <c>
        <f>0+O121+O125+O129+O133+O137+O141+O145</f>
      </c>
    </row>
    <row r="121" spans="1:16" ht="12.75">
      <c r="A121" s="19" t="s">
        <v>35</v>
      </c>
      <c s="23" t="s">
        <v>204</v>
      </c>
      <c s="23" t="s">
        <v>390</v>
      </c>
      <c s="19" t="s">
        <v>37</v>
      </c>
      <c s="24" t="s">
        <v>391</v>
      </c>
      <c s="25" t="s">
        <v>192</v>
      </c>
      <c s="26">
        <v>3110</v>
      </c>
      <c s="26">
        <v>0</v>
      </c>
      <c s="26">
        <f>ROUND(ROUND(H121,2)*ROUND(G121,2),2)</f>
      </c>
      <c r="O121">
        <f>(I121*21)/100</f>
      </c>
      <c t="s">
        <v>12</v>
      </c>
    </row>
    <row r="122" spans="1:5" ht="12.75">
      <c r="A122" s="27" t="s">
        <v>40</v>
      </c>
      <c r="E122" s="28" t="s">
        <v>392</v>
      </c>
    </row>
    <row r="123" spans="1:5" ht="12.75">
      <c r="A123" s="29" t="s">
        <v>42</v>
      </c>
      <c r="E123" s="30" t="s">
        <v>393</v>
      </c>
    </row>
    <row r="124" spans="1:5" ht="242.25">
      <c r="A124" t="s">
        <v>44</v>
      </c>
      <c r="E124" s="28" t="s">
        <v>394</v>
      </c>
    </row>
    <row r="125" spans="1:16" ht="12.75">
      <c r="A125" s="19" t="s">
        <v>35</v>
      </c>
      <c s="23" t="s">
        <v>209</v>
      </c>
      <c s="23" t="s">
        <v>395</v>
      </c>
      <c s="19" t="s">
        <v>37</v>
      </c>
      <c s="24" t="s">
        <v>396</v>
      </c>
      <c s="25" t="s">
        <v>192</v>
      </c>
      <c s="26">
        <v>844</v>
      </c>
      <c s="26">
        <v>0</v>
      </c>
      <c s="26">
        <f>ROUND(ROUND(H125,2)*ROUND(G125,2),2)</f>
      </c>
      <c r="O125">
        <f>(I125*21)/100</f>
      </c>
      <c t="s">
        <v>12</v>
      </c>
    </row>
    <row r="126" spans="1:5" ht="12.75">
      <c r="A126" s="27" t="s">
        <v>40</v>
      </c>
      <c r="E126" s="28" t="s">
        <v>397</v>
      </c>
    </row>
    <row r="127" spans="1:5" ht="12.75">
      <c r="A127" s="29" t="s">
        <v>42</v>
      </c>
      <c r="E127" s="30" t="s">
        <v>398</v>
      </c>
    </row>
    <row r="128" spans="1:5" ht="242.25">
      <c r="A128" t="s">
        <v>44</v>
      </c>
      <c r="E128" s="28" t="s">
        <v>394</v>
      </c>
    </row>
    <row r="129" spans="1:16" ht="12.75">
      <c r="A129" s="19" t="s">
        <v>35</v>
      </c>
      <c s="23" t="s">
        <v>212</v>
      </c>
      <c s="23" t="s">
        <v>399</v>
      </c>
      <c s="19" t="s">
        <v>37</v>
      </c>
      <c s="24" t="s">
        <v>400</v>
      </c>
      <c s="25" t="s">
        <v>142</v>
      </c>
      <c s="26">
        <v>18</v>
      </c>
      <c s="26">
        <v>0</v>
      </c>
      <c s="26">
        <f>ROUND(ROUND(H129,2)*ROUND(G129,2),2)</f>
      </c>
      <c r="O129">
        <f>(I129*21)/100</f>
      </c>
      <c t="s">
        <v>12</v>
      </c>
    </row>
    <row r="130" spans="1:5" ht="12.75">
      <c r="A130" s="27" t="s">
        <v>40</v>
      </c>
      <c r="E130" s="28" t="s">
        <v>401</v>
      </c>
    </row>
    <row r="131" spans="1:5" ht="25.5">
      <c r="A131" s="29" t="s">
        <v>42</v>
      </c>
      <c r="E131" s="30" t="s">
        <v>402</v>
      </c>
    </row>
    <row r="132" spans="1:5" ht="89.25">
      <c r="A132" t="s">
        <v>44</v>
      </c>
      <c r="E132" s="28" t="s">
        <v>403</v>
      </c>
    </row>
    <row r="133" spans="1:16" ht="12.75">
      <c r="A133" s="19" t="s">
        <v>35</v>
      </c>
      <c s="23" t="s">
        <v>217</v>
      </c>
      <c s="23" t="s">
        <v>404</v>
      </c>
      <c s="19" t="s">
        <v>37</v>
      </c>
      <c s="24" t="s">
        <v>405</v>
      </c>
      <c s="25" t="s">
        <v>142</v>
      </c>
      <c s="26">
        <v>86</v>
      </c>
      <c s="26">
        <v>0</v>
      </c>
      <c s="26">
        <f>ROUND(ROUND(H133,2)*ROUND(G133,2),2)</f>
      </c>
      <c r="O133">
        <f>(I133*21)/100</f>
      </c>
      <c t="s">
        <v>12</v>
      </c>
    </row>
    <row r="134" spans="1:5" ht="12.75">
      <c r="A134" s="27" t="s">
        <v>40</v>
      </c>
      <c r="E134" s="28" t="s">
        <v>406</v>
      </c>
    </row>
    <row r="135" spans="1:5" ht="25.5">
      <c r="A135" s="29" t="s">
        <v>42</v>
      </c>
      <c r="E135" s="30" t="s">
        <v>407</v>
      </c>
    </row>
    <row r="136" spans="1:5" ht="76.5">
      <c r="A136" t="s">
        <v>44</v>
      </c>
      <c r="E136" s="28" t="s">
        <v>408</v>
      </c>
    </row>
    <row r="137" spans="1:16" ht="12.75">
      <c r="A137" s="19" t="s">
        <v>35</v>
      </c>
      <c s="23" t="s">
        <v>219</v>
      </c>
      <c s="23" t="s">
        <v>409</v>
      </c>
      <c s="19" t="s">
        <v>37</v>
      </c>
      <c s="24" t="s">
        <v>410</v>
      </c>
      <c s="25" t="s">
        <v>142</v>
      </c>
      <c s="26">
        <v>6</v>
      </c>
      <c s="26">
        <v>0</v>
      </c>
      <c s="26">
        <f>ROUND(ROUND(H137,2)*ROUND(G137,2),2)</f>
      </c>
      <c r="O137">
        <f>(I137*21)/100</f>
      </c>
      <c t="s">
        <v>12</v>
      </c>
    </row>
    <row r="138" spans="1:5" ht="12.75">
      <c r="A138" s="27" t="s">
        <v>40</v>
      </c>
      <c r="E138" s="28" t="s">
        <v>411</v>
      </c>
    </row>
    <row r="139" spans="1:5" ht="25.5">
      <c r="A139" s="29" t="s">
        <v>42</v>
      </c>
      <c r="E139" s="30" t="s">
        <v>378</v>
      </c>
    </row>
    <row r="140" spans="1:5" ht="38.25">
      <c r="A140" t="s">
        <v>44</v>
      </c>
      <c r="E140" s="28" t="s">
        <v>412</v>
      </c>
    </row>
    <row r="141" spans="1:16" ht="12.75">
      <c r="A141" s="19" t="s">
        <v>35</v>
      </c>
      <c s="23" t="s">
        <v>222</v>
      </c>
      <c s="23" t="s">
        <v>413</v>
      </c>
      <c s="19" t="s">
        <v>37</v>
      </c>
      <c s="24" t="s">
        <v>414</v>
      </c>
      <c s="25" t="s">
        <v>142</v>
      </c>
      <c s="26">
        <v>1</v>
      </c>
      <c s="26">
        <v>0</v>
      </c>
      <c s="26">
        <f>ROUND(ROUND(H141,2)*ROUND(G141,2),2)</f>
      </c>
      <c r="O141">
        <f>(I141*21)/100</f>
      </c>
      <c t="s">
        <v>12</v>
      </c>
    </row>
    <row r="142" spans="1:5" ht="12.75">
      <c r="A142" s="27" t="s">
        <v>40</v>
      </c>
      <c r="E142" s="28" t="s">
        <v>37</v>
      </c>
    </row>
    <row r="143" spans="1:5" ht="12.75">
      <c r="A143" s="29" t="s">
        <v>42</v>
      </c>
      <c r="E143" s="30" t="s">
        <v>415</v>
      </c>
    </row>
    <row r="144" spans="1:5" ht="25.5">
      <c r="A144" t="s">
        <v>44</v>
      </c>
      <c r="E144" s="28" t="s">
        <v>416</v>
      </c>
    </row>
    <row r="145" spans="1:16" ht="12.75">
      <c r="A145" s="19" t="s">
        <v>35</v>
      </c>
      <c s="23" t="s">
        <v>228</v>
      </c>
      <c s="23" t="s">
        <v>417</v>
      </c>
      <c s="19" t="s">
        <v>37</v>
      </c>
      <c s="24" t="s">
        <v>418</v>
      </c>
      <c s="25" t="s">
        <v>142</v>
      </c>
      <c s="26">
        <v>1</v>
      </c>
      <c s="26">
        <v>0</v>
      </c>
      <c s="26">
        <f>ROUND(ROUND(H145,2)*ROUND(G145,2),2)</f>
      </c>
      <c r="O145">
        <f>(I145*21)/100</f>
      </c>
      <c t="s">
        <v>12</v>
      </c>
    </row>
    <row r="146" spans="1:5" ht="12.75">
      <c r="A146" s="27" t="s">
        <v>40</v>
      </c>
      <c r="E146" s="28" t="s">
        <v>37</v>
      </c>
    </row>
    <row r="147" spans="1:5" ht="12.75">
      <c r="A147" s="29" t="s">
        <v>42</v>
      </c>
      <c r="E147" s="30" t="s">
        <v>415</v>
      </c>
    </row>
    <row r="148" spans="1:5" ht="25.5">
      <c r="A148" t="s">
        <v>44</v>
      </c>
      <c r="E148" s="28" t="s">
        <v>419</v>
      </c>
    </row>
    <row r="149" spans="1:18" ht="12.75" customHeight="1">
      <c r="A149" s="5" t="s">
        <v>33</v>
      </c>
      <c s="5"/>
      <c s="33" t="s">
        <v>30</v>
      </c>
      <c s="5"/>
      <c s="21" t="s">
        <v>236</v>
      </c>
      <c s="5"/>
      <c s="5"/>
      <c s="5"/>
      <c s="34">
        <f>0+Q149</f>
      </c>
      <c r="O149">
        <f>0+R149</f>
      </c>
      <c r="Q149">
        <f>0+I150+I154+I158+I162+I166+I170+I174</f>
      </c>
      <c>
        <f>0+O150+O154+O158+O162+O166+O170+O174</f>
      </c>
    </row>
    <row r="150" spans="1:16" ht="12.75">
      <c r="A150" s="19" t="s">
        <v>35</v>
      </c>
      <c s="23" t="s">
        <v>231</v>
      </c>
      <c s="23" t="s">
        <v>420</v>
      </c>
      <c s="19" t="s">
        <v>37</v>
      </c>
      <c s="24" t="s">
        <v>421</v>
      </c>
      <c s="25" t="s">
        <v>142</v>
      </c>
      <c s="26">
        <v>44</v>
      </c>
      <c s="26">
        <v>0</v>
      </c>
      <c s="26">
        <f>ROUND(ROUND(H150,2)*ROUND(G150,2),2)</f>
      </c>
      <c r="O150">
        <f>(I150*21)/100</f>
      </c>
      <c t="s">
        <v>12</v>
      </c>
    </row>
    <row r="151" spans="1:5" ht="12.75">
      <c r="A151" s="27" t="s">
        <v>40</v>
      </c>
      <c r="E151" s="28" t="s">
        <v>422</v>
      </c>
    </row>
    <row r="152" spans="1:5" ht="25.5">
      <c r="A152" s="29" t="s">
        <v>42</v>
      </c>
      <c r="E152" s="30" t="s">
        <v>423</v>
      </c>
    </row>
    <row r="153" spans="1:5" ht="51">
      <c r="A153" t="s">
        <v>44</v>
      </c>
      <c r="E153" s="28" t="s">
        <v>424</v>
      </c>
    </row>
    <row r="154" spans="1:16" ht="12.75">
      <c r="A154" s="19" t="s">
        <v>35</v>
      </c>
      <c s="23" t="s">
        <v>235</v>
      </c>
      <c s="23" t="s">
        <v>425</v>
      </c>
      <c s="19" t="s">
        <v>65</v>
      </c>
      <c s="24" t="s">
        <v>426</v>
      </c>
      <c s="25" t="s">
        <v>192</v>
      </c>
      <c s="26">
        <v>160</v>
      </c>
      <c s="26">
        <v>0</v>
      </c>
      <c s="26">
        <f>ROUND(ROUND(H154,2)*ROUND(G154,2),2)</f>
      </c>
      <c r="O154">
        <f>(I154*21)/100</f>
      </c>
      <c t="s">
        <v>12</v>
      </c>
    </row>
    <row r="155" spans="1:5" ht="25.5">
      <c r="A155" s="27" t="s">
        <v>40</v>
      </c>
      <c r="E155" s="28" t="s">
        <v>427</v>
      </c>
    </row>
    <row r="156" spans="1:5" ht="127.5">
      <c r="A156" s="29" t="s">
        <v>42</v>
      </c>
      <c r="E156" s="30" t="s">
        <v>428</v>
      </c>
    </row>
    <row r="157" spans="1:5" ht="51">
      <c r="A157" t="s">
        <v>44</v>
      </c>
      <c r="E157" s="28" t="s">
        <v>429</v>
      </c>
    </row>
    <row r="158" spans="1:16" ht="12.75">
      <c r="A158" s="19" t="s">
        <v>35</v>
      </c>
      <c s="23" t="s">
        <v>237</v>
      </c>
      <c s="23" t="s">
        <v>425</v>
      </c>
      <c s="19" t="s">
        <v>70</v>
      </c>
      <c s="24" t="s">
        <v>426</v>
      </c>
      <c s="25" t="s">
        <v>192</v>
      </c>
      <c s="26">
        <v>55</v>
      </c>
      <c s="26">
        <v>0</v>
      </c>
      <c s="26">
        <f>ROUND(ROUND(H158,2)*ROUND(G158,2),2)</f>
      </c>
      <c r="O158">
        <f>(I158*21)/100</f>
      </c>
      <c t="s">
        <v>12</v>
      </c>
    </row>
    <row r="159" spans="1:5" ht="25.5">
      <c r="A159" s="27" t="s">
        <v>40</v>
      </c>
      <c r="E159" s="28" t="s">
        <v>430</v>
      </c>
    </row>
    <row r="160" spans="1:5" ht="127.5">
      <c r="A160" s="29" t="s">
        <v>42</v>
      </c>
      <c r="E160" s="30" t="s">
        <v>431</v>
      </c>
    </row>
    <row r="161" spans="1:5" ht="51">
      <c r="A161" t="s">
        <v>44</v>
      </c>
      <c r="E161" s="28" t="s">
        <v>429</v>
      </c>
    </row>
    <row r="162" spans="1:16" ht="12.75">
      <c r="A162" s="19" t="s">
        <v>35</v>
      </c>
      <c s="23" t="s">
        <v>243</v>
      </c>
      <c s="23" t="s">
        <v>432</v>
      </c>
      <c s="19" t="s">
        <v>37</v>
      </c>
      <c s="24" t="s">
        <v>433</v>
      </c>
      <c s="25" t="s">
        <v>192</v>
      </c>
      <c s="26">
        <v>2514</v>
      </c>
      <c s="26">
        <v>0</v>
      </c>
      <c s="26">
        <f>ROUND(ROUND(H162,2)*ROUND(G162,2),2)</f>
      </c>
      <c r="O162">
        <f>(I162*21)/100</f>
      </c>
      <c t="s">
        <v>12</v>
      </c>
    </row>
    <row r="163" spans="1:5" ht="25.5">
      <c r="A163" s="27" t="s">
        <v>40</v>
      </c>
      <c r="E163" s="28" t="s">
        <v>434</v>
      </c>
    </row>
    <row r="164" spans="1:5" ht="38.25">
      <c r="A164" s="29" t="s">
        <v>42</v>
      </c>
      <c r="E164" s="30" t="s">
        <v>435</v>
      </c>
    </row>
    <row r="165" spans="1:5" ht="51">
      <c r="A165" t="s">
        <v>44</v>
      </c>
      <c r="E165" s="28" t="s">
        <v>436</v>
      </c>
    </row>
    <row r="166" spans="1:16" ht="12.75">
      <c r="A166" s="19" t="s">
        <v>35</v>
      </c>
      <c s="23" t="s">
        <v>249</v>
      </c>
      <c s="23" t="s">
        <v>437</v>
      </c>
      <c s="19" t="s">
        <v>37</v>
      </c>
      <c s="24" t="s">
        <v>438</v>
      </c>
      <c s="25" t="s">
        <v>192</v>
      </c>
      <c s="26">
        <v>105</v>
      </c>
      <c s="26">
        <v>0</v>
      </c>
      <c s="26">
        <f>ROUND(ROUND(H166,2)*ROUND(G166,2),2)</f>
      </c>
      <c r="O166">
        <f>(I166*21)/100</f>
      </c>
      <c t="s">
        <v>12</v>
      </c>
    </row>
    <row r="167" spans="1:5" ht="38.25">
      <c r="A167" s="27" t="s">
        <v>40</v>
      </c>
      <c r="E167" s="28" t="s">
        <v>439</v>
      </c>
    </row>
    <row r="168" spans="1:5" ht="38.25">
      <c r="A168" s="29" t="s">
        <v>42</v>
      </c>
      <c r="E168" s="30" t="s">
        <v>440</v>
      </c>
    </row>
    <row r="169" spans="1:5" ht="51">
      <c r="A169" t="s">
        <v>44</v>
      </c>
      <c r="E169" s="28" t="s">
        <v>429</v>
      </c>
    </row>
    <row r="170" spans="1:16" ht="12.75">
      <c r="A170" s="19" t="s">
        <v>35</v>
      </c>
      <c s="23" t="s">
        <v>255</v>
      </c>
      <c s="23" t="s">
        <v>441</v>
      </c>
      <c s="19" t="s">
        <v>37</v>
      </c>
      <c s="24" t="s">
        <v>442</v>
      </c>
      <c s="25" t="s">
        <v>192</v>
      </c>
      <c s="26">
        <v>2562</v>
      </c>
      <c s="26">
        <v>0</v>
      </c>
      <c s="26">
        <f>ROUND(ROUND(H170,2)*ROUND(G170,2),2)</f>
      </c>
      <c r="O170">
        <f>(I170*21)/100</f>
      </c>
      <c t="s">
        <v>12</v>
      </c>
    </row>
    <row r="171" spans="1:5" ht="25.5">
      <c r="A171" s="27" t="s">
        <v>40</v>
      </c>
      <c r="E171" s="28" t="s">
        <v>443</v>
      </c>
    </row>
    <row r="172" spans="1:5" ht="89.25">
      <c r="A172" s="29" t="s">
        <v>42</v>
      </c>
      <c r="E172" s="30" t="s">
        <v>444</v>
      </c>
    </row>
    <row r="173" spans="1:5" ht="38.25">
      <c r="A173" t="s">
        <v>44</v>
      </c>
      <c r="E173" s="28" t="s">
        <v>445</v>
      </c>
    </row>
    <row r="174" spans="1:16" ht="25.5">
      <c r="A174" s="19" t="s">
        <v>35</v>
      </c>
      <c s="23" t="s">
        <v>446</v>
      </c>
      <c s="23" t="s">
        <v>447</v>
      </c>
      <c s="19" t="s">
        <v>37</v>
      </c>
      <c s="24" t="s">
        <v>448</v>
      </c>
      <c s="25" t="s">
        <v>192</v>
      </c>
      <c s="26">
        <v>24</v>
      </c>
      <c s="26">
        <v>0</v>
      </c>
      <c s="26">
        <f>ROUND(ROUND(H174,2)*ROUND(G174,2),2)</f>
      </c>
      <c r="O174">
        <f>(I174*21)/100</f>
      </c>
      <c t="s">
        <v>12</v>
      </c>
    </row>
    <row r="175" spans="1:5" ht="12.75">
      <c r="A175" s="27" t="s">
        <v>40</v>
      </c>
      <c r="E175" s="28" t="s">
        <v>449</v>
      </c>
    </row>
    <row r="176" spans="1:5" ht="25.5">
      <c r="A176" s="29" t="s">
        <v>42</v>
      </c>
      <c r="E176" s="30" t="s">
        <v>450</v>
      </c>
    </row>
    <row r="177" spans="1:5" ht="76.5">
      <c r="A177" t="s">
        <v>44</v>
      </c>
      <c r="E177" s="28" t="s">
        <v>451</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4.xml><?xml version="1.0" encoding="utf-8"?>
<worksheet xmlns="http://schemas.openxmlformats.org/spreadsheetml/2006/main" xmlns:r="http://schemas.openxmlformats.org/officeDocument/2006/relationships">
  <sheetPr>
    <pageSetUpPr fitToPage="1"/>
  </sheetPr>
  <dimension ref="A1:R103"/>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0</v>
      </c>
      <c s="1"/>
      <c s="1"/>
      <c s="1"/>
      <c s="1" t="s">
        <v>2</v>
      </c>
      <c s="1"/>
      <c s="1"/>
      <c s="1"/>
      <c s="1"/>
      <c r="P1" t="s">
        <v>12</v>
      </c>
    </row>
    <row r="2" spans="2:16" ht="25" customHeight="1">
      <c r="B2" s="1"/>
      <c s="1"/>
      <c s="1"/>
      <c s="2" t="s">
        <v>3</v>
      </c>
      <c s="1"/>
      <c s="1"/>
      <c s="5"/>
      <c s="5"/>
      <c r="O2">
        <f>0+O8+O29+O38+O87</f>
      </c>
      <c t="s">
        <v>13</v>
      </c>
    </row>
    <row r="3" spans="1:16" ht="15" customHeight="1">
      <c r="A3" t="s">
        <v>1</v>
      </c>
      <c s="8" t="s">
        <v>4</v>
      </c>
      <c s="9" t="s">
        <v>5</v>
      </c>
      <c s="1"/>
      <c s="10" t="s">
        <v>6</v>
      </c>
      <c s="1"/>
      <c s="4"/>
      <c s="3" t="s">
        <v>452</v>
      </c>
      <c s="35">
        <f>0+I8+I29+I38+I87</f>
      </c>
      <c r="O3" t="s">
        <v>9</v>
      </c>
      <c t="s">
        <v>12</v>
      </c>
    </row>
    <row r="4" spans="1:16" ht="15" customHeight="1">
      <c r="A4" t="s">
        <v>7</v>
      </c>
      <c s="12" t="s">
        <v>8</v>
      </c>
      <c s="13" t="s">
        <v>452</v>
      </c>
      <c s="5"/>
      <c s="14" t="s">
        <v>453</v>
      </c>
      <c s="5"/>
      <c s="5"/>
      <c s="15"/>
      <c s="15"/>
      <c r="O4" t="s">
        <v>10</v>
      </c>
      <c t="s">
        <v>12</v>
      </c>
    </row>
    <row r="5" spans="1:16" ht="12.75" customHeight="1">
      <c r="A5" s="11" t="s">
        <v>16</v>
      </c>
      <c s="11" t="s">
        <v>18</v>
      </c>
      <c s="11" t="s">
        <v>20</v>
      </c>
      <c s="11" t="s">
        <v>21</v>
      </c>
      <c s="11" t="s">
        <v>22</v>
      </c>
      <c s="11" t="s">
        <v>24</v>
      </c>
      <c s="11" t="s">
        <v>26</v>
      </c>
      <c s="11" t="s">
        <v>28</v>
      </c>
      <c s="11"/>
      <c r="O5" t="s">
        <v>11</v>
      </c>
      <c t="s">
        <v>12</v>
      </c>
    </row>
    <row r="6" spans="1:9" ht="12.75" customHeight="1">
      <c r="A6" s="11"/>
      <c s="11"/>
      <c s="11"/>
      <c s="11"/>
      <c s="11"/>
      <c s="11"/>
      <c s="11"/>
      <c s="11" t="s">
        <v>29</v>
      </c>
      <c s="11" t="s">
        <v>31</v>
      </c>
    </row>
    <row r="7" spans="1:9" ht="12.75" customHeight="1">
      <c r="A7" s="11" t="s">
        <v>17</v>
      </c>
      <c s="11" t="s">
        <v>19</v>
      </c>
      <c s="11" t="s">
        <v>12</v>
      </c>
      <c s="11" t="s">
        <v>13</v>
      </c>
      <c s="11" t="s">
        <v>23</v>
      </c>
      <c s="11" t="s">
        <v>25</v>
      </c>
      <c s="11" t="s">
        <v>27</v>
      </c>
      <c s="11" t="s">
        <v>30</v>
      </c>
      <c s="11" t="s">
        <v>32</v>
      </c>
    </row>
    <row r="8" spans="1:18" ht="12.75" customHeight="1">
      <c r="A8" s="15" t="s">
        <v>33</v>
      </c>
      <c s="15"/>
      <c s="20" t="s">
        <v>19</v>
      </c>
      <c s="15"/>
      <c s="21" t="s">
        <v>111</v>
      </c>
      <c s="15"/>
      <c s="15"/>
      <c s="15"/>
      <c s="22">
        <f>0+Q8</f>
      </c>
      <c r="O8">
        <f>0+R8</f>
      </c>
      <c r="Q8">
        <f>0+I9+I13+I17+I21+I25</f>
      </c>
      <c>
        <f>0+O9+O13+O17+O21+O25</f>
      </c>
    </row>
    <row r="9" spans="1:16" ht="12.75">
      <c r="A9" s="19" t="s">
        <v>35</v>
      </c>
      <c s="23" t="s">
        <v>19</v>
      </c>
      <c s="23" t="s">
        <v>263</v>
      </c>
      <c s="19" t="s">
        <v>12</v>
      </c>
      <c s="24" t="s">
        <v>264</v>
      </c>
      <c s="25" t="s">
        <v>192</v>
      </c>
      <c s="26">
        <v>5</v>
      </c>
      <c s="26">
        <v>0</v>
      </c>
      <c s="26">
        <f>ROUND(ROUND(H9,2)*ROUND(G9,2),2)</f>
      </c>
      <c r="O9">
        <f>(I9*21)/100</f>
      </c>
      <c t="s">
        <v>12</v>
      </c>
    </row>
    <row r="10" spans="1:5" ht="38.25">
      <c r="A10" s="27" t="s">
        <v>40</v>
      </c>
      <c r="E10" s="28" t="s">
        <v>454</v>
      </c>
    </row>
    <row r="11" spans="1:5" ht="12.75">
      <c r="A11" s="29" t="s">
        <v>42</v>
      </c>
      <c r="E11" s="30" t="s">
        <v>455</v>
      </c>
    </row>
    <row r="12" spans="1:5" ht="25.5">
      <c r="A12" t="s">
        <v>44</v>
      </c>
      <c r="E12" s="28" t="s">
        <v>267</v>
      </c>
    </row>
    <row r="13" spans="1:16" ht="12.75">
      <c r="A13" s="19" t="s">
        <v>35</v>
      </c>
      <c s="23" t="s">
        <v>12</v>
      </c>
      <c s="23" t="s">
        <v>268</v>
      </c>
      <c s="19" t="s">
        <v>19</v>
      </c>
      <c s="24" t="s">
        <v>269</v>
      </c>
      <c s="25" t="s">
        <v>39</v>
      </c>
      <c s="26">
        <v>55.12</v>
      </c>
      <c s="26">
        <v>0</v>
      </c>
      <c s="26">
        <f>ROUND(ROUND(H13,2)*ROUND(G13,2),2)</f>
      </c>
      <c r="O13">
        <f>(I13*21)/100</f>
      </c>
      <c t="s">
        <v>12</v>
      </c>
    </row>
    <row r="14" spans="1:5" ht="38.25">
      <c r="A14" s="27" t="s">
        <v>40</v>
      </c>
      <c r="E14" s="28" t="s">
        <v>456</v>
      </c>
    </row>
    <row r="15" spans="1:5" ht="25.5">
      <c r="A15" s="29" t="s">
        <v>42</v>
      </c>
      <c r="E15" s="30" t="s">
        <v>457</v>
      </c>
    </row>
    <row r="16" spans="1:5" ht="369.75">
      <c r="A16" t="s">
        <v>44</v>
      </c>
      <c r="E16" s="28" t="s">
        <v>216</v>
      </c>
    </row>
    <row r="17" spans="1:16" ht="12.75">
      <c r="A17" s="19" t="s">
        <v>35</v>
      </c>
      <c s="23" t="s">
        <v>13</v>
      </c>
      <c s="23" t="s">
        <v>295</v>
      </c>
      <c s="19" t="s">
        <v>19</v>
      </c>
      <c s="24" t="s">
        <v>296</v>
      </c>
      <c s="25" t="s">
        <v>39</v>
      </c>
      <c s="26">
        <v>40.1</v>
      </c>
      <c s="26">
        <v>0</v>
      </c>
      <c s="26">
        <f>ROUND(ROUND(H17,2)*ROUND(G17,2),2)</f>
      </c>
      <c r="O17">
        <f>(I17*21)/100</f>
      </c>
      <c t="s">
        <v>12</v>
      </c>
    </row>
    <row r="18" spans="1:5" ht="114.75">
      <c r="A18" s="27" t="s">
        <v>40</v>
      </c>
      <c r="E18" s="28" t="s">
        <v>458</v>
      </c>
    </row>
    <row r="19" spans="1:5" ht="25.5">
      <c r="A19" s="29" t="s">
        <v>42</v>
      </c>
      <c r="E19" s="30" t="s">
        <v>459</v>
      </c>
    </row>
    <row r="20" spans="1:5" ht="242.25">
      <c r="A20" t="s">
        <v>44</v>
      </c>
      <c r="E20" s="28" t="s">
        <v>299</v>
      </c>
    </row>
    <row r="21" spans="1:16" ht="12.75">
      <c r="A21" s="19" t="s">
        <v>35</v>
      </c>
      <c s="23" t="s">
        <v>23</v>
      </c>
      <c s="23" t="s">
        <v>310</v>
      </c>
      <c s="19" t="s">
        <v>19</v>
      </c>
      <c s="24" t="s">
        <v>311</v>
      </c>
      <c s="25" t="s">
        <v>128</v>
      </c>
      <c s="26">
        <v>189.14</v>
      </c>
      <c s="26">
        <v>0</v>
      </c>
      <c s="26">
        <f>ROUND(ROUND(H21,2)*ROUND(G21,2),2)</f>
      </c>
      <c r="O21">
        <f>(I21*21)/100</f>
      </c>
      <c t="s">
        <v>12</v>
      </c>
    </row>
    <row r="22" spans="1:5" ht="140.25">
      <c r="A22" s="27" t="s">
        <v>40</v>
      </c>
      <c r="E22" s="28" t="s">
        <v>460</v>
      </c>
    </row>
    <row r="23" spans="1:5" ht="25.5">
      <c r="A23" s="29" t="s">
        <v>42</v>
      </c>
      <c r="E23" s="30" t="s">
        <v>461</v>
      </c>
    </row>
    <row r="24" spans="1:5" ht="25.5">
      <c r="A24" t="s">
        <v>44</v>
      </c>
      <c r="E24" s="28" t="s">
        <v>314</v>
      </c>
    </row>
    <row r="25" spans="1:16" ht="12.75">
      <c r="A25" s="19" t="s">
        <v>35</v>
      </c>
      <c s="23" t="s">
        <v>25</v>
      </c>
      <c s="23" t="s">
        <v>310</v>
      </c>
      <c s="19" t="s">
        <v>12</v>
      </c>
      <c s="24" t="s">
        <v>311</v>
      </c>
      <c s="25" t="s">
        <v>128</v>
      </c>
      <c s="26">
        <v>94.1</v>
      </c>
      <c s="26">
        <v>0</v>
      </c>
      <c s="26">
        <f>ROUND(ROUND(H25,2)*ROUND(G25,2),2)</f>
      </c>
      <c r="O25">
        <f>(I25*21)/100</f>
      </c>
      <c t="s">
        <v>12</v>
      </c>
    </row>
    <row r="26" spans="1:5" ht="140.25">
      <c r="A26" s="27" t="s">
        <v>40</v>
      </c>
      <c r="E26" s="28" t="s">
        <v>462</v>
      </c>
    </row>
    <row r="27" spans="1:5" ht="25.5">
      <c r="A27" s="29" t="s">
        <v>42</v>
      </c>
      <c r="E27" s="30" t="s">
        <v>463</v>
      </c>
    </row>
    <row r="28" spans="1:5" ht="25.5">
      <c r="A28" t="s">
        <v>44</v>
      </c>
      <c r="E28" s="28" t="s">
        <v>314</v>
      </c>
    </row>
    <row r="29" spans="1:18" ht="12.75" customHeight="1">
      <c r="A29" s="5" t="s">
        <v>33</v>
      </c>
      <c s="5"/>
      <c s="33" t="s">
        <v>12</v>
      </c>
      <c s="5"/>
      <c s="21" t="s">
        <v>315</v>
      </c>
      <c s="5"/>
      <c s="5"/>
      <c s="5"/>
      <c s="34">
        <f>0+Q29</f>
      </c>
      <c r="O29">
        <f>0+R29</f>
      </c>
      <c r="Q29">
        <f>0+I30+I34</f>
      </c>
      <c>
        <f>0+O30+O34</f>
      </c>
    </row>
    <row r="30" spans="1:16" ht="12.75">
      <c r="A30" s="19" t="s">
        <v>35</v>
      </c>
      <c s="23" t="s">
        <v>27</v>
      </c>
      <c s="23" t="s">
        <v>336</v>
      </c>
      <c s="19" t="s">
        <v>19</v>
      </c>
      <c s="24" t="s">
        <v>337</v>
      </c>
      <c s="25" t="s">
        <v>128</v>
      </c>
      <c s="26">
        <v>189.14</v>
      </c>
      <c s="26">
        <v>0</v>
      </c>
      <c s="26">
        <f>ROUND(ROUND(H30,2)*ROUND(G30,2),2)</f>
      </c>
      <c r="O30">
        <f>(I30*21)/100</f>
      </c>
      <c t="s">
        <v>12</v>
      </c>
    </row>
    <row r="31" spans="1:5" ht="38.25">
      <c r="A31" s="27" t="s">
        <v>40</v>
      </c>
      <c r="E31" s="28" t="s">
        <v>464</v>
      </c>
    </row>
    <row r="32" spans="1:5" ht="12.75">
      <c r="A32" s="29" t="s">
        <v>42</v>
      </c>
      <c r="E32" s="30" t="s">
        <v>465</v>
      </c>
    </row>
    <row r="33" spans="1:5" ht="38.25">
      <c r="A33" t="s">
        <v>44</v>
      </c>
      <c r="E33" s="28" t="s">
        <v>339</v>
      </c>
    </row>
    <row r="34" spans="1:16" ht="12.75">
      <c r="A34" s="19" t="s">
        <v>35</v>
      </c>
      <c s="23" t="s">
        <v>69</v>
      </c>
      <c s="23" t="s">
        <v>336</v>
      </c>
      <c s="19" t="s">
        <v>12</v>
      </c>
      <c s="24" t="s">
        <v>337</v>
      </c>
      <c s="25" t="s">
        <v>128</v>
      </c>
      <c s="26">
        <v>94.1</v>
      </c>
      <c s="26">
        <v>0</v>
      </c>
      <c s="26">
        <f>ROUND(ROUND(H34,2)*ROUND(G34,2),2)</f>
      </c>
      <c r="O34">
        <f>(I34*21)/100</f>
      </c>
      <c t="s">
        <v>12</v>
      </c>
    </row>
    <row r="35" spans="1:5" ht="38.25">
      <c r="A35" s="27" t="s">
        <v>40</v>
      </c>
      <c r="E35" s="28" t="s">
        <v>466</v>
      </c>
    </row>
    <row r="36" spans="1:5" ht="12.75">
      <c r="A36" s="29" t="s">
        <v>42</v>
      </c>
      <c r="E36" s="30" t="s">
        <v>467</v>
      </c>
    </row>
    <row r="37" spans="1:5" ht="38.25">
      <c r="A37" t="s">
        <v>44</v>
      </c>
      <c r="E37" s="28" t="s">
        <v>339</v>
      </c>
    </row>
    <row r="38" spans="1:18" ht="12.75" customHeight="1">
      <c r="A38" s="5" t="s">
        <v>33</v>
      </c>
      <c s="5"/>
      <c s="33" t="s">
        <v>25</v>
      </c>
      <c s="5"/>
      <c s="21" t="s">
        <v>341</v>
      </c>
      <c s="5"/>
      <c s="5"/>
      <c s="5"/>
      <c s="34">
        <f>0+Q38</f>
      </c>
      <c r="O38">
        <f>0+R38</f>
      </c>
      <c r="Q38">
        <f>0+I39+I43+I47+I51+I55+I59+I63+I67+I71+I75+I79+I83</f>
      </c>
      <c>
        <f>0+O39+O43+O47+O51+O55+O59+O63+O67+O71+O75+O79+O83</f>
      </c>
    </row>
    <row r="39" spans="1:16" ht="12.75">
      <c r="A39" s="19" t="s">
        <v>35</v>
      </c>
      <c s="23" t="s">
        <v>73</v>
      </c>
      <c s="23" t="s">
        <v>342</v>
      </c>
      <c s="19" t="s">
        <v>468</v>
      </c>
      <c s="24" t="s">
        <v>343</v>
      </c>
      <c s="25" t="s">
        <v>39</v>
      </c>
      <c s="26">
        <v>30.79</v>
      </c>
      <c s="26">
        <v>0</v>
      </c>
      <c s="26">
        <f>ROUND(ROUND(H39,2)*ROUND(G39,2),2)</f>
      </c>
      <c r="O39">
        <f>(I39*21)/100</f>
      </c>
      <c t="s">
        <v>12</v>
      </c>
    </row>
    <row r="40" spans="1:5" ht="38.25">
      <c r="A40" s="27" t="s">
        <v>40</v>
      </c>
      <c r="E40" s="28" t="s">
        <v>469</v>
      </c>
    </row>
    <row r="41" spans="1:5" ht="25.5">
      <c r="A41" s="29" t="s">
        <v>42</v>
      </c>
      <c r="E41" s="30" t="s">
        <v>470</v>
      </c>
    </row>
    <row r="42" spans="1:5" ht="51">
      <c r="A42" t="s">
        <v>44</v>
      </c>
      <c r="E42" s="28" t="s">
        <v>346</v>
      </c>
    </row>
    <row r="43" spans="1:16" ht="12.75">
      <c r="A43" s="19" t="s">
        <v>35</v>
      </c>
      <c s="23" t="s">
        <v>30</v>
      </c>
      <c s="23" t="s">
        <v>342</v>
      </c>
      <c s="19" t="s">
        <v>471</v>
      </c>
      <c s="24" t="s">
        <v>343</v>
      </c>
      <c s="25" t="s">
        <v>39</v>
      </c>
      <c s="26">
        <v>14.67</v>
      </c>
      <c s="26">
        <v>0</v>
      </c>
      <c s="26">
        <f>ROUND(ROUND(H43,2)*ROUND(G43,2),2)</f>
      </c>
      <c r="O43">
        <f>(I43*21)/100</f>
      </c>
      <c t="s">
        <v>12</v>
      </c>
    </row>
    <row r="44" spans="1:5" ht="38.25">
      <c r="A44" s="27" t="s">
        <v>40</v>
      </c>
      <c r="E44" s="28" t="s">
        <v>472</v>
      </c>
    </row>
    <row r="45" spans="1:5" ht="12.75">
      <c r="A45" s="29" t="s">
        <v>42</v>
      </c>
      <c r="E45" s="30" t="s">
        <v>473</v>
      </c>
    </row>
    <row r="46" spans="1:5" ht="51">
      <c r="A46" t="s">
        <v>44</v>
      </c>
      <c r="E46" s="28" t="s">
        <v>346</v>
      </c>
    </row>
    <row r="47" spans="1:16" ht="12.75">
      <c r="A47" s="19" t="s">
        <v>35</v>
      </c>
      <c s="23" t="s">
        <v>32</v>
      </c>
      <c s="23" t="s">
        <v>342</v>
      </c>
      <c s="19" t="s">
        <v>474</v>
      </c>
      <c s="24" t="s">
        <v>343</v>
      </c>
      <c s="25" t="s">
        <v>39</v>
      </c>
      <c s="26">
        <v>32.94</v>
      </c>
      <c s="26">
        <v>0</v>
      </c>
      <c s="26">
        <f>ROUND(ROUND(H47,2)*ROUND(G47,2),2)</f>
      </c>
      <c r="O47">
        <f>(I47*21)/100</f>
      </c>
      <c t="s">
        <v>12</v>
      </c>
    </row>
    <row r="48" spans="1:5" ht="38.25">
      <c r="A48" s="27" t="s">
        <v>40</v>
      </c>
      <c r="E48" s="28" t="s">
        <v>475</v>
      </c>
    </row>
    <row r="49" spans="1:5" ht="25.5">
      <c r="A49" s="29" t="s">
        <v>42</v>
      </c>
      <c r="E49" s="30" t="s">
        <v>476</v>
      </c>
    </row>
    <row r="50" spans="1:5" ht="51">
      <c r="A50" t="s">
        <v>44</v>
      </c>
      <c r="E50" s="28" t="s">
        <v>346</v>
      </c>
    </row>
    <row r="51" spans="1:16" ht="12.75">
      <c r="A51" s="19" t="s">
        <v>35</v>
      </c>
      <c s="23" t="s">
        <v>84</v>
      </c>
      <c s="23" t="s">
        <v>342</v>
      </c>
      <c s="19" t="s">
        <v>477</v>
      </c>
      <c s="24" t="s">
        <v>343</v>
      </c>
      <c s="25" t="s">
        <v>39</v>
      </c>
      <c s="26">
        <v>15.7</v>
      </c>
      <c s="26">
        <v>0</v>
      </c>
      <c s="26">
        <f>ROUND(ROUND(H51,2)*ROUND(G51,2),2)</f>
      </c>
      <c r="O51">
        <f>(I51*21)/100</f>
      </c>
      <c t="s">
        <v>12</v>
      </c>
    </row>
    <row r="52" spans="1:5" ht="38.25">
      <c r="A52" s="27" t="s">
        <v>40</v>
      </c>
      <c r="E52" s="28" t="s">
        <v>478</v>
      </c>
    </row>
    <row r="53" spans="1:5" ht="12.75">
      <c r="A53" s="29" t="s">
        <v>42</v>
      </c>
      <c r="E53" s="30" t="s">
        <v>479</v>
      </c>
    </row>
    <row r="54" spans="1:5" ht="51">
      <c r="A54" t="s">
        <v>44</v>
      </c>
      <c r="E54" s="28" t="s">
        <v>346</v>
      </c>
    </row>
    <row r="55" spans="1:16" ht="12.75">
      <c r="A55" s="19" t="s">
        <v>35</v>
      </c>
      <c s="23" t="s">
        <v>88</v>
      </c>
      <c s="23" t="s">
        <v>480</v>
      </c>
      <c s="19" t="s">
        <v>19</v>
      </c>
      <c s="24" t="s">
        <v>481</v>
      </c>
      <c s="25" t="s">
        <v>128</v>
      </c>
      <c s="26">
        <v>189.14</v>
      </c>
      <c s="26">
        <v>0</v>
      </c>
      <c s="26">
        <f>ROUND(ROUND(H55,2)*ROUND(G55,2),2)</f>
      </c>
      <c r="O55">
        <f>(I55*21)/100</f>
      </c>
      <c t="s">
        <v>12</v>
      </c>
    </row>
    <row r="56" spans="1:5" ht="51">
      <c r="A56" s="27" t="s">
        <v>40</v>
      </c>
      <c r="E56" s="28" t="s">
        <v>482</v>
      </c>
    </row>
    <row r="57" spans="1:5" ht="25.5">
      <c r="A57" s="29" t="s">
        <v>42</v>
      </c>
      <c r="E57" s="30" t="s">
        <v>483</v>
      </c>
    </row>
    <row r="58" spans="1:5" ht="51">
      <c r="A58" t="s">
        <v>44</v>
      </c>
      <c r="E58" s="28" t="s">
        <v>363</v>
      </c>
    </row>
    <row r="59" spans="1:16" ht="12.75">
      <c r="A59" s="19" t="s">
        <v>35</v>
      </c>
      <c s="23" t="s">
        <v>92</v>
      </c>
      <c s="23" t="s">
        <v>480</v>
      </c>
      <c s="19" t="s">
        <v>12</v>
      </c>
      <c s="24" t="s">
        <v>481</v>
      </c>
      <c s="25" t="s">
        <v>128</v>
      </c>
      <c s="26">
        <v>94.1</v>
      </c>
      <c s="26">
        <v>0</v>
      </c>
      <c s="26">
        <f>ROUND(ROUND(H59,2)*ROUND(G59,2),2)</f>
      </c>
      <c r="O59">
        <f>(I59*21)/100</f>
      </c>
      <c t="s">
        <v>12</v>
      </c>
    </row>
    <row r="60" spans="1:5" ht="51">
      <c r="A60" s="27" t="s">
        <v>40</v>
      </c>
      <c r="E60" s="28" t="s">
        <v>484</v>
      </c>
    </row>
    <row r="61" spans="1:5" ht="25.5">
      <c r="A61" s="29" t="s">
        <v>42</v>
      </c>
      <c r="E61" s="30" t="s">
        <v>485</v>
      </c>
    </row>
    <row r="62" spans="1:5" ht="51">
      <c r="A62" t="s">
        <v>44</v>
      </c>
      <c r="E62" s="28" t="s">
        <v>363</v>
      </c>
    </row>
    <row r="63" spans="1:16" ht="12.75">
      <c r="A63" s="19" t="s">
        <v>35</v>
      </c>
      <c s="23" t="s">
        <v>97</v>
      </c>
      <c s="23" t="s">
        <v>359</v>
      </c>
      <c s="19" t="s">
        <v>19</v>
      </c>
      <c s="24" t="s">
        <v>360</v>
      </c>
      <c s="25" t="s">
        <v>128</v>
      </c>
      <c s="26">
        <v>189.14</v>
      </c>
      <c s="26">
        <v>0</v>
      </c>
      <c s="26">
        <f>ROUND(ROUND(H63,2)*ROUND(G63,2),2)</f>
      </c>
      <c r="O63">
        <f>(I63*21)/100</f>
      </c>
      <c t="s">
        <v>12</v>
      </c>
    </row>
    <row r="64" spans="1:5" ht="38.25">
      <c r="A64" s="27" t="s">
        <v>40</v>
      </c>
      <c r="E64" s="28" t="s">
        <v>486</v>
      </c>
    </row>
    <row r="65" spans="1:5" ht="25.5">
      <c r="A65" s="29" t="s">
        <v>42</v>
      </c>
      <c r="E65" s="30" t="s">
        <v>483</v>
      </c>
    </row>
    <row r="66" spans="1:5" ht="51">
      <c r="A66" t="s">
        <v>44</v>
      </c>
      <c r="E66" s="28" t="s">
        <v>363</v>
      </c>
    </row>
    <row r="67" spans="1:16" ht="12.75">
      <c r="A67" s="19" t="s">
        <v>35</v>
      </c>
      <c s="23" t="s">
        <v>101</v>
      </c>
      <c s="23" t="s">
        <v>359</v>
      </c>
      <c s="19" t="s">
        <v>12</v>
      </c>
      <c s="24" t="s">
        <v>360</v>
      </c>
      <c s="25" t="s">
        <v>128</v>
      </c>
      <c s="26">
        <v>94.1</v>
      </c>
      <c s="26">
        <v>0</v>
      </c>
      <c s="26">
        <f>ROUND(ROUND(H67,2)*ROUND(G67,2),2)</f>
      </c>
      <c r="O67">
        <f>(I67*21)/100</f>
      </c>
      <c t="s">
        <v>12</v>
      </c>
    </row>
    <row r="68" spans="1:5" ht="38.25">
      <c r="A68" s="27" t="s">
        <v>40</v>
      </c>
      <c r="E68" s="28" t="s">
        <v>487</v>
      </c>
    </row>
    <row r="69" spans="1:5" ht="25.5">
      <c r="A69" s="29" t="s">
        <v>42</v>
      </c>
      <c r="E69" s="30" t="s">
        <v>485</v>
      </c>
    </row>
    <row r="70" spans="1:5" ht="51">
      <c r="A70" t="s">
        <v>44</v>
      </c>
      <c r="E70" s="28" t="s">
        <v>363</v>
      </c>
    </row>
    <row r="71" spans="1:16" ht="12.75">
      <c r="A71" s="19" t="s">
        <v>35</v>
      </c>
      <c s="23" t="s">
        <v>106</v>
      </c>
      <c s="23" t="s">
        <v>488</v>
      </c>
      <c s="19" t="s">
        <v>19</v>
      </c>
      <c s="24" t="s">
        <v>489</v>
      </c>
      <c s="25" t="s">
        <v>128</v>
      </c>
      <c s="26">
        <v>189.14</v>
      </c>
      <c s="26">
        <v>0</v>
      </c>
      <c s="26">
        <f>ROUND(ROUND(H71,2)*ROUND(G71,2),2)</f>
      </c>
      <c r="O71">
        <f>(I71*21)/100</f>
      </c>
      <c t="s">
        <v>12</v>
      </c>
    </row>
    <row r="72" spans="1:5" ht="38.25">
      <c r="A72" s="27" t="s">
        <v>40</v>
      </c>
      <c r="E72" s="28" t="s">
        <v>490</v>
      </c>
    </row>
    <row r="73" spans="1:5" ht="25.5">
      <c r="A73" s="29" t="s">
        <v>42</v>
      </c>
      <c r="E73" s="30" t="s">
        <v>483</v>
      </c>
    </row>
    <row r="74" spans="1:5" ht="140.25">
      <c r="A74" t="s">
        <v>44</v>
      </c>
      <c r="E74" s="28" t="s">
        <v>368</v>
      </c>
    </row>
    <row r="75" spans="1:16" ht="12.75">
      <c r="A75" s="19" t="s">
        <v>35</v>
      </c>
      <c s="23" t="s">
        <v>112</v>
      </c>
      <c s="23" t="s">
        <v>488</v>
      </c>
      <c s="19" t="s">
        <v>12</v>
      </c>
      <c s="24" t="s">
        <v>489</v>
      </c>
      <c s="25" t="s">
        <v>128</v>
      </c>
      <c s="26">
        <v>94.1</v>
      </c>
      <c s="26">
        <v>0</v>
      </c>
      <c s="26">
        <f>ROUND(ROUND(H75,2)*ROUND(G75,2),2)</f>
      </c>
      <c r="O75">
        <f>(I75*21)/100</f>
      </c>
      <c t="s">
        <v>12</v>
      </c>
    </row>
    <row r="76" spans="1:5" ht="38.25">
      <c r="A76" s="27" t="s">
        <v>40</v>
      </c>
      <c r="E76" s="28" t="s">
        <v>491</v>
      </c>
    </row>
    <row r="77" spans="1:5" ht="25.5">
      <c r="A77" s="29" t="s">
        <v>42</v>
      </c>
      <c r="E77" s="30" t="s">
        <v>485</v>
      </c>
    </row>
    <row r="78" spans="1:5" ht="140.25">
      <c r="A78" t="s">
        <v>44</v>
      </c>
      <c r="E78" s="28" t="s">
        <v>368</v>
      </c>
    </row>
    <row r="79" spans="1:16" ht="12.75">
      <c r="A79" s="19" t="s">
        <v>35</v>
      </c>
      <c s="23" t="s">
        <v>118</v>
      </c>
      <c s="23" t="s">
        <v>492</v>
      </c>
      <c s="19" t="s">
        <v>19</v>
      </c>
      <c s="24" t="s">
        <v>493</v>
      </c>
      <c s="25" t="s">
        <v>128</v>
      </c>
      <c s="26">
        <v>189.14</v>
      </c>
      <c s="26">
        <v>0</v>
      </c>
      <c s="26">
        <f>ROUND(ROUND(H79,2)*ROUND(G79,2),2)</f>
      </c>
      <c r="O79">
        <f>(I79*21)/100</f>
      </c>
      <c t="s">
        <v>12</v>
      </c>
    </row>
    <row r="80" spans="1:5" ht="38.25">
      <c r="A80" s="27" t="s">
        <v>40</v>
      </c>
      <c r="E80" s="28" t="s">
        <v>490</v>
      </c>
    </row>
    <row r="81" spans="1:5" ht="25.5">
      <c r="A81" s="29" t="s">
        <v>42</v>
      </c>
      <c r="E81" s="30" t="s">
        <v>483</v>
      </c>
    </row>
    <row r="82" spans="1:5" ht="140.25">
      <c r="A82" t="s">
        <v>44</v>
      </c>
      <c r="E82" s="28" t="s">
        <v>368</v>
      </c>
    </row>
    <row r="83" spans="1:16" ht="12.75">
      <c r="A83" s="19" t="s">
        <v>35</v>
      </c>
      <c s="23" t="s">
        <v>173</v>
      </c>
      <c s="23" t="s">
        <v>492</v>
      </c>
      <c s="19" t="s">
        <v>12</v>
      </c>
      <c s="24" t="s">
        <v>493</v>
      </c>
      <c s="25" t="s">
        <v>128</v>
      </c>
      <c s="26">
        <v>94.1</v>
      </c>
      <c s="26">
        <v>0</v>
      </c>
      <c s="26">
        <f>ROUND(ROUND(H83,2)*ROUND(G83,2),2)</f>
      </c>
      <c r="O83">
        <f>(I83*21)/100</f>
      </c>
      <c t="s">
        <v>12</v>
      </c>
    </row>
    <row r="84" spans="1:5" ht="38.25">
      <c r="A84" s="27" t="s">
        <v>40</v>
      </c>
      <c r="E84" s="28" t="s">
        <v>491</v>
      </c>
    </row>
    <row r="85" spans="1:5" ht="25.5">
      <c r="A85" s="29" t="s">
        <v>42</v>
      </c>
      <c r="E85" s="30" t="s">
        <v>485</v>
      </c>
    </row>
    <row r="86" spans="1:5" ht="140.25">
      <c r="A86" t="s">
        <v>44</v>
      </c>
      <c r="E86" s="28" t="s">
        <v>368</v>
      </c>
    </row>
    <row r="87" spans="1:18" ht="12.75" customHeight="1">
      <c r="A87" s="5" t="s">
        <v>33</v>
      </c>
      <c s="5"/>
      <c s="33" t="s">
        <v>30</v>
      </c>
      <c s="5"/>
      <c s="21" t="s">
        <v>236</v>
      </c>
      <c s="5"/>
      <c s="5"/>
      <c s="5"/>
      <c s="34">
        <f>0+Q87</f>
      </c>
      <c r="O87">
        <f>0+R87</f>
      </c>
      <c r="Q87">
        <f>0+I88+I92+I96+I100</f>
      </c>
      <c>
        <f>0+O88+O92+O96+O100</f>
      </c>
    </row>
    <row r="88" spans="1:16" ht="12.75">
      <c r="A88" s="19" t="s">
        <v>35</v>
      </c>
      <c s="23" t="s">
        <v>177</v>
      </c>
      <c s="23" t="s">
        <v>425</v>
      </c>
      <c s="19" t="s">
        <v>19</v>
      </c>
      <c s="24" t="s">
        <v>426</v>
      </c>
      <c s="25" t="s">
        <v>192</v>
      </c>
      <c s="26">
        <v>49.19</v>
      </c>
      <c s="26">
        <v>0</v>
      </c>
      <c s="26">
        <f>ROUND(ROUND(H88,2)*ROUND(G88,2),2)</f>
      </c>
      <c r="O88">
        <f>(I88*21)/100</f>
      </c>
      <c t="s">
        <v>12</v>
      </c>
    </row>
    <row r="89" spans="1:5" ht="51">
      <c r="A89" s="27" t="s">
        <v>40</v>
      </c>
      <c r="E89" s="28" t="s">
        <v>494</v>
      </c>
    </row>
    <row r="90" spans="1:5" ht="12.75">
      <c r="A90" s="29" t="s">
        <v>42</v>
      </c>
      <c r="E90" s="30" t="s">
        <v>495</v>
      </c>
    </row>
    <row r="91" spans="1:5" ht="51">
      <c r="A91" t="s">
        <v>44</v>
      </c>
      <c r="E91" s="28" t="s">
        <v>429</v>
      </c>
    </row>
    <row r="92" spans="1:16" ht="12.75">
      <c r="A92" s="19" t="s">
        <v>35</v>
      </c>
      <c s="23" t="s">
        <v>179</v>
      </c>
      <c s="23" t="s">
        <v>425</v>
      </c>
      <c s="19" t="s">
        <v>12</v>
      </c>
      <c s="24" t="s">
        <v>426</v>
      </c>
      <c s="25" t="s">
        <v>192</v>
      </c>
      <c s="26">
        <v>32.45</v>
      </c>
      <c s="26">
        <v>0</v>
      </c>
      <c s="26">
        <f>ROUND(ROUND(H92,2)*ROUND(G92,2),2)</f>
      </c>
      <c r="O92">
        <f>(I92*21)/100</f>
      </c>
      <c t="s">
        <v>12</v>
      </c>
    </row>
    <row r="93" spans="1:5" ht="51">
      <c r="A93" s="27" t="s">
        <v>40</v>
      </c>
      <c r="E93" s="28" t="s">
        <v>496</v>
      </c>
    </row>
    <row r="94" spans="1:5" ht="12.75">
      <c r="A94" s="29" t="s">
        <v>42</v>
      </c>
      <c r="E94" s="30" t="s">
        <v>497</v>
      </c>
    </row>
    <row r="95" spans="1:5" ht="51">
      <c r="A95" t="s">
        <v>44</v>
      </c>
      <c r="E95" s="28" t="s">
        <v>429</v>
      </c>
    </row>
    <row r="96" spans="1:16" ht="12.75">
      <c r="A96" s="19" t="s">
        <v>35</v>
      </c>
      <c s="23" t="s">
        <v>183</v>
      </c>
      <c s="23" t="s">
        <v>498</v>
      </c>
      <c s="19" t="s">
        <v>19</v>
      </c>
      <c s="24" t="s">
        <v>499</v>
      </c>
      <c s="25" t="s">
        <v>192</v>
      </c>
      <c s="26">
        <v>49.19</v>
      </c>
      <c s="26">
        <v>0</v>
      </c>
      <c s="26">
        <f>ROUND(ROUND(H96,2)*ROUND(G96,2),2)</f>
      </c>
      <c r="O96">
        <f>(I96*21)/100</f>
      </c>
      <c t="s">
        <v>12</v>
      </c>
    </row>
    <row r="97" spans="1:5" ht="38.25">
      <c r="A97" s="27" t="s">
        <v>40</v>
      </c>
      <c r="E97" s="28" t="s">
        <v>500</v>
      </c>
    </row>
    <row r="98" spans="1:5" ht="12.75">
      <c r="A98" s="29" t="s">
        <v>42</v>
      </c>
      <c r="E98" s="30" t="s">
        <v>495</v>
      </c>
    </row>
    <row r="99" spans="1:5" ht="38.25">
      <c r="A99" t="s">
        <v>44</v>
      </c>
      <c r="E99" s="28" t="s">
        <v>445</v>
      </c>
    </row>
    <row r="100" spans="1:16" ht="12.75">
      <c r="A100" s="19" t="s">
        <v>35</v>
      </c>
      <c s="23" t="s">
        <v>185</v>
      </c>
      <c s="23" t="s">
        <v>498</v>
      </c>
      <c s="19" t="s">
        <v>12</v>
      </c>
      <c s="24" t="s">
        <v>499</v>
      </c>
      <c s="25" t="s">
        <v>192</v>
      </c>
      <c s="26">
        <v>32.45</v>
      </c>
      <c s="26">
        <v>0</v>
      </c>
      <c s="26">
        <f>ROUND(ROUND(H100,2)*ROUND(G100,2),2)</f>
      </c>
      <c r="O100">
        <f>(I100*21)/100</f>
      </c>
      <c t="s">
        <v>12</v>
      </c>
    </row>
    <row r="101" spans="1:5" ht="38.25">
      <c r="A101" s="27" t="s">
        <v>40</v>
      </c>
      <c r="E101" s="28" t="s">
        <v>501</v>
      </c>
    </row>
    <row r="102" spans="1:5" ht="12.75">
      <c r="A102" s="29" t="s">
        <v>42</v>
      </c>
      <c r="E102" s="30" t="s">
        <v>497</v>
      </c>
    </row>
    <row r="103" spans="1:5" ht="38.25">
      <c r="A103" t="s">
        <v>44</v>
      </c>
      <c r="E103" s="28" t="s">
        <v>445</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5.xml><?xml version="1.0" encoding="utf-8"?>
<worksheet xmlns="http://schemas.openxmlformats.org/spreadsheetml/2006/main" xmlns:r="http://schemas.openxmlformats.org/officeDocument/2006/relationships">
  <sheetPr>
    <pageSetUpPr fitToPage="1"/>
  </sheetPr>
  <dimension ref="A1:R95"/>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0</v>
      </c>
      <c s="1"/>
      <c s="1"/>
      <c s="1"/>
      <c s="1" t="s">
        <v>2</v>
      </c>
      <c s="1"/>
      <c s="1"/>
      <c s="1"/>
      <c s="1"/>
      <c r="P1" t="s">
        <v>12</v>
      </c>
    </row>
    <row r="2" spans="2:16" ht="25" customHeight="1">
      <c r="B2" s="1"/>
      <c s="1"/>
      <c s="1"/>
      <c s="2" t="s">
        <v>3</v>
      </c>
      <c s="1"/>
      <c s="1"/>
      <c s="5"/>
      <c s="5"/>
      <c r="O2">
        <f>0+O8+O21+O30+O79</f>
      </c>
      <c t="s">
        <v>13</v>
      </c>
    </row>
    <row r="3" spans="1:16" ht="15" customHeight="1">
      <c r="A3" t="s">
        <v>1</v>
      </c>
      <c s="8" t="s">
        <v>4</v>
      </c>
      <c s="9" t="s">
        <v>5</v>
      </c>
      <c s="1"/>
      <c s="10" t="s">
        <v>6</v>
      </c>
      <c s="1"/>
      <c s="4"/>
      <c s="3" t="s">
        <v>502</v>
      </c>
      <c s="35">
        <f>0+I8+I21+I30+I79</f>
      </c>
      <c r="O3" t="s">
        <v>9</v>
      </c>
      <c t="s">
        <v>12</v>
      </c>
    </row>
    <row r="4" spans="1:16" ht="15" customHeight="1">
      <c r="A4" t="s">
        <v>7</v>
      </c>
      <c s="12" t="s">
        <v>8</v>
      </c>
      <c s="13" t="s">
        <v>502</v>
      </c>
      <c s="5"/>
      <c s="14" t="s">
        <v>503</v>
      </c>
      <c s="5"/>
      <c s="5"/>
      <c s="15"/>
      <c s="15"/>
      <c r="O4" t="s">
        <v>10</v>
      </c>
      <c t="s">
        <v>12</v>
      </c>
    </row>
    <row r="5" spans="1:16" ht="12.75" customHeight="1">
      <c r="A5" s="11" t="s">
        <v>16</v>
      </c>
      <c s="11" t="s">
        <v>18</v>
      </c>
      <c s="11" t="s">
        <v>20</v>
      </c>
      <c s="11" t="s">
        <v>21</v>
      </c>
      <c s="11" t="s">
        <v>22</v>
      </c>
      <c s="11" t="s">
        <v>24</v>
      </c>
      <c s="11" t="s">
        <v>26</v>
      </c>
      <c s="11" t="s">
        <v>28</v>
      </c>
      <c s="11"/>
      <c r="O5" t="s">
        <v>11</v>
      </c>
      <c t="s">
        <v>12</v>
      </c>
    </row>
    <row r="6" spans="1:9" ht="12.75" customHeight="1">
      <c r="A6" s="11"/>
      <c s="11"/>
      <c s="11"/>
      <c s="11"/>
      <c s="11"/>
      <c s="11"/>
      <c s="11"/>
      <c s="11" t="s">
        <v>29</v>
      </c>
      <c s="11" t="s">
        <v>31</v>
      </c>
    </row>
    <row r="7" spans="1:9" ht="12.75" customHeight="1">
      <c r="A7" s="11" t="s">
        <v>17</v>
      </c>
      <c s="11" t="s">
        <v>19</v>
      </c>
      <c s="11" t="s">
        <v>12</v>
      </c>
      <c s="11" t="s">
        <v>13</v>
      </c>
      <c s="11" t="s">
        <v>23</v>
      </c>
      <c s="11" t="s">
        <v>25</v>
      </c>
      <c s="11" t="s">
        <v>27</v>
      </c>
      <c s="11" t="s">
        <v>30</v>
      </c>
      <c s="11" t="s">
        <v>32</v>
      </c>
    </row>
    <row r="8" spans="1:18" ht="12.75" customHeight="1">
      <c r="A8" s="15" t="s">
        <v>33</v>
      </c>
      <c s="15"/>
      <c s="20" t="s">
        <v>19</v>
      </c>
      <c s="15"/>
      <c s="21" t="s">
        <v>111</v>
      </c>
      <c s="15"/>
      <c s="15"/>
      <c s="15"/>
      <c s="22">
        <f>0+Q8</f>
      </c>
      <c r="O8">
        <f>0+R8</f>
      </c>
      <c r="Q8">
        <f>0+I9+I13+I17</f>
      </c>
      <c>
        <f>0+O9+O13+O17</f>
      </c>
    </row>
    <row r="9" spans="1:16" ht="12.75">
      <c r="A9" s="19" t="s">
        <v>35</v>
      </c>
      <c s="23" t="s">
        <v>19</v>
      </c>
      <c s="23" t="s">
        <v>263</v>
      </c>
      <c s="19" t="s">
        <v>12</v>
      </c>
      <c s="24" t="s">
        <v>264</v>
      </c>
      <c s="25" t="s">
        <v>192</v>
      </c>
      <c s="26">
        <v>4.5</v>
      </c>
      <c s="26">
        <v>0</v>
      </c>
      <c s="26">
        <f>ROUND(ROUND(H9,2)*ROUND(G9,2),2)</f>
      </c>
      <c r="O9">
        <f>(I9*21)/100</f>
      </c>
      <c t="s">
        <v>12</v>
      </c>
    </row>
    <row r="10" spans="1:5" ht="38.25">
      <c r="A10" s="27" t="s">
        <v>40</v>
      </c>
      <c r="E10" s="28" t="s">
        <v>454</v>
      </c>
    </row>
    <row r="11" spans="1:5" ht="12.75">
      <c r="A11" s="29" t="s">
        <v>42</v>
      </c>
      <c r="E11" s="30" t="s">
        <v>504</v>
      </c>
    </row>
    <row r="12" spans="1:5" ht="25.5">
      <c r="A12" t="s">
        <v>44</v>
      </c>
      <c r="E12" s="28" t="s">
        <v>267</v>
      </c>
    </row>
    <row r="13" spans="1:16" ht="12.75">
      <c r="A13" s="19" t="s">
        <v>35</v>
      </c>
      <c s="23" t="s">
        <v>12</v>
      </c>
      <c s="23" t="s">
        <v>268</v>
      </c>
      <c s="19" t="s">
        <v>19</v>
      </c>
      <c s="24" t="s">
        <v>269</v>
      </c>
      <c s="25" t="s">
        <v>39</v>
      </c>
      <c s="26">
        <v>40.15</v>
      </c>
      <c s="26">
        <v>0</v>
      </c>
      <c s="26">
        <f>ROUND(ROUND(H13,2)*ROUND(G13,2),2)</f>
      </c>
      <c r="O13">
        <f>(I13*21)/100</f>
      </c>
      <c t="s">
        <v>12</v>
      </c>
    </row>
    <row r="14" spans="1:5" ht="38.25">
      <c r="A14" s="27" t="s">
        <v>40</v>
      </c>
      <c r="E14" s="28" t="s">
        <v>456</v>
      </c>
    </row>
    <row r="15" spans="1:5" ht="25.5">
      <c r="A15" s="29" t="s">
        <v>42</v>
      </c>
      <c r="E15" s="30" t="s">
        <v>505</v>
      </c>
    </row>
    <row r="16" spans="1:5" ht="369.75">
      <c r="A16" t="s">
        <v>44</v>
      </c>
      <c r="E16" s="28" t="s">
        <v>216</v>
      </c>
    </row>
    <row r="17" spans="1:16" ht="12.75">
      <c r="A17" s="19" t="s">
        <v>35</v>
      </c>
      <c s="23" t="s">
        <v>13</v>
      </c>
      <c s="23" t="s">
        <v>268</v>
      </c>
      <c s="19" t="s">
        <v>12</v>
      </c>
      <c s="24" t="s">
        <v>269</v>
      </c>
      <c s="25" t="s">
        <v>39</v>
      </c>
      <c s="26">
        <v>22.78</v>
      </c>
      <c s="26">
        <v>0</v>
      </c>
      <c s="26">
        <f>ROUND(ROUND(H17,2)*ROUND(G17,2),2)</f>
      </c>
      <c r="O17">
        <f>(I17*21)/100</f>
      </c>
      <c t="s">
        <v>12</v>
      </c>
    </row>
    <row r="18" spans="1:5" ht="38.25">
      <c r="A18" s="27" t="s">
        <v>40</v>
      </c>
      <c r="E18" s="28" t="s">
        <v>506</v>
      </c>
    </row>
    <row r="19" spans="1:5" ht="25.5">
      <c r="A19" s="29" t="s">
        <v>42</v>
      </c>
      <c r="E19" s="30" t="s">
        <v>507</v>
      </c>
    </row>
    <row r="20" spans="1:5" ht="369.75">
      <c r="A20" t="s">
        <v>44</v>
      </c>
      <c r="E20" s="28" t="s">
        <v>216</v>
      </c>
    </row>
    <row r="21" spans="1:18" ht="12.75" customHeight="1">
      <c r="A21" s="5" t="s">
        <v>33</v>
      </c>
      <c s="5"/>
      <c s="33" t="s">
        <v>12</v>
      </c>
      <c s="5"/>
      <c s="21" t="s">
        <v>315</v>
      </c>
      <c s="5"/>
      <c s="5"/>
      <c s="5"/>
      <c s="34">
        <f>0+Q21</f>
      </c>
      <c r="O21">
        <f>0+R21</f>
      </c>
      <c r="Q21">
        <f>0+I22+I26</f>
      </c>
      <c>
        <f>0+O22+O26</f>
      </c>
    </row>
    <row r="22" spans="1:16" ht="12.75">
      <c r="A22" s="19" t="s">
        <v>35</v>
      </c>
      <c s="23" t="s">
        <v>23</v>
      </c>
      <c s="23" t="s">
        <v>336</v>
      </c>
      <c s="19" t="s">
        <v>19</v>
      </c>
      <c s="24" t="s">
        <v>337</v>
      </c>
      <c s="25" t="s">
        <v>128</v>
      </c>
      <c s="26">
        <v>161.42</v>
      </c>
      <c s="26">
        <v>0</v>
      </c>
      <c s="26">
        <f>ROUND(ROUND(H22,2)*ROUND(G22,2),2)</f>
      </c>
      <c r="O22">
        <f>(I22*21)/100</f>
      </c>
      <c t="s">
        <v>12</v>
      </c>
    </row>
    <row r="23" spans="1:5" ht="38.25">
      <c r="A23" s="27" t="s">
        <v>40</v>
      </c>
      <c r="E23" s="28" t="s">
        <v>464</v>
      </c>
    </row>
    <row r="24" spans="1:5" ht="12.75">
      <c r="A24" s="29" t="s">
        <v>42</v>
      </c>
      <c r="E24" s="30" t="s">
        <v>508</v>
      </c>
    </row>
    <row r="25" spans="1:5" ht="38.25">
      <c r="A25" t="s">
        <v>44</v>
      </c>
      <c r="E25" s="28" t="s">
        <v>339</v>
      </c>
    </row>
    <row r="26" spans="1:16" ht="12.75">
      <c r="A26" s="19" t="s">
        <v>35</v>
      </c>
      <c s="23" t="s">
        <v>25</v>
      </c>
      <c s="23" t="s">
        <v>336</v>
      </c>
      <c s="19" t="s">
        <v>12</v>
      </c>
      <c s="24" t="s">
        <v>337</v>
      </c>
      <c s="25" t="s">
        <v>128</v>
      </c>
      <c s="26">
        <v>35.9</v>
      </c>
      <c s="26">
        <v>0</v>
      </c>
      <c s="26">
        <f>ROUND(ROUND(H26,2)*ROUND(G26,2),2)</f>
      </c>
      <c r="O26">
        <f>(I26*21)/100</f>
      </c>
      <c t="s">
        <v>12</v>
      </c>
    </row>
    <row r="27" spans="1:5" ht="38.25">
      <c r="A27" s="27" t="s">
        <v>40</v>
      </c>
      <c r="E27" s="28" t="s">
        <v>466</v>
      </c>
    </row>
    <row r="28" spans="1:5" ht="12.75">
      <c r="A28" s="29" t="s">
        <v>42</v>
      </c>
      <c r="E28" s="30" t="s">
        <v>509</v>
      </c>
    </row>
    <row r="29" spans="1:5" ht="38.25">
      <c r="A29" t="s">
        <v>44</v>
      </c>
      <c r="E29" s="28" t="s">
        <v>339</v>
      </c>
    </row>
    <row r="30" spans="1:18" ht="12.75" customHeight="1">
      <c r="A30" s="5" t="s">
        <v>33</v>
      </c>
      <c s="5"/>
      <c s="33" t="s">
        <v>25</v>
      </c>
      <c s="5"/>
      <c s="21" t="s">
        <v>341</v>
      </c>
      <c s="5"/>
      <c s="5"/>
      <c s="5"/>
      <c s="34">
        <f>0+Q30</f>
      </c>
      <c r="O30">
        <f>0+R30</f>
      </c>
      <c r="Q30">
        <f>0+I31+I35+I39+I43+I47+I51+I55+I59+I63+I67+I71+I75</f>
      </c>
      <c>
        <f>0+O31+O35+O39+O43+O47+O51+O55+O59+O63+O67+O71+O75</f>
      </c>
    </row>
    <row r="31" spans="1:16" ht="12.75">
      <c r="A31" s="19" t="s">
        <v>35</v>
      </c>
      <c s="23" t="s">
        <v>27</v>
      </c>
      <c s="23" t="s">
        <v>342</v>
      </c>
      <c s="19" t="s">
        <v>468</v>
      </c>
      <c s="24" t="s">
        <v>343</v>
      </c>
      <c s="25" t="s">
        <v>39</v>
      </c>
      <c s="26">
        <v>31.67</v>
      </c>
      <c s="26">
        <v>0</v>
      </c>
      <c s="26">
        <f>ROUND(ROUND(H31,2)*ROUND(G31,2),2)</f>
      </c>
      <c r="O31">
        <f>(I31*21)/100</f>
      </c>
      <c t="s">
        <v>12</v>
      </c>
    </row>
    <row r="32" spans="1:5" ht="38.25">
      <c r="A32" s="27" t="s">
        <v>40</v>
      </c>
      <c r="E32" s="28" t="s">
        <v>469</v>
      </c>
    </row>
    <row r="33" spans="1:5" ht="12.75">
      <c r="A33" s="29" t="s">
        <v>42</v>
      </c>
      <c r="E33" s="30" t="s">
        <v>510</v>
      </c>
    </row>
    <row r="34" spans="1:5" ht="51">
      <c r="A34" t="s">
        <v>44</v>
      </c>
      <c r="E34" s="28" t="s">
        <v>346</v>
      </c>
    </row>
    <row r="35" spans="1:16" ht="12.75">
      <c r="A35" s="19" t="s">
        <v>35</v>
      </c>
      <c s="23" t="s">
        <v>69</v>
      </c>
      <c s="23" t="s">
        <v>342</v>
      </c>
      <c s="19" t="s">
        <v>471</v>
      </c>
      <c s="24" t="s">
        <v>343</v>
      </c>
      <c s="25" t="s">
        <v>39</v>
      </c>
      <c s="26">
        <v>5.76</v>
      </c>
      <c s="26">
        <v>0</v>
      </c>
      <c s="26">
        <f>ROUND(ROUND(H35,2)*ROUND(G35,2),2)</f>
      </c>
      <c r="O35">
        <f>(I35*21)/100</f>
      </c>
      <c t="s">
        <v>12</v>
      </c>
    </row>
    <row r="36" spans="1:5" ht="38.25">
      <c r="A36" s="27" t="s">
        <v>40</v>
      </c>
      <c r="E36" s="28" t="s">
        <v>472</v>
      </c>
    </row>
    <row r="37" spans="1:5" ht="12.75">
      <c r="A37" s="29" t="s">
        <v>42</v>
      </c>
      <c r="E37" s="30" t="s">
        <v>511</v>
      </c>
    </row>
    <row r="38" spans="1:5" ht="51">
      <c r="A38" t="s">
        <v>44</v>
      </c>
      <c r="E38" s="28" t="s">
        <v>346</v>
      </c>
    </row>
    <row r="39" spans="1:16" ht="12.75">
      <c r="A39" s="19" t="s">
        <v>35</v>
      </c>
      <c s="23" t="s">
        <v>73</v>
      </c>
      <c s="23" t="s">
        <v>342</v>
      </c>
      <c s="19" t="s">
        <v>474</v>
      </c>
      <c s="24" t="s">
        <v>343</v>
      </c>
      <c s="25" t="s">
        <v>39</v>
      </c>
      <c s="26">
        <v>33.89</v>
      </c>
      <c s="26">
        <v>0</v>
      </c>
      <c s="26">
        <f>ROUND(ROUND(H39,2)*ROUND(G39,2),2)</f>
      </c>
      <c r="O39">
        <f>(I39*21)/100</f>
      </c>
      <c t="s">
        <v>12</v>
      </c>
    </row>
    <row r="40" spans="1:5" ht="38.25">
      <c r="A40" s="27" t="s">
        <v>40</v>
      </c>
      <c r="E40" s="28" t="s">
        <v>475</v>
      </c>
    </row>
    <row r="41" spans="1:5" ht="12.75">
      <c r="A41" s="29" t="s">
        <v>42</v>
      </c>
      <c r="E41" s="30" t="s">
        <v>512</v>
      </c>
    </row>
    <row r="42" spans="1:5" ht="51">
      <c r="A42" t="s">
        <v>44</v>
      </c>
      <c r="E42" s="28" t="s">
        <v>346</v>
      </c>
    </row>
    <row r="43" spans="1:16" ht="12.75">
      <c r="A43" s="19" t="s">
        <v>35</v>
      </c>
      <c s="23" t="s">
        <v>30</v>
      </c>
      <c s="23" t="s">
        <v>342</v>
      </c>
      <c s="19" t="s">
        <v>477</v>
      </c>
      <c s="24" t="s">
        <v>343</v>
      </c>
      <c s="25" t="s">
        <v>39</v>
      </c>
      <c s="26">
        <v>6.17</v>
      </c>
      <c s="26">
        <v>0</v>
      </c>
      <c s="26">
        <f>ROUND(ROUND(H43,2)*ROUND(G43,2),2)</f>
      </c>
      <c r="O43">
        <f>(I43*21)/100</f>
      </c>
      <c t="s">
        <v>12</v>
      </c>
    </row>
    <row r="44" spans="1:5" ht="38.25">
      <c r="A44" s="27" t="s">
        <v>40</v>
      </c>
      <c r="E44" s="28" t="s">
        <v>478</v>
      </c>
    </row>
    <row r="45" spans="1:5" ht="12.75">
      <c r="A45" s="29" t="s">
        <v>42</v>
      </c>
      <c r="E45" s="30" t="s">
        <v>513</v>
      </c>
    </row>
    <row r="46" spans="1:5" ht="51">
      <c r="A46" t="s">
        <v>44</v>
      </c>
      <c r="E46" s="28" t="s">
        <v>346</v>
      </c>
    </row>
    <row r="47" spans="1:16" ht="12.75">
      <c r="A47" s="19" t="s">
        <v>35</v>
      </c>
      <c s="23" t="s">
        <v>32</v>
      </c>
      <c s="23" t="s">
        <v>480</v>
      </c>
      <c s="19" t="s">
        <v>19</v>
      </c>
      <c s="24" t="s">
        <v>481</v>
      </c>
      <c s="25" t="s">
        <v>128</v>
      </c>
      <c s="26">
        <v>161.42</v>
      </c>
      <c s="26">
        <v>0</v>
      </c>
      <c s="26">
        <f>ROUND(ROUND(H47,2)*ROUND(G47,2),2)</f>
      </c>
      <c r="O47">
        <f>(I47*21)/100</f>
      </c>
      <c t="s">
        <v>12</v>
      </c>
    </row>
    <row r="48" spans="1:5" ht="51">
      <c r="A48" s="27" t="s">
        <v>40</v>
      </c>
      <c r="E48" s="28" t="s">
        <v>482</v>
      </c>
    </row>
    <row r="49" spans="1:5" ht="25.5">
      <c r="A49" s="29" t="s">
        <v>42</v>
      </c>
      <c r="E49" s="30" t="s">
        <v>514</v>
      </c>
    </row>
    <row r="50" spans="1:5" ht="51">
      <c r="A50" t="s">
        <v>44</v>
      </c>
      <c r="E50" s="28" t="s">
        <v>363</v>
      </c>
    </row>
    <row r="51" spans="1:16" ht="12.75">
      <c r="A51" s="19" t="s">
        <v>35</v>
      </c>
      <c s="23" t="s">
        <v>84</v>
      </c>
      <c s="23" t="s">
        <v>480</v>
      </c>
      <c s="19" t="s">
        <v>12</v>
      </c>
      <c s="24" t="s">
        <v>481</v>
      </c>
      <c s="25" t="s">
        <v>128</v>
      </c>
      <c s="26">
        <v>35.9</v>
      </c>
      <c s="26">
        <v>0</v>
      </c>
      <c s="26">
        <f>ROUND(ROUND(H51,2)*ROUND(G51,2),2)</f>
      </c>
      <c r="O51">
        <f>(I51*21)/100</f>
      </c>
      <c t="s">
        <v>12</v>
      </c>
    </row>
    <row r="52" spans="1:5" ht="51">
      <c r="A52" s="27" t="s">
        <v>40</v>
      </c>
      <c r="E52" s="28" t="s">
        <v>484</v>
      </c>
    </row>
    <row r="53" spans="1:5" ht="25.5">
      <c r="A53" s="29" t="s">
        <v>42</v>
      </c>
      <c r="E53" s="30" t="s">
        <v>515</v>
      </c>
    </row>
    <row r="54" spans="1:5" ht="51">
      <c r="A54" t="s">
        <v>44</v>
      </c>
      <c r="E54" s="28" t="s">
        <v>363</v>
      </c>
    </row>
    <row r="55" spans="1:16" ht="12.75">
      <c r="A55" s="19" t="s">
        <v>35</v>
      </c>
      <c s="23" t="s">
        <v>88</v>
      </c>
      <c s="23" t="s">
        <v>359</v>
      </c>
      <c s="19" t="s">
        <v>19</v>
      </c>
      <c s="24" t="s">
        <v>360</v>
      </c>
      <c s="25" t="s">
        <v>128</v>
      </c>
      <c s="26">
        <v>161.42</v>
      </c>
      <c s="26">
        <v>0</v>
      </c>
      <c s="26">
        <f>ROUND(ROUND(H55,2)*ROUND(G55,2),2)</f>
      </c>
      <c r="O55">
        <f>(I55*21)/100</f>
      </c>
      <c t="s">
        <v>12</v>
      </c>
    </row>
    <row r="56" spans="1:5" ht="38.25">
      <c r="A56" s="27" t="s">
        <v>40</v>
      </c>
      <c r="E56" s="28" t="s">
        <v>486</v>
      </c>
    </row>
    <row r="57" spans="1:5" ht="25.5">
      <c r="A57" s="29" t="s">
        <v>42</v>
      </c>
      <c r="E57" s="30" t="s">
        <v>514</v>
      </c>
    </row>
    <row r="58" spans="1:5" ht="51">
      <c r="A58" t="s">
        <v>44</v>
      </c>
      <c r="E58" s="28" t="s">
        <v>363</v>
      </c>
    </row>
    <row r="59" spans="1:16" ht="12.75">
      <c r="A59" s="19" t="s">
        <v>35</v>
      </c>
      <c s="23" t="s">
        <v>92</v>
      </c>
      <c s="23" t="s">
        <v>359</v>
      </c>
      <c s="19" t="s">
        <v>12</v>
      </c>
      <c s="24" t="s">
        <v>360</v>
      </c>
      <c s="25" t="s">
        <v>128</v>
      </c>
      <c s="26">
        <v>35.9</v>
      </c>
      <c s="26">
        <v>0</v>
      </c>
      <c s="26">
        <f>ROUND(ROUND(H59,2)*ROUND(G59,2),2)</f>
      </c>
      <c r="O59">
        <f>(I59*21)/100</f>
      </c>
      <c t="s">
        <v>12</v>
      </c>
    </row>
    <row r="60" spans="1:5" ht="38.25">
      <c r="A60" s="27" t="s">
        <v>40</v>
      </c>
      <c r="E60" s="28" t="s">
        <v>487</v>
      </c>
    </row>
    <row r="61" spans="1:5" ht="25.5">
      <c r="A61" s="29" t="s">
        <v>42</v>
      </c>
      <c r="E61" s="30" t="s">
        <v>515</v>
      </c>
    </row>
    <row r="62" spans="1:5" ht="51">
      <c r="A62" t="s">
        <v>44</v>
      </c>
      <c r="E62" s="28" t="s">
        <v>363</v>
      </c>
    </row>
    <row r="63" spans="1:16" ht="12.75">
      <c r="A63" s="19" t="s">
        <v>35</v>
      </c>
      <c s="23" t="s">
        <v>97</v>
      </c>
      <c s="23" t="s">
        <v>488</v>
      </c>
      <c s="19" t="s">
        <v>19</v>
      </c>
      <c s="24" t="s">
        <v>489</v>
      </c>
      <c s="25" t="s">
        <v>128</v>
      </c>
      <c s="26">
        <v>161.42</v>
      </c>
      <c s="26">
        <v>0</v>
      </c>
      <c s="26">
        <f>ROUND(ROUND(H63,2)*ROUND(G63,2),2)</f>
      </c>
      <c r="O63">
        <f>(I63*21)/100</f>
      </c>
      <c t="s">
        <v>12</v>
      </c>
    </row>
    <row r="64" spans="1:5" ht="38.25">
      <c r="A64" s="27" t="s">
        <v>40</v>
      </c>
      <c r="E64" s="28" t="s">
        <v>490</v>
      </c>
    </row>
    <row r="65" spans="1:5" ht="25.5">
      <c r="A65" s="29" t="s">
        <v>42</v>
      </c>
      <c r="E65" s="30" t="s">
        <v>514</v>
      </c>
    </row>
    <row r="66" spans="1:5" ht="140.25">
      <c r="A66" t="s">
        <v>44</v>
      </c>
      <c r="E66" s="28" t="s">
        <v>368</v>
      </c>
    </row>
    <row r="67" spans="1:16" ht="12.75">
      <c r="A67" s="19" t="s">
        <v>35</v>
      </c>
      <c s="23" t="s">
        <v>101</v>
      </c>
      <c s="23" t="s">
        <v>488</v>
      </c>
      <c s="19" t="s">
        <v>12</v>
      </c>
      <c s="24" t="s">
        <v>489</v>
      </c>
      <c s="25" t="s">
        <v>128</v>
      </c>
      <c s="26">
        <v>35.9</v>
      </c>
      <c s="26">
        <v>0</v>
      </c>
      <c s="26">
        <f>ROUND(ROUND(H67,2)*ROUND(G67,2),2)</f>
      </c>
      <c r="O67">
        <f>(I67*21)/100</f>
      </c>
      <c t="s">
        <v>12</v>
      </c>
    </row>
    <row r="68" spans="1:5" ht="38.25">
      <c r="A68" s="27" t="s">
        <v>40</v>
      </c>
      <c r="E68" s="28" t="s">
        <v>491</v>
      </c>
    </row>
    <row r="69" spans="1:5" ht="12.75">
      <c r="A69" s="29" t="s">
        <v>42</v>
      </c>
      <c r="E69" s="30" t="s">
        <v>509</v>
      </c>
    </row>
    <row r="70" spans="1:5" ht="140.25">
      <c r="A70" t="s">
        <v>44</v>
      </c>
      <c r="E70" s="28" t="s">
        <v>368</v>
      </c>
    </row>
    <row r="71" spans="1:16" ht="12.75">
      <c r="A71" s="19" t="s">
        <v>35</v>
      </c>
      <c s="23" t="s">
        <v>106</v>
      </c>
      <c s="23" t="s">
        <v>492</v>
      </c>
      <c s="19" t="s">
        <v>19</v>
      </c>
      <c s="24" t="s">
        <v>493</v>
      </c>
      <c s="25" t="s">
        <v>128</v>
      </c>
      <c s="26">
        <v>161.42</v>
      </c>
      <c s="26">
        <v>0</v>
      </c>
      <c s="26">
        <f>ROUND(ROUND(H71,2)*ROUND(G71,2),2)</f>
      </c>
      <c r="O71">
        <f>(I71*21)/100</f>
      </c>
      <c t="s">
        <v>12</v>
      </c>
    </row>
    <row r="72" spans="1:5" ht="38.25">
      <c r="A72" s="27" t="s">
        <v>40</v>
      </c>
      <c r="E72" s="28" t="s">
        <v>490</v>
      </c>
    </row>
    <row r="73" spans="1:5" ht="25.5">
      <c r="A73" s="29" t="s">
        <v>42</v>
      </c>
      <c r="E73" s="30" t="s">
        <v>514</v>
      </c>
    </row>
    <row r="74" spans="1:5" ht="140.25">
      <c r="A74" t="s">
        <v>44</v>
      </c>
      <c r="E74" s="28" t="s">
        <v>368</v>
      </c>
    </row>
    <row r="75" spans="1:16" ht="12.75">
      <c r="A75" s="19" t="s">
        <v>35</v>
      </c>
      <c s="23" t="s">
        <v>112</v>
      </c>
      <c s="23" t="s">
        <v>492</v>
      </c>
      <c s="19" t="s">
        <v>12</v>
      </c>
      <c s="24" t="s">
        <v>493</v>
      </c>
      <c s="25" t="s">
        <v>128</v>
      </c>
      <c s="26">
        <v>35.9</v>
      </c>
      <c s="26">
        <v>0</v>
      </c>
      <c s="26">
        <f>ROUND(ROUND(H75,2)*ROUND(G75,2),2)</f>
      </c>
      <c r="O75">
        <f>(I75*21)/100</f>
      </c>
      <c t="s">
        <v>12</v>
      </c>
    </row>
    <row r="76" spans="1:5" ht="38.25">
      <c r="A76" s="27" t="s">
        <v>40</v>
      </c>
      <c r="E76" s="28" t="s">
        <v>491</v>
      </c>
    </row>
    <row r="77" spans="1:5" ht="25.5">
      <c r="A77" s="29" t="s">
        <v>42</v>
      </c>
      <c r="E77" s="30" t="s">
        <v>515</v>
      </c>
    </row>
    <row r="78" spans="1:5" ht="140.25">
      <c r="A78" t="s">
        <v>44</v>
      </c>
      <c r="E78" s="28" t="s">
        <v>368</v>
      </c>
    </row>
    <row r="79" spans="1:18" ht="12.75" customHeight="1">
      <c r="A79" s="5" t="s">
        <v>33</v>
      </c>
      <c s="5"/>
      <c s="33" t="s">
        <v>30</v>
      </c>
      <c s="5"/>
      <c s="21" t="s">
        <v>236</v>
      </c>
      <c s="5"/>
      <c s="5"/>
      <c s="5"/>
      <c s="34">
        <f>0+Q79</f>
      </c>
      <c r="O79">
        <f>0+R79</f>
      </c>
      <c r="Q79">
        <f>0+I80+I84+I88+I92</f>
      </c>
      <c>
        <f>0+O80+O84+O88+O92</f>
      </c>
    </row>
    <row r="80" spans="1:16" ht="12.75">
      <c r="A80" s="19" t="s">
        <v>35</v>
      </c>
      <c s="23" t="s">
        <v>118</v>
      </c>
      <c s="23" t="s">
        <v>425</v>
      </c>
      <c s="19" t="s">
        <v>516</v>
      </c>
      <c s="24" t="s">
        <v>426</v>
      </c>
      <c s="25" t="s">
        <v>192</v>
      </c>
      <c s="26">
        <v>31.92</v>
      </c>
      <c s="26">
        <v>0</v>
      </c>
      <c s="26">
        <f>ROUND(ROUND(H80,2)*ROUND(G80,2),2)</f>
      </c>
      <c r="O80">
        <f>(I80*21)/100</f>
      </c>
      <c t="s">
        <v>12</v>
      </c>
    </row>
    <row r="81" spans="1:5" ht="51">
      <c r="A81" s="27" t="s">
        <v>40</v>
      </c>
      <c r="E81" s="28" t="s">
        <v>494</v>
      </c>
    </row>
    <row r="82" spans="1:5" ht="12.75">
      <c r="A82" s="29" t="s">
        <v>42</v>
      </c>
      <c r="E82" s="30" t="s">
        <v>517</v>
      </c>
    </row>
    <row r="83" spans="1:5" ht="51">
      <c r="A83" t="s">
        <v>44</v>
      </c>
      <c r="E83" s="28" t="s">
        <v>429</v>
      </c>
    </row>
    <row r="84" spans="1:16" ht="12.75">
      <c r="A84" s="19" t="s">
        <v>35</v>
      </c>
      <c s="23" t="s">
        <v>173</v>
      </c>
      <c s="23" t="s">
        <v>425</v>
      </c>
      <c s="19" t="s">
        <v>518</v>
      </c>
      <c s="24" t="s">
        <v>426</v>
      </c>
      <c s="25" t="s">
        <v>192</v>
      </c>
      <c s="26">
        <v>15.96</v>
      </c>
      <c s="26">
        <v>0</v>
      </c>
      <c s="26">
        <f>ROUND(ROUND(H84,2)*ROUND(G84,2),2)</f>
      </c>
      <c r="O84">
        <f>(I84*21)/100</f>
      </c>
      <c t="s">
        <v>12</v>
      </c>
    </row>
    <row r="85" spans="1:5" ht="51">
      <c r="A85" s="27" t="s">
        <v>40</v>
      </c>
      <c r="E85" s="28" t="s">
        <v>496</v>
      </c>
    </row>
    <row r="86" spans="1:5" ht="12.75">
      <c r="A86" s="29" t="s">
        <v>42</v>
      </c>
      <c r="E86" s="30" t="s">
        <v>519</v>
      </c>
    </row>
    <row r="87" spans="1:5" ht="51">
      <c r="A87" t="s">
        <v>44</v>
      </c>
      <c r="E87" s="28" t="s">
        <v>429</v>
      </c>
    </row>
    <row r="88" spans="1:16" ht="12.75">
      <c r="A88" s="19" t="s">
        <v>35</v>
      </c>
      <c s="23" t="s">
        <v>177</v>
      </c>
      <c s="23" t="s">
        <v>498</v>
      </c>
      <c s="19" t="s">
        <v>516</v>
      </c>
      <c s="24" t="s">
        <v>499</v>
      </c>
      <c s="25" t="s">
        <v>192</v>
      </c>
      <c s="26">
        <v>31.92</v>
      </c>
      <c s="26">
        <v>0</v>
      </c>
      <c s="26">
        <f>ROUND(ROUND(H88,2)*ROUND(G88,2),2)</f>
      </c>
      <c r="O88">
        <f>(I88*21)/100</f>
      </c>
      <c t="s">
        <v>12</v>
      </c>
    </row>
    <row r="89" spans="1:5" ht="38.25">
      <c r="A89" s="27" t="s">
        <v>40</v>
      </c>
      <c r="E89" s="28" t="s">
        <v>500</v>
      </c>
    </row>
    <row r="90" spans="1:5" ht="12.75">
      <c r="A90" s="29" t="s">
        <v>42</v>
      </c>
      <c r="E90" s="30" t="s">
        <v>517</v>
      </c>
    </row>
    <row r="91" spans="1:5" ht="38.25">
      <c r="A91" t="s">
        <v>44</v>
      </c>
      <c r="E91" s="28" t="s">
        <v>445</v>
      </c>
    </row>
    <row r="92" spans="1:16" ht="12.75">
      <c r="A92" s="19" t="s">
        <v>35</v>
      </c>
      <c s="23" t="s">
        <v>179</v>
      </c>
      <c s="23" t="s">
        <v>498</v>
      </c>
      <c s="19" t="s">
        <v>518</v>
      </c>
      <c s="24" t="s">
        <v>499</v>
      </c>
      <c s="25" t="s">
        <v>192</v>
      </c>
      <c s="26">
        <v>15.96</v>
      </c>
      <c s="26">
        <v>0</v>
      </c>
      <c s="26">
        <f>ROUND(ROUND(H92,2)*ROUND(G92,2),2)</f>
      </c>
      <c r="O92">
        <f>(I92*21)/100</f>
      </c>
      <c t="s">
        <v>12</v>
      </c>
    </row>
    <row r="93" spans="1:5" ht="38.25">
      <c r="A93" s="27" t="s">
        <v>40</v>
      </c>
      <c r="E93" s="28" t="s">
        <v>501</v>
      </c>
    </row>
    <row r="94" spans="1:5" ht="12.75">
      <c r="A94" s="29" t="s">
        <v>42</v>
      </c>
      <c r="E94" s="30" t="s">
        <v>519</v>
      </c>
    </row>
    <row r="95" spans="1:5" ht="38.25">
      <c r="A95" t="s">
        <v>44</v>
      </c>
      <c r="E95" s="28" t="s">
        <v>445</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6.xml><?xml version="1.0" encoding="utf-8"?>
<worksheet xmlns="http://schemas.openxmlformats.org/spreadsheetml/2006/main" xmlns:r="http://schemas.openxmlformats.org/officeDocument/2006/relationships">
  <sheetPr>
    <pageSetUpPr fitToPage="1"/>
  </sheetPr>
  <dimension ref="A1:R75"/>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0</v>
      </c>
      <c s="1"/>
      <c s="1"/>
      <c s="1"/>
      <c s="1" t="s">
        <v>2</v>
      </c>
      <c s="1"/>
      <c s="1"/>
      <c s="1"/>
      <c s="1"/>
      <c r="P1" t="s">
        <v>12</v>
      </c>
    </row>
    <row r="2" spans="2:16" ht="25" customHeight="1">
      <c r="B2" s="1"/>
      <c s="1"/>
      <c s="1"/>
      <c s="2" t="s">
        <v>3</v>
      </c>
      <c s="1"/>
      <c s="1"/>
      <c s="5"/>
      <c s="5"/>
      <c r="O2">
        <f>0+O8+O21+O34+O63</f>
      </c>
      <c t="s">
        <v>13</v>
      </c>
    </row>
    <row r="3" spans="1:16" ht="15" customHeight="1">
      <c r="A3" t="s">
        <v>1</v>
      </c>
      <c s="8" t="s">
        <v>4</v>
      </c>
      <c s="9" t="s">
        <v>5</v>
      </c>
      <c s="1"/>
      <c s="10" t="s">
        <v>6</v>
      </c>
      <c s="1"/>
      <c s="4"/>
      <c s="3" t="s">
        <v>520</v>
      </c>
      <c s="35">
        <f>0+I8+I21+I34+I63</f>
      </c>
      <c r="O3" t="s">
        <v>9</v>
      </c>
      <c t="s">
        <v>12</v>
      </c>
    </row>
    <row r="4" spans="1:16" ht="15" customHeight="1">
      <c r="A4" t="s">
        <v>7</v>
      </c>
      <c s="12" t="s">
        <v>8</v>
      </c>
      <c s="13" t="s">
        <v>520</v>
      </c>
      <c s="5"/>
      <c s="14" t="s">
        <v>521</v>
      </c>
      <c s="5"/>
      <c s="5"/>
      <c s="15"/>
      <c s="15"/>
      <c r="O4" t="s">
        <v>10</v>
      </c>
      <c t="s">
        <v>12</v>
      </c>
    </row>
    <row r="5" spans="1:16" ht="12.75" customHeight="1">
      <c r="A5" s="11" t="s">
        <v>16</v>
      </c>
      <c s="11" t="s">
        <v>18</v>
      </c>
      <c s="11" t="s">
        <v>20</v>
      </c>
      <c s="11" t="s">
        <v>21</v>
      </c>
      <c s="11" t="s">
        <v>22</v>
      </c>
      <c s="11" t="s">
        <v>24</v>
      </c>
      <c s="11" t="s">
        <v>26</v>
      </c>
      <c s="11" t="s">
        <v>28</v>
      </c>
      <c s="11"/>
      <c r="O5" t="s">
        <v>11</v>
      </c>
      <c t="s">
        <v>12</v>
      </c>
    </row>
    <row r="6" spans="1:9" ht="12.75" customHeight="1">
      <c r="A6" s="11"/>
      <c s="11"/>
      <c s="11"/>
      <c s="11"/>
      <c s="11"/>
      <c s="11"/>
      <c s="11"/>
      <c s="11" t="s">
        <v>29</v>
      </c>
      <c s="11" t="s">
        <v>31</v>
      </c>
    </row>
    <row r="7" spans="1:9" ht="12.75" customHeight="1">
      <c r="A7" s="11" t="s">
        <v>17</v>
      </c>
      <c s="11" t="s">
        <v>19</v>
      </c>
      <c s="11" t="s">
        <v>12</v>
      </c>
      <c s="11" t="s">
        <v>13</v>
      </c>
      <c s="11" t="s">
        <v>23</v>
      </c>
      <c s="11" t="s">
        <v>25</v>
      </c>
      <c s="11" t="s">
        <v>27</v>
      </c>
      <c s="11" t="s">
        <v>30</v>
      </c>
      <c s="11" t="s">
        <v>32</v>
      </c>
    </row>
    <row r="8" spans="1:18" ht="12.75" customHeight="1">
      <c r="A8" s="15" t="s">
        <v>33</v>
      </c>
      <c s="15"/>
      <c s="20" t="s">
        <v>19</v>
      </c>
      <c s="15"/>
      <c s="21" t="s">
        <v>111</v>
      </c>
      <c s="15"/>
      <c s="15"/>
      <c s="15"/>
      <c s="22">
        <f>0+Q8</f>
      </c>
      <c r="O8">
        <f>0+R8</f>
      </c>
      <c r="Q8">
        <f>0+I9+I13+I17</f>
      </c>
      <c>
        <f>0+O9+O13+O17</f>
      </c>
    </row>
    <row r="9" spans="1:16" ht="12.75">
      <c r="A9" s="19" t="s">
        <v>35</v>
      </c>
      <c s="23" t="s">
        <v>19</v>
      </c>
      <c s="23" t="s">
        <v>263</v>
      </c>
      <c s="19" t="s">
        <v>37</v>
      </c>
      <c s="24" t="s">
        <v>264</v>
      </c>
      <c s="25" t="s">
        <v>192</v>
      </c>
      <c s="26">
        <v>89.7</v>
      </c>
      <c s="26">
        <v>0</v>
      </c>
      <c s="26">
        <f>ROUND(ROUND(H9,2)*ROUND(G9,2),2)</f>
      </c>
      <c r="O9">
        <f>(I9*21)/100</f>
      </c>
      <c t="s">
        <v>12</v>
      </c>
    </row>
    <row r="10" spans="1:5" ht="12.75">
      <c r="A10" s="27" t="s">
        <v>40</v>
      </c>
      <c r="E10" s="28" t="s">
        <v>522</v>
      </c>
    </row>
    <row r="11" spans="1:5" ht="76.5">
      <c r="A11" s="29" t="s">
        <v>42</v>
      </c>
      <c r="E11" s="30" t="s">
        <v>523</v>
      </c>
    </row>
    <row r="12" spans="1:5" ht="25.5">
      <c r="A12" t="s">
        <v>44</v>
      </c>
      <c r="E12" s="28" t="s">
        <v>267</v>
      </c>
    </row>
    <row r="13" spans="1:16" ht="12.75">
      <c r="A13" s="19" t="s">
        <v>35</v>
      </c>
      <c s="23" t="s">
        <v>12</v>
      </c>
      <c s="23" t="s">
        <v>268</v>
      </c>
      <c s="19" t="s">
        <v>65</v>
      </c>
      <c s="24" t="s">
        <v>269</v>
      </c>
      <c s="25" t="s">
        <v>39</v>
      </c>
      <c s="26">
        <v>95.2</v>
      </c>
      <c s="26">
        <v>0</v>
      </c>
      <c s="26">
        <f>ROUND(ROUND(H13,2)*ROUND(G13,2),2)</f>
      </c>
      <c r="O13">
        <f>(I13*21)/100</f>
      </c>
      <c t="s">
        <v>12</v>
      </c>
    </row>
    <row r="14" spans="1:5" ht="12.75">
      <c r="A14" s="27" t="s">
        <v>40</v>
      </c>
      <c r="E14" s="28" t="s">
        <v>524</v>
      </c>
    </row>
    <row r="15" spans="1:5" ht="38.25">
      <c r="A15" s="29" t="s">
        <v>42</v>
      </c>
      <c r="E15" s="30" t="s">
        <v>525</v>
      </c>
    </row>
    <row r="16" spans="1:5" ht="369.75">
      <c r="A16" t="s">
        <v>44</v>
      </c>
      <c r="E16" s="28" t="s">
        <v>216</v>
      </c>
    </row>
    <row r="17" spans="1:16" ht="12.75">
      <c r="A17" s="19" t="s">
        <v>35</v>
      </c>
      <c s="23" t="s">
        <v>13</v>
      </c>
      <c s="23" t="s">
        <v>310</v>
      </c>
      <c s="19" t="s">
        <v>37</v>
      </c>
      <c s="24" t="s">
        <v>311</v>
      </c>
      <c s="25" t="s">
        <v>128</v>
      </c>
      <c s="26">
        <v>393.83</v>
      </c>
      <c s="26">
        <v>0</v>
      </c>
      <c s="26">
        <f>ROUND(ROUND(H17,2)*ROUND(G17,2),2)</f>
      </c>
      <c r="O17">
        <f>(I17*21)/100</f>
      </c>
      <c t="s">
        <v>12</v>
      </c>
    </row>
    <row r="18" spans="1:5" ht="12.75">
      <c r="A18" s="27" t="s">
        <v>40</v>
      </c>
      <c r="E18" s="28" t="s">
        <v>37</v>
      </c>
    </row>
    <row r="19" spans="1:5" ht="38.25">
      <c r="A19" s="29" t="s">
        <v>42</v>
      </c>
      <c r="E19" s="30" t="s">
        <v>526</v>
      </c>
    </row>
    <row r="20" spans="1:5" ht="25.5">
      <c r="A20" t="s">
        <v>44</v>
      </c>
      <c r="E20" s="28" t="s">
        <v>314</v>
      </c>
    </row>
    <row r="21" spans="1:18" ht="12.75" customHeight="1">
      <c r="A21" s="5" t="s">
        <v>33</v>
      </c>
      <c s="5"/>
      <c s="33" t="s">
        <v>12</v>
      </c>
      <c s="5"/>
      <c s="21" t="s">
        <v>315</v>
      </c>
      <c s="5"/>
      <c s="5"/>
      <c s="5"/>
      <c s="34">
        <f>0+Q21</f>
      </c>
      <c r="O21">
        <f>0+R21</f>
      </c>
      <c r="Q21">
        <f>0+I22+I26+I30</f>
      </c>
      <c>
        <f>0+O22+O26+O30</f>
      </c>
    </row>
    <row r="22" spans="1:16" ht="12.75">
      <c r="A22" s="19" t="s">
        <v>35</v>
      </c>
      <c s="23" t="s">
        <v>23</v>
      </c>
      <c s="23" t="s">
        <v>321</v>
      </c>
      <c s="19" t="s">
        <v>37</v>
      </c>
      <c s="24" t="s">
        <v>322</v>
      </c>
      <c s="25" t="s">
        <v>192</v>
      </c>
      <c s="26">
        <v>30.3</v>
      </c>
      <c s="26">
        <v>0</v>
      </c>
      <c s="26">
        <f>ROUND(ROUND(H22,2)*ROUND(G22,2),2)</f>
      </c>
      <c r="O22">
        <f>(I22*21)/100</f>
      </c>
      <c t="s">
        <v>12</v>
      </c>
    </row>
    <row r="23" spans="1:5" ht="12.75">
      <c r="A23" s="27" t="s">
        <v>40</v>
      </c>
      <c r="E23" s="28" t="s">
        <v>527</v>
      </c>
    </row>
    <row r="24" spans="1:5" ht="25.5">
      <c r="A24" s="29" t="s">
        <v>42</v>
      </c>
      <c r="E24" s="30" t="s">
        <v>528</v>
      </c>
    </row>
    <row r="25" spans="1:5" ht="165.75">
      <c r="A25" t="s">
        <v>44</v>
      </c>
      <c r="E25" s="28" t="s">
        <v>325</v>
      </c>
    </row>
    <row r="26" spans="1:16" ht="12.75">
      <c r="A26" s="19" t="s">
        <v>35</v>
      </c>
      <c s="23" t="s">
        <v>25</v>
      </c>
      <c s="23" t="s">
        <v>326</v>
      </c>
      <c s="19" t="s">
        <v>37</v>
      </c>
      <c s="24" t="s">
        <v>327</v>
      </c>
      <c s="25" t="s">
        <v>128</v>
      </c>
      <c s="26">
        <v>68.48</v>
      </c>
      <c s="26">
        <v>0</v>
      </c>
      <c s="26">
        <f>ROUND(ROUND(H26,2)*ROUND(G26,2),2)</f>
      </c>
      <c r="O26">
        <f>(I26*21)/100</f>
      </c>
      <c t="s">
        <v>12</v>
      </c>
    </row>
    <row r="27" spans="1:5" ht="12.75">
      <c r="A27" s="27" t="s">
        <v>40</v>
      </c>
      <c r="E27" s="28" t="s">
        <v>529</v>
      </c>
    </row>
    <row r="28" spans="1:5" ht="38.25">
      <c r="A28" s="29" t="s">
        <v>42</v>
      </c>
      <c r="E28" s="30" t="s">
        <v>530</v>
      </c>
    </row>
    <row r="29" spans="1:5" ht="51">
      <c r="A29" t="s">
        <v>44</v>
      </c>
      <c r="E29" s="28" t="s">
        <v>330</v>
      </c>
    </row>
    <row r="30" spans="1:16" ht="12.75">
      <c r="A30" s="19" t="s">
        <v>35</v>
      </c>
      <c s="23" t="s">
        <v>27</v>
      </c>
      <c s="23" t="s">
        <v>336</v>
      </c>
      <c s="19" t="s">
        <v>37</v>
      </c>
      <c s="24" t="s">
        <v>337</v>
      </c>
      <c s="25" t="s">
        <v>128</v>
      </c>
      <c s="26">
        <v>393.83</v>
      </c>
      <c s="26">
        <v>0</v>
      </c>
      <c s="26">
        <f>ROUND(ROUND(H30,2)*ROUND(G30,2),2)</f>
      </c>
      <c r="O30">
        <f>(I30*21)/100</f>
      </c>
      <c t="s">
        <v>12</v>
      </c>
    </row>
    <row r="31" spans="1:5" ht="12.75">
      <c r="A31" s="27" t="s">
        <v>40</v>
      </c>
      <c r="E31" s="28" t="s">
        <v>37</v>
      </c>
    </row>
    <row r="32" spans="1:5" ht="25.5">
      <c r="A32" s="29" t="s">
        <v>42</v>
      </c>
      <c r="E32" s="30" t="s">
        <v>531</v>
      </c>
    </row>
    <row r="33" spans="1:5" ht="38.25">
      <c r="A33" t="s">
        <v>44</v>
      </c>
      <c r="E33" s="28" t="s">
        <v>339</v>
      </c>
    </row>
    <row r="34" spans="1:18" ht="12.75" customHeight="1">
      <c r="A34" s="5" t="s">
        <v>33</v>
      </c>
      <c s="5"/>
      <c s="33" t="s">
        <v>25</v>
      </c>
      <c s="5"/>
      <c s="21" t="s">
        <v>341</v>
      </c>
      <c s="5"/>
      <c s="5"/>
      <c s="5"/>
      <c s="34">
        <f>0+Q34</f>
      </c>
      <c r="O34">
        <f>0+R34</f>
      </c>
      <c r="Q34">
        <f>0+I35+I39+I43+I47+I51+I55+I59</f>
      </c>
      <c>
        <f>0+O35+O39+O43+O47+O51+O55+O59</f>
      </c>
    </row>
    <row r="35" spans="1:16" ht="12.75">
      <c r="A35" s="19" t="s">
        <v>35</v>
      </c>
      <c s="23" t="s">
        <v>69</v>
      </c>
      <c s="23" t="s">
        <v>342</v>
      </c>
      <c s="19" t="s">
        <v>65</v>
      </c>
      <c s="24" t="s">
        <v>343</v>
      </c>
      <c s="25" t="s">
        <v>39</v>
      </c>
      <c s="26">
        <v>59.53</v>
      </c>
      <c s="26">
        <v>0</v>
      </c>
      <c s="26">
        <f>ROUND(ROUND(H35,2)*ROUND(G35,2),2)</f>
      </c>
      <c r="O35">
        <f>(I35*21)/100</f>
      </c>
      <c t="s">
        <v>12</v>
      </c>
    </row>
    <row r="36" spans="1:5" ht="12.75">
      <c r="A36" s="27" t="s">
        <v>40</v>
      </c>
      <c r="E36" s="28" t="s">
        <v>532</v>
      </c>
    </row>
    <row r="37" spans="1:5" ht="114.75">
      <c r="A37" s="29" t="s">
        <v>42</v>
      </c>
      <c r="E37" s="30" t="s">
        <v>533</v>
      </c>
    </row>
    <row r="38" spans="1:5" ht="51">
      <c r="A38" t="s">
        <v>44</v>
      </c>
      <c r="E38" s="28" t="s">
        <v>346</v>
      </c>
    </row>
    <row r="39" spans="1:16" ht="12.75">
      <c r="A39" s="19" t="s">
        <v>35</v>
      </c>
      <c s="23" t="s">
        <v>73</v>
      </c>
      <c s="23" t="s">
        <v>342</v>
      </c>
      <c s="19" t="s">
        <v>70</v>
      </c>
      <c s="24" t="s">
        <v>343</v>
      </c>
      <c s="25" t="s">
        <v>39</v>
      </c>
      <c s="26">
        <v>130.29</v>
      </c>
      <c s="26">
        <v>0</v>
      </c>
      <c s="26">
        <f>ROUND(ROUND(H39,2)*ROUND(G39,2),2)</f>
      </c>
      <c r="O39">
        <f>(I39*21)/100</f>
      </c>
      <c t="s">
        <v>12</v>
      </c>
    </row>
    <row r="40" spans="1:5" ht="12.75">
      <c r="A40" s="27" t="s">
        <v>40</v>
      </c>
      <c r="E40" s="28" t="s">
        <v>534</v>
      </c>
    </row>
    <row r="41" spans="1:5" ht="25.5">
      <c r="A41" s="29" t="s">
        <v>42</v>
      </c>
      <c r="E41" s="30" t="s">
        <v>535</v>
      </c>
    </row>
    <row r="42" spans="1:5" ht="51">
      <c r="A42" t="s">
        <v>44</v>
      </c>
      <c r="E42" s="28" t="s">
        <v>346</v>
      </c>
    </row>
    <row r="43" spans="1:16" ht="12.75">
      <c r="A43" s="19" t="s">
        <v>35</v>
      </c>
      <c s="23" t="s">
        <v>30</v>
      </c>
      <c s="23" t="s">
        <v>359</v>
      </c>
      <c s="19" t="s">
        <v>37</v>
      </c>
      <c s="24" t="s">
        <v>360</v>
      </c>
      <c s="25" t="s">
        <v>128</v>
      </c>
      <c s="26">
        <v>704.2</v>
      </c>
      <c s="26">
        <v>0</v>
      </c>
      <c s="26">
        <f>ROUND(ROUND(H43,2)*ROUND(G43,2),2)</f>
      </c>
      <c r="O43">
        <f>(I43*21)/100</f>
      </c>
      <c t="s">
        <v>12</v>
      </c>
    </row>
    <row r="44" spans="1:5" ht="12.75">
      <c r="A44" s="27" t="s">
        <v>40</v>
      </c>
      <c r="E44" s="28" t="s">
        <v>536</v>
      </c>
    </row>
    <row r="45" spans="1:5" ht="89.25">
      <c r="A45" s="29" t="s">
        <v>42</v>
      </c>
      <c r="E45" s="30" t="s">
        <v>537</v>
      </c>
    </row>
    <row r="46" spans="1:5" ht="51">
      <c r="A46" t="s">
        <v>44</v>
      </c>
      <c r="E46" s="28" t="s">
        <v>363</v>
      </c>
    </row>
    <row r="47" spans="1:16" ht="12.75">
      <c r="A47" s="19" t="s">
        <v>35</v>
      </c>
      <c s="23" t="s">
        <v>32</v>
      </c>
      <c s="23" t="s">
        <v>364</v>
      </c>
      <c s="19" t="s">
        <v>37</v>
      </c>
      <c s="24" t="s">
        <v>365</v>
      </c>
      <c s="25" t="s">
        <v>128</v>
      </c>
      <c s="26">
        <v>356.6</v>
      </c>
      <c s="26">
        <v>0</v>
      </c>
      <c s="26">
        <f>ROUND(ROUND(H47,2)*ROUND(G47,2),2)</f>
      </c>
      <c r="O47">
        <f>(I47*21)/100</f>
      </c>
      <c t="s">
        <v>12</v>
      </c>
    </row>
    <row r="48" spans="1:5" ht="12.75">
      <c r="A48" s="27" t="s">
        <v>40</v>
      </c>
      <c r="E48" s="28" t="s">
        <v>538</v>
      </c>
    </row>
    <row r="49" spans="1:5" ht="25.5">
      <c r="A49" s="29" t="s">
        <v>42</v>
      </c>
      <c r="E49" s="30" t="s">
        <v>539</v>
      </c>
    </row>
    <row r="50" spans="1:5" ht="140.25">
      <c r="A50" t="s">
        <v>44</v>
      </c>
      <c r="E50" s="28" t="s">
        <v>368</v>
      </c>
    </row>
    <row r="51" spans="1:16" ht="12.75">
      <c r="A51" s="19" t="s">
        <v>35</v>
      </c>
      <c s="23" t="s">
        <v>84</v>
      </c>
      <c s="23" t="s">
        <v>369</v>
      </c>
      <c s="19" t="s">
        <v>37</v>
      </c>
      <c s="24" t="s">
        <v>370</v>
      </c>
      <c s="25" t="s">
        <v>128</v>
      </c>
      <c s="26">
        <v>353.6</v>
      </c>
      <c s="26">
        <v>0</v>
      </c>
      <c s="26">
        <f>ROUND(ROUND(H51,2)*ROUND(G51,2),2)</f>
      </c>
      <c r="O51">
        <f>(I51*21)/100</f>
      </c>
      <c t="s">
        <v>12</v>
      </c>
    </row>
    <row r="52" spans="1:5" ht="12.75">
      <c r="A52" s="27" t="s">
        <v>40</v>
      </c>
      <c r="E52" s="28" t="s">
        <v>540</v>
      </c>
    </row>
    <row r="53" spans="1:5" ht="25.5">
      <c r="A53" s="29" t="s">
        <v>42</v>
      </c>
      <c r="E53" s="30" t="s">
        <v>541</v>
      </c>
    </row>
    <row r="54" spans="1:5" ht="140.25">
      <c r="A54" t="s">
        <v>44</v>
      </c>
      <c r="E54" s="28" t="s">
        <v>368</v>
      </c>
    </row>
    <row r="55" spans="1:16" ht="12.75">
      <c r="A55" s="19" t="s">
        <v>35</v>
      </c>
      <c s="23" t="s">
        <v>88</v>
      </c>
      <c s="23" t="s">
        <v>373</v>
      </c>
      <c s="19" t="s">
        <v>37</v>
      </c>
      <c s="24" t="s">
        <v>374</v>
      </c>
      <c s="25" t="s">
        <v>128</v>
      </c>
      <c s="26">
        <v>350.6</v>
      </c>
      <c s="26">
        <v>0</v>
      </c>
      <c s="26">
        <f>ROUND(ROUND(H55,2)*ROUND(G55,2),2)</f>
      </c>
      <c r="O55">
        <f>(I55*21)/100</f>
      </c>
      <c t="s">
        <v>12</v>
      </c>
    </row>
    <row r="56" spans="1:5" ht="12.75">
      <c r="A56" s="27" t="s">
        <v>40</v>
      </c>
      <c r="E56" s="28" t="s">
        <v>542</v>
      </c>
    </row>
    <row r="57" spans="1:5" ht="25.5">
      <c r="A57" s="29" t="s">
        <v>42</v>
      </c>
      <c r="E57" s="30" t="s">
        <v>543</v>
      </c>
    </row>
    <row r="58" spans="1:5" ht="140.25">
      <c r="A58" t="s">
        <v>44</v>
      </c>
      <c r="E58" s="28" t="s">
        <v>368</v>
      </c>
    </row>
    <row r="59" spans="1:16" ht="12.75">
      <c r="A59" s="19" t="s">
        <v>35</v>
      </c>
      <c s="23" t="s">
        <v>92</v>
      </c>
      <c s="23" t="s">
        <v>544</v>
      </c>
      <c s="19" t="s">
        <v>37</v>
      </c>
      <c s="24" t="s">
        <v>545</v>
      </c>
      <c s="25" t="s">
        <v>128</v>
      </c>
      <c s="26">
        <v>10</v>
      </c>
      <c s="26">
        <v>0</v>
      </c>
      <c s="26">
        <f>ROUND(ROUND(H59,2)*ROUND(G59,2),2)</f>
      </c>
      <c r="O59">
        <f>(I59*21)/100</f>
      </c>
      <c t="s">
        <v>12</v>
      </c>
    </row>
    <row r="60" spans="1:5" ht="12.75">
      <c r="A60" s="27" t="s">
        <v>40</v>
      </c>
      <c r="E60" s="28" t="s">
        <v>546</v>
      </c>
    </row>
    <row r="61" spans="1:5" ht="25.5">
      <c r="A61" s="29" t="s">
        <v>42</v>
      </c>
      <c r="E61" s="30" t="s">
        <v>547</v>
      </c>
    </row>
    <row r="62" spans="1:5" ht="153">
      <c r="A62" t="s">
        <v>44</v>
      </c>
      <c r="E62" s="28" t="s">
        <v>379</v>
      </c>
    </row>
    <row r="63" spans="1:18" ht="12.75" customHeight="1">
      <c r="A63" s="5" t="s">
        <v>33</v>
      </c>
      <c s="5"/>
      <c s="33" t="s">
        <v>30</v>
      </c>
      <c s="5"/>
      <c s="21" t="s">
        <v>236</v>
      </c>
      <c s="5"/>
      <c s="5"/>
      <c s="5"/>
      <c s="34">
        <f>0+Q63</f>
      </c>
      <c r="O63">
        <f>0+R63</f>
      </c>
      <c r="Q63">
        <f>0+I64+I68+I72</f>
      </c>
      <c>
        <f>0+O64+O68+O72</f>
      </c>
    </row>
    <row r="64" spans="1:16" ht="12.75">
      <c r="A64" s="19" t="s">
        <v>35</v>
      </c>
      <c s="23" t="s">
        <v>97</v>
      </c>
      <c s="23" t="s">
        <v>425</v>
      </c>
      <c s="19" t="s">
        <v>37</v>
      </c>
      <c s="24" t="s">
        <v>426</v>
      </c>
      <c s="25" t="s">
        <v>192</v>
      </c>
      <c s="26">
        <v>131</v>
      </c>
      <c s="26">
        <v>0</v>
      </c>
      <c s="26">
        <f>ROUND(ROUND(H64,2)*ROUND(G64,2),2)</f>
      </c>
      <c r="O64">
        <f>(I64*21)/100</f>
      </c>
      <c t="s">
        <v>12</v>
      </c>
    </row>
    <row r="65" spans="1:5" ht="25.5">
      <c r="A65" s="27" t="s">
        <v>40</v>
      </c>
      <c r="E65" s="28" t="s">
        <v>548</v>
      </c>
    </row>
    <row r="66" spans="1:5" ht="38.25">
      <c r="A66" s="29" t="s">
        <v>42</v>
      </c>
      <c r="E66" s="30" t="s">
        <v>549</v>
      </c>
    </row>
    <row r="67" spans="1:5" ht="51">
      <c r="A67" t="s">
        <v>44</v>
      </c>
      <c r="E67" s="28" t="s">
        <v>429</v>
      </c>
    </row>
    <row r="68" spans="1:16" ht="12.75">
      <c r="A68" s="19" t="s">
        <v>35</v>
      </c>
      <c s="23" t="s">
        <v>101</v>
      </c>
      <c s="23" t="s">
        <v>432</v>
      </c>
      <c s="19" t="s">
        <v>37</v>
      </c>
      <c s="24" t="s">
        <v>433</v>
      </c>
      <c s="25" t="s">
        <v>192</v>
      </c>
      <c s="26">
        <v>83.7</v>
      </c>
      <c s="26">
        <v>0</v>
      </c>
      <c s="26">
        <f>ROUND(ROUND(H68,2)*ROUND(G68,2),2)</f>
      </c>
      <c r="O68">
        <f>(I68*21)/100</f>
      </c>
      <c t="s">
        <v>12</v>
      </c>
    </row>
    <row r="69" spans="1:5" ht="12.75">
      <c r="A69" s="27" t="s">
        <v>40</v>
      </c>
      <c r="E69" s="28" t="s">
        <v>550</v>
      </c>
    </row>
    <row r="70" spans="1:5" ht="38.25">
      <c r="A70" s="29" t="s">
        <v>42</v>
      </c>
      <c r="E70" s="30" t="s">
        <v>551</v>
      </c>
    </row>
    <row r="71" spans="1:5" ht="51">
      <c r="A71" t="s">
        <v>44</v>
      </c>
      <c r="E71" s="28" t="s">
        <v>436</v>
      </c>
    </row>
    <row r="72" spans="1:16" ht="12.75">
      <c r="A72" s="19" t="s">
        <v>35</v>
      </c>
      <c s="23" t="s">
        <v>106</v>
      </c>
      <c s="23" t="s">
        <v>441</v>
      </c>
      <c s="19" t="s">
        <v>37</v>
      </c>
      <c s="24" t="s">
        <v>442</v>
      </c>
      <c s="25" t="s">
        <v>192</v>
      </c>
      <c s="26">
        <v>36.3</v>
      </c>
      <c s="26">
        <v>0</v>
      </c>
      <c s="26">
        <f>ROUND(ROUND(H72,2)*ROUND(G72,2),2)</f>
      </c>
      <c r="O72">
        <f>(I72*21)/100</f>
      </c>
      <c t="s">
        <v>12</v>
      </c>
    </row>
    <row r="73" spans="1:5" ht="12.75">
      <c r="A73" s="27" t="s">
        <v>40</v>
      </c>
      <c r="E73" s="28" t="s">
        <v>37</v>
      </c>
    </row>
    <row r="74" spans="1:5" ht="76.5">
      <c r="A74" s="29" t="s">
        <v>42</v>
      </c>
      <c r="E74" s="30" t="s">
        <v>552</v>
      </c>
    </row>
    <row r="75" spans="1:5" ht="38.25">
      <c r="A75" t="s">
        <v>44</v>
      </c>
      <c r="E75" s="28" t="s">
        <v>445</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7.xml><?xml version="1.0" encoding="utf-8"?>
<worksheet xmlns="http://schemas.openxmlformats.org/spreadsheetml/2006/main" xmlns:r="http://schemas.openxmlformats.org/officeDocument/2006/relationships">
  <sheetPr>
    <pageSetUpPr fitToPage="1"/>
  </sheetPr>
  <dimension ref="A1:R77"/>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0</v>
      </c>
      <c s="1"/>
      <c s="1"/>
      <c s="1"/>
      <c s="1" t="s">
        <v>2</v>
      </c>
      <c s="1"/>
      <c s="1"/>
      <c s="1"/>
      <c s="1"/>
      <c r="P1" t="s">
        <v>12</v>
      </c>
    </row>
    <row r="2" spans="2:16" ht="25" customHeight="1">
      <c r="B2" s="1"/>
      <c s="1"/>
      <c s="1"/>
      <c s="2" t="s">
        <v>3</v>
      </c>
      <c s="1"/>
      <c s="1"/>
      <c s="5"/>
      <c s="5"/>
      <c r="O2">
        <f>0+O8+O29+O34+O39+O64+O69</f>
      </c>
      <c t="s">
        <v>13</v>
      </c>
    </row>
    <row r="3" spans="1:16" ht="15" customHeight="1">
      <c r="A3" t="s">
        <v>1</v>
      </c>
      <c s="8" t="s">
        <v>4</v>
      </c>
      <c s="9" t="s">
        <v>5</v>
      </c>
      <c s="1"/>
      <c s="10" t="s">
        <v>6</v>
      </c>
      <c s="1"/>
      <c s="4"/>
      <c s="3" t="s">
        <v>553</v>
      </c>
      <c s="35">
        <f>0+I8+I29+I34+I39+I64+I69</f>
      </c>
      <c r="O3" t="s">
        <v>9</v>
      </c>
      <c t="s">
        <v>12</v>
      </c>
    </row>
    <row r="4" spans="1:16" ht="15" customHeight="1">
      <c r="A4" t="s">
        <v>7</v>
      </c>
      <c s="12" t="s">
        <v>8</v>
      </c>
      <c s="13" t="s">
        <v>553</v>
      </c>
      <c s="5"/>
      <c s="14" t="s">
        <v>554</v>
      </c>
      <c s="5"/>
      <c s="5"/>
      <c s="15"/>
      <c s="15"/>
      <c r="O4" t="s">
        <v>10</v>
      </c>
      <c t="s">
        <v>12</v>
      </c>
    </row>
    <row r="5" spans="1:16" ht="12.75" customHeight="1">
      <c r="A5" s="11" t="s">
        <v>16</v>
      </c>
      <c s="11" t="s">
        <v>18</v>
      </c>
      <c s="11" t="s">
        <v>20</v>
      </c>
      <c s="11" t="s">
        <v>21</v>
      </c>
      <c s="11" t="s">
        <v>22</v>
      </c>
      <c s="11" t="s">
        <v>24</v>
      </c>
      <c s="11" t="s">
        <v>26</v>
      </c>
      <c s="11" t="s">
        <v>28</v>
      </c>
      <c s="11"/>
      <c r="O5" t="s">
        <v>11</v>
      </c>
      <c t="s">
        <v>12</v>
      </c>
    </row>
    <row r="6" spans="1:9" ht="12.75" customHeight="1">
      <c r="A6" s="11"/>
      <c s="11"/>
      <c s="11"/>
      <c s="11"/>
      <c s="11"/>
      <c s="11"/>
      <c s="11"/>
      <c s="11" t="s">
        <v>29</v>
      </c>
      <c s="11" t="s">
        <v>31</v>
      </c>
    </row>
    <row r="7" spans="1:9" ht="12.75" customHeight="1">
      <c r="A7" s="11" t="s">
        <v>17</v>
      </c>
      <c s="11" t="s">
        <v>19</v>
      </c>
      <c s="11" t="s">
        <v>12</v>
      </c>
      <c s="11" t="s">
        <v>13</v>
      </c>
      <c s="11" t="s">
        <v>23</v>
      </c>
      <c s="11" t="s">
        <v>25</v>
      </c>
      <c s="11" t="s">
        <v>27</v>
      </c>
      <c s="11" t="s">
        <v>30</v>
      </c>
      <c s="11" t="s">
        <v>32</v>
      </c>
    </row>
    <row r="8" spans="1:18" ht="12.75" customHeight="1">
      <c r="A8" s="15" t="s">
        <v>33</v>
      </c>
      <c s="15"/>
      <c s="20" t="s">
        <v>19</v>
      </c>
      <c s="15"/>
      <c s="21" t="s">
        <v>111</v>
      </c>
      <c s="15"/>
      <c s="15"/>
      <c s="15"/>
      <c s="22">
        <f>0+Q8</f>
      </c>
      <c r="O8">
        <f>0+R8</f>
      </c>
      <c r="Q8">
        <f>0+I9+I13+I17+I21+I25</f>
      </c>
      <c>
        <f>0+O9+O13+O17+O21+O25</f>
      </c>
    </row>
    <row r="9" spans="1:16" ht="12.75">
      <c r="A9" s="19" t="s">
        <v>35</v>
      </c>
      <c s="23" t="s">
        <v>19</v>
      </c>
      <c s="23" t="s">
        <v>263</v>
      </c>
      <c s="19" t="s">
        <v>37</v>
      </c>
      <c s="24" t="s">
        <v>264</v>
      </c>
      <c s="25" t="s">
        <v>192</v>
      </c>
      <c s="26">
        <v>15.6</v>
      </c>
      <c s="26">
        <v>0</v>
      </c>
      <c s="26">
        <f>ROUND(ROUND(H9,2)*ROUND(G9,2),2)</f>
      </c>
      <c r="O9">
        <f>(I9*21)/100</f>
      </c>
      <c t="s">
        <v>12</v>
      </c>
    </row>
    <row r="10" spans="1:5" ht="12.75">
      <c r="A10" s="27" t="s">
        <v>40</v>
      </c>
      <c r="E10" s="28" t="s">
        <v>555</v>
      </c>
    </row>
    <row r="11" spans="1:5" ht="12.75">
      <c r="A11" s="29" t="s">
        <v>42</v>
      </c>
      <c r="E11" s="30" t="s">
        <v>556</v>
      </c>
    </row>
    <row r="12" spans="1:5" ht="25.5">
      <c r="A12" t="s">
        <v>44</v>
      </c>
      <c r="E12" s="28" t="s">
        <v>267</v>
      </c>
    </row>
    <row r="13" spans="1:16" ht="12.75">
      <c r="A13" s="19" t="s">
        <v>35</v>
      </c>
      <c s="23" t="s">
        <v>12</v>
      </c>
      <c s="23" t="s">
        <v>268</v>
      </c>
      <c s="19" t="s">
        <v>37</v>
      </c>
      <c s="24" t="s">
        <v>269</v>
      </c>
      <c s="25" t="s">
        <v>39</v>
      </c>
      <c s="26">
        <v>11.72</v>
      </c>
      <c s="26">
        <v>0</v>
      </c>
      <c s="26">
        <f>ROUND(ROUND(H13,2)*ROUND(G13,2),2)</f>
      </c>
      <c r="O13">
        <f>(I13*21)/100</f>
      </c>
      <c t="s">
        <v>12</v>
      </c>
    </row>
    <row r="14" spans="1:5" ht="12.75">
      <c r="A14" s="27" t="s">
        <v>40</v>
      </c>
      <c r="E14" s="28" t="s">
        <v>557</v>
      </c>
    </row>
    <row r="15" spans="1:5" ht="25.5">
      <c r="A15" s="29" t="s">
        <v>42</v>
      </c>
      <c r="E15" s="30" t="s">
        <v>558</v>
      </c>
    </row>
    <row r="16" spans="1:5" ht="369.75">
      <c r="A16" t="s">
        <v>44</v>
      </c>
      <c r="E16" s="28" t="s">
        <v>216</v>
      </c>
    </row>
    <row r="17" spans="1:16" ht="12.75">
      <c r="A17" s="19" t="s">
        <v>35</v>
      </c>
      <c s="23" t="s">
        <v>13</v>
      </c>
      <c s="23" t="s">
        <v>113</v>
      </c>
      <c s="19" t="s">
        <v>37</v>
      </c>
      <c s="24" t="s">
        <v>114</v>
      </c>
      <c s="25" t="s">
        <v>39</v>
      </c>
      <c s="26">
        <v>25.14</v>
      </c>
      <c s="26">
        <v>0</v>
      </c>
      <c s="26">
        <f>ROUND(ROUND(H17,2)*ROUND(G17,2),2)</f>
      </c>
      <c r="O17">
        <f>(I17*21)/100</f>
      </c>
      <c t="s">
        <v>12</v>
      </c>
    </row>
    <row r="18" spans="1:5" ht="12.75">
      <c r="A18" s="27" t="s">
        <v>40</v>
      </c>
      <c r="E18" s="28" t="s">
        <v>37</v>
      </c>
    </row>
    <row r="19" spans="1:5" ht="25.5">
      <c r="A19" s="29" t="s">
        <v>42</v>
      </c>
      <c r="E19" s="30" t="s">
        <v>559</v>
      </c>
    </row>
    <row r="20" spans="1:5" ht="306">
      <c r="A20" t="s">
        <v>44</v>
      </c>
      <c r="E20" s="28" t="s">
        <v>117</v>
      </c>
    </row>
    <row r="21" spans="1:16" ht="12.75">
      <c r="A21" s="19" t="s">
        <v>35</v>
      </c>
      <c s="23" t="s">
        <v>23</v>
      </c>
      <c s="23" t="s">
        <v>290</v>
      </c>
      <c s="19" t="s">
        <v>37</v>
      </c>
      <c s="24" t="s">
        <v>291</v>
      </c>
      <c s="25" t="s">
        <v>39</v>
      </c>
      <c s="26">
        <v>25.14</v>
      </c>
      <c s="26">
        <v>0</v>
      </c>
      <c s="26">
        <f>ROUND(ROUND(H21,2)*ROUND(G21,2),2)</f>
      </c>
      <c r="O21">
        <f>(I21*21)/100</f>
      </c>
      <c t="s">
        <v>12</v>
      </c>
    </row>
    <row r="22" spans="1:5" ht="102">
      <c r="A22" s="27" t="s">
        <v>40</v>
      </c>
      <c r="E22" s="28" t="s">
        <v>560</v>
      </c>
    </row>
    <row r="23" spans="1:5" ht="38.25">
      <c r="A23" s="29" t="s">
        <v>42</v>
      </c>
      <c r="E23" s="30" t="s">
        <v>561</v>
      </c>
    </row>
    <row r="24" spans="1:5" ht="280.5">
      <c r="A24" t="s">
        <v>44</v>
      </c>
      <c r="E24" s="28" t="s">
        <v>294</v>
      </c>
    </row>
    <row r="25" spans="1:16" ht="12.75">
      <c r="A25" s="19" t="s">
        <v>35</v>
      </c>
      <c s="23" t="s">
        <v>25</v>
      </c>
      <c s="23" t="s">
        <v>310</v>
      </c>
      <c s="19" t="s">
        <v>37</v>
      </c>
      <c s="24" t="s">
        <v>311</v>
      </c>
      <c s="25" t="s">
        <v>128</v>
      </c>
      <c s="26">
        <v>1409.33</v>
      </c>
      <c s="26">
        <v>0</v>
      </c>
      <c s="26">
        <f>ROUND(ROUND(H25,2)*ROUND(G25,2),2)</f>
      </c>
      <c r="O25">
        <f>(I25*21)/100</f>
      </c>
      <c t="s">
        <v>12</v>
      </c>
    </row>
    <row r="26" spans="1:5" ht="114.75">
      <c r="A26" s="27" t="s">
        <v>40</v>
      </c>
      <c r="E26" s="28" t="s">
        <v>562</v>
      </c>
    </row>
    <row r="27" spans="1:5" ht="38.25">
      <c r="A27" s="29" t="s">
        <v>42</v>
      </c>
      <c r="E27" s="30" t="s">
        <v>563</v>
      </c>
    </row>
    <row r="28" spans="1:5" ht="25.5">
      <c r="A28" t="s">
        <v>44</v>
      </c>
      <c r="E28" s="28" t="s">
        <v>314</v>
      </c>
    </row>
    <row r="29" spans="1:18" ht="12.75" customHeight="1">
      <c r="A29" s="5" t="s">
        <v>33</v>
      </c>
      <c s="5"/>
      <c s="33" t="s">
        <v>12</v>
      </c>
      <c s="5"/>
      <c s="21" t="s">
        <v>315</v>
      </c>
      <c s="5"/>
      <c s="5"/>
      <c s="5"/>
      <c s="34">
        <f>0+Q29</f>
      </c>
      <c r="O29">
        <f>0+R29</f>
      </c>
      <c r="Q29">
        <f>0+I30</f>
      </c>
      <c>
        <f>0+O30</f>
      </c>
    </row>
    <row r="30" spans="1:16" ht="12.75">
      <c r="A30" s="19" t="s">
        <v>35</v>
      </c>
      <c s="23" t="s">
        <v>27</v>
      </c>
      <c s="23" t="s">
        <v>336</v>
      </c>
      <c s="19" t="s">
        <v>37</v>
      </c>
      <c s="24" t="s">
        <v>337</v>
      </c>
      <c s="25" t="s">
        <v>128</v>
      </c>
      <c s="26">
        <v>728.49</v>
      </c>
      <c s="26">
        <v>0</v>
      </c>
      <c s="26">
        <f>ROUND(ROUND(H30,2)*ROUND(G30,2),2)</f>
      </c>
      <c r="O30">
        <f>(I30*21)/100</f>
      </c>
      <c t="s">
        <v>12</v>
      </c>
    </row>
    <row r="31" spans="1:5" ht="12.75">
      <c r="A31" s="27" t="s">
        <v>40</v>
      </c>
      <c r="E31" s="28" t="s">
        <v>564</v>
      </c>
    </row>
    <row r="32" spans="1:5" ht="25.5">
      <c r="A32" s="29" t="s">
        <v>42</v>
      </c>
      <c r="E32" s="30" t="s">
        <v>565</v>
      </c>
    </row>
    <row r="33" spans="1:5" ht="38.25">
      <c r="A33" t="s">
        <v>44</v>
      </c>
      <c r="E33" s="28" t="s">
        <v>339</v>
      </c>
    </row>
    <row r="34" spans="1:18" ht="12.75" customHeight="1">
      <c r="A34" s="5" t="s">
        <v>33</v>
      </c>
      <c s="5"/>
      <c s="33" t="s">
        <v>23</v>
      </c>
      <c s="5"/>
      <c s="21" t="s">
        <v>340</v>
      </c>
      <c s="5"/>
      <c s="5"/>
      <c s="5"/>
      <c s="34">
        <f>0+Q34</f>
      </c>
      <c r="O34">
        <f>0+R34</f>
      </c>
      <c r="Q34">
        <f>0+I35</f>
      </c>
      <c>
        <f>0+O35</f>
      </c>
    </row>
    <row r="35" spans="1:16" ht="12.75">
      <c r="A35" s="19" t="s">
        <v>35</v>
      </c>
      <c s="23" t="s">
        <v>69</v>
      </c>
      <c s="23" t="s">
        <v>566</v>
      </c>
      <c s="19" t="s">
        <v>37</v>
      </c>
      <c s="24" t="s">
        <v>567</v>
      </c>
      <c s="25" t="s">
        <v>39</v>
      </c>
      <c s="26">
        <v>2.13</v>
      </c>
      <c s="26">
        <v>0</v>
      </c>
      <c s="26">
        <f>ROUND(ROUND(H35,2)*ROUND(G35,2),2)</f>
      </c>
      <c r="O35">
        <f>(I35*21)/100</f>
      </c>
      <c t="s">
        <v>12</v>
      </c>
    </row>
    <row r="36" spans="1:5" ht="25.5">
      <c r="A36" s="27" t="s">
        <v>40</v>
      </c>
      <c r="E36" s="28" t="s">
        <v>568</v>
      </c>
    </row>
    <row r="37" spans="1:5" ht="25.5">
      <c r="A37" s="29" t="s">
        <v>42</v>
      </c>
      <c r="E37" s="30" t="s">
        <v>569</v>
      </c>
    </row>
    <row r="38" spans="1:5" ht="127.5">
      <c r="A38" t="s">
        <v>44</v>
      </c>
      <c r="E38" s="28" t="s">
        <v>570</v>
      </c>
    </row>
    <row r="39" spans="1:18" ht="12.75" customHeight="1">
      <c r="A39" s="5" t="s">
        <v>33</v>
      </c>
      <c s="5"/>
      <c s="33" t="s">
        <v>25</v>
      </c>
      <c s="5"/>
      <c s="21" t="s">
        <v>341</v>
      </c>
      <c s="5"/>
      <c s="5"/>
      <c s="5"/>
      <c s="34">
        <f>0+Q39</f>
      </c>
      <c r="O39">
        <f>0+R39</f>
      </c>
      <c r="Q39">
        <f>0+I40+I44+I48+I52+I56+I60</f>
      </c>
      <c>
        <f>0+O40+O44+O48+O52+O56+O60</f>
      </c>
    </row>
    <row r="40" spans="1:16" ht="25.5">
      <c r="A40" s="19" t="s">
        <v>35</v>
      </c>
      <c s="23" t="s">
        <v>73</v>
      </c>
      <c s="23" t="s">
        <v>571</v>
      </c>
      <c s="19" t="s">
        <v>37</v>
      </c>
      <c s="24" t="s">
        <v>572</v>
      </c>
      <c s="25" t="s">
        <v>128</v>
      </c>
      <c s="26">
        <v>690.28</v>
      </c>
      <c s="26">
        <v>0</v>
      </c>
      <c s="26">
        <f>ROUND(ROUND(H40,2)*ROUND(G40,2),2)</f>
      </c>
      <c r="O40">
        <f>(I40*21)/100</f>
      </c>
      <c t="s">
        <v>12</v>
      </c>
    </row>
    <row r="41" spans="1:5" ht="12.75">
      <c r="A41" s="27" t="s">
        <v>40</v>
      </c>
      <c r="E41" s="28" t="s">
        <v>573</v>
      </c>
    </row>
    <row r="42" spans="1:5" ht="51">
      <c r="A42" s="29" t="s">
        <v>42</v>
      </c>
      <c r="E42" s="30" t="s">
        <v>574</v>
      </c>
    </row>
    <row r="43" spans="1:5" ht="51">
      <c r="A43" t="s">
        <v>44</v>
      </c>
      <c r="E43" s="28" t="s">
        <v>346</v>
      </c>
    </row>
    <row r="44" spans="1:16" ht="12.75">
      <c r="A44" s="19" t="s">
        <v>35</v>
      </c>
      <c s="23" t="s">
        <v>30</v>
      </c>
      <c s="23" t="s">
        <v>342</v>
      </c>
      <c s="19" t="s">
        <v>37</v>
      </c>
      <c s="24" t="s">
        <v>343</v>
      </c>
      <c s="25" t="s">
        <v>39</v>
      </c>
      <c s="26">
        <v>175.87</v>
      </c>
      <c s="26">
        <v>0</v>
      </c>
      <c s="26">
        <f>ROUND(ROUND(H44,2)*ROUND(G44,2),2)</f>
      </c>
      <c r="O44">
        <f>(I44*21)/100</f>
      </c>
      <c t="s">
        <v>12</v>
      </c>
    </row>
    <row r="45" spans="1:5" ht="12.75">
      <c r="A45" s="27" t="s">
        <v>40</v>
      </c>
      <c r="E45" s="28" t="s">
        <v>575</v>
      </c>
    </row>
    <row r="46" spans="1:5" ht="51">
      <c r="A46" s="29" t="s">
        <v>42</v>
      </c>
      <c r="E46" s="30" t="s">
        <v>576</v>
      </c>
    </row>
    <row r="47" spans="1:5" ht="51">
      <c r="A47" t="s">
        <v>44</v>
      </c>
      <c r="E47" s="28" t="s">
        <v>346</v>
      </c>
    </row>
    <row r="48" spans="1:16" ht="12.75">
      <c r="A48" s="19" t="s">
        <v>35</v>
      </c>
      <c s="23" t="s">
        <v>32</v>
      </c>
      <c s="23" t="s">
        <v>480</v>
      </c>
      <c s="19" t="s">
        <v>37</v>
      </c>
      <c s="24" t="s">
        <v>481</v>
      </c>
      <c s="25" t="s">
        <v>128</v>
      </c>
      <c s="26">
        <v>680.84</v>
      </c>
      <c s="26">
        <v>0</v>
      </c>
      <c s="26">
        <f>ROUND(ROUND(H48,2)*ROUND(G48,2),2)</f>
      </c>
      <c r="O48">
        <f>(I48*21)/100</f>
      </c>
      <c t="s">
        <v>12</v>
      </c>
    </row>
    <row r="49" spans="1:5" ht="25.5">
      <c r="A49" s="27" t="s">
        <v>40</v>
      </c>
      <c r="E49" s="28" t="s">
        <v>577</v>
      </c>
    </row>
    <row r="50" spans="1:5" ht="25.5">
      <c r="A50" s="29" t="s">
        <v>42</v>
      </c>
      <c r="E50" s="30" t="s">
        <v>578</v>
      </c>
    </row>
    <row r="51" spans="1:5" ht="51">
      <c r="A51" t="s">
        <v>44</v>
      </c>
      <c r="E51" s="28" t="s">
        <v>363</v>
      </c>
    </row>
    <row r="52" spans="1:16" ht="12.75">
      <c r="A52" s="19" t="s">
        <v>35</v>
      </c>
      <c s="23" t="s">
        <v>84</v>
      </c>
      <c s="23" t="s">
        <v>359</v>
      </c>
      <c s="19" t="s">
        <v>37</v>
      </c>
      <c s="24" t="s">
        <v>360</v>
      </c>
      <c s="25" t="s">
        <v>128</v>
      </c>
      <c s="26">
        <v>636.3</v>
      </c>
      <c s="26">
        <v>0</v>
      </c>
      <c s="26">
        <f>ROUND(ROUND(H52,2)*ROUND(G52,2),2)</f>
      </c>
      <c r="O52">
        <f>(I52*21)/100</f>
      </c>
      <c t="s">
        <v>12</v>
      </c>
    </row>
    <row r="53" spans="1:5" ht="25.5">
      <c r="A53" s="27" t="s">
        <v>40</v>
      </c>
      <c r="E53" s="28" t="s">
        <v>579</v>
      </c>
    </row>
    <row r="54" spans="1:5" ht="25.5">
      <c r="A54" s="29" t="s">
        <v>42</v>
      </c>
      <c r="E54" s="30" t="s">
        <v>580</v>
      </c>
    </row>
    <row r="55" spans="1:5" ht="51">
      <c r="A55" t="s">
        <v>44</v>
      </c>
      <c r="E55" s="28" t="s">
        <v>363</v>
      </c>
    </row>
    <row r="56" spans="1:16" ht="12.75">
      <c r="A56" s="19" t="s">
        <v>35</v>
      </c>
      <c s="23" t="s">
        <v>88</v>
      </c>
      <c s="23" t="s">
        <v>581</v>
      </c>
      <c s="19" t="s">
        <v>37</v>
      </c>
      <c s="24" t="s">
        <v>582</v>
      </c>
      <c s="25" t="s">
        <v>128</v>
      </c>
      <c s="26">
        <v>660.27</v>
      </c>
      <c s="26">
        <v>0</v>
      </c>
      <c s="26">
        <f>ROUND(ROUND(H56,2)*ROUND(G56,2),2)</f>
      </c>
      <c r="O56">
        <f>(I56*21)/100</f>
      </c>
      <c t="s">
        <v>12</v>
      </c>
    </row>
    <row r="57" spans="1:5" ht="12.75">
      <c r="A57" s="27" t="s">
        <v>40</v>
      </c>
      <c r="E57" s="28" t="s">
        <v>37</v>
      </c>
    </row>
    <row r="58" spans="1:5" ht="51">
      <c r="A58" s="29" t="s">
        <v>42</v>
      </c>
      <c r="E58" s="30" t="s">
        <v>583</v>
      </c>
    </row>
    <row r="59" spans="1:5" ht="140.25">
      <c r="A59" t="s">
        <v>44</v>
      </c>
      <c r="E59" s="28" t="s">
        <v>368</v>
      </c>
    </row>
    <row r="60" spans="1:16" ht="12.75">
      <c r="A60" s="19" t="s">
        <v>35</v>
      </c>
      <c s="23" t="s">
        <v>92</v>
      </c>
      <c s="23" t="s">
        <v>584</v>
      </c>
      <c s="19" t="s">
        <v>37</v>
      </c>
      <c s="24" t="s">
        <v>585</v>
      </c>
      <c s="25" t="s">
        <v>128</v>
      </c>
      <c s="26">
        <v>653.01</v>
      </c>
      <c s="26">
        <v>0</v>
      </c>
      <c s="26">
        <f>ROUND(ROUND(H60,2)*ROUND(G60,2),2)</f>
      </c>
      <c r="O60">
        <f>(I60*21)/100</f>
      </c>
      <c t="s">
        <v>12</v>
      </c>
    </row>
    <row r="61" spans="1:5" ht="12.75">
      <c r="A61" s="27" t="s">
        <v>40</v>
      </c>
      <c r="E61" s="28" t="s">
        <v>586</v>
      </c>
    </row>
    <row r="62" spans="1:5" ht="51">
      <c r="A62" s="29" t="s">
        <v>42</v>
      </c>
      <c r="E62" s="30" t="s">
        <v>587</v>
      </c>
    </row>
    <row r="63" spans="1:5" ht="140.25">
      <c r="A63" t="s">
        <v>44</v>
      </c>
      <c r="E63" s="28" t="s">
        <v>368</v>
      </c>
    </row>
    <row r="64" spans="1:18" ht="12.75" customHeight="1">
      <c r="A64" s="5" t="s">
        <v>33</v>
      </c>
      <c s="5"/>
      <c s="33" t="s">
        <v>73</v>
      </c>
      <c s="5"/>
      <c s="21" t="s">
        <v>389</v>
      </c>
      <c s="5"/>
      <c s="5"/>
      <c s="5"/>
      <c s="34">
        <f>0+Q64</f>
      </c>
      <c r="O64">
        <f>0+R64</f>
      </c>
      <c r="Q64">
        <f>0+I65</f>
      </c>
      <c>
        <f>0+O65</f>
      </c>
    </row>
    <row r="65" spans="1:16" ht="12.75">
      <c r="A65" s="19" t="s">
        <v>35</v>
      </c>
      <c s="23" t="s">
        <v>97</v>
      </c>
      <c s="23" t="s">
        <v>404</v>
      </c>
      <c s="19" t="s">
        <v>37</v>
      </c>
      <c s="24" t="s">
        <v>405</v>
      </c>
      <c s="25" t="s">
        <v>142</v>
      </c>
      <c s="26">
        <v>4</v>
      </c>
      <c s="26">
        <v>0</v>
      </c>
      <c s="26">
        <f>ROUND(ROUND(H65,2)*ROUND(G65,2),2)</f>
      </c>
      <c r="O65">
        <f>(I65*21)/100</f>
      </c>
      <c t="s">
        <v>12</v>
      </c>
    </row>
    <row r="66" spans="1:5" ht="12.75">
      <c r="A66" s="27" t="s">
        <v>40</v>
      </c>
      <c r="E66" s="28" t="s">
        <v>406</v>
      </c>
    </row>
    <row r="67" spans="1:5" ht="25.5">
      <c r="A67" s="29" t="s">
        <v>42</v>
      </c>
      <c r="E67" s="30" t="s">
        <v>588</v>
      </c>
    </row>
    <row r="68" spans="1:5" ht="76.5">
      <c r="A68" t="s">
        <v>44</v>
      </c>
      <c r="E68" s="28" t="s">
        <v>408</v>
      </c>
    </row>
    <row r="69" spans="1:18" ht="12.75" customHeight="1">
      <c r="A69" s="5" t="s">
        <v>33</v>
      </c>
      <c s="5"/>
      <c s="33" t="s">
        <v>30</v>
      </c>
      <c s="5"/>
      <c s="21" t="s">
        <v>236</v>
      </c>
      <c s="5"/>
      <c s="5"/>
      <c s="5"/>
      <c s="34">
        <f>0+Q69</f>
      </c>
      <c r="O69">
        <f>0+R69</f>
      </c>
      <c r="Q69">
        <f>0+I70+I74</f>
      </c>
      <c>
        <f>0+O70+O74</f>
      </c>
    </row>
    <row r="70" spans="1:16" ht="12.75">
      <c r="A70" s="19" t="s">
        <v>35</v>
      </c>
      <c s="23" t="s">
        <v>101</v>
      </c>
      <c s="23" t="s">
        <v>425</v>
      </c>
      <c s="19" t="s">
        <v>37</v>
      </c>
      <c s="24" t="s">
        <v>426</v>
      </c>
      <c s="25" t="s">
        <v>192</v>
      </c>
      <c s="26">
        <v>134.47</v>
      </c>
      <c s="26">
        <v>0</v>
      </c>
      <c s="26">
        <f>ROUND(ROUND(H70,2)*ROUND(G70,2),2)</f>
      </c>
      <c r="O70">
        <f>(I70*21)/100</f>
      </c>
      <c t="s">
        <v>12</v>
      </c>
    </row>
    <row r="71" spans="1:5" ht="12.75">
      <c r="A71" s="27" t="s">
        <v>40</v>
      </c>
      <c r="E71" s="28" t="s">
        <v>37</v>
      </c>
    </row>
    <row r="72" spans="1:5" ht="25.5">
      <c r="A72" s="29" t="s">
        <v>42</v>
      </c>
      <c r="E72" s="30" t="s">
        <v>589</v>
      </c>
    </row>
    <row r="73" spans="1:5" ht="51">
      <c r="A73" t="s">
        <v>44</v>
      </c>
      <c r="E73" s="28" t="s">
        <v>429</v>
      </c>
    </row>
    <row r="74" spans="1:16" ht="12.75">
      <c r="A74" s="19" t="s">
        <v>35</v>
      </c>
      <c s="23" t="s">
        <v>106</v>
      </c>
      <c s="23" t="s">
        <v>437</v>
      </c>
      <c s="19" t="s">
        <v>37</v>
      </c>
      <c s="24" t="s">
        <v>438</v>
      </c>
      <c s="25" t="s">
        <v>192</v>
      </c>
      <c s="26">
        <v>15</v>
      </c>
      <c s="26">
        <v>0</v>
      </c>
      <c s="26">
        <f>ROUND(ROUND(H74,2)*ROUND(G74,2),2)</f>
      </c>
      <c r="O74">
        <f>(I74*21)/100</f>
      </c>
      <c t="s">
        <v>12</v>
      </c>
    </row>
    <row r="75" spans="1:5" ht="38.25">
      <c r="A75" s="27" t="s">
        <v>40</v>
      </c>
      <c r="E75" s="28" t="s">
        <v>590</v>
      </c>
    </row>
    <row r="76" spans="1:5" ht="25.5">
      <c r="A76" s="29" t="s">
        <v>42</v>
      </c>
      <c r="E76" s="30" t="s">
        <v>591</v>
      </c>
    </row>
    <row r="77" spans="1:5" ht="51">
      <c r="A77" t="s">
        <v>44</v>
      </c>
      <c r="E77" s="28" t="s">
        <v>429</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8.xml><?xml version="1.0" encoding="utf-8"?>
<worksheet xmlns="http://schemas.openxmlformats.org/spreadsheetml/2006/main" xmlns:r="http://schemas.openxmlformats.org/officeDocument/2006/relationships">
  <sheetPr>
    <pageSetUpPr fitToPage="1"/>
  </sheetPr>
  <dimension ref="A1:R85"/>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0</v>
      </c>
      <c s="1"/>
      <c s="1"/>
      <c s="1"/>
      <c s="1" t="s">
        <v>2</v>
      </c>
      <c s="1"/>
      <c s="1"/>
      <c s="1"/>
      <c s="1"/>
      <c r="P1" t="s">
        <v>12</v>
      </c>
    </row>
    <row r="2" spans="2:16" ht="25" customHeight="1">
      <c r="B2" s="1"/>
      <c s="1"/>
      <c s="1"/>
      <c s="2" t="s">
        <v>3</v>
      </c>
      <c s="1"/>
      <c s="1"/>
      <c s="5"/>
      <c s="5"/>
      <c r="O2">
        <f>0+O8+O25+O30+O35+O56+O65</f>
      </c>
      <c t="s">
        <v>13</v>
      </c>
    </row>
    <row r="3" spans="1:16" ht="15" customHeight="1">
      <c r="A3" t="s">
        <v>1</v>
      </c>
      <c s="8" t="s">
        <v>4</v>
      </c>
      <c s="9" t="s">
        <v>5</v>
      </c>
      <c s="1"/>
      <c s="10" t="s">
        <v>6</v>
      </c>
      <c s="1"/>
      <c s="4"/>
      <c s="3" t="s">
        <v>592</v>
      </c>
      <c s="35">
        <f>0+I8+I25+I30+I35+I56+I65</f>
      </c>
      <c r="O3" t="s">
        <v>9</v>
      </c>
      <c t="s">
        <v>12</v>
      </c>
    </row>
    <row r="4" spans="1:16" ht="15" customHeight="1">
      <c r="A4" t="s">
        <v>7</v>
      </c>
      <c s="12" t="s">
        <v>8</v>
      </c>
      <c s="13" t="s">
        <v>592</v>
      </c>
      <c s="5"/>
      <c s="14" t="s">
        <v>593</v>
      </c>
      <c s="5"/>
      <c s="5"/>
      <c s="15"/>
      <c s="15"/>
      <c r="O4" t="s">
        <v>10</v>
      </c>
      <c t="s">
        <v>12</v>
      </c>
    </row>
    <row r="5" spans="1:16" ht="12.75" customHeight="1">
      <c r="A5" s="11" t="s">
        <v>16</v>
      </c>
      <c s="11" t="s">
        <v>18</v>
      </c>
      <c s="11" t="s">
        <v>20</v>
      </c>
      <c s="11" t="s">
        <v>21</v>
      </c>
      <c s="11" t="s">
        <v>22</v>
      </c>
      <c s="11" t="s">
        <v>24</v>
      </c>
      <c s="11" t="s">
        <v>26</v>
      </c>
      <c s="11" t="s">
        <v>28</v>
      </c>
      <c s="11"/>
      <c r="O5" t="s">
        <v>11</v>
      </c>
      <c t="s">
        <v>12</v>
      </c>
    </row>
    <row r="6" spans="1:9" ht="12.75" customHeight="1">
      <c r="A6" s="11"/>
      <c s="11"/>
      <c s="11"/>
      <c s="11"/>
      <c s="11"/>
      <c s="11"/>
      <c s="11"/>
      <c s="11" t="s">
        <v>29</v>
      </c>
      <c s="11" t="s">
        <v>31</v>
      </c>
    </row>
    <row r="7" spans="1:9" ht="12.75" customHeight="1">
      <c r="A7" s="11" t="s">
        <v>17</v>
      </c>
      <c s="11" t="s">
        <v>19</v>
      </c>
      <c s="11" t="s">
        <v>12</v>
      </c>
      <c s="11" t="s">
        <v>13</v>
      </c>
      <c s="11" t="s">
        <v>23</v>
      </c>
      <c s="11" t="s">
        <v>25</v>
      </c>
      <c s="11" t="s">
        <v>27</v>
      </c>
      <c s="11" t="s">
        <v>30</v>
      </c>
      <c s="11" t="s">
        <v>32</v>
      </c>
    </row>
    <row r="8" spans="1:18" ht="12.75" customHeight="1">
      <c r="A8" s="15" t="s">
        <v>33</v>
      </c>
      <c s="15"/>
      <c s="20" t="s">
        <v>19</v>
      </c>
      <c s="15"/>
      <c s="21" t="s">
        <v>111</v>
      </c>
      <c s="15"/>
      <c s="15"/>
      <c s="15"/>
      <c s="22">
        <f>0+Q8</f>
      </c>
      <c r="O8">
        <f>0+R8</f>
      </c>
      <c r="Q8">
        <f>0+I9+I13+I17+I21</f>
      </c>
      <c>
        <f>0+O9+O13+O17+O21</f>
      </c>
    </row>
    <row r="9" spans="1:16" ht="12.75">
      <c r="A9" s="19" t="s">
        <v>35</v>
      </c>
      <c s="23" t="s">
        <v>19</v>
      </c>
      <c s="23" t="s">
        <v>268</v>
      </c>
      <c s="19" t="s">
        <v>65</v>
      </c>
      <c s="24" t="s">
        <v>269</v>
      </c>
      <c s="25" t="s">
        <v>39</v>
      </c>
      <c s="26">
        <v>247.88</v>
      </c>
      <c s="26">
        <v>0</v>
      </c>
      <c s="26">
        <f>ROUND(ROUND(H9,2)*ROUND(G9,2),2)</f>
      </c>
      <c r="O9">
        <f>(I9*21)/100</f>
      </c>
      <c t="s">
        <v>12</v>
      </c>
    </row>
    <row r="10" spans="1:5" ht="12.75">
      <c r="A10" s="27" t="s">
        <v>40</v>
      </c>
      <c r="E10" s="28" t="s">
        <v>594</v>
      </c>
    </row>
    <row r="11" spans="1:5" ht="25.5">
      <c r="A11" s="29" t="s">
        <v>42</v>
      </c>
      <c r="E11" s="30" t="s">
        <v>595</v>
      </c>
    </row>
    <row r="12" spans="1:5" ht="369.75">
      <c r="A12" t="s">
        <v>44</v>
      </c>
      <c r="E12" s="28" t="s">
        <v>216</v>
      </c>
    </row>
    <row r="13" spans="1:16" ht="12.75">
      <c r="A13" s="19" t="s">
        <v>35</v>
      </c>
      <c s="23" t="s">
        <v>12</v>
      </c>
      <c s="23" t="s">
        <v>281</v>
      </c>
      <c s="19" t="s">
        <v>37</v>
      </c>
      <c s="24" t="s">
        <v>282</v>
      </c>
      <c s="25" t="s">
        <v>39</v>
      </c>
      <c s="26">
        <v>182.87</v>
      </c>
      <c s="26">
        <v>0</v>
      </c>
      <c s="26">
        <f>ROUND(ROUND(H13,2)*ROUND(G13,2),2)</f>
      </c>
      <c r="O13">
        <f>(I13*21)/100</f>
      </c>
      <c t="s">
        <v>12</v>
      </c>
    </row>
    <row r="14" spans="1:5" ht="25.5">
      <c r="A14" s="27" t="s">
        <v>40</v>
      </c>
      <c r="E14" s="28" t="s">
        <v>596</v>
      </c>
    </row>
    <row r="15" spans="1:5" ht="25.5">
      <c r="A15" s="29" t="s">
        <v>42</v>
      </c>
      <c r="E15" s="30" t="s">
        <v>597</v>
      </c>
    </row>
    <row r="16" spans="1:5" ht="267.75">
      <c r="A16" t="s">
        <v>44</v>
      </c>
      <c r="E16" s="28" t="s">
        <v>285</v>
      </c>
    </row>
    <row r="17" spans="1:16" ht="12.75">
      <c r="A17" s="19" t="s">
        <v>35</v>
      </c>
      <c s="23" t="s">
        <v>13</v>
      </c>
      <c s="23" t="s">
        <v>310</v>
      </c>
      <c s="19" t="s">
        <v>37</v>
      </c>
      <c s="24" t="s">
        <v>311</v>
      </c>
      <c s="25" t="s">
        <v>128</v>
      </c>
      <c s="26">
        <v>83.75</v>
      </c>
      <c s="26">
        <v>0</v>
      </c>
      <c s="26">
        <f>ROUND(ROUND(H17,2)*ROUND(G17,2),2)</f>
      </c>
      <c r="O17">
        <f>(I17*21)/100</f>
      </c>
      <c t="s">
        <v>12</v>
      </c>
    </row>
    <row r="18" spans="1:5" ht="12.75">
      <c r="A18" s="27" t="s">
        <v>40</v>
      </c>
      <c r="E18" s="28" t="s">
        <v>37</v>
      </c>
    </row>
    <row r="19" spans="1:5" ht="51">
      <c r="A19" s="29" t="s">
        <v>42</v>
      </c>
      <c r="E19" s="30" t="s">
        <v>598</v>
      </c>
    </row>
    <row r="20" spans="1:5" ht="25.5">
      <c r="A20" t="s">
        <v>44</v>
      </c>
      <c r="E20" s="28" t="s">
        <v>314</v>
      </c>
    </row>
    <row r="21" spans="1:16" ht="12.75">
      <c r="A21" s="19" t="s">
        <v>35</v>
      </c>
      <c s="23" t="s">
        <v>23</v>
      </c>
      <c s="23" t="s">
        <v>599</v>
      </c>
      <c s="19" t="s">
        <v>37</v>
      </c>
      <c s="24" t="s">
        <v>600</v>
      </c>
      <c s="25" t="s">
        <v>128</v>
      </c>
      <c s="26">
        <v>1652.55</v>
      </c>
      <c s="26">
        <v>0</v>
      </c>
      <c s="26">
        <f>ROUND(ROUND(H21,2)*ROUND(G21,2),2)</f>
      </c>
      <c r="O21">
        <f>(I21*21)/100</f>
      </c>
      <c t="s">
        <v>12</v>
      </c>
    </row>
    <row r="22" spans="1:5" ht="12.75">
      <c r="A22" s="27" t="s">
        <v>40</v>
      </c>
      <c r="E22" s="28" t="s">
        <v>601</v>
      </c>
    </row>
    <row r="23" spans="1:5" ht="25.5">
      <c r="A23" s="29" t="s">
        <v>42</v>
      </c>
      <c r="E23" s="30" t="s">
        <v>602</v>
      </c>
    </row>
    <row r="24" spans="1:5" ht="38.25">
      <c r="A24" t="s">
        <v>44</v>
      </c>
      <c r="E24" s="28" t="s">
        <v>603</v>
      </c>
    </row>
    <row r="25" spans="1:18" ht="12.75" customHeight="1">
      <c r="A25" s="5" t="s">
        <v>33</v>
      </c>
      <c s="5"/>
      <c s="33" t="s">
        <v>12</v>
      </c>
      <c s="5"/>
      <c s="21" t="s">
        <v>315</v>
      </c>
      <c s="5"/>
      <c s="5"/>
      <c s="5"/>
      <c s="34">
        <f>0+Q25</f>
      </c>
      <c r="O25">
        <f>0+R25</f>
      </c>
      <c r="Q25">
        <f>0+I26</f>
      </c>
      <c>
        <f>0+O26</f>
      </c>
    </row>
    <row r="26" spans="1:16" ht="12.75">
      <c r="A26" s="19" t="s">
        <v>35</v>
      </c>
      <c s="23" t="s">
        <v>25</v>
      </c>
      <c s="23" t="s">
        <v>604</v>
      </c>
      <c s="19" t="s">
        <v>37</v>
      </c>
      <c s="24" t="s">
        <v>605</v>
      </c>
      <c s="25" t="s">
        <v>128</v>
      </c>
      <c s="26">
        <v>4732.04</v>
      </c>
      <c s="26">
        <v>0</v>
      </c>
      <c s="26">
        <f>ROUND(ROUND(H26,2)*ROUND(G26,2),2)</f>
      </c>
      <c r="O26">
        <f>(I26*21)/100</f>
      </c>
      <c t="s">
        <v>12</v>
      </c>
    </row>
    <row r="27" spans="1:5" ht="12.75">
      <c r="A27" s="27" t="s">
        <v>40</v>
      </c>
      <c r="E27" s="28" t="s">
        <v>37</v>
      </c>
    </row>
    <row r="28" spans="1:5" ht="76.5">
      <c r="A28" s="29" t="s">
        <v>42</v>
      </c>
      <c r="E28" s="30" t="s">
        <v>606</v>
      </c>
    </row>
    <row r="29" spans="1:5" ht="102">
      <c r="A29" t="s">
        <v>44</v>
      </c>
      <c r="E29" s="28" t="s">
        <v>607</v>
      </c>
    </row>
    <row r="30" spans="1:18" ht="12.75" customHeight="1">
      <c r="A30" s="5" t="s">
        <v>33</v>
      </c>
      <c s="5"/>
      <c s="33" t="s">
        <v>23</v>
      </c>
      <c s="5"/>
      <c s="21" t="s">
        <v>340</v>
      </c>
      <c s="5"/>
      <c s="5"/>
      <c s="5"/>
      <c s="34">
        <f>0+Q30</f>
      </c>
      <c r="O30">
        <f>0+R30</f>
      </c>
      <c r="Q30">
        <f>0+I31</f>
      </c>
      <c>
        <f>0+O31</f>
      </c>
    </row>
    <row r="31" spans="1:16" ht="12.75">
      <c r="A31" s="19" t="s">
        <v>35</v>
      </c>
      <c s="23" t="s">
        <v>27</v>
      </c>
      <c s="23" t="s">
        <v>608</v>
      </c>
      <c s="19" t="s">
        <v>37</v>
      </c>
      <c s="24" t="s">
        <v>609</v>
      </c>
      <c s="25" t="s">
        <v>39</v>
      </c>
      <c s="26">
        <v>4.23</v>
      </c>
      <c s="26">
        <v>0</v>
      </c>
      <c s="26">
        <f>ROUND(ROUND(H31,2)*ROUND(G31,2),2)</f>
      </c>
      <c r="O31">
        <f>(I31*21)/100</f>
      </c>
      <c t="s">
        <v>12</v>
      </c>
    </row>
    <row r="32" spans="1:5" ht="12.75">
      <c r="A32" s="27" t="s">
        <v>40</v>
      </c>
      <c r="E32" s="28" t="s">
        <v>37</v>
      </c>
    </row>
    <row r="33" spans="1:5" ht="63.75">
      <c r="A33" s="29" t="s">
        <v>42</v>
      </c>
      <c r="E33" s="30" t="s">
        <v>610</v>
      </c>
    </row>
    <row r="34" spans="1:5" ht="293.25">
      <c r="A34" t="s">
        <v>44</v>
      </c>
      <c r="E34" s="28" t="s">
        <v>611</v>
      </c>
    </row>
    <row r="35" spans="1:18" ht="12.75" customHeight="1">
      <c r="A35" s="5" t="s">
        <v>33</v>
      </c>
      <c s="5"/>
      <c s="33" t="s">
        <v>25</v>
      </c>
      <c s="5"/>
      <c s="21" t="s">
        <v>341</v>
      </c>
      <c s="5"/>
      <c s="5"/>
      <c s="5"/>
      <c s="34">
        <f>0+Q35</f>
      </c>
      <c r="O35">
        <f>0+R35</f>
      </c>
      <c r="Q35">
        <f>0+I36+I40+I44+I48+I52</f>
      </c>
      <c>
        <f>0+O36+O40+O44+O48+O52</f>
      </c>
    </row>
    <row r="36" spans="1:16" ht="12.75">
      <c r="A36" s="19" t="s">
        <v>35</v>
      </c>
      <c s="23" t="s">
        <v>69</v>
      </c>
      <c s="23" t="s">
        <v>342</v>
      </c>
      <c s="19" t="s">
        <v>37</v>
      </c>
      <c s="24" t="s">
        <v>343</v>
      </c>
      <c s="25" t="s">
        <v>39</v>
      </c>
      <c s="26">
        <v>770.11</v>
      </c>
      <c s="26">
        <v>0</v>
      </c>
      <c s="26">
        <f>ROUND(ROUND(H36,2)*ROUND(G36,2),2)</f>
      </c>
      <c r="O36">
        <f>(I36*21)/100</f>
      </c>
      <c t="s">
        <v>12</v>
      </c>
    </row>
    <row r="37" spans="1:5" ht="12.75">
      <c r="A37" s="27" t="s">
        <v>40</v>
      </c>
      <c r="E37" s="28" t="s">
        <v>612</v>
      </c>
    </row>
    <row r="38" spans="1:5" ht="25.5">
      <c r="A38" s="29" t="s">
        <v>42</v>
      </c>
      <c r="E38" s="30" t="s">
        <v>613</v>
      </c>
    </row>
    <row r="39" spans="1:5" ht="51">
      <c r="A39" t="s">
        <v>44</v>
      </c>
      <c r="E39" s="28" t="s">
        <v>346</v>
      </c>
    </row>
    <row r="40" spans="1:16" ht="12.75">
      <c r="A40" s="19" t="s">
        <v>35</v>
      </c>
      <c s="23" t="s">
        <v>73</v>
      </c>
      <c s="23" t="s">
        <v>544</v>
      </c>
      <c s="19" t="s">
        <v>37</v>
      </c>
      <c s="24" t="s">
        <v>545</v>
      </c>
      <c s="25" t="s">
        <v>128</v>
      </c>
      <c s="26">
        <v>3076.11</v>
      </c>
      <c s="26">
        <v>0</v>
      </c>
      <c s="26">
        <f>ROUND(ROUND(H40,2)*ROUND(G40,2),2)</f>
      </c>
      <c r="O40">
        <f>(I40*21)/100</f>
      </c>
      <c t="s">
        <v>12</v>
      </c>
    </row>
    <row r="41" spans="1:5" ht="25.5">
      <c r="A41" s="27" t="s">
        <v>40</v>
      </c>
      <c r="E41" s="28" t="s">
        <v>614</v>
      </c>
    </row>
    <row r="42" spans="1:5" ht="25.5">
      <c r="A42" s="29" t="s">
        <v>42</v>
      </c>
      <c r="E42" s="30" t="s">
        <v>615</v>
      </c>
    </row>
    <row r="43" spans="1:5" ht="153">
      <c r="A43" t="s">
        <v>44</v>
      </c>
      <c r="E43" s="28" t="s">
        <v>379</v>
      </c>
    </row>
    <row r="44" spans="1:16" ht="12.75">
      <c r="A44" s="19" t="s">
        <v>35</v>
      </c>
      <c s="23" t="s">
        <v>30</v>
      </c>
      <c s="23" t="s">
        <v>616</v>
      </c>
      <c s="19" t="s">
        <v>37</v>
      </c>
      <c s="24" t="s">
        <v>617</v>
      </c>
      <c s="25" t="s">
        <v>128</v>
      </c>
      <c s="26">
        <v>333.83</v>
      </c>
      <c s="26">
        <v>0</v>
      </c>
      <c s="26">
        <f>ROUND(ROUND(H44,2)*ROUND(G44,2),2)</f>
      </c>
      <c r="O44">
        <f>(I44*21)/100</f>
      </c>
      <c t="s">
        <v>12</v>
      </c>
    </row>
    <row r="45" spans="1:5" ht="25.5">
      <c r="A45" s="27" t="s">
        <v>40</v>
      </c>
      <c r="E45" s="28" t="s">
        <v>618</v>
      </c>
    </row>
    <row r="46" spans="1:5" ht="25.5">
      <c r="A46" s="29" t="s">
        <v>42</v>
      </c>
      <c r="E46" s="30" t="s">
        <v>619</v>
      </c>
    </row>
    <row r="47" spans="1:5" ht="153">
      <c r="A47" t="s">
        <v>44</v>
      </c>
      <c r="E47" s="28" t="s">
        <v>379</v>
      </c>
    </row>
    <row r="48" spans="1:16" ht="25.5">
      <c r="A48" s="19" t="s">
        <v>35</v>
      </c>
      <c s="23" t="s">
        <v>32</v>
      </c>
      <c s="23" t="s">
        <v>620</v>
      </c>
      <c s="19" t="s">
        <v>37</v>
      </c>
      <c s="24" t="s">
        <v>621</v>
      </c>
      <c s="25" t="s">
        <v>128</v>
      </c>
      <c s="26">
        <v>146.35</v>
      </c>
      <c s="26">
        <v>0</v>
      </c>
      <c s="26">
        <f>ROUND(ROUND(H48,2)*ROUND(G48,2),2)</f>
      </c>
      <c r="O48">
        <f>(I48*21)/100</f>
      </c>
      <c t="s">
        <v>12</v>
      </c>
    </row>
    <row r="49" spans="1:5" ht="25.5">
      <c r="A49" s="27" t="s">
        <v>40</v>
      </c>
      <c r="E49" s="28" t="s">
        <v>622</v>
      </c>
    </row>
    <row r="50" spans="1:5" ht="38.25">
      <c r="A50" s="29" t="s">
        <v>42</v>
      </c>
      <c r="E50" s="30" t="s">
        <v>623</v>
      </c>
    </row>
    <row r="51" spans="1:5" ht="153">
      <c r="A51" t="s">
        <v>44</v>
      </c>
      <c r="E51" s="28" t="s">
        <v>379</v>
      </c>
    </row>
    <row r="52" spans="1:16" ht="25.5">
      <c r="A52" s="19" t="s">
        <v>35</v>
      </c>
      <c s="23" t="s">
        <v>84</v>
      </c>
      <c s="23" t="s">
        <v>624</v>
      </c>
      <c s="19" t="s">
        <v>37</v>
      </c>
      <c s="24" t="s">
        <v>625</v>
      </c>
      <c s="25" t="s">
        <v>128</v>
      </c>
      <c s="26">
        <v>83.75</v>
      </c>
      <c s="26">
        <v>0</v>
      </c>
      <c s="26">
        <f>ROUND(ROUND(H52,2)*ROUND(G52,2),2)</f>
      </c>
      <c r="O52">
        <f>(I52*21)/100</f>
      </c>
      <c t="s">
        <v>12</v>
      </c>
    </row>
    <row r="53" spans="1:5" ht="25.5">
      <c r="A53" s="27" t="s">
        <v>40</v>
      </c>
      <c r="E53" s="28" t="s">
        <v>626</v>
      </c>
    </row>
    <row r="54" spans="1:5" ht="38.25">
      <c r="A54" s="29" t="s">
        <v>42</v>
      </c>
      <c r="E54" s="30" t="s">
        <v>627</v>
      </c>
    </row>
    <row r="55" spans="1:5" ht="153">
      <c r="A55" t="s">
        <v>44</v>
      </c>
      <c r="E55" s="28" t="s">
        <v>379</v>
      </c>
    </row>
    <row r="56" spans="1:18" ht="12.75" customHeight="1">
      <c r="A56" s="5" t="s">
        <v>33</v>
      </c>
      <c s="5"/>
      <c s="33" t="s">
        <v>73</v>
      </c>
      <c s="5"/>
      <c s="21" t="s">
        <v>389</v>
      </c>
      <c s="5"/>
      <c s="5"/>
      <c s="5"/>
      <c s="34">
        <f>0+Q56</f>
      </c>
      <c r="O56">
        <f>0+R56</f>
      </c>
      <c r="Q56">
        <f>0+I57+I61</f>
      </c>
      <c>
        <f>0+O57+O61</f>
      </c>
    </row>
    <row r="57" spans="1:16" ht="12.75">
      <c r="A57" s="19" t="s">
        <v>35</v>
      </c>
      <c s="23" t="s">
        <v>88</v>
      </c>
      <c s="23" t="s">
        <v>628</v>
      </c>
      <c s="19" t="s">
        <v>37</v>
      </c>
      <c s="24" t="s">
        <v>629</v>
      </c>
      <c s="25" t="s">
        <v>192</v>
      </c>
      <c s="26">
        <v>23</v>
      </c>
      <c s="26">
        <v>0</v>
      </c>
      <c s="26">
        <f>ROUND(ROUND(H57,2)*ROUND(G57,2),2)</f>
      </c>
      <c r="O57">
        <f>(I57*21)/100</f>
      </c>
      <c t="s">
        <v>12</v>
      </c>
    </row>
    <row r="58" spans="1:5" ht="12.75">
      <c r="A58" s="27" t="s">
        <v>40</v>
      </c>
      <c r="E58" s="28" t="s">
        <v>630</v>
      </c>
    </row>
    <row r="59" spans="1:5" ht="25.5">
      <c r="A59" s="29" t="s">
        <v>42</v>
      </c>
      <c r="E59" s="30" t="s">
        <v>631</v>
      </c>
    </row>
    <row r="60" spans="1:5" ht="242.25">
      <c r="A60" t="s">
        <v>44</v>
      </c>
      <c r="E60" s="28" t="s">
        <v>632</v>
      </c>
    </row>
    <row r="61" spans="1:16" ht="12.75">
      <c r="A61" s="19" t="s">
        <v>35</v>
      </c>
      <c s="23" t="s">
        <v>92</v>
      </c>
      <c s="23" t="s">
        <v>633</v>
      </c>
      <c s="19" t="s">
        <v>37</v>
      </c>
      <c s="24" t="s">
        <v>634</v>
      </c>
      <c s="25" t="s">
        <v>192</v>
      </c>
      <c s="26">
        <v>200</v>
      </c>
      <c s="26">
        <v>0</v>
      </c>
      <c s="26">
        <f>ROUND(ROUND(H61,2)*ROUND(G61,2),2)</f>
      </c>
      <c r="O61">
        <f>(I61*21)/100</f>
      </c>
      <c t="s">
        <v>12</v>
      </c>
    </row>
    <row r="62" spans="1:5" ht="12.75">
      <c r="A62" s="27" t="s">
        <v>40</v>
      </c>
      <c r="E62" s="28" t="s">
        <v>635</v>
      </c>
    </row>
    <row r="63" spans="1:5" ht="89.25">
      <c r="A63" s="29" t="s">
        <v>42</v>
      </c>
      <c r="E63" s="30" t="s">
        <v>636</v>
      </c>
    </row>
    <row r="64" spans="1:5" ht="242.25">
      <c r="A64" t="s">
        <v>44</v>
      </c>
      <c r="E64" s="28" t="s">
        <v>632</v>
      </c>
    </row>
    <row r="65" spans="1:18" ht="12.75" customHeight="1">
      <c r="A65" s="5" t="s">
        <v>33</v>
      </c>
      <c s="5"/>
      <c s="33" t="s">
        <v>30</v>
      </c>
      <c s="5"/>
      <c s="21" t="s">
        <v>236</v>
      </c>
      <c s="5"/>
      <c s="5"/>
      <c s="5"/>
      <c s="34">
        <f>0+Q65</f>
      </c>
      <c r="O65">
        <f>0+R65</f>
      </c>
      <c r="Q65">
        <f>0+I66+I70+I74+I78+I82</f>
      </c>
      <c>
        <f>0+O66+O70+O74+O78+O82</f>
      </c>
    </row>
    <row r="66" spans="1:16" ht="12.75">
      <c r="A66" s="19" t="s">
        <v>35</v>
      </c>
      <c s="23" t="s">
        <v>97</v>
      </c>
      <c s="23" t="s">
        <v>637</v>
      </c>
      <c s="19" t="s">
        <v>37</v>
      </c>
      <c s="24" t="s">
        <v>638</v>
      </c>
      <c s="25" t="s">
        <v>192</v>
      </c>
      <c s="26">
        <v>101</v>
      </c>
      <c s="26">
        <v>0</v>
      </c>
      <c s="26">
        <f>ROUND(ROUND(H66,2)*ROUND(G66,2),2)</f>
      </c>
      <c r="O66">
        <f>(I66*21)/100</f>
      </c>
      <c t="s">
        <v>12</v>
      </c>
    </row>
    <row r="67" spans="1:5" ht="12.75">
      <c r="A67" s="27" t="s">
        <v>40</v>
      </c>
      <c r="E67" s="28" t="s">
        <v>639</v>
      </c>
    </row>
    <row r="68" spans="1:5" ht="25.5">
      <c r="A68" s="29" t="s">
        <v>42</v>
      </c>
      <c r="E68" s="30" t="s">
        <v>640</v>
      </c>
    </row>
    <row r="69" spans="1:5" ht="63.75">
      <c r="A69" t="s">
        <v>44</v>
      </c>
      <c r="E69" s="28" t="s">
        <v>641</v>
      </c>
    </row>
    <row r="70" spans="1:16" ht="25.5">
      <c r="A70" s="19" t="s">
        <v>35</v>
      </c>
      <c s="23" t="s">
        <v>101</v>
      </c>
      <c s="23" t="s">
        <v>642</v>
      </c>
      <c s="19" t="s">
        <v>37</v>
      </c>
      <c s="24" t="s">
        <v>643</v>
      </c>
      <c s="25" t="s">
        <v>142</v>
      </c>
      <c s="26">
        <v>4</v>
      </c>
      <c s="26">
        <v>0</v>
      </c>
      <c s="26">
        <f>ROUND(ROUND(H70,2)*ROUND(G70,2),2)</f>
      </c>
      <c r="O70">
        <f>(I70*21)/100</f>
      </c>
      <c t="s">
        <v>12</v>
      </c>
    </row>
    <row r="71" spans="1:5" ht="12.75">
      <c r="A71" s="27" t="s">
        <v>40</v>
      </c>
      <c r="E71" s="28" t="s">
        <v>644</v>
      </c>
    </row>
    <row r="72" spans="1:5" ht="12.75">
      <c r="A72" s="29" t="s">
        <v>42</v>
      </c>
      <c r="E72" s="30" t="s">
        <v>645</v>
      </c>
    </row>
    <row r="73" spans="1:5" ht="25.5">
      <c r="A73" t="s">
        <v>44</v>
      </c>
      <c r="E73" s="28" t="s">
        <v>646</v>
      </c>
    </row>
    <row r="74" spans="1:16" ht="12.75">
      <c r="A74" s="19" t="s">
        <v>35</v>
      </c>
      <c s="23" t="s">
        <v>106</v>
      </c>
      <c s="23" t="s">
        <v>647</v>
      </c>
      <c s="19" t="s">
        <v>37</v>
      </c>
      <c s="24" t="s">
        <v>648</v>
      </c>
      <c s="25" t="s">
        <v>192</v>
      </c>
      <c s="26">
        <v>1596.57</v>
      </c>
      <c s="26">
        <v>0</v>
      </c>
      <c s="26">
        <f>ROUND(ROUND(H74,2)*ROUND(G74,2),2)</f>
      </c>
      <c r="O74">
        <f>(I74*21)/100</f>
      </c>
      <c t="s">
        <v>12</v>
      </c>
    </row>
    <row r="75" spans="1:5" ht="12.75">
      <c r="A75" s="27" t="s">
        <v>40</v>
      </c>
      <c r="E75" s="28" t="s">
        <v>649</v>
      </c>
    </row>
    <row r="76" spans="1:5" ht="38.25">
      <c r="A76" s="29" t="s">
        <v>42</v>
      </c>
      <c r="E76" s="30" t="s">
        <v>650</v>
      </c>
    </row>
    <row r="77" spans="1:5" ht="51">
      <c r="A77" t="s">
        <v>44</v>
      </c>
      <c r="E77" s="28" t="s">
        <v>429</v>
      </c>
    </row>
    <row r="78" spans="1:16" ht="12.75">
      <c r="A78" s="19" t="s">
        <v>35</v>
      </c>
      <c s="23" t="s">
        <v>112</v>
      </c>
      <c s="23" t="s">
        <v>651</v>
      </c>
      <c s="19" t="s">
        <v>37</v>
      </c>
      <c s="24" t="s">
        <v>652</v>
      </c>
      <c s="25" t="s">
        <v>142</v>
      </c>
      <c s="26">
        <v>7</v>
      </c>
      <c s="26">
        <v>0</v>
      </c>
      <c s="26">
        <f>ROUND(ROUND(H78,2)*ROUND(G78,2),2)</f>
      </c>
      <c r="O78">
        <f>(I78*21)/100</f>
      </c>
      <c t="s">
        <v>12</v>
      </c>
    </row>
    <row r="79" spans="1:5" ht="12.75">
      <c r="A79" s="27" t="s">
        <v>40</v>
      </c>
      <c r="E79" s="28" t="s">
        <v>653</v>
      </c>
    </row>
    <row r="80" spans="1:5" ht="12.75">
      <c r="A80" s="29" t="s">
        <v>42</v>
      </c>
      <c r="E80" s="30" t="s">
        <v>654</v>
      </c>
    </row>
    <row r="81" spans="1:5" ht="89.25">
      <c r="A81" t="s">
        <v>44</v>
      </c>
      <c r="E81" s="28" t="s">
        <v>655</v>
      </c>
    </row>
    <row r="82" spans="1:16" ht="12.75">
      <c r="A82" s="19" t="s">
        <v>35</v>
      </c>
      <c s="23" t="s">
        <v>118</v>
      </c>
      <c s="23" t="s">
        <v>656</v>
      </c>
      <c s="19" t="s">
        <v>37</v>
      </c>
      <c s="24" t="s">
        <v>657</v>
      </c>
      <c s="25" t="s">
        <v>142</v>
      </c>
      <c s="26">
        <v>3</v>
      </c>
      <c s="26">
        <v>0</v>
      </c>
      <c s="26">
        <f>ROUND(ROUND(H82,2)*ROUND(G82,2),2)</f>
      </c>
      <c r="O82">
        <f>(I82*21)/100</f>
      </c>
      <c t="s">
        <v>12</v>
      </c>
    </row>
    <row r="83" spans="1:5" ht="293.25">
      <c r="A83" s="27" t="s">
        <v>40</v>
      </c>
      <c r="E83" s="28" t="s">
        <v>658</v>
      </c>
    </row>
    <row r="84" spans="1:5" ht="242.25">
      <c r="A84" s="29" t="s">
        <v>42</v>
      </c>
      <c r="E84" s="30" t="s">
        <v>659</v>
      </c>
    </row>
    <row r="85" spans="1:5" ht="89.25">
      <c r="A85" t="s">
        <v>44</v>
      </c>
      <c r="E85" s="28" t="s">
        <v>655</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9.xml><?xml version="1.0" encoding="utf-8"?>
<worksheet xmlns="http://schemas.openxmlformats.org/spreadsheetml/2006/main" xmlns:r="http://schemas.openxmlformats.org/officeDocument/2006/relationships">
  <sheetPr>
    <pageSetUpPr fitToPage="1"/>
  </sheetPr>
  <dimension ref="A1:R80"/>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0</v>
      </c>
      <c s="1"/>
      <c s="1"/>
      <c s="1"/>
      <c s="1" t="s">
        <v>2</v>
      </c>
      <c s="1"/>
      <c s="1"/>
      <c s="1"/>
      <c s="1"/>
      <c r="P1" t="s">
        <v>12</v>
      </c>
    </row>
    <row r="2" spans="2:16" ht="25" customHeight="1">
      <c r="B2" s="1"/>
      <c s="1"/>
      <c s="1"/>
      <c s="2" t="s">
        <v>3</v>
      </c>
      <c s="1"/>
      <c s="1"/>
      <c s="5"/>
      <c s="5"/>
      <c r="O2">
        <f>0+O8+O25+O30+O35+O56</f>
      </c>
      <c t="s">
        <v>13</v>
      </c>
    </row>
    <row r="3" spans="1:16" ht="15" customHeight="1">
      <c r="A3" t="s">
        <v>1</v>
      </c>
      <c s="8" t="s">
        <v>4</v>
      </c>
      <c s="9" t="s">
        <v>5</v>
      </c>
      <c s="1"/>
      <c s="10" t="s">
        <v>6</v>
      </c>
      <c s="1"/>
      <c s="4"/>
      <c s="3" t="s">
        <v>660</v>
      </c>
      <c s="35">
        <f>0+I8+I25+I30+I35+I56</f>
      </c>
      <c r="O3" t="s">
        <v>9</v>
      </c>
      <c t="s">
        <v>12</v>
      </c>
    </row>
    <row r="4" spans="1:16" ht="15" customHeight="1">
      <c r="A4" t="s">
        <v>7</v>
      </c>
      <c s="12" t="s">
        <v>8</v>
      </c>
      <c s="13" t="s">
        <v>660</v>
      </c>
      <c s="5"/>
      <c s="14" t="s">
        <v>661</v>
      </c>
      <c s="5"/>
      <c s="5"/>
      <c s="15"/>
      <c s="15"/>
      <c r="O4" t="s">
        <v>10</v>
      </c>
      <c t="s">
        <v>12</v>
      </c>
    </row>
    <row r="5" spans="1:16" ht="12.75" customHeight="1">
      <c r="A5" s="11" t="s">
        <v>16</v>
      </c>
      <c s="11" t="s">
        <v>18</v>
      </c>
      <c s="11" t="s">
        <v>20</v>
      </c>
      <c s="11" t="s">
        <v>21</v>
      </c>
      <c s="11" t="s">
        <v>22</v>
      </c>
      <c s="11" t="s">
        <v>24</v>
      </c>
      <c s="11" t="s">
        <v>26</v>
      </c>
      <c s="11" t="s">
        <v>28</v>
      </c>
      <c s="11"/>
      <c r="O5" t="s">
        <v>11</v>
      </c>
      <c t="s">
        <v>12</v>
      </c>
    </row>
    <row r="6" spans="1:9" ht="12.75" customHeight="1">
      <c r="A6" s="11"/>
      <c s="11"/>
      <c s="11"/>
      <c s="11"/>
      <c s="11"/>
      <c s="11"/>
      <c s="11"/>
      <c s="11" t="s">
        <v>29</v>
      </c>
      <c s="11" t="s">
        <v>31</v>
      </c>
    </row>
    <row r="7" spans="1:9" ht="12.75" customHeight="1">
      <c r="A7" s="11" t="s">
        <v>17</v>
      </c>
      <c s="11" t="s">
        <v>19</v>
      </c>
      <c s="11" t="s">
        <v>12</v>
      </c>
      <c s="11" t="s">
        <v>13</v>
      </c>
      <c s="11" t="s">
        <v>23</v>
      </c>
      <c s="11" t="s">
        <v>25</v>
      </c>
      <c s="11" t="s">
        <v>27</v>
      </c>
      <c s="11" t="s">
        <v>30</v>
      </c>
      <c s="11" t="s">
        <v>32</v>
      </c>
    </row>
    <row r="8" spans="1:18" ht="12.75" customHeight="1">
      <c r="A8" s="15" t="s">
        <v>33</v>
      </c>
      <c s="15"/>
      <c s="20" t="s">
        <v>19</v>
      </c>
      <c s="15"/>
      <c s="21" t="s">
        <v>111</v>
      </c>
      <c s="15"/>
      <c s="15"/>
      <c s="15"/>
      <c s="22">
        <f>0+Q8</f>
      </c>
      <c r="O8">
        <f>0+R8</f>
      </c>
      <c r="Q8">
        <f>0+I9+I13+I17+I21</f>
      </c>
      <c>
        <f>0+O9+O13+O17+O21</f>
      </c>
    </row>
    <row r="9" spans="1:16" ht="12.75">
      <c r="A9" s="19" t="s">
        <v>35</v>
      </c>
      <c s="23" t="s">
        <v>19</v>
      </c>
      <c s="23" t="s">
        <v>268</v>
      </c>
      <c s="19" t="s">
        <v>37</v>
      </c>
      <c s="24" t="s">
        <v>269</v>
      </c>
      <c s="25" t="s">
        <v>39</v>
      </c>
      <c s="26">
        <v>230.27</v>
      </c>
      <c s="26">
        <v>0</v>
      </c>
      <c s="26">
        <f>ROUND(ROUND(H9,2)*ROUND(G9,2),2)</f>
      </c>
      <c r="O9">
        <f>(I9*21)/100</f>
      </c>
      <c t="s">
        <v>12</v>
      </c>
    </row>
    <row r="10" spans="1:5" ht="12.75">
      <c r="A10" s="27" t="s">
        <v>40</v>
      </c>
      <c r="E10" s="28" t="s">
        <v>594</v>
      </c>
    </row>
    <row r="11" spans="1:5" ht="25.5">
      <c r="A11" s="29" t="s">
        <v>42</v>
      </c>
      <c r="E11" s="30" t="s">
        <v>662</v>
      </c>
    </row>
    <row r="12" spans="1:5" ht="369.75">
      <c r="A12" t="s">
        <v>44</v>
      </c>
      <c r="E12" s="28" t="s">
        <v>216</v>
      </c>
    </row>
    <row r="13" spans="1:16" ht="12.75">
      <c r="A13" s="19" t="s">
        <v>35</v>
      </c>
      <c s="23" t="s">
        <v>12</v>
      </c>
      <c s="23" t="s">
        <v>281</v>
      </c>
      <c s="19" t="s">
        <v>37</v>
      </c>
      <c s="24" t="s">
        <v>282</v>
      </c>
      <c s="25" t="s">
        <v>39</v>
      </c>
      <c s="26">
        <v>161.19</v>
      </c>
      <c s="26">
        <v>0</v>
      </c>
      <c s="26">
        <f>ROUND(ROUND(H13,2)*ROUND(G13,2),2)</f>
      </c>
      <c r="O13">
        <f>(I13*21)/100</f>
      </c>
      <c t="s">
        <v>12</v>
      </c>
    </row>
    <row r="14" spans="1:5" ht="25.5">
      <c r="A14" s="27" t="s">
        <v>40</v>
      </c>
      <c r="E14" s="28" t="s">
        <v>596</v>
      </c>
    </row>
    <row r="15" spans="1:5" ht="25.5">
      <c r="A15" s="29" t="s">
        <v>42</v>
      </c>
      <c r="E15" s="30" t="s">
        <v>663</v>
      </c>
    </row>
    <row r="16" spans="1:5" ht="267.75">
      <c r="A16" t="s">
        <v>44</v>
      </c>
      <c r="E16" s="28" t="s">
        <v>285</v>
      </c>
    </row>
    <row r="17" spans="1:16" ht="12.75">
      <c r="A17" s="19" t="s">
        <v>35</v>
      </c>
      <c s="23" t="s">
        <v>13</v>
      </c>
      <c s="23" t="s">
        <v>310</v>
      </c>
      <c s="19" t="s">
        <v>37</v>
      </c>
      <c s="24" t="s">
        <v>311</v>
      </c>
      <c s="25" t="s">
        <v>128</v>
      </c>
      <c s="26">
        <v>2819.61</v>
      </c>
      <c s="26">
        <v>0</v>
      </c>
      <c s="26">
        <f>ROUND(ROUND(H17,2)*ROUND(G17,2),2)</f>
      </c>
      <c r="O17">
        <f>(I17*21)/100</f>
      </c>
      <c t="s">
        <v>12</v>
      </c>
    </row>
    <row r="18" spans="1:5" ht="12.75">
      <c r="A18" s="27" t="s">
        <v>40</v>
      </c>
      <c r="E18" s="28" t="s">
        <v>37</v>
      </c>
    </row>
    <row r="19" spans="1:5" ht="63.75">
      <c r="A19" s="29" t="s">
        <v>42</v>
      </c>
      <c r="E19" s="30" t="s">
        <v>664</v>
      </c>
    </row>
    <row r="20" spans="1:5" ht="25.5">
      <c r="A20" t="s">
        <v>44</v>
      </c>
      <c r="E20" s="28" t="s">
        <v>314</v>
      </c>
    </row>
    <row r="21" spans="1:16" ht="12.75">
      <c r="A21" s="19" t="s">
        <v>35</v>
      </c>
      <c s="23" t="s">
        <v>23</v>
      </c>
      <c s="23" t="s">
        <v>599</v>
      </c>
      <c s="19" t="s">
        <v>37</v>
      </c>
      <c s="24" t="s">
        <v>600</v>
      </c>
      <c s="25" t="s">
        <v>128</v>
      </c>
      <c s="26">
        <v>1535.11</v>
      </c>
      <c s="26">
        <v>0</v>
      </c>
      <c s="26">
        <f>ROUND(ROUND(H21,2)*ROUND(G21,2),2)</f>
      </c>
      <c r="O21">
        <f>(I21*21)/100</f>
      </c>
      <c t="s">
        <v>12</v>
      </c>
    </row>
    <row r="22" spans="1:5" ht="12.75">
      <c r="A22" s="27" t="s">
        <v>40</v>
      </c>
      <c r="E22" s="28" t="s">
        <v>665</v>
      </c>
    </row>
    <row r="23" spans="1:5" ht="25.5">
      <c r="A23" s="29" t="s">
        <v>42</v>
      </c>
      <c r="E23" s="30" t="s">
        <v>666</v>
      </c>
    </row>
    <row r="24" spans="1:5" ht="38.25">
      <c r="A24" t="s">
        <v>44</v>
      </c>
      <c r="E24" s="28" t="s">
        <v>603</v>
      </c>
    </row>
    <row r="25" spans="1:18" ht="12.75" customHeight="1">
      <c r="A25" s="5" t="s">
        <v>33</v>
      </c>
      <c s="5"/>
      <c s="33" t="s">
        <v>12</v>
      </c>
      <c s="5"/>
      <c s="21" t="s">
        <v>315</v>
      </c>
      <c s="5"/>
      <c s="5"/>
      <c s="5"/>
      <c s="34">
        <f>0+Q25</f>
      </c>
      <c r="O25">
        <f>0+R25</f>
      </c>
      <c r="Q25">
        <f>0+I26</f>
      </c>
      <c>
        <f>0+O26</f>
      </c>
    </row>
    <row r="26" spans="1:16" ht="12.75">
      <c r="A26" s="19" t="s">
        <v>35</v>
      </c>
      <c s="23" t="s">
        <v>25</v>
      </c>
      <c s="23" t="s">
        <v>604</v>
      </c>
      <c s="19" t="s">
        <v>37</v>
      </c>
      <c s="24" t="s">
        <v>605</v>
      </c>
      <c s="25" t="s">
        <v>128</v>
      </c>
      <c s="26">
        <v>3665.49</v>
      </c>
      <c s="26">
        <v>0</v>
      </c>
      <c s="26">
        <f>ROUND(ROUND(H26,2)*ROUND(G26,2),2)</f>
      </c>
      <c r="O26">
        <f>(I26*21)/100</f>
      </c>
      <c t="s">
        <v>12</v>
      </c>
    </row>
    <row r="27" spans="1:5" ht="12.75">
      <c r="A27" s="27" t="s">
        <v>40</v>
      </c>
      <c r="E27" s="28" t="s">
        <v>37</v>
      </c>
    </row>
    <row r="28" spans="1:5" ht="76.5">
      <c r="A28" s="29" t="s">
        <v>42</v>
      </c>
      <c r="E28" s="30" t="s">
        <v>667</v>
      </c>
    </row>
    <row r="29" spans="1:5" ht="102">
      <c r="A29" t="s">
        <v>44</v>
      </c>
      <c r="E29" s="28" t="s">
        <v>607</v>
      </c>
    </row>
    <row r="30" spans="1:18" ht="12.75" customHeight="1">
      <c r="A30" s="5" t="s">
        <v>33</v>
      </c>
      <c s="5"/>
      <c s="33" t="s">
        <v>23</v>
      </c>
      <c s="5"/>
      <c s="21" t="s">
        <v>340</v>
      </c>
      <c s="5"/>
      <c s="5"/>
      <c s="5"/>
      <c s="34">
        <f>0+Q30</f>
      </c>
      <c r="O30">
        <f>0+R30</f>
      </c>
      <c r="Q30">
        <f>0+I31</f>
      </c>
      <c>
        <f>0+O31</f>
      </c>
    </row>
    <row r="31" spans="1:16" ht="12.75">
      <c r="A31" s="19" t="s">
        <v>35</v>
      </c>
      <c s="23" t="s">
        <v>27</v>
      </c>
      <c s="23" t="s">
        <v>608</v>
      </c>
      <c s="19" t="s">
        <v>37</v>
      </c>
      <c s="24" t="s">
        <v>609</v>
      </c>
      <c s="25" t="s">
        <v>39</v>
      </c>
      <c s="26">
        <v>4.66</v>
      </c>
      <c s="26">
        <v>0</v>
      </c>
      <c s="26">
        <f>ROUND(ROUND(H31,2)*ROUND(G31,2),2)</f>
      </c>
      <c r="O31">
        <f>(I31*21)/100</f>
      </c>
      <c t="s">
        <v>12</v>
      </c>
    </row>
    <row r="32" spans="1:5" ht="12.75">
      <c r="A32" s="27" t="s">
        <v>40</v>
      </c>
      <c r="E32" s="28" t="s">
        <v>37</v>
      </c>
    </row>
    <row r="33" spans="1:5" ht="63.75">
      <c r="A33" s="29" t="s">
        <v>42</v>
      </c>
      <c r="E33" s="30" t="s">
        <v>668</v>
      </c>
    </row>
    <row r="34" spans="1:5" ht="293.25">
      <c r="A34" t="s">
        <v>44</v>
      </c>
      <c r="E34" s="28" t="s">
        <v>611</v>
      </c>
    </row>
    <row r="35" spans="1:18" ht="12.75" customHeight="1">
      <c r="A35" s="5" t="s">
        <v>33</v>
      </c>
      <c s="5"/>
      <c s="33" t="s">
        <v>25</v>
      </c>
      <c s="5"/>
      <c s="21" t="s">
        <v>341</v>
      </c>
      <c s="5"/>
      <c s="5"/>
      <c s="5"/>
      <c s="34">
        <f>0+Q35</f>
      </c>
      <c r="O35">
        <f>0+R35</f>
      </c>
      <c r="Q35">
        <f>0+I36+I40+I44+I48+I52</f>
      </c>
      <c>
        <f>0+O36+O40+O44+O48+O52</f>
      </c>
    </row>
    <row r="36" spans="1:16" ht="12.75">
      <c r="A36" s="19" t="s">
        <v>35</v>
      </c>
      <c s="23" t="s">
        <v>69</v>
      </c>
      <c s="23" t="s">
        <v>342</v>
      </c>
      <c s="19" t="s">
        <v>37</v>
      </c>
      <c s="24" t="s">
        <v>343</v>
      </c>
      <c s="25" t="s">
        <v>39</v>
      </c>
      <c s="26">
        <v>590.37</v>
      </c>
      <c s="26">
        <v>0</v>
      </c>
      <c s="26">
        <f>ROUND(ROUND(H36,2)*ROUND(G36,2),2)</f>
      </c>
      <c r="O36">
        <f>(I36*21)/100</f>
      </c>
      <c t="s">
        <v>12</v>
      </c>
    </row>
    <row r="37" spans="1:5" ht="12.75">
      <c r="A37" s="27" t="s">
        <v>40</v>
      </c>
      <c r="E37" s="28" t="s">
        <v>612</v>
      </c>
    </row>
    <row r="38" spans="1:5" ht="25.5">
      <c r="A38" s="29" t="s">
        <v>42</v>
      </c>
      <c r="E38" s="30" t="s">
        <v>669</v>
      </c>
    </row>
    <row r="39" spans="1:5" ht="51">
      <c r="A39" t="s">
        <v>44</v>
      </c>
      <c r="E39" s="28" t="s">
        <v>346</v>
      </c>
    </row>
    <row r="40" spans="1:16" ht="12.75">
      <c r="A40" s="19" t="s">
        <v>35</v>
      </c>
      <c s="23" t="s">
        <v>73</v>
      </c>
      <c s="23" t="s">
        <v>544</v>
      </c>
      <c s="19" t="s">
        <v>37</v>
      </c>
      <c s="24" t="s">
        <v>545</v>
      </c>
      <c s="25" t="s">
        <v>128</v>
      </c>
      <c s="26">
        <v>2272.3</v>
      </c>
      <c s="26">
        <v>0</v>
      </c>
      <c s="26">
        <f>ROUND(ROUND(H40,2)*ROUND(G40,2),2)</f>
      </c>
      <c r="O40">
        <f>(I40*21)/100</f>
      </c>
      <c t="s">
        <v>12</v>
      </c>
    </row>
    <row r="41" spans="1:5" ht="25.5">
      <c r="A41" s="27" t="s">
        <v>40</v>
      </c>
      <c r="E41" s="28" t="s">
        <v>614</v>
      </c>
    </row>
    <row r="42" spans="1:5" ht="25.5">
      <c r="A42" s="29" t="s">
        <v>42</v>
      </c>
      <c r="E42" s="30" t="s">
        <v>670</v>
      </c>
    </row>
    <row r="43" spans="1:5" ht="153">
      <c r="A43" t="s">
        <v>44</v>
      </c>
      <c r="E43" s="28" t="s">
        <v>379</v>
      </c>
    </row>
    <row r="44" spans="1:16" ht="12.75">
      <c r="A44" s="19" t="s">
        <v>35</v>
      </c>
      <c s="23" t="s">
        <v>30</v>
      </c>
      <c s="23" t="s">
        <v>616</v>
      </c>
      <c s="19" t="s">
        <v>37</v>
      </c>
      <c s="24" t="s">
        <v>617</v>
      </c>
      <c s="25" t="s">
        <v>128</v>
      </c>
      <c s="26">
        <v>385.21</v>
      </c>
      <c s="26">
        <v>0</v>
      </c>
      <c s="26">
        <f>ROUND(ROUND(H44,2)*ROUND(G44,2),2)</f>
      </c>
      <c r="O44">
        <f>(I44*21)/100</f>
      </c>
      <c t="s">
        <v>12</v>
      </c>
    </row>
    <row r="45" spans="1:5" ht="25.5">
      <c r="A45" s="27" t="s">
        <v>40</v>
      </c>
      <c r="E45" s="28" t="s">
        <v>618</v>
      </c>
    </row>
    <row r="46" spans="1:5" ht="38.25">
      <c r="A46" s="29" t="s">
        <v>42</v>
      </c>
      <c r="E46" s="30" t="s">
        <v>671</v>
      </c>
    </row>
    <row r="47" spans="1:5" ht="153">
      <c r="A47" t="s">
        <v>44</v>
      </c>
      <c r="E47" s="28" t="s">
        <v>379</v>
      </c>
    </row>
    <row r="48" spans="1:16" ht="25.5">
      <c r="A48" s="19" t="s">
        <v>35</v>
      </c>
      <c s="23" t="s">
        <v>32</v>
      </c>
      <c s="23" t="s">
        <v>620</v>
      </c>
      <c s="19" t="s">
        <v>37</v>
      </c>
      <c s="24" t="s">
        <v>621</v>
      </c>
      <c s="25" t="s">
        <v>128</v>
      </c>
      <c s="26">
        <v>90.17</v>
      </c>
      <c s="26">
        <v>0</v>
      </c>
      <c s="26">
        <f>ROUND(ROUND(H48,2)*ROUND(G48,2),2)</f>
      </c>
      <c r="O48">
        <f>(I48*21)/100</f>
      </c>
      <c t="s">
        <v>12</v>
      </c>
    </row>
    <row r="49" spans="1:5" ht="25.5">
      <c r="A49" s="27" t="s">
        <v>40</v>
      </c>
      <c r="E49" s="28" t="s">
        <v>622</v>
      </c>
    </row>
    <row r="50" spans="1:5" ht="38.25">
      <c r="A50" s="29" t="s">
        <v>42</v>
      </c>
      <c r="E50" s="30" t="s">
        <v>672</v>
      </c>
    </row>
    <row r="51" spans="1:5" ht="153">
      <c r="A51" t="s">
        <v>44</v>
      </c>
      <c r="E51" s="28" t="s">
        <v>379</v>
      </c>
    </row>
    <row r="52" spans="1:16" ht="25.5">
      <c r="A52" s="19" t="s">
        <v>35</v>
      </c>
      <c s="23" t="s">
        <v>84</v>
      </c>
      <c s="23" t="s">
        <v>624</v>
      </c>
      <c s="19" t="s">
        <v>37</v>
      </c>
      <c s="24" t="s">
        <v>625</v>
      </c>
      <c s="25" t="s">
        <v>128</v>
      </c>
      <c s="26">
        <v>71.93</v>
      </c>
      <c s="26">
        <v>0</v>
      </c>
      <c s="26">
        <f>ROUND(ROUND(H52,2)*ROUND(G52,2),2)</f>
      </c>
      <c r="O52">
        <f>(I52*21)/100</f>
      </c>
      <c t="s">
        <v>12</v>
      </c>
    </row>
    <row r="53" spans="1:5" ht="25.5">
      <c r="A53" s="27" t="s">
        <v>40</v>
      </c>
      <c r="E53" s="28" t="s">
        <v>626</v>
      </c>
    </row>
    <row r="54" spans="1:5" ht="38.25">
      <c r="A54" s="29" t="s">
        <v>42</v>
      </c>
      <c r="E54" s="30" t="s">
        <v>673</v>
      </c>
    </row>
    <row r="55" spans="1:5" ht="153">
      <c r="A55" t="s">
        <v>44</v>
      </c>
      <c r="E55" s="28" t="s">
        <v>379</v>
      </c>
    </row>
    <row r="56" spans="1:18" ht="12.75" customHeight="1">
      <c r="A56" s="5" t="s">
        <v>33</v>
      </c>
      <c s="5"/>
      <c s="33" t="s">
        <v>30</v>
      </c>
      <c s="5"/>
      <c s="21" t="s">
        <v>236</v>
      </c>
      <c s="5"/>
      <c s="5"/>
      <c s="5"/>
      <c s="34">
        <f>0+Q56</f>
      </c>
      <c r="O56">
        <f>0+R56</f>
      </c>
      <c r="Q56">
        <f>0+I57+I61+I65+I69+I73+I77</f>
      </c>
      <c>
        <f>0+O57+O61+O65+O69+O73+O77</f>
      </c>
    </row>
    <row r="57" spans="1:16" ht="12.75">
      <c r="A57" s="19" t="s">
        <v>35</v>
      </c>
      <c s="23" t="s">
        <v>88</v>
      </c>
      <c s="23" t="s">
        <v>637</v>
      </c>
      <c s="19" t="s">
        <v>37</v>
      </c>
      <c s="24" t="s">
        <v>638</v>
      </c>
      <c s="25" t="s">
        <v>192</v>
      </c>
      <c s="26">
        <v>20.5</v>
      </c>
      <c s="26">
        <v>0</v>
      </c>
      <c s="26">
        <f>ROUND(ROUND(H57,2)*ROUND(G57,2),2)</f>
      </c>
      <c r="O57">
        <f>(I57*21)/100</f>
      </c>
      <c t="s">
        <v>12</v>
      </c>
    </row>
    <row r="58" spans="1:5" ht="12.75">
      <c r="A58" s="27" t="s">
        <v>40</v>
      </c>
      <c r="E58" s="28" t="s">
        <v>639</v>
      </c>
    </row>
    <row r="59" spans="1:5" ht="38.25">
      <c r="A59" s="29" t="s">
        <v>42</v>
      </c>
      <c r="E59" s="30" t="s">
        <v>674</v>
      </c>
    </row>
    <row r="60" spans="1:5" ht="63.75">
      <c r="A60" t="s">
        <v>44</v>
      </c>
      <c r="E60" s="28" t="s">
        <v>641</v>
      </c>
    </row>
    <row r="61" spans="1:16" ht="25.5">
      <c r="A61" s="19" t="s">
        <v>35</v>
      </c>
      <c s="23" t="s">
        <v>92</v>
      </c>
      <c s="23" t="s">
        <v>642</v>
      </c>
      <c s="19" t="s">
        <v>37</v>
      </c>
      <c s="24" t="s">
        <v>643</v>
      </c>
      <c s="25" t="s">
        <v>142</v>
      </c>
      <c s="26">
        <v>4</v>
      </c>
      <c s="26">
        <v>0</v>
      </c>
      <c s="26">
        <f>ROUND(ROUND(H61,2)*ROUND(G61,2),2)</f>
      </c>
      <c r="O61">
        <f>(I61*21)/100</f>
      </c>
      <c t="s">
        <v>12</v>
      </c>
    </row>
    <row r="62" spans="1:5" ht="12.75">
      <c r="A62" s="27" t="s">
        <v>40</v>
      </c>
      <c r="E62" s="28" t="s">
        <v>644</v>
      </c>
    </row>
    <row r="63" spans="1:5" ht="12.75">
      <c r="A63" s="29" t="s">
        <v>42</v>
      </c>
      <c r="E63" s="30" t="s">
        <v>645</v>
      </c>
    </row>
    <row r="64" spans="1:5" ht="25.5">
      <c r="A64" t="s">
        <v>44</v>
      </c>
      <c r="E64" s="28" t="s">
        <v>646</v>
      </c>
    </row>
    <row r="65" spans="1:16" ht="12.75">
      <c r="A65" s="19" t="s">
        <v>35</v>
      </c>
      <c s="23" t="s">
        <v>97</v>
      </c>
      <c s="23" t="s">
        <v>675</v>
      </c>
      <c s="19" t="s">
        <v>37</v>
      </c>
      <c s="24" t="s">
        <v>676</v>
      </c>
      <c s="25" t="s">
        <v>39</v>
      </c>
      <c s="26">
        <v>0.22</v>
      </c>
      <c s="26">
        <v>0</v>
      </c>
      <c s="26">
        <f>ROUND(ROUND(H65,2)*ROUND(G65,2),2)</f>
      </c>
      <c r="O65">
        <f>(I65*21)/100</f>
      </c>
      <c t="s">
        <v>12</v>
      </c>
    </row>
    <row r="66" spans="1:5" ht="25.5">
      <c r="A66" s="27" t="s">
        <v>40</v>
      </c>
      <c r="E66" s="28" t="s">
        <v>677</v>
      </c>
    </row>
    <row r="67" spans="1:5" ht="12.75">
      <c r="A67" s="29" t="s">
        <v>42</v>
      </c>
      <c r="E67" s="30" t="s">
        <v>678</v>
      </c>
    </row>
    <row r="68" spans="1:5" ht="51">
      <c r="A68" t="s">
        <v>44</v>
      </c>
      <c r="E68" s="28" t="s">
        <v>679</v>
      </c>
    </row>
    <row r="69" spans="1:16" ht="12.75">
      <c r="A69" s="19" t="s">
        <v>35</v>
      </c>
      <c s="23" t="s">
        <v>101</v>
      </c>
      <c s="23" t="s">
        <v>647</v>
      </c>
      <c s="19" t="s">
        <v>37</v>
      </c>
      <c s="24" t="s">
        <v>648</v>
      </c>
      <c s="25" t="s">
        <v>192</v>
      </c>
      <c s="26">
        <v>1510.53</v>
      </c>
      <c s="26">
        <v>0</v>
      </c>
      <c s="26">
        <f>ROUND(ROUND(H69,2)*ROUND(G69,2),2)</f>
      </c>
      <c r="O69">
        <f>(I69*21)/100</f>
      </c>
      <c t="s">
        <v>12</v>
      </c>
    </row>
    <row r="70" spans="1:5" ht="12.75">
      <c r="A70" s="27" t="s">
        <v>40</v>
      </c>
      <c r="E70" s="28" t="s">
        <v>649</v>
      </c>
    </row>
    <row r="71" spans="1:5" ht="38.25">
      <c r="A71" s="29" t="s">
        <v>42</v>
      </c>
      <c r="E71" s="30" t="s">
        <v>680</v>
      </c>
    </row>
    <row r="72" spans="1:5" ht="51">
      <c r="A72" t="s">
        <v>44</v>
      </c>
      <c r="E72" s="28" t="s">
        <v>429</v>
      </c>
    </row>
    <row r="73" spans="1:16" ht="12.75">
      <c r="A73" s="19" t="s">
        <v>35</v>
      </c>
      <c s="23" t="s">
        <v>106</v>
      </c>
      <c s="23" t="s">
        <v>651</v>
      </c>
      <c s="19" t="s">
        <v>37</v>
      </c>
      <c s="24" t="s">
        <v>652</v>
      </c>
      <c s="25" t="s">
        <v>142</v>
      </c>
      <c s="26">
        <v>16</v>
      </c>
      <c s="26">
        <v>0</v>
      </c>
      <c s="26">
        <f>ROUND(ROUND(H73,2)*ROUND(G73,2),2)</f>
      </c>
      <c r="O73">
        <f>(I73*21)/100</f>
      </c>
      <c t="s">
        <v>12</v>
      </c>
    </row>
    <row r="74" spans="1:5" ht="12.75">
      <c r="A74" s="27" t="s">
        <v>40</v>
      </c>
      <c r="E74" s="28" t="s">
        <v>653</v>
      </c>
    </row>
    <row r="75" spans="1:5" ht="12.75">
      <c r="A75" s="29" t="s">
        <v>42</v>
      </c>
      <c r="E75" s="30" t="s">
        <v>681</v>
      </c>
    </row>
    <row r="76" spans="1:5" ht="89.25">
      <c r="A76" t="s">
        <v>44</v>
      </c>
      <c r="E76" s="28" t="s">
        <v>655</v>
      </c>
    </row>
    <row r="77" spans="1:16" ht="12.75">
      <c r="A77" s="19" t="s">
        <v>35</v>
      </c>
      <c s="23" t="s">
        <v>112</v>
      </c>
      <c s="23" t="s">
        <v>656</v>
      </c>
      <c s="19" t="s">
        <v>37</v>
      </c>
      <c s="24" t="s">
        <v>657</v>
      </c>
      <c s="25" t="s">
        <v>142</v>
      </c>
      <c s="26">
        <v>3</v>
      </c>
      <c s="26">
        <v>0</v>
      </c>
      <c s="26">
        <f>ROUND(ROUND(H77,2)*ROUND(G77,2),2)</f>
      </c>
      <c r="O77">
        <f>(I77*21)/100</f>
      </c>
      <c t="s">
        <v>12</v>
      </c>
    </row>
    <row r="78" spans="1:5" ht="293.25">
      <c r="A78" s="27" t="s">
        <v>40</v>
      </c>
      <c r="E78" s="28" t="s">
        <v>658</v>
      </c>
    </row>
    <row r="79" spans="1:5" ht="255">
      <c r="A79" s="29" t="s">
        <v>42</v>
      </c>
      <c r="E79" s="30" t="s">
        <v>682</v>
      </c>
    </row>
    <row r="80" spans="1:5" ht="89.25">
      <c r="A80" t="s">
        <v>44</v>
      </c>
      <c r="E80" s="28" t="s">
        <v>655</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10.xml><?xml version="1.0" encoding="utf-8"?>
<worksheet xmlns="http://schemas.openxmlformats.org/spreadsheetml/2006/main" xmlns:r="http://schemas.openxmlformats.org/officeDocument/2006/relationships">
  <sheetPr>
    <pageSetUpPr fitToPage="1"/>
  </sheetPr>
  <dimension ref="A1:R68"/>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0</v>
      </c>
      <c s="1"/>
      <c s="1"/>
      <c s="1"/>
      <c s="1" t="s">
        <v>2</v>
      </c>
      <c s="1"/>
      <c s="1"/>
      <c s="1"/>
      <c s="1"/>
      <c r="P1" t="s">
        <v>12</v>
      </c>
    </row>
    <row r="2" spans="2:16" ht="25" customHeight="1">
      <c r="B2" s="1"/>
      <c s="1"/>
      <c s="1"/>
      <c s="2" t="s">
        <v>3</v>
      </c>
      <c s="1"/>
      <c s="1"/>
      <c s="5"/>
      <c s="5"/>
      <c r="O2">
        <f>0+O8</f>
      </c>
      <c t="s">
        <v>13</v>
      </c>
    </row>
    <row r="3" spans="1:16" ht="15" customHeight="1">
      <c r="A3" t="s">
        <v>1</v>
      </c>
      <c s="8" t="s">
        <v>4</v>
      </c>
      <c s="9" t="s">
        <v>5</v>
      </c>
      <c s="1"/>
      <c s="10" t="s">
        <v>6</v>
      </c>
      <c s="1"/>
      <c s="4"/>
      <c s="3" t="s">
        <v>683</v>
      </c>
      <c s="35">
        <f>0+I8</f>
      </c>
      <c r="O3" t="s">
        <v>9</v>
      </c>
      <c t="s">
        <v>12</v>
      </c>
    </row>
    <row r="4" spans="1:16" ht="15" customHeight="1">
      <c r="A4" t="s">
        <v>7</v>
      </c>
      <c s="12" t="s">
        <v>8</v>
      </c>
      <c s="13" t="s">
        <v>683</v>
      </c>
      <c s="5"/>
      <c s="14" t="s">
        <v>684</v>
      </c>
      <c s="5"/>
      <c s="5"/>
      <c s="15"/>
      <c s="15"/>
      <c r="O4" t="s">
        <v>10</v>
      </c>
      <c t="s">
        <v>12</v>
      </c>
    </row>
    <row r="5" spans="1:16" ht="12.75" customHeight="1">
      <c r="A5" s="11" t="s">
        <v>16</v>
      </c>
      <c s="11" t="s">
        <v>18</v>
      </c>
      <c s="11" t="s">
        <v>20</v>
      </c>
      <c s="11" t="s">
        <v>21</v>
      </c>
      <c s="11" t="s">
        <v>22</v>
      </c>
      <c s="11" t="s">
        <v>24</v>
      </c>
      <c s="11" t="s">
        <v>26</v>
      </c>
      <c s="11" t="s">
        <v>28</v>
      </c>
      <c s="11"/>
      <c r="O5" t="s">
        <v>11</v>
      </c>
      <c t="s">
        <v>12</v>
      </c>
    </row>
    <row r="6" spans="1:9" ht="12.75" customHeight="1">
      <c r="A6" s="11"/>
      <c s="11"/>
      <c s="11"/>
      <c s="11"/>
      <c s="11"/>
      <c s="11"/>
      <c s="11"/>
      <c s="11" t="s">
        <v>29</v>
      </c>
      <c s="11" t="s">
        <v>31</v>
      </c>
    </row>
    <row r="7" spans="1:9" ht="12.75" customHeight="1">
      <c r="A7" s="11" t="s">
        <v>17</v>
      </c>
      <c s="11" t="s">
        <v>19</v>
      </c>
      <c s="11" t="s">
        <v>12</v>
      </c>
      <c s="11" t="s">
        <v>13</v>
      </c>
      <c s="11" t="s">
        <v>23</v>
      </c>
      <c s="11" t="s">
        <v>25</v>
      </c>
      <c s="11" t="s">
        <v>27</v>
      </c>
      <c s="11" t="s">
        <v>30</v>
      </c>
      <c s="11" t="s">
        <v>32</v>
      </c>
    </row>
    <row r="8" spans="1:18" ht="12.75" customHeight="1">
      <c r="A8" s="15" t="s">
        <v>33</v>
      </c>
      <c s="15"/>
      <c s="20" t="s">
        <v>30</v>
      </c>
      <c s="15"/>
      <c s="21" t="s">
        <v>236</v>
      </c>
      <c s="15"/>
      <c s="15"/>
      <c s="15"/>
      <c s="22">
        <f>0+Q8</f>
      </c>
      <c r="O8">
        <f>0+R8</f>
      </c>
      <c r="Q8">
        <f>0+I9+I13+I17+I21+I25+I29+I33+I37+I41+I45+I49+I53+I57+I61+I65</f>
      </c>
      <c>
        <f>0+O9+O13+O17+O21+O25+O29+O33+O37+O41+O45+O49+O53+O57+O61+O65</f>
      </c>
    </row>
    <row r="9" spans="1:16" ht="25.5">
      <c r="A9" s="19" t="s">
        <v>35</v>
      </c>
      <c s="23" t="s">
        <v>19</v>
      </c>
      <c s="23" t="s">
        <v>685</v>
      </c>
      <c s="19" t="s">
        <v>37</v>
      </c>
      <c s="24" t="s">
        <v>686</v>
      </c>
      <c s="25" t="s">
        <v>142</v>
      </c>
      <c s="26">
        <v>61</v>
      </c>
      <c s="26">
        <v>0</v>
      </c>
      <c s="26">
        <f>ROUND(ROUND(H9,2)*ROUND(G9,2),2)</f>
      </c>
      <c r="O9">
        <f>(I9*21)/100</f>
      </c>
      <c t="s">
        <v>12</v>
      </c>
    </row>
    <row r="10" spans="1:5" ht="12.75">
      <c r="A10" s="27" t="s">
        <v>40</v>
      </c>
      <c r="E10" s="28" t="s">
        <v>687</v>
      </c>
    </row>
    <row r="11" spans="1:5" ht="89.25">
      <c r="A11" s="29" t="s">
        <v>42</v>
      </c>
      <c r="E11" s="30" t="s">
        <v>688</v>
      </c>
    </row>
    <row r="12" spans="1:5" ht="63.75">
      <c r="A12" t="s">
        <v>44</v>
      </c>
      <c r="E12" s="28" t="s">
        <v>689</v>
      </c>
    </row>
    <row r="13" spans="1:16" ht="12.75">
      <c r="A13" s="19" t="s">
        <v>35</v>
      </c>
      <c s="23" t="s">
        <v>12</v>
      </c>
      <c s="23" t="s">
        <v>690</v>
      </c>
      <c s="19" t="s">
        <v>37</v>
      </c>
      <c s="24" t="s">
        <v>691</v>
      </c>
      <c s="25" t="s">
        <v>142</v>
      </c>
      <c s="26">
        <v>61</v>
      </c>
      <c s="26">
        <v>0</v>
      </c>
      <c s="26">
        <f>ROUND(ROUND(H13,2)*ROUND(G13,2),2)</f>
      </c>
      <c r="O13">
        <f>(I13*21)/100</f>
      </c>
      <c t="s">
        <v>12</v>
      </c>
    </row>
    <row r="14" spans="1:5" ht="12.75">
      <c r="A14" s="27" t="s">
        <v>40</v>
      </c>
      <c r="E14" s="28" t="s">
        <v>692</v>
      </c>
    </row>
    <row r="15" spans="1:5" ht="25.5">
      <c r="A15" s="29" t="s">
        <v>42</v>
      </c>
      <c r="E15" s="30" t="s">
        <v>693</v>
      </c>
    </row>
    <row r="16" spans="1:5" ht="25.5">
      <c r="A16" t="s">
        <v>44</v>
      </c>
      <c r="E16" s="28" t="s">
        <v>694</v>
      </c>
    </row>
    <row r="17" spans="1:16" ht="12.75">
      <c r="A17" s="19" t="s">
        <v>35</v>
      </c>
      <c s="23" t="s">
        <v>13</v>
      </c>
      <c s="23" t="s">
        <v>695</v>
      </c>
      <c s="19" t="s">
        <v>37</v>
      </c>
      <c s="24" t="s">
        <v>696</v>
      </c>
      <c s="25" t="s">
        <v>697</v>
      </c>
      <c s="26">
        <v>22265</v>
      </c>
      <c s="26">
        <v>0</v>
      </c>
      <c s="26">
        <f>ROUND(ROUND(H17,2)*ROUND(G17,2),2)</f>
      </c>
      <c r="O17">
        <f>(I17*21)/100</f>
      </c>
      <c t="s">
        <v>12</v>
      </c>
    </row>
    <row r="18" spans="1:5" ht="12.75">
      <c r="A18" s="27" t="s">
        <v>40</v>
      </c>
      <c r="E18" s="28" t="s">
        <v>698</v>
      </c>
    </row>
    <row r="19" spans="1:5" ht="63.75">
      <c r="A19" s="29" t="s">
        <v>42</v>
      </c>
      <c r="E19" s="30" t="s">
        <v>699</v>
      </c>
    </row>
    <row r="20" spans="1:5" ht="25.5">
      <c r="A20" t="s">
        <v>44</v>
      </c>
      <c r="E20" s="28" t="s">
        <v>700</v>
      </c>
    </row>
    <row r="21" spans="1:16" ht="25.5">
      <c r="A21" s="19" t="s">
        <v>35</v>
      </c>
      <c s="23" t="s">
        <v>23</v>
      </c>
      <c s="23" t="s">
        <v>701</v>
      </c>
      <c s="19" t="s">
        <v>37</v>
      </c>
      <c s="24" t="s">
        <v>702</v>
      </c>
      <c s="25" t="s">
        <v>142</v>
      </c>
      <c s="26">
        <v>6</v>
      </c>
      <c s="26">
        <v>0</v>
      </c>
      <c s="26">
        <f>ROUND(ROUND(H21,2)*ROUND(G21,2),2)</f>
      </c>
      <c r="O21">
        <f>(I21*21)/100</f>
      </c>
      <c t="s">
        <v>12</v>
      </c>
    </row>
    <row r="22" spans="1:5" ht="12.75">
      <c r="A22" s="27" t="s">
        <v>40</v>
      </c>
      <c r="E22" s="28" t="s">
        <v>687</v>
      </c>
    </row>
    <row r="23" spans="1:5" ht="12.75">
      <c r="A23" s="29" t="s">
        <v>42</v>
      </c>
      <c r="E23" s="30" t="s">
        <v>703</v>
      </c>
    </row>
    <row r="24" spans="1:5" ht="63.75">
      <c r="A24" t="s">
        <v>44</v>
      </c>
      <c r="E24" s="28" t="s">
        <v>689</v>
      </c>
    </row>
    <row r="25" spans="1:16" ht="12.75">
      <c r="A25" s="19" t="s">
        <v>35</v>
      </c>
      <c s="23" t="s">
        <v>25</v>
      </c>
      <c s="23" t="s">
        <v>704</v>
      </c>
      <c s="19" t="s">
        <v>37</v>
      </c>
      <c s="24" t="s">
        <v>705</v>
      </c>
      <c s="25" t="s">
        <v>142</v>
      </c>
      <c s="26">
        <v>6</v>
      </c>
      <c s="26">
        <v>0</v>
      </c>
      <c s="26">
        <f>ROUND(ROUND(H25,2)*ROUND(G25,2),2)</f>
      </c>
      <c r="O25">
        <f>(I25*21)/100</f>
      </c>
      <c t="s">
        <v>12</v>
      </c>
    </row>
    <row r="26" spans="1:5" ht="12.75">
      <c r="A26" s="27" t="s">
        <v>40</v>
      </c>
      <c r="E26" s="28" t="s">
        <v>706</v>
      </c>
    </row>
    <row r="27" spans="1:5" ht="25.5">
      <c r="A27" s="29" t="s">
        <v>42</v>
      </c>
      <c r="E27" s="30" t="s">
        <v>707</v>
      </c>
    </row>
    <row r="28" spans="1:5" ht="25.5">
      <c r="A28" t="s">
        <v>44</v>
      </c>
      <c r="E28" s="28" t="s">
        <v>694</v>
      </c>
    </row>
    <row r="29" spans="1:16" ht="12.75">
      <c r="A29" s="19" t="s">
        <v>35</v>
      </c>
      <c s="23" t="s">
        <v>27</v>
      </c>
      <c s="23" t="s">
        <v>708</v>
      </c>
      <c s="19" t="s">
        <v>37</v>
      </c>
      <c s="24" t="s">
        <v>709</v>
      </c>
      <c s="25" t="s">
        <v>697</v>
      </c>
      <c s="26">
        <v>2190</v>
      </c>
      <c s="26">
        <v>0</v>
      </c>
      <c s="26">
        <f>ROUND(ROUND(H29,2)*ROUND(G29,2),2)</f>
      </c>
      <c r="O29">
        <f>(I29*21)/100</f>
      </c>
      <c t="s">
        <v>12</v>
      </c>
    </row>
    <row r="30" spans="1:5" ht="12.75">
      <c r="A30" s="27" t="s">
        <v>40</v>
      </c>
      <c r="E30" s="28" t="s">
        <v>698</v>
      </c>
    </row>
    <row r="31" spans="1:5" ht="51">
      <c r="A31" s="29" t="s">
        <v>42</v>
      </c>
      <c r="E31" s="30" t="s">
        <v>710</v>
      </c>
    </row>
    <row r="32" spans="1:5" ht="25.5">
      <c r="A32" t="s">
        <v>44</v>
      </c>
      <c r="E32" s="28" t="s">
        <v>700</v>
      </c>
    </row>
    <row r="33" spans="1:16" ht="12.75">
      <c r="A33" s="19" t="s">
        <v>35</v>
      </c>
      <c s="23" t="s">
        <v>69</v>
      </c>
      <c s="23" t="s">
        <v>711</v>
      </c>
      <c s="19" t="s">
        <v>37</v>
      </c>
      <c s="24" t="s">
        <v>712</v>
      </c>
      <c s="25" t="s">
        <v>142</v>
      </c>
      <c s="26">
        <v>75</v>
      </c>
      <c s="26">
        <v>0</v>
      </c>
      <c s="26">
        <f>ROUND(ROUND(H33,2)*ROUND(G33,2),2)</f>
      </c>
      <c r="O33">
        <f>(I33*21)/100</f>
      </c>
      <c t="s">
        <v>12</v>
      </c>
    </row>
    <row r="34" spans="1:5" ht="12.75">
      <c r="A34" s="27" t="s">
        <v>40</v>
      </c>
      <c r="E34" s="28" t="s">
        <v>713</v>
      </c>
    </row>
    <row r="35" spans="1:5" ht="89.25">
      <c r="A35" s="29" t="s">
        <v>42</v>
      </c>
      <c r="E35" s="30" t="s">
        <v>714</v>
      </c>
    </row>
    <row r="36" spans="1:5" ht="63.75">
      <c r="A36" t="s">
        <v>44</v>
      </c>
      <c r="E36" s="28" t="s">
        <v>715</v>
      </c>
    </row>
    <row r="37" spans="1:16" ht="12.75">
      <c r="A37" s="19" t="s">
        <v>35</v>
      </c>
      <c s="23" t="s">
        <v>73</v>
      </c>
      <c s="23" t="s">
        <v>716</v>
      </c>
      <c s="19" t="s">
        <v>37</v>
      </c>
      <c s="24" t="s">
        <v>717</v>
      </c>
      <c s="25" t="s">
        <v>142</v>
      </c>
      <c s="26">
        <v>75</v>
      </c>
      <c s="26">
        <v>0</v>
      </c>
      <c s="26">
        <f>ROUND(ROUND(H37,2)*ROUND(G37,2),2)</f>
      </c>
      <c r="O37">
        <f>(I37*21)/100</f>
      </c>
      <c t="s">
        <v>12</v>
      </c>
    </row>
    <row r="38" spans="1:5" ht="12.75">
      <c r="A38" s="27" t="s">
        <v>40</v>
      </c>
      <c r="E38" s="28" t="s">
        <v>718</v>
      </c>
    </row>
    <row r="39" spans="1:5" ht="25.5">
      <c r="A39" s="29" t="s">
        <v>42</v>
      </c>
      <c r="E39" s="30" t="s">
        <v>719</v>
      </c>
    </row>
    <row r="40" spans="1:5" ht="25.5">
      <c r="A40" t="s">
        <v>44</v>
      </c>
      <c r="E40" s="28" t="s">
        <v>694</v>
      </c>
    </row>
    <row r="41" spans="1:16" ht="12.75">
      <c r="A41" s="19" t="s">
        <v>35</v>
      </c>
      <c s="23" t="s">
        <v>30</v>
      </c>
      <c s="23" t="s">
        <v>720</v>
      </c>
      <c s="19" t="s">
        <v>37</v>
      </c>
      <c s="24" t="s">
        <v>721</v>
      </c>
      <c s="25" t="s">
        <v>697</v>
      </c>
      <c s="26">
        <v>27375</v>
      </c>
      <c s="26">
        <v>0</v>
      </c>
      <c s="26">
        <f>ROUND(ROUND(H41,2)*ROUND(G41,2),2)</f>
      </c>
      <c r="O41">
        <f>(I41*21)/100</f>
      </c>
      <c t="s">
        <v>12</v>
      </c>
    </row>
    <row r="42" spans="1:5" ht="12.75">
      <c r="A42" s="27" t="s">
        <v>40</v>
      </c>
      <c r="E42" s="28" t="s">
        <v>722</v>
      </c>
    </row>
    <row r="43" spans="1:5" ht="25.5">
      <c r="A43" s="29" t="s">
        <v>42</v>
      </c>
      <c r="E43" s="30" t="s">
        <v>723</v>
      </c>
    </row>
    <row r="44" spans="1:5" ht="25.5">
      <c r="A44" t="s">
        <v>44</v>
      </c>
      <c r="E44" s="28" t="s">
        <v>724</v>
      </c>
    </row>
    <row r="45" spans="1:16" ht="12.75">
      <c r="A45" s="19" t="s">
        <v>35</v>
      </c>
      <c s="23" t="s">
        <v>32</v>
      </c>
      <c s="23" t="s">
        <v>725</v>
      </c>
      <c s="19" t="s">
        <v>37</v>
      </c>
      <c s="24" t="s">
        <v>726</v>
      </c>
      <c s="25" t="s">
        <v>142</v>
      </c>
      <c s="26">
        <v>12</v>
      </c>
      <c s="26">
        <v>0</v>
      </c>
      <c s="26">
        <f>ROUND(ROUND(H45,2)*ROUND(G45,2),2)</f>
      </c>
      <c r="O45">
        <f>(I45*21)/100</f>
      </c>
      <c t="s">
        <v>12</v>
      </c>
    </row>
    <row r="46" spans="1:5" ht="12.75">
      <c r="A46" s="27" t="s">
        <v>40</v>
      </c>
      <c r="E46" s="28" t="s">
        <v>727</v>
      </c>
    </row>
    <row r="47" spans="1:5" ht="12.75">
      <c r="A47" s="29" t="s">
        <v>42</v>
      </c>
      <c r="E47" s="30" t="s">
        <v>728</v>
      </c>
    </row>
    <row r="48" spans="1:5" ht="63.75">
      <c r="A48" t="s">
        <v>44</v>
      </c>
      <c r="E48" s="28" t="s">
        <v>729</v>
      </c>
    </row>
    <row r="49" spans="1:16" ht="12.75">
      <c r="A49" s="19" t="s">
        <v>35</v>
      </c>
      <c s="23" t="s">
        <v>84</v>
      </c>
      <c s="23" t="s">
        <v>730</v>
      </c>
      <c s="19" t="s">
        <v>37</v>
      </c>
      <c s="24" t="s">
        <v>731</v>
      </c>
      <c s="25" t="s">
        <v>142</v>
      </c>
      <c s="26">
        <v>12</v>
      </c>
      <c s="26">
        <v>0</v>
      </c>
      <c s="26">
        <f>ROUND(ROUND(H49,2)*ROUND(G49,2),2)</f>
      </c>
      <c r="O49">
        <f>(I49*21)/100</f>
      </c>
      <c t="s">
        <v>12</v>
      </c>
    </row>
    <row r="50" spans="1:5" ht="12.75">
      <c r="A50" s="27" t="s">
        <v>40</v>
      </c>
      <c r="E50" s="28" t="s">
        <v>732</v>
      </c>
    </row>
    <row r="51" spans="1:5" ht="25.5">
      <c r="A51" s="29" t="s">
        <v>42</v>
      </c>
      <c r="E51" s="30" t="s">
        <v>733</v>
      </c>
    </row>
    <row r="52" spans="1:5" ht="25.5">
      <c r="A52" t="s">
        <v>44</v>
      </c>
      <c r="E52" s="28" t="s">
        <v>734</v>
      </c>
    </row>
    <row r="53" spans="1:16" ht="12.75">
      <c r="A53" s="19" t="s">
        <v>35</v>
      </c>
      <c s="23" t="s">
        <v>88</v>
      </c>
      <c s="23" t="s">
        <v>735</v>
      </c>
      <c s="19" t="s">
        <v>37</v>
      </c>
      <c s="24" t="s">
        <v>736</v>
      </c>
      <c s="25" t="s">
        <v>697</v>
      </c>
      <c s="26">
        <v>4380</v>
      </c>
      <c s="26">
        <v>0</v>
      </c>
      <c s="26">
        <f>ROUND(ROUND(H53,2)*ROUND(G53,2),2)</f>
      </c>
      <c r="O53">
        <f>(I53*21)/100</f>
      </c>
      <c t="s">
        <v>12</v>
      </c>
    </row>
    <row r="54" spans="1:5" ht="12.75">
      <c r="A54" s="27" t="s">
        <v>40</v>
      </c>
      <c r="E54" s="28" t="s">
        <v>698</v>
      </c>
    </row>
    <row r="55" spans="1:5" ht="25.5">
      <c r="A55" s="29" t="s">
        <v>42</v>
      </c>
      <c r="E55" s="30" t="s">
        <v>737</v>
      </c>
    </row>
    <row r="56" spans="1:5" ht="25.5">
      <c r="A56" t="s">
        <v>44</v>
      </c>
      <c r="E56" s="28" t="s">
        <v>738</v>
      </c>
    </row>
    <row r="57" spans="1:16" ht="25.5">
      <c r="A57" s="19" t="s">
        <v>35</v>
      </c>
      <c s="23" t="s">
        <v>92</v>
      </c>
      <c s="23" t="s">
        <v>739</v>
      </c>
      <c s="19" t="s">
        <v>37</v>
      </c>
      <c s="24" t="s">
        <v>740</v>
      </c>
      <c s="25" t="s">
        <v>142</v>
      </c>
      <c s="26">
        <v>75</v>
      </c>
      <c s="26">
        <v>0</v>
      </c>
      <c s="26">
        <f>ROUND(ROUND(H57,2)*ROUND(G57,2),2)</f>
      </c>
      <c r="O57">
        <f>(I57*21)/100</f>
      </c>
      <c t="s">
        <v>12</v>
      </c>
    </row>
    <row r="58" spans="1:5" ht="12.75">
      <c r="A58" s="27" t="s">
        <v>40</v>
      </c>
      <c r="E58" s="28" t="s">
        <v>741</v>
      </c>
    </row>
    <row r="59" spans="1:5" ht="25.5">
      <c r="A59" s="29" t="s">
        <v>42</v>
      </c>
      <c r="E59" s="30" t="s">
        <v>719</v>
      </c>
    </row>
    <row r="60" spans="1:5" ht="63.75">
      <c r="A60" t="s">
        <v>44</v>
      </c>
      <c r="E60" s="28" t="s">
        <v>729</v>
      </c>
    </row>
    <row r="61" spans="1:16" ht="12.75">
      <c r="A61" s="19" t="s">
        <v>35</v>
      </c>
      <c s="23" t="s">
        <v>97</v>
      </c>
      <c s="23" t="s">
        <v>742</v>
      </c>
      <c s="19" t="s">
        <v>37</v>
      </c>
      <c s="24" t="s">
        <v>743</v>
      </c>
      <c s="25" t="s">
        <v>142</v>
      </c>
      <c s="26">
        <v>75</v>
      </c>
      <c s="26">
        <v>0</v>
      </c>
      <c s="26">
        <f>ROUND(ROUND(H61,2)*ROUND(G61,2),2)</f>
      </c>
      <c r="O61">
        <f>(I61*21)/100</f>
      </c>
      <c t="s">
        <v>12</v>
      </c>
    </row>
    <row r="62" spans="1:5" ht="12.75">
      <c r="A62" s="27" t="s">
        <v>40</v>
      </c>
      <c r="E62" s="28" t="s">
        <v>744</v>
      </c>
    </row>
    <row r="63" spans="1:5" ht="25.5">
      <c r="A63" s="29" t="s">
        <v>42</v>
      </c>
      <c r="E63" s="30" t="s">
        <v>719</v>
      </c>
    </row>
    <row r="64" spans="1:5" ht="25.5">
      <c r="A64" t="s">
        <v>44</v>
      </c>
      <c r="E64" s="28" t="s">
        <v>734</v>
      </c>
    </row>
    <row r="65" spans="1:16" ht="12.75">
      <c r="A65" s="19" t="s">
        <v>35</v>
      </c>
      <c s="23" t="s">
        <v>101</v>
      </c>
      <c s="23" t="s">
        <v>745</v>
      </c>
      <c s="19" t="s">
        <v>37</v>
      </c>
      <c s="24" t="s">
        <v>746</v>
      </c>
      <c s="25" t="s">
        <v>697</v>
      </c>
      <c s="26">
        <v>27375</v>
      </c>
      <c s="26">
        <v>0</v>
      </c>
      <c s="26">
        <f>ROUND(ROUND(H65,2)*ROUND(G65,2),2)</f>
      </c>
      <c r="O65">
        <f>(I65*21)/100</f>
      </c>
      <c t="s">
        <v>12</v>
      </c>
    </row>
    <row r="66" spans="1:5" ht="12.75">
      <c r="A66" s="27" t="s">
        <v>40</v>
      </c>
      <c r="E66" s="28" t="s">
        <v>747</v>
      </c>
    </row>
    <row r="67" spans="1:5" ht="25.5">
      <c r="A67" s="29" t="s">
        <v>42</v>
      </c>
      <c r="E67" s="30" t="s">
        <v>723</v>
      </c>
    </row>
    <row r="68" spans="1:5" ht="25.5">
      <c r="A68" t="s">
        <v>44</v>
      </c>
      <c r="E68" s="28" t="s">
        <v>738</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11.xml><?xml version="1.0" encoding="utf-8"?>
<worksheet xmlns="http://schemas.openxmlformats.org/spreadsheetml/2006/main" xmlns:r="http://schemas.openxmlformats.org/officeDocument/2006/relationships">
  <sheetPr>
    <pageSetUpPr fitToPage="1"/>
  </sheetPr>
  <dimension ref="A1:R67"/>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0</v>
      </c>
      <c s="1"/>
      <c s="1"/>
      <c s="1"/>
      <c s="1" t="s">
        <v>2</v>
      </c>
      <c s="1"/>
      <c s="1"/>
      <c s="1"/>
      <c s="1"/>
      <c r="P1" t="s">
        <v>12</v>
      </c>
    </row>
    <row r="2" spans="2:16" ht="25" customHeight="1">
      <c r="B2" s="1"/>
      <c s="1"/>
      <c s="1"/>
      <c s="2" t="s">
        <v>3</v>
      </c>
      <c s="1"/>
      <c s="1"/>
      <c s="5"/>
      <c s="5"/>
      <c r="O2">
        <f>0+O8+O25+O34+O63</f>
      </c>
      <c t="s">
        <v>13</v>
      </c>
    </row>
    <row r="3" spans="1:16" ht="15" customHeight="1">
      <c r="A3" t="s">
        <v>1</v>
      </c>
      <c s="8" t="s">
        <v>4</v>
      </c>
      <c s="9" t="s">
        <v>5</v>
      </c>
      <c s="1"/>
      <c s="10" t="s">
        <v>6</v>
      </c>
      <c s="1"/>
      <c s="4"/>
      <c s="3" t="s">
        <v>748</v>
      </c>
      <c s="35">
        <f>0+I8+I25+I34+I63</f>
      </c>
      <c r="O3" t="s">
        <v>9</v>
      </c>
      <c t="s">
        <v>12</v>
      </c>
    </row>
    <row r="4" spans="1:16" ht="15" customHeight="1">
      <c r="A4" t="s">
        <v>7</v>
      </c>
      <c s="12" t="s">
        <v>8</v>
      </c>
      <c s="13" t="s">
        <v>748</v>
      </c>
      <c s="5"/>
      <c s="14" t="s">
        <v>749</v>
      </c>
      <c s="5"/>
      <c s="5"/>
      <c s="15"/>
      <c s="15"/>
      <c r="O4" t="s">
        <v>10</v>
      </c>
      <c t="s">
        <v>12</v>
      </c>
    </row>
    <row r="5" spans="1:16" ht="12.75" customHeight="1">
      <c r="A5" s="11" t="s">
        <v>16</v>
      </c>
      <c s="11" t="s">
        <v>18</v>
      </c>
      <c s="11" t="s">
        <v>20</v>
      </c>
      <c s="11" t="s">
        <v>21</v>
      </c>
      <c s="11" t="s">
        <v>22</v>
      </c>
      <c s="11" t="s">
        <v>24</v>
      </c>
      <c s="11" t="s">
        <v>26</v>
      </c>
      <c s="11" t="s">
        <v>28</v>
      </c>
      <c s="11"/>
      <c r="O5" t="s">
        <v>11</v>
      </c>
      <c t="s">
        <v>12</v>
      </c>
    </row>
    <row r="6" spans="1:9" ht="12.75" customHeight="1">
      <c r="A6" s="11"/>
      <c s="11"/>
      <c s="11"/>
      <c s="11"/>
      <c s="11"/>
      <c s="11"/>
      <c s="11"/>
      <c s="11" t="s">
        <v>29</v>
      </c>
      <c s="11" t="s">
        <v>31</v>
      </c>
    </row>
    <row r="7" spans="1:9" ht="12.75" customHeight="1">
      <c r="A7" s="11" t="s">
        <v>17</v>
      </c>
      <c s="11" t="s">
        <v>19</v>
      </c>
      <c s="11" t="s">
        <v>12</v>
      </c>
      <c s="11" t="s">
        <v>13</v>
      </c>
      <c s="11" t="s">
        <v>23</v>
      </c>
      <c s="11" t="s">
        <v>25</v>
      </c>
      <c s="11" t="s">
        <v>27</v>
      </c>
      <c s="11" t="s">
        <v>30</v>
      </c>
      <c s="11" t="s">
        <v>32</v>
      </c>
    </row>
    <row r="8" spans="1:18" ht="12.75" customHeight="1">
      <c r="A8" s="15" t="s">
        <v>33</v>
      </c>
      <c s="15"/>
      <c s="20" t="s">
        <v>17</v>
      </c>
      <c s="15"/>
      <c s="21" t="s">
        <v>34</v>
      </c>
      <c s="15"/>
      <c s="15"/>
      <c s="15"/>
      <c s="22">
        <f>0+Q8</f>
      </c>
      <c r="O8">
        <f>0+R8</f>
      </c>
      <c r="Q8">
        <f>0+I9+I13+I17+I21</f>
      </c>
      <c>
        <f>0+O9+O13+O17+O21</f>
      </c>
    </row>
    <row r="9" spans="1:16" ht="12.75">
      <c r="A9" s="19" t="s">
        <v>35</v>
      </c>
      <c s="23" t="s">
        <v>19</v>
      </c>
      <c s="23" t="s">
        <v>36</v>
      </c>
      <c s="19" t="s">
        <v>37</v>
      </c>
      <c s="24" t="s">
        <v>38</v>
      </c>
      <c s="25" t="s">
        <v>39</v>
      </c>
      <c s="26">
        <v>104.55</v>
      </c>
      <c s="26">
        <v>0</v>
      </c>
      <c s="26">
        <f>ROUND(ROUND(H9,2)*ROUND(G9,2),2)</f>
      </c>
      <c r="O9">
        <f>(I9*21)/100</f>
      </c>
      <c t="s">
        <v>12</v>
      </c>
    </row>
    <row r="10" spans="1:5" ht="25.5">
      <c r="A10" s="27" t="s">
        <v>40</v>
      </c>
      <c r="E10" s="28" t="s">
        <v>750</v>
      </c>
    </row>
    <row r="11" spans="1:5" ht="12.75">
      <c r="A11" s="29" t="s">
        <v>42</v>
      </c>
      <c r="E11" s="30" t="s">
        <v>751</v>
      </c>
    </row>
    <row r="12" spans="1:5" ht="25.5">
      <c r="A12" t="s">
        <v>44</v>
      </c>
      <c r="E12" s="28" t="s">
        <v>45</v>
      </c>
    </row>
    <row r="13" spans="1:16" ht="12.75">
      <c r="A13" s="19" t="s">
        <v>35</v>
      </c>
      <c s="23" t="s">
        <v>12</v>
      </c>
      <c s="23" t="s">
        <v>752</v>
      </c>
      <c s="19" t="s">
        <v>37</v>
      </c>
      <c s="24" t="s">
        <v>753</v>
      </c>
      <c s="25" t="s">
        <v>53</v>
      </c>
      <c s="26">
        <v>1</v>
      </c>
      <c s="26">
        <v>0</v>
      </c>
      <c s="26">
        <f>ROUND(ROUND(H13,2)*ROUND(G13,2),2)</f>
      </c>
      <c r="O13">
        <f>(I13*21)/100</f>
      </c>
      <c t="s">
        <v>12</v>
      </c>
    </row>
    <row r="14" spans="1:5" ht="25.5">
      <c r="A14" s="27" t="s">
        <v>40</v>
      </c>
      <c r="E14" s="28" t="s">
        <v>754</v>
      </c>
    </row>
    <row r="15" spans="1:5" ht="12.75">
      <c r="A15" s="29" t="s">
        <v>42</v>
      </c>
      <c r="E15" s="30" t="s">
        <v>37</v>
      </c>
    </row>
    <row r="16" spans="1:5" ht="63.75">
      <c r="A16" t="s">
        <v>44</v>
      </c>
      <c r="E16" s="28" t="s">
        <v>755</v>
      </c>
    </row>
    <row r="17" spans="1:16" ht="12.75">
      <c r="A17" s="19" t="s">
        <v>35</v>
      </c>
      <c s="23" t="s">
        <v>13</v>
      </c>
      <c s="23" t="s">
        <v>756</v>
      </c>
      <c s="19" t="s">
        <v>37</v>
      </c>
      <c s="24" t="s">
        <v>757</v>
      </c>
      <c s="25" t="s">
        <v>53</v>
      </c>
      <c s="26">
        <v>1</v>
      </c>
      <c s="26">
        <v>0</v>
      </c>
      <c s="26">
        <f>ROUND(ROUND(H17,2)*ROUND(G17,2),2)</f>
      </c>
      <c r="O17">
        <f>(I17*21)/100</f>
      </c>
      <c t="s">
        <v>12</v>
      </c>
    </row>
    <row r="18" spans="1:5" ht="76.5">
      <c r="A18" s="27" t="s">
        <v>40</v>
      </c>
      <c r="E18" s="28" t="s">
        <v>758</v>
      </c>
    </row>
    <row r="19" spans="1:5" ht="12.75">
      <c r="A19" s="29" t="s">
        <v>42</v>
      </c>
      <c r="E19" s="30" t="s">
        <v>37</v>
      </c>
    </row>
    <row r="20" spans="1:5" ht="12.75">
      <c r="A20" t="s">
        <v>44</v>
      </c>
      <c r="E20" s="28" t="s">
        <v>63</v>
      </c>
    </row>
    <row r="21" spans="1:16" ht="12.75">
      <c r="A21" s="19" t="s">
        <v>35</v>
      </c>
      <c s="23" t="s">
        <v>23</v>
      </c>
      <c s="23" t="s">
        <v>107</v>
      </c>
      <c s="19" t="s">
        <v>37</v>
      </c>
      <c s="24" t="s">
        <v>108</v>
      </c>
      <c s="25" t="s">
        <v>53</v>
      </c>
      <c s="26">
        <v>1</v>
      </c>
      <c s="26">
        <v>0</v>
      </c>
      <c s="26">
        <f>ROUND(ROUND(H21,2)*ROUND(G21,2),2)</f>
      </c>
      <c r="O21">
        <f>(I21*21)/100</f>
      </c>
      <c t="s">
        <v>12</v>
      </c>
    </row>
    <row r="22" spans="1:5" ht="38.25">
      <c r="A22" s="27" t="s">
        <v>40</v>
      </c>
      <c r="E22" s="28" t="s">
        <v>759</v>
      </c>
    </row>
    <row r="23" spans="1:5" ht="12.75">
      <c r="A23" s="29" t="s">
        <v>42</v>
      </c>
      <c r="E23" s="30" t="s">
        <v>37</v>
      </c>
    </row>
    <row r="24" spans="1:5" ht="12.75">
      <c r="A24" t="s">
        <v>44</v>
      </c>
      <c r="E24" s="28" t="s">
        <v>110</v>
      </c>
    </row>
    <row r="25" spans="1:18" ht="12.75" customHeight="1">
      <c r="A25" s="5" t="s">
        <v>33</v>
      </c>
      <c s="5"/>
      <c s="33" t="s">
        <v>19</v>
      </c>
      <c s="5"/>
      <c s="21" t="s">
        <v>111</v>
      </c>
      <c s="5"/>
      <c s="5"/>
      <c s="5"/>
      <c s="34">
        <f>0+Q25</f>
      </c>
      <c r="O25">
        <f>0+R25</f>
      </c>
      <c r="Q25">
        <f>0+I26+I30</f>
      </c>
      <c>
        <f>0+O26+O30</f>
      </c>
    </row>
    <row r="26" spans="1:16" ht="25.5">
      <c r="A26" s="19" t="s">
        <v>35</v>
      </c>
      <c s="23" t="s">
        <v>25</v>
      </c>
      <c s="23" t="s">
        <v>760</v>
      </c>
      <c s="19" t="s">
        <v>37</v>
      </c>
      <c s="24" t="s">
        <v>761</v>
      </c>
      <c s="25" t="s">
        <v>39</v>
      </c>
      <c s="26">
        <v>104.55</v>
      </c>
      <c s="26">
        <v>0</v>
      </c>
      <c s="26">
        <f>ROUND(ROUND(H26,2)*ROUND(G26,2),2)</f>
      </c>
      <c r="O26">
        <f>(I26*21)/100</f>
      </c>
      <c t="s">
        <v>12</v>
      </c>
    </row>
    <row r="27" spans="1:5" ht="38.25">
      <c r="A27" s="27" t="s">
        <v>40</v>
      </c>
      <c r="E27" s="28" t="s">
        <v>762</v>
      </c>
    </row>
    <row r="28" spans="1:5" ht="12.75">
      <c r="A28" s="29" t="s">
        <v>42</v>
      </c>
      <c r="E28" s="30" t="s">
        <v>763</v>
      </c>
    </row>
    <row r="29" spans="1:5" ht="63.75">
      <c r="A29" t="s">
        <v>44</v>
      </c>
      <c r="E29" s="28" t="s">
        <v>167</v>
      </c>
    </row>
    <row r="30" spans="1:16" ht="12.75">
      <c r="A30" s="19" t="s">
        <v>35</v>
      </c>
      <c s="23" t="s">
        <v>27</v>
      </c>
      <c s="23" t="s">
        <v>199</v>
      </c>
      <c s="19" t="s">
        <v>37</v>
      </c>
      <c s="24" t="s">
        <v>200</v>
      </c>
      <c s="25" t="s">
        <v>39</v>
      </c>
      <c s="26">
        <v>209.08</v>
      </c>
      <c s="26">
        <v>0</v>
      </c>
      <c s="26">
        <f>ROUND(ROUND(H30,2)*ROUND(G30,2),2)</f>
      </c>
      <c r="O30">
        <f>(I30*21)/100</f>
      </c>
      <c t="s">
        <v>12</v>
      </c>
    </row>
    <row r="31" spans="1:5" ht="38.25">
      <c r="A31" s="27" t="s">
        <v>40</v>
      </c>
      <c r="E31" s="28" t="s">
        <v>764</v>
      </c>
    </row>
    <row r="32" spans="1:5" ht="12.75">
      <c r="A32" s="29" t="s">
        <v>42</v>
      </c>
      <c r="E32" s="30" t="s">
        <v>765</v>
      </c>
    </row>
    <row r="33" spans="1:5" ht="63.75">
      <c r="A33" t="s">
        <v>44</v>
      </c>
      <c r="E33" s="28" t="s">
        <v>167</v>
      </c>
    </row>
    <row r="34" spans="1:18" ht="12.75" customHeight="1">
      <c r="A34" s="5" t="s">
        <v>33</v>
      </c>
      <c s="5"/>
      <c s="33" t="s">
        <v>25</v>
      </c>
      <c s="5"/>
      <c s="21" t="s">
        <v>341</v>
      </c>
      <c s="5"/>
      <c s="5"/>
      <c s="5"/>
      <c s="34">
        <f>0+Q34</f>
      </c>
      <c r="O34">
        <f>0+R34</f>
      </c>
      <c r="Q34">
        <f>0+I35+I39+I43+I47+I51+I55+I59</f>
      </c>
      <c>
        <f>0+O35+O39+O43+O47+O51+O55+O59</f>
      </c>
    </row>
    <row r="35" spans="1:16" ht="12.75">
      <c r="A35" s="19" t="s">
        <v>35</v>
      </c>
      <c s="23" t="s">
        <v>69</v>
      </c>
      <c s="23" t="s">
        <v>766</v>
      </c>
      <c s="19" t="s">
        <v>37</v>
      </c>
      <c s="24" t="s">
        <v>767</v>
      </c>
      <c s="25" t="s">
        <v>39</v>
      </c>
      <c s="26">
        <v>104.55</v>
      </c>
      <c s="26">
        <v>0</v>
      </c>
      <c s="26">
        <f>ROUND(ROUND(H35,2)*ROUND(G35,2),2)</f>
      </c>
      <c r="O35">
        <f>(I35*21)/100</f>
      </c>
      <c t="s">
        <v>12</v>
      </c>
    </row>
    <row r="36" spans="1:5" ht="38.25">
      <c r="A36" s="27" t="s">
        <v>40</v>
      </c>
      <c r="E36" s="28" t="s">
        <v>768</v>
      </c>
    </row>
    <row r="37" spans="1:5" ht="12.75">
      <c r="A37" s="29" t="s">
        <v>42</v>
      </c>
      <c r="E37" s="30" t="s">
        <v>769</v>
      </c>
    </row>
    <row r="38" spans="1:5" ht="102">
      <c r="A38" t="s">
        <v>44</v>
      </c>
      <c r="E38" s="28" t="s">
        <v>358</v>
      </c>
    </row>
    <row r="39" spans="1:16" ht="12.75">
      <c r="A39" s="19" t="s">
        <v>35</v>
      </c>
      <c s="23" t="s">
        <v>73</v>
      </c>
      <c s="23" t="s">
        <v>480</v>
      </c>
      <c s="19" t="s">
        <v>37</v>
      </c>
      <c s="24" t="s">
        <v>481</v>
      </c>
      <c s="25" t="s">
        <v>128</v>
      </c>
      <c s="26">
        <v>5227</v>
      </c>
      <c s="26">
        <v>0</v>
      </c>
      <c s="26">
        <f>ROUND(ROUND(H39,2)*ROUND(G39,2),2)</f>
      </c>
      <c r="O39">
        <f>(I39*21)/100</f>
      </c>
      <c t="s">
        <v>12</v>
      </c>
    </row>
    <row r="40" spans="1:5" ht="38.25">
      <c r="A40" s="27" t="s">
        <v>40</v>
      </c>
      <c r="E40" s="28" t="s">
        <v>770</v>
      </c>
    </row>
    <row r="41" spans="1:5" ht="12.75">
      <c r="A41" s="29" t="s">
        <v>42</v>
      </c>
      <c r="E41" s="30" t="s">
        <v>771</v>
      </c>
    </row>
    <row r="42" spans="1:5" ht="51">
      <c r="A42" t="s">
        <v>44</v>
      </c>
      <c r="E42" s="28" t="s">
        <v>363</v>
      </c>
    </row>
    <row r="43" spans="1:16" ht="12.75">
      <c r="A43" s="19" t="s">
        <v>35</v>
      </c>
      <c s="23" t="s">
        <v>30</v>
      </c>
      <c s="23" t="s">
        <v>772</v>
      </c>
      <c s="19" t="s">
        <v>37</v>
      </c>
      <c s="24" t="s">
        <v>773</v>
      </c>
      <c s="25" t="s">
        <v>128</v>
      </c>
      <c s="26">
        <v>5227</v>
      </c>
      <c s="26">
        <v>0</v>
      </c>
      <c s="26">
        <f>ROUND(ROUND(H43,2)*ROUND(G43,2),2)</f>
      </c>
      <c r="O43">
        <f>(I43*21)/100</f>
      </c>
      <c t="s">
        <v>12</v>
      </c>
    </row>
    <row r="44" spans="1:5" ht="38.25">
      <c r="A44" s="27" t="s">
        <v>40</v>
      </c>
      <c r="E44" s="28" t="s">
        <v>770</v>
      </c>
    </row>
    <row r="45" spans="1:5" ht="12.75">
      <c r="A45" s="29" t="s">
        <v>42</v>
      </c>
      <c r="E45" s="30" t="s">
        <v>771</v>
      </c>
    </row>
    <row r="46" spans="1:5" ht="51">
      <c r="A46" t="s">
        <v>44</v>
      </c>
      <c r="E46" s="28" t="s">
        <v>363</v>
      </c>
    </row>
    <row r="47" spans="1:16" ht="12.75">
      <c r="A47" s="19" t="s">
        <v>35</v>
      </c>
      <c s="23" t="s">
        <v>32</v>
      </c>
      <c s="23" t="s">
        <v>774</v>
      </c>
      <c s="19" t="s">
        <v>37</v>
      </c>
      <c s="24" t="s">
        <v>775</v>
      </c>
      <c s="25" t="s">
        <v>128</v>
      </c>
      <c s="26">
        <v>5227</v>
      </c>
      <c s="26">
        <v>0</v>
      </c>
      <c s="26">
        <f>ROUND(ROUND(H47,2)*ROUND(G47,2),2)</f>
      </c>
      <c r="O47">
        <f>(I47*21)/100</f>
      </c>
      <c t="s">
        <v>12</v>
      </c>
    </row>
    <row r="48" spans="1:5" ht="25.5">
      <c r="A48" s="27" t="s">
        <v>40</v>
      </c>
      <c r="E48" s="28" t="s">
        <v>776</v>
      </c>
    </row>
    <row r="49" spans="1:5" ht="12.75">
      <c r="A49" s="29" t="s">
        <v>42</v>
      </c>
      <c r="E49" s="30" t="s">
        <v>771</v>
      </c>
    </row>
    <row r="50" spans="1:5" ht="140.25">
      <c r="A50" t="s">
        <v>44</v>
      </c>
      <c r="E50" s="28" t="s">
        <v>368</v>
      </c>
    </row>
    <row r="51" spans="1:16" ht="25.5">
      <c r="A51" s="19" t="s">
        <v>35</v>
      </c>
      <c s="23" t="s">
        <v>84</v>
      </c>
      <c s="23" t="s">
        <v>777</v>
      </c>
      <c s="19" t="s">
        <v>37</v>
      </c>
      <c s="24" t="s">
        <v>778</v>
      </c>
      <c s="25" t="s">
        <v>128</v>
      </c>
      <c s="26">
        <v>5227</v>
      </c>
      <c s="26">
        <v>0</v>
      </c>
      <c s="26">
        <f>ROUND(ROUND(H51,2)*ROUND(G51,2),2)</f>
      </c>
      <c r="O51">
        <f>(I51*21)/100</f>
      </c>
      <c t="s">
        <v>12</v>
      </c>
    </row>
    <row r="52" spans="1:5" ht="25.5">
      <c r="A52" s="27" t="s">
        <v>40</v>
      </c>
      <c r="E52" s="28" t="s">
        <v>776</v>
      </c>
    </row>
    <row r="53" spans="1:5" ht="12.75">
      <c r="A53" s="29" t="s">
        <v>42</v>
      </c>
      <c r="E53" s="30" t="s">
        <v>771</v>
      </c>
    </row>
    <row r="54" spans="1:5" ht="140.25">
      <c r="A54" t="s">
        <v>44</v>
      </c>
      <c r="E54" s="28" t="s">
        <v>368</v>
      </c>
    </row>
    <row r="55" spans="1:16" ht="12.75">
      <c r="A55" s="19" t="s">
        <v>35</v>
      </c>
      <c s="23" t="s">
        <v>88</v>
      </c>
      <c s="23" t="s">
        <v>779</v>
      </c>
      <c s="19" t="s">
        <v>37</v>
      </c>
      <c s="24" t="s">
        <v>780</v>
      </c>
      <c s="25" t="s">
        <v>128</v>
      </c>
      <c s="26">
        <v>1724.91</v>
      </c>
      <c s="26">
        <v>0</v>
      </c>
      <c s="26">
        <f>ROUND(ROUND(H55,2)*ROUND(G55,2),2)</f>
      </c>
      <c r="O55">
        <f>(I55*21)/100</f>
      </c>
      <c t="s">
        <v>12</v>
      </c>
    </row>
    <row r="56" spans="1:5" ht="38.25">
      <c r="A56" s="27" t="s">
        <v>40</v>
      </c>
      <c r="E56" s="28" t="s">
        <v>781</v>
      </c>
    </row>
    <row r="57" spans="1:5" ht="12.75">
      <c r="A57" s="29" t="s">
        <v>42</v>
      </c>
      <c r="E57" s="30" t="s">
        <v>782</v>
      </c>
    </row>
    <row r="58" spans="1:5" ht="76.5">
      <c r="A58" t="s">
        <v>44</v>
      </c>
      <c r="E58" s="28" t="s">
        <v>783</v>
      </c>
    </row>
    <row r="59" spans="1:16" ht="12.75">
      <c r="A59" s="19" t="s">
        <v>35</v>
      </c>
      <c s="23" t="s">
        <v>92</v>
      </c>
      <c s="23" t="s">
        <v>784</v>
      </c>
      <c s="19" t="s">
        <v>37</v>
      </c>
      <c s="24" t="s">
        <v>785</v>
      </c>
      <c s="25" t="s">
        <v>192</v>
      </c>
      <c s="26">
        <v>200</v>
      </c>
      <c s="26">
        <v>0</v>
      </c>
      <c s="26">
        <f>ROUND(ROUND(H59,2)*ROUND(G59,2),2)</f>
      </c>
      <c r="O59">
        <f>(I59*21)/100</f>
      </c>
      <c t="s">
        <v>12</v>
      </c>
    </row>
    <row r="60" spans="1:5" ht="25.5">
      <c r="A60" s="27" t="s">
        <v>40</v>
      </c>
      <c r="E60" s="28" t="s">
        <v>786</v>
      </c>
    </row>
    <row r="61" spans="1:5" ht="12.75">
      <c r="A61" s="29" t="s">
        <v>42</v>
      </c>
      <c r="E61" s="30" t="s">
        <v>787</v>
      </c>
    </row>
    <row r="62" spans="1:5" ht="38.25">
      <c r="A62" t="s">
        <v>44</v>
      </c>
      <c r="E62" s="28" t="s">
        <v>788</v>
      </c>
    </row>
    <row r="63" spans="1:18" ht="12.75" customHeight="1">
      <c r="A63" s="5" t="s">
        <v>33</v>
      </c>
      <c s="5"/>
      <c s="33" t="s">
        <v>30</v>
      </c>
      <c s="5"/>
      <c s="21" t="s">
        <v>236</v>
      </c>
      <c s="5"/>
      <c s="5"/>
      <c s="5"/>
      <c s="34">
        <f>0+Q63</f>
      </c>
      <c r="O63">
        <f>0+R63</f>
      </c>
      <c r="Q63">
        <f>0+I64</f>
      </c>
      <c>
        <f>0+O64</f>
      </c>
    </row>
    <row r="64" spans="1:16" ht="12.75">
      <c r="A64" s="19" t="s">
        <v>35</v>
      </c>
      <c s="23" t="s">
        <v>97</v>
      </c>
      <c s="23" t="s">
        <v>789</v>
      </c>
      <c s="19" t="s">
        <v>19</v>
      </c>
      <c s="24" t="s">
        <v>790</v>
      </c>
      <c s="25" t="s">
        <v>192</v>
      </c>
      <c s="26">
        <v>200</v>
      </c>
      <c s="26">
        <v>0</v>
      </c>
      <c s="26">
        <f>ROUND(ROUND(H64,2)*ROUND(G64,2),2)</f>
      </c>
      <c r="O64">
        <f>(I64*21)/100</f>
      </c>
      <c t="s">
        <v>12</v>
      </c>
    </row>
    <row r="65" spans="1:5" ht="25.5">
      <c r="A65" s="27" t="s">
        <v>40</v>
      </c>
      <c r="E65" s="28" t="s">
        <v>791</v>
      </c>
    </row>
    <row r="66" spans="1:5" ht="12.75">
      <c r="A66" s="29" t="s">
        <v>42</v>
      </c>
      <c r="E66" s="30" t="s">
        <v>37</v>
      </c>
    </row>
    <row r="67" spans="1:5" ht="25.5">
      <c r="A67" t="s">
        <v>44</v>
      </c>
      <c r="E67" s="28" t="s">
        <v>792</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12.xml><?xml version="1.0" encoding="utf-8"?>
<worksheet xmlns="http://schemas.openxmlformats.org/spreadsheetml/2006/main" xmlns:r="http://schemas.openxmlformats.org/officeDocument/2006/relationships">
  <sheetPr>
    <pageSetUpPr fitToPage="1"/>
  </sheetPr>
  <dimension ref="A1:R44"/>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0</v>
      </c>
      <c s="1"/>
      <c s="1"/>
      <c s="1"/>
      <c s="1" t="s">
        <v>2</v>
      </c>
      <c s="1"/>
      <c s="1"/>
      <c s="1"/>
      <c s="1"/>
      <c r="P1" t="s">
        <v>12</v>
      </c>
    </row>
    <row r="2" spans="2:16" ht="25" customHeight="1">
      <c r="B2" s="1"/>
      <c s="1"/>
      <c s="1"/>
      <c s="2" t="s">
        <v>3</v>
      </c>
      <c s="1"/>
      <c s="1"/>
      <c s="5"/>
      <c s="5"/>
      <c r="O2">
        <f>0+O8</f>
      </c>
      <c t="s">
        <v>13</v>
      </c>
    </row>
    <row r="3" spans="1:16" ht="15" customHeight="1">
      <c r="A3" t="s">
        <v>1</v>
      </c>
      <c s="8" t="s">
        <v>4</v>
      </c>
      <c s="9" t="s">
        <v>5</v>
      </c>
      <c s="1"/>
      <c s="10" t="s">
        <v>6</v>
      </c>
      <c s="1"/>
      <c s="4"/>
      <c s="3" t="s">
        <v>793</v>
      </c>
      <c s="35">
        <f>0+I8</f>
      </c>
      <c r="O3" t="s">
        <v>9</v>
      </c>
      <c t="s">
        <v>12</v>
      </c>
    </row>
    <row r="4" spans="1:16" ht="15" customHeight="1">
      <c r="A4" t="s">
        <v>7</v>
      </c>
      <c s="12" t="s">
        <v>8</v>
      </c>
      <c s="13" t="s">
        <v>793</v>
      </c>
      <c s="5"/>
      <c s="14" t="s">
        <v>794</v>
      </c>
      <c s="5"/>
      <c s="5"/>
      <c s="15"/>
      <c s="15"/>
      <c r="O4" t="s">
        <v>10</v>
      </c>
      <c t="s">
        <v>12</v>
      </c>
    </row>
    <row r="5" spans="1:16" ht="12.75" customHeight="1">
      <c r="A5" s="11" t="s">
        <v>16</v>
      </c>
      <c s="11" t="s">
        <v>18</v>
      </c>
      <c s="11" t="s">
        <v>20</v>
      </c>
      <c s="11" t="s">
        <v>21</v>
      </c>
      <c s="11" t="s">
        <v>22</v>
      </c>
      <c s="11" t="s">
        <v>24</v>
      </c>
      <c s="11" t="s">
        <v>26</v>
      </c>
      <c s="11" t="s">
        <v>28</v>
      </c>
      <c s="11"/>
      <c r="O5" t="s">
        <v>11</v>
      </c>
      <c t="s">
        <v>12</v>
      </c>
    </row>
    <row r="6" spans="1:9" ht="12.75" customHeight="1">
      <c r="A6" s="11"/>
      <c s="11"/>
      <c s="11"/>
      <c s="11"/>
      <c s="11"/>
      <c s="11"/>
      <c s="11"/>
      <c s="11" t="s">
        <v>29</v>
      </c>
      <c s="11" t="s">
        <v>31</v>
      </c>
    </row>
    <row r="7" spans="1:9" ht="12.75" customHeight="1">
      <c r="A7" s="11" t="s">
        <v>17</v>
      </c>
      <c s="11" t="s">
        <v>19</v>
      </c>
      <c s="11" t="s">
        <v>12</v>
      </c>
      <c s="11" t="s">
        <v>13</v>
      </c>
      <c s="11" t="s">
        <v>23</v>
      </c>
      <c s="11" t="s">
        <v>25</v>
      </c>
      <c s="11" t="s">
        <v>27</v>
      </c>
      <c s="11" t="s">
        <v>30</v>
      </c>
      <c s="11" t="s">
        <v>32</v>
      </c>
    </row>
    <row r="8" spans="1:18" ht="12.75" customHeight="1">
      <c r="A8" s="15" t="s">
        <v>33</v>
      </c>
      <c s="15"/>
      <c s="20" t="s">
        <v>30</v>
      </c>
      <c s="15"/>
      <c s="21" t="s">
        <v>236</v>
      </c>
      <c s="15"/>
      <c s="15"/>
      <c s="15"/>
      <c s="22">
        <f>0+Q8</f>
      </c>
      <c r="O8">
        <f>0+R8</f>
      </c>
      <c r="Q8">
        <f>0+I9+I13+I17+I21+I25+I29+I33+I37+I41</f>
      </c>
      <c>
        <f>0+O9+O13+O17+O21+O25+O29+O33+O37+O41</f>
      </c>
    </row>
    <row r="9" spans="1:16" ht="12.75">
      <c r="A9" s="19" t="s">
        <v>35</v>
      </c>
      <c s="23" t="s">
        <v>19</v>
      </c>
      <c s="23" t="s">
        <v>420</v>
      </c>
      <c s="19" t="s">
        <v>37</v>
      </c>
      <c s="24" t="s">
        <v>421</v>
      </c>
      <c s="25" t="s">
        <v>142</v>
      </c>
      <c s="26">
        <v>72</v>
      </c>
      <c s="26">
        <v>0</v>
      </c>
      <c s="26">
        <f>ROUND(ROUND(H9,2)*ROUND(G9,2),2)</f>
      </c>
      <c r="O9">
        <f>(I9*21)/100</f>
      </c>
      <c t="s">
        <v>12</v>
      </c>
    </row>
    <row r="10" spans="1:5" ht="12.75">
      <c r="A10" s="27" t="s">
        <v>40</v>
      </c>
      <c r="E10" s="28" t="s">
        <v>795</v>
      </c>
    </row>
    <row r="11" spans="1:5" ht="63.75">
      <c r="A11" s="29" t="s">
        <v>42</v>
      </c>
      <c r="E11" s="30" t="s">
        <v>796</v>
      </c>
    </row>
    <row r="12" spans="1:5" ht="51">
      <c r="A12" t="s">
        <v>44</v>
      </c>
      <c r="E12" s="28" t="s">
        <v>424</v>
      </c>
    </row>
    <row r="13" spans="1:16" ht="25.5">
      <c r="A13" s="19" t="s">
        <v>35</v>
      </c>
      <c s="23" t="s">
        <v>12</v>
      </c>
      <c s="23" t="s">
        <v>797</v>
      </c>
      <c s="19" t="s">
        <v>37</v>
      </c>
      <c s="24" t="s">
        <v>798</v>
      </c>
      <c s="25" t="s">
        <v>142</v>
      </c>
      <c s="26">
        <v>97</v>
      </c>
      <c s="26">
        <v>0</v>
      </c>
      <c s="26">
        <f>ROUND(ROUND(H13,2)*ROUND(G13,2),2)</f>
      </c>
      <c r="O13">
        <f>(I13*21)/100</f>
      </c>
      <c t="s">
        <v>12</v>
      </c>
    </row>
    <row r="14" spans="1:5" ht="12.75">
      <c r="A14" s="27" t="s">
        <v>40</v>
      </c>
      <c r="E14" s="28" t="s">
        <v>799</v>
      </c>
    </row>
    <row r="15" spans="1:5" ht="408">
      <c r="A15" s="29" t="s">
        <v>42</v>
      </c>
      <c r="E15" s="30" t="s">
        <v>800</v>
      </c>
    </row>
    <row r="16" spans="1:5" ht="25.5">
      <c r="A16" t="s">
        <v>44</v>
      </c>
      <c r="E16" s="28" t="s">
        <v>694</v>
      </c>
    </row>
    <row r="17" spans="1:16" ht="25.5">
      <c r="A17" s="19" t="s">
        <v>35</v>
      </c>
      <c s="23" t="s">
        <v>13</v>
      </c>
      <c s="23" t="s">
        <v>801</v>
      </c>
      <c s="19" t="s">
        <v>37</v>
      </c>
      <c s="24" t="s">
        <v>802</v>
      </c>
      <c s="25" t="s">
        <v>142</v>
      </c>
      <c s="26">
        <v>125</v>
      </c>
      <c s="26">
        <v>0</v>
      </c>
      <c s="26">
        <f>ROUND(ROUND(H17,2)*ROUND(G17,2),2)</f>
      </c>
      <c r="O17">
        <f>(I17*21)/100</f>
      </c>
      <c t="s">
        <v>12</v>
      </c>
    </row>
    <row r="18" spans="1:5" ht="12.75">
      <c r="A18" s="27" t="s">
        <v>40</v>
      </c>
      <c r="E18" s="28" t="s">
        <v>37</v>
      </c>
    </row>
    <row r="19" spans="1:5" ht="409.5">
      <c r="A19" s="29" t="s">
        <v>42</v>
      </c>
      <c r="E19" s="30" t="s">
        <v>803</v>
      </c>
    </row>
    <row r="20" spans="1:5" ht="25.5">
      <c r="A20" t="s">
        <v>44</v>
      </c>
      <c r="E20" s="28" t="s">
        <v>804</v>
      </c>
    </row>
    <row r="21" spans="1:16" ht="25.5">
      <c r="A21" s="19" t="s">
        <v>35</v>
      </c>
      <c s="23" t="s">
        <v>23</v>
      </c>
      <c s="23" t="s">
        <v>805</v>
      </c>
      <c s="19" t="s">
        <v>37</v>
      </c>
      <c s="24" t="s">
        <v>806</v>
      </c>
      <c s="25" t="s">
        <v>142</v>
      </c>
      <c s="26">
        <v>2</v>
      </c>
      <c s="26">
        <v>0</v>
      </c>
      <c s="26">
        <f>ROUND(ROUND(H21,2)*ROUND(G21,2),2)</f>
      </c>
      <c r="O21">
        <f>(I21*21)/100</f>
      </c>
      <c t="s">
        <v>12</v>
      </c>
    </row>
    <row r="22" spans="1:5" ht="12.75">
      <c r="A22" s="27" t="s">
        <v>40</v>
      </c>
      <c r="E22" s="28" t="s">
        <v>37</v>
      </c>
    </row>
    <row r="23" spans="1:5" ht="12.75">
      <c r="A23" s="29" t="s">
        <v>42</v>
      </c>
      <c r="E23" s="30" t="s">
        <v>807</v>
      </c>
    </row>
    <row r="24" spans="1:5" ht="25.5">
      <c r="A24" t="s">
        <v>44</v>
      </c>
      <c r="E24" s="28" t="s">
        <v>804</v>
      </c>
    </row>
    <row r="25" spans="1:16" ht="25.5">
      <c r="A25" s="19" t="s">
        <v>35</v>
      </c>
      <c s="23" t="s">
        <v>25</v>
      </c>
      <c s="23" t="s">
        <v>642</v>
      </c>
      <c s="19" t="s">
        <v>37</v>
      </c>
      <c s="24" t="s">
        <v>643</v>
      </c>
      <c s="25" t="s">
        <v>142</v>
      </c>
      <c s="26">
        <v>98</v>
      </c>
      <c s="26">
        <v>0</v>
      </c>
      <c s="26">
        <f>ROUND(ROUND(H25,2)*ROUND(G25,2),2)</f>
      </c>
      <c r="O25">
        <f>(I25*21)/100</f>
      </c>
      <c t="s">
        <v>12</v>
      </c>
    </row>
    <row r="26" spans="1:5" ht="12.75">
      <c r="A26" s="27" t="s">
        <v>40</v>
      </c>
      <c r="E26" s="28" t="s">
        <v>37</v>
      </c>
    </row>
    <row r="27" spans="1:5" ht="318.75">
      <c r="A27" s="29" t="s">
        <v>42</v>
      </c>
      <c r="E27" s="30" t="s">
        <v>808</v>
      </c>
    </row>
    <row r="28" spans="1:5" ht="25.5">
      <c r="A28" t="s">
        <v>44</v>
      </c>
      <c r="E28" s="28" t="s">
        <v>646</v>
      </c>
    </row>
    <row r="29" spans="1:16" ht="12.75">
      <c r="A29" s="19" t="s">
        <v>35</v>
      </c>
      <c s="23" t="s">
        <v>27</v>
      </c>
      <c s="23" t="s">
        <v>809</v>
      </c>
      <c s="19" t="s">
        <v>37</v>
      </c>
      <c s="24" t="s">
        <v>810</v>
      </c>
      <c s="25" t="s">
        <v>142</v>
      </c>
      <c s="26">
        <v>73</v>
      </c>
      <c s="26">
        <v>0</v>
      </c>
      <c s="26">
        <f>ROUND(ROUND(H29,2)*ROUND(G29,2),2)</f>
      </c>
      <c r="O29">
        <f>(I29*21)/100</f>
      </c>
      <c t="s">
        <v>12</v>
      </c>
    </row>
    <row r="30" spans="1:5" ht="12.75">
      <c r="A30" s="27" t="s">
        <v>40</v>
      </c>
      <c r="E30" s="28" t="s">
        <v>811</v>
      </c>
    </row>
    <row r="31" spans="1:5" ht="280.5">
      <c r="A31" s="29" t="s">
        <v>42</v>
      </c>
      <c r="E31" s="30" t="s">
        <v>812</v>
      </c>
    </row>
    <row r="32" spans="1:5" ht="25.5">
      <c r="A32" t="s">
        <v>44</v>
      </c>
      <c r="E32" s="28" t="s">
        <v>694</v>
      </c>
    </row>
    <row r="33" spans="1:16" ht="25.5">
      <c r="A33" s="19" t="s">
        <v>35</v>
      </c>
      <c s="23" t="s">
        <v>69</v>
      </c>
      <c s="23" t="s">
        <v>813</v>
      </c>
      <c s="19" t="s">
        <v>37</v>
      </c>
      <c s="24" t="s">
        <v>814</v>
      </c>
      <c s="25" t="s">
        <v>128</v>
      </c>
      <c s="26">
        <v>803.85</v>
      </c>
      <c s="26">
        <v>0</v>
      </c>
      <c s="26">
        <f>ROUND(ROUND(H33,2)*ROUND(G33,2),2)</f>
      </c>
      <c r="O33">
        <f>(I33*21)/100</f>
      </c>
      <c t="s">
        <v>12</v>
      </c>
    </row>
    <row r="34" spans="1:5" ht="12.75">
      <c r="A34" s="27" t="s">
        <v>40</v>
      </c>
      <c r="E34" s="28" t="s">
        <v>37</v>
      </c>
    </row>
    <row r="35" spans="1:5" ht="140.25">
      <c r="A35" s="29" t="s">
        <v>42</v>
      </c>
      <c r="E35" s="30" t="s">
        <v>815</v>
      </c>
    </row>
    <row r="36" spans="1:5" ht="38.25">
      <c r="A36" t="s">
        <v>44</v>
      </c>
      <c r="E36" s="28" t="s">
        <v>816</v>
      </c>
    </row>
    <row r="37" spans="1:16" ht="25.5">
      <c r="A37" s="19" t="s">
        <v>35</v>
      </c>
      <c s="23" t="s">
        <v>73</v>
      </c>
      <c s="23" t="s">
        <v>817</v>
      </c>
      <c s="19" t="s">
        <v>37</v>
      </c>
      <c s="24" t="s">
        <v>818</v>
      </c>
      <c s="25" t="s">
        <v>128</v>
      </c>
      <c s="26">
        <v>802.57</v>
      </c>
      <c s="26">
        <v>0</v>
      </c>
      <c s="26">
        <f>ROUND(ROUND(H37,2)*ROUND(G37,2),2)</f>
      </c>
      <c r="O37">
        <f>(I37*21)/100</f>
      </c>
      <c t="s">
        <v>12</v>
      </c>
    </row>
    <row r="38" spans="1:5" ht="12.75">
      <c r="A38" s="27" t="s">
        <v>40</v>
      </c>
      <c r="E38" s="28" t="s">
        <v>37</v>
      </c>
    </row>
    <row r="39" spans="1:5" ht="25.5">
      <c r="A39" s="29" t="s">
        <v>42</v>
      </c>
      <c r="E39" s="30" t="s">
        <v>819</v>
      </c>
    </row>
    <row r="40" spans="1:5" ht="38.25">
      <c r="A40" t="s">
        <v>44</v>
      </c>
      <c r="E40" s="28" t="s">
        <v>816</v>
      </c>
    </row>
    <row r="41" spans="1:16" ht="12.75">
      <c r="A41" s="19" t="s">
        <v>35</v>
      </c>
      <c s="23" t="s">
        <v>30</v>
      </c>
      <c s="23" t="s">
        <v>820</v>
      </c>
      <c s="19" t="s">
        <v>37</v>
      </c>
      <c s="24" t="s">
        <v>821</v>
      </c>
      <c s="25" t="s">
        <v>142</v>
      </c>
      <c s="26">
        <v>12</v>
      </c>
      <c s="26">
        <v>0</v>
      </c>
      <c s="26">
        <f>ROUND(ROUND(H41,2)*ROUND(G41,2),2)</f>
      </c>
      <c r="O41">
        <f>(I41*21)/100</f>
      </c>
      <c t="s">
        <v>12</v>
      </c>
    </row>
    <row r="42" spans="1:5" ht="12.75">
      <c r="A42" s="27" t="s">
        <v>40</v>
      </c>
      <c r="E42" s="28" t="s">
        <v>822</v>
      </c>
    </row>
    <row r="43" spans="1:5" ht="51">
      <c r="A43" s="29" t="s">
        <v>42</v>
      </c>
      <c r="E43" s="30" t="s">
        <v>823</v>
      </c>
    </row>
    <row r="44" spans="1:5" ht="38.25">
      <c r="A44" t="s">
        <v>44</v>
      </c>
      <c r="E44" s="28" t="s">
        <v>824</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13.xml><?xml version="1.0" encoding="utf-8"?>
<worksheet xmlns="http://schemas.openxmlformats.org/spreadsheetml/2006/main" xmlns:r="http://schemas.openxmlformats.org/officeDocument/2006/relationships">
  <sheetPr>
    <pageSetUpPr fitToPage="1"/>
  </sheetPr>
  <dimension ref="A1:R321"/>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0</v>
      </c>
      <c s="1"/>
      <c s="1"/>
      <c s="1"/>
      <c s="1" t="s">
        <v>2</v>
      </c>
      <c s="1"/>
      <c s="1"/>
      <c s="1"/>
      <c s="1"/>
      <c r="P1" t="s">
        <v>12</v>
      </c>
    </row>
    <row r="2" spans="2:16" ht="25" customHeight="1">
      <c r="B2" s="1"/>
      <c s="1"/>
      <c s="1"/>
      <c s="2" t="s">
        <v>3</v>
      </c>
      <c s="1"/>
      <c s="1"/>
      <c s="5"/>
      <c s="5"/>
      <c r="O2">
        <f>0+O8+O25+O62+O99+O124+O177+O202+O219+O248+O269</f>
      </c>
      <c t="s">
        <v>13</v>
      </c>
    </row>
    <row r="3" spans="1:16" ht="15" customHeight="1">
      <c r="A3" t="s">
        <v>1</v>
      </c>
      <c s="8" t="s">
        <v>4</v>
      </c>
      <c s="9" t="s">
        <v>5</v>
      </c>
      <c s="1"/>
      <c s="10" t="s">
        <v>6</v>
      </c>
      <c s="1"/>
      <c s="4"/>
      <c s="3" t="s">
        <v>825</v>
      </c>
      <c s="35">
        <f>0+I8+I25+I62+I99+I124+I177+I202+I219+I248+I269</f>
      </c>
      <c r="O3" t="s">
        <v>9</v>
      </c>
      <c t="s">
        <v>12</v>
      </c>
    </row>
    <row r="4" spans="1:16" ht="15" customHeight="1">
      <c r="A4" t="s">
        <v>7</v>
      </c>
      <c s="12" t="s">
        <v>8</v>
      </c>
      <c s="13" t="s">
        <v>825</v>
      </c>
      <c s="5"/>
      <c s="14" t="s">
        <v>826</v>
      </c>
      <c s="5"/>
      <c s="5"/>
      <c s="15"/>
      <c s="15"/>
      <c r="O4" t="s">
        <v>10</v>
      </c>
      <c t="s">
        <v>12</v>
      </c>
    </row>
    <row r="5" spans="1:16" ht="12.75" customHeight="1">
      <c r="A5" s="11" t="s">
        <v>16</v>
      </c>
      <c s="11" t="s">
        <v>18</v>
      </c>
      <c s="11" t="s">
        <v>20</v>
      </c>
      <c s="11" t="s">
        <v>21</v>
      </c>
      <c s="11" t="s">
        <v>22</v>
      </c>
      <c s="11" t="s">
        <v>24</v>
      </c>
      <c s="11" t="s">
        <v>26</v>
      </c>
      <c s="11" t="s">
        <v>28</v>
      </c>
      <c s="11"/>
      <c r="O5" t="s">
        <v>11</v>
      </c>
      <c t="s">
        <v>12</v>
      </c>
    </row>
    <row r="6" spans="1:9" ht="12.75" customHeight="1">
      <c r="A6" s="11"/>
      <c s="11"/>
      <c s="11"/>
      <c s="11"/>
      <c s="11"/>
      <c s="11"/>
      <c s="11"/>
      <c s="11" t="s">
        <v>29</v>
      </c>
      <c s="11" t="s">
        <v>31</v>
      </c>
    </row>
    <row r="7" spans="1:9" ht="12.75" customHeight="1">
      <c r="A7" s="11" t="s">
        <v>17</v>
      </c>
      <c s="11" t="s">
        <v>19</v>
      </c>
      <c s="11" t="s">
        <v>12</v>
      </c>
      <c s="11" t="s">
        <v>13</v>
      </c>
      <c s="11" t="s">
        <v>23</v>
      </c>
      <c s="11" t="s">
        <v>25</v>
      </c>
      <c s="11" t="s">
        <v>27</v>
      </c>
      <c s="11" t="s">
        <v>30</v>
      </c>
      <c s="11" t="s">
        <v>32</v>
      </c>
    </row>
    <row r="8" spans="1:18" ht="12.75" customHeight="1">
      <c r="A8" s="15" t="s">
        <v>33</v>
      </c>
      <c s="15"/>
      <c s="20" t="s">
        <v>17</v>
      </c>
      <c s="15"/>
      <c s="21" t="s">
        <v>34</v>
      </c>
      <c s="15"/>
      <c s="15"/>
      <c s="15"/>
      <c s="22">
        <f>0+Q8</f>
      </c>
      <c r="O8">
        <f>0+R8</f>
      </c>
      <c r="Q8">
        <f>0+I9+I13+I17+I21</f>
      </c>
      <c>
        <f>0+O9+O13+O17+O21</f>
      </c>
    </row>
    <row r="9" spans="1:16" ht="12.75">
      <c r="A9" s="19" t="s">
        <v>35</v>
      </c>
      <c s="23" t="s">
        <v>19</v>
      </c>
      <c s="23" t="s">
        <v>827</v>
      </c>
      <c s="19" t="s">
        <v>37</v>
      </c>
      <c s="24" t="s">
        <v>828</v>
      </c>
      <c s="25" t="s">
        <v>53</v>
      </c>
      <c s="26">
        <v>1</v>
      </c>
      <c s="26">
        <v>0</v>
      </c>
      <c s="26">
        <f>ROUND(ROUND(H9,2)*ROUND(G9,2),2)</f>
      </c>
      <c r="O9">
        <f>(I9*21)/100</f>
      </c>
      <c t="s">
        <v>12</v>
      </c>
    </row>
    <row r="10" spans="1:5" ht="12.75">
      <c r="A10" s="27" t="s">
        <v>40</v>
      </c>
      <c r="E10" s="28" t="s">
        <v>829</v>
      </c>
    </row>
    <row r="11" spans="1:5" ht="25.5">
      <c r="A11" s="29" t="s">
        <v>42</v>
      </c>
      <c r="E11" s="30" t="s">
        <v>830</v>
      </c>
    </row>
    <row r="12" spans="1:5" ht="12.75">
      <c r="A12" t="s">
        <v>44</v>
      </c>
      <c r="E12" s="28" t="s">
        <v>63</v>
      </c>
    </row>
    <row r="13" spans="1:16" ht="12.75">
      <c r="A13" s="19" t="s">
        <v>35</v>
      </c>
      <c s="23" t="s">
        <v>12</v>
      </c>
      <c s="23" t="s">
        <v>831</v>
      </c>
      <c s="19" t="s">
        <v>37</v>
      </c>
      <c s="24" t="s">
        <v>832</v>
      </c>
      <c s="25" t="s">
        <v>142</v>
      </c>
      <c s="26">
        <v>2</v>
      </c>
      <c s="26">
        <v>0</v>
      </c>
      <c s="26">
        <f>ROUND(ROUND(H13,2)*ROUND(G13,2),2)</f>
      </c>
      <c r="O13">
        <f>(I13*21)/100</f>
      </c>
      <c t="s">
        <v>12</v>
      </c>
    </row>
    <row r="14" spans="1:5" ht="63.75">
      <c r="A14" s="27" t="s">
        <v>40</v>
      </c>
      <c r="E14" s="28" t="s">
        <v>833</v>
      </c>
    </row>
    <row r="15" spans="1:5" ht="12.75">
      <c r="A15" s="29" t="s">
        <v>42</v>
      </c>
      <c r="E15" s="30" t="s">
        <v>37</v>
      </c>
    </row>
    <row r="16" spans="1:5" ht="89.25">
      <c r="A16" t="s">
        <v>44</v>
      </c>
      <c r="E16" s="28" t="s">
        <v>834</v>
      </c>
    </row>
    <row r="17" spans="1:16" ht="12.75">
      <c r="A17" s="19" t="s">
        <v>35</v>
      </c>
      <c s="23" t="s">
        <v>13</v>
      </c>
      <c s="23" t="s">
        <v>835</v>
      </c>
      <c s="19" t="s">
        <v>37</v>
      </c>
      <c s="24" t="s">
        <v>836</v>
      </c>
      <c s="25" t="s">
        <v>142</v>
      </c>
      <c s="26">
        <v>1</v>
      </c>
      <c s="26">
        <v>0</v>
      </c>
      <c s="26">
        <f>ROUND(ROUND(H17,2)*ROUND(G17,2),2)</f>
      </c>
      <c r="O17">
        <f>(I17*21)/100</f>
      </c>
      <c t="s">
        <v>12</v>
      </c>
    </row>
    <row r="18" spans="1:5" ht="12.75">
      <c r="A18" s="27" t="s">
        <v>40</v>
      </c>
      <c r="E18" s="28" t="s">
        <v>837</v>
      </c>
    </row>
    <row r="19" spans="1:5" ht="12.75">
      <c r="A19" s="29" t="s">
        <v>42</v>
      </c>
      <c r="E19" s="30" t="s">
        <v>415</v>
      </c>
    </row>
    <row r="20" spans="1:5" ht="12.75">
      <c r="A20" t="s">
        <v>44</v>
      </c>
      <c r="E20" s="28" t="s">
        <v>63</v>
      </c>
    </row>
    <row r="21" spans="1:16" ht="12.75">
      <c r="A21" s="19" t="s">
        <v>35</v>
      </c>
      <c s="23" t="s">
        <v>23</v>
      </c>
      <c s="23" t="s">
        <v>838</v>
      </c>
      <c s="19" t="s">
        <v>37</v>
      </c>
      <c s="24" t="s">
        <v>839</v>
      </c>
      <c s="25" t="s">
        <v>142</v>
      </c>
      <c s="26">
        <v>1</v>
      </c>
      <c s="26">
        <v>0</v>
      </c>
      <c s="26">
        <f>ROUND(ROUND(H21,2)*ROUND(G21,2),2)</f>
      </c>
      <c r="O21">
        <f>(I21*21)/100</f>
      </c>
      <c t="s">
        <v>12</v>
      </c>
    </row>
    <row r="22" spans="1:5" ht="12.75">
      <c r="A22" s="27" t="s">
        <v>40</v>
      </c>
      <c r="E22" s="28" t="s">
        <v>37</v>
      </c>
    </row>
    <row r="23" spans="1:5" ht="12.75">
      <c r="A23" s="29" t="s">
        <v>42</v>
      </c>
      <c r="E23" s="30" t="s">
        <v>415</v>
      </c>
    </row>
    <row r="24" spans="1:5" ht="51">
      <c r="A24" t="s">
        <v>44</v>
      </c>
      <c r="E24" s="28" t="s">
        <v>840</v>
      </c>
    </row>
    <row r="25" spans="1:18" ht="12.75" customHeight="1">
      <c r="A25" s="5" t="s">
        <v>33</v>
      </c>
      <c s="5"/>
      <c s="33" t="s">
        <v>19</v>
      </c>
      <c s="5"/>
      <c s="21" t="s">
        <v>111</v>
      </c>
      <c s="5"/>
      <c s="5"/>
      <c s="5"/>
      <c s="34">
        <f>0+Q25</f>
      </c>
      <c r="O25">
        <f>0+R25</f>
      </c>
      <c r="Q25">
        <f>0+I26+I30+I34+I38+I42+I46+I50+I54+I58</f>
      </c>
      <c>
        <f>0+O26+O30+O34+O38+O42+O46+O50+O54+O58</f>
      </c>
    </row>
    <row r="26" spans="1:16" ht="12.75">
      <c r="A26" s="19" t="s">
        <v>35</v>
      </c>
      <c s="23" t="s">
        <v>25</v>
      </c>
      <c s="23" t="s">
        <v>186</v>
      </c>
      <c s="19" t="s">
        <v>37</v>
      </c>
      <c s="24" t="s">
        <v>187</v>
      </c>
      <c s="25" t="s">
        <v>39</v>
      </c>
      <c s="26">
        <v>8.4</v>
      </c>
      <c s="26">
        <v>0</v>
      </c>
      <c s="26">
        <f>ROUND(ROUND(H26,2)*ROUND(G26,2),2)</f>
      </c>
      <c r="O26">
        <f>(I26*21)/100</f>
      </c>
      <c t="s">
        <v>12</v>
      </c>
    </row>
    <row r="27" spans="1:5" ht="12.75">
      <c r="A27" s="27" t="s">
        <v>40</v>
      </c>
      <c r="E27" s="28" t="s">
        <v>841</v>
      </c>
    </row>
    <row r="28" spans="1:5" ht="38.25">
      <c r="A28" s="29" t="s">
        <v>42</v>
      </c>
      <c r="E28" s="30" t="s">
        <v>842</v>
      </c>
    </row>
    <row r="29" spans="1:5" ht="63.75">
      <c r="A29" t="s">
        <v>44</v>
      </c>
      <c r="E29" s="28" t="s">
        <v>167</v>
      </c>
    </row>
    <row r="30" spans="1:16" ht="12.75">
      <c r="A30" s="19" t="s">
        <v>35</v>
      </c>
      <c s="23" t="s">
        <v>27</v>
      </c>
      <c s="23" t="s">
        <v>843</v>
      </c>
      <c s="19" t="s">
        <v>37</v>
      </c>
      <c s="24" t="s">
        <v>844</v>
      </c>
      <c s="25" t="s">
        <v>39</v>
      </c>
      <c s="26">
        <v>21.23</v>
      </c>
      <c s="26">
        <v>0</v>
      </c>
      <c s="26">
        <f>ROUND(ROUND(H30,2)*ROUND(G30,2),2)</f>
      </c>
      <c r="O30">
        <f>(I30*21)/100</f>
      </c>
      <c t="s">
        <v>12</v>
      </c>
    </row>
    <row r="31" spans="1:5" ht="51">
      <c r="A31" s="27" t="s">
        <v>40</v>
      </c>
      <c r="E31" s="28" t="s">
        <v>845</v>
      </c>
    </row>
    <row r="32" spans="1:5" ht="102">
      <c r="A32" s="29" t="s">
        <v>42</v>
      </c>
      <c r="E32" s="30" t="s">
        <v>846</v>
      </c>
    </row>
    <row r="33" spans="1:5" ht="76.5">
      <c r="A33" t="s">
        <v>44</v>
      </c>
      <c r="E33" s="28" t="s">
        <v>847</v>
      </c>
    </row>
    <row r="34" spans="1:16" ht="12.75">
      <c r="A34" s="19" t="s">
        <v>35</v>
      </c>
      <c s="23" t="s">
        <v>69</v>
      </c>
      <c s="23" t="s">
        <v>848</v>
      </c>
      <c s="19" t="s">
        <v>37</v>
      </c>
      <c s="24" t="s">
        <v>849</v>
      </c>
      <c s="25" t="s">
        <v>850</v>
      </c>
      <c s="26">
        <v>336</v>
      </c>
      <c s="26">
        <v>0</v>
      </c>
      <c s="26">
        <f>ROUND(ROUND(H34,2)*ROUND(G34,2),2)</f>
      </c>
      <c r="O34">
        <f>(I34*21)/100</f>
      </c>
      <c t="s">
        <v>12</v>
      </c>
    </row>
    <row r="35" spans="1:5" ht="12.75">
      <c r="A35" s="27" t="s">
        <v>40</v>
      </c>
      <c r="E35" s="28" t="s">
        <v>851</v>
      </c>
    </row>
    <row r="36" spans="1:5" ht="12.75">
      <c r="A36" s="29" t="s">
        <v>42</v>
      </c>
      <c r="E36" s="30" t="s">
        <v>852</v>
      </c>
    </row>
    <row r="37" spans="1:5" ht="38.25">
      <c r="A37" t="s">
        <v>44</v>
      </c>
      <c r="E37" s="28" t="s">
        <v>853</v>
      </c>
    </row>
    <row r="38" spans="1:16" ht="12.75">
      <c r="A38" s="19" t="s">
        <v>35</v>
      </c>
      <c s="23" t="s">
        <v>73</v>
      </c>
      <c s="23" t="s">
        <v>854</v>
      </c>
      <c s="19" t="s">
        <v>37</v>
      </c>
      <c s="24" t="s">
        <v>855</v>
      </c>
      <c s="25" t="s">
        <v>192</v>
      </c>
      <c s="26">
        <v>55</v>
      </c>
      <c s="26">
        <v>0</v>
      </c>
      <c s="26">
        <f>ROUND(ROUND(H38,2)*ROUND(G38,2),2)</f>
      </c>
      <c r="O38">
        <f>(I38*21)/100</f>
      </c>
      <c t="s">
        <v>12</v>
      </c>
    </row>
    <row r="39" spans="1:5" ht="51">
      <c r="A39" s="27" t="s">
        <v>40</v>
      </c>
      <c r="E39" s="28" t="s">
        <v>856</v>
      </c>
    </row>
    <row r="40" spans="1:5" ht="12.75">
      <c r="A40" s="29" t="s">
        <v>42</v>
      </c>
      <c r="E40" s="30" t="s">
        <v>857</v>
      </c>
    </row>
    <row r="41" spans="1:5" ht="38.25">
      <c r="A41" t="s">
        <v>44</v>
      </c>
      <c r="E41" s="28" t="s">
        <v>858</v>
      </c>
    </row>
    <row r="42" spans="1:16" ht="12.75">
      <c r="A42" s="19" t="s">
        <v>35</v>
      </c>
      <c s="23" t="s">
        <v>30</v>
      </c>
      <c s="23" t="s">
        <v>859</v>
      </c>
      <c s="19" t="s">
        <v>37</v>
      </c>
      <c s="24" t="s">
        <v>860</v>
      </c>
      <c s="25" t="s">
        <v>39</v>
      </c>
      <c s="26">
        <v>99.29</v>
      </c>
      <c s="26">
        <v>0</v>
      </c>
      <c s="26">
        <f>ROUND(ROUND(H42,2)*ROUND(G42,2),2)</f>
      </c>
      <c r="O42">
        <f>(I42*21)/100</f>
      </c>
      <c t="s">
        <v>12</v>
      </c>
    </row>
    <row r="43" spans="1:5" ht="38.25">
      <c r="A43" s="27" t="s">
        <v>40</v>
      </c>
      <c r="E43" s="28" t="s">
        <v>861</v>
      </c>
    </row>
    <row r="44" spans="1:5" ht="63.75">
      <c r="A44" s="29" t="s">
        <v>42</v>
      </c>
      <c r="E44" s="30" t="s">
        <v>862</v>
      </c>
    </row>
    <row r="45" spans="1:5" ht="369.75">
      <c r="A45" t="s">
        <v>44</v>
      </c>
      <c r="E45" s="28" t="s">
        <v>216</v>
      </c>
    </row>
    <row r="46" spans="1:16" ht="12.75">
      <c r="A46" s="19" t="s">
        <v>35</v>
      </c>
      <c s="23" t="s">
        <v>32</v>
      </c>
      <c s="23" t="s">
        <v>113</v>
      </c>
      <c s="19" t="s">
        <v>37</v>
      </c>
      <c s="24" t="s">
        <v>114</v>
      </c>
      <c s="25" t="s">
        <v>39</v>
      </c>
      <c s="26">
        <v>45.4</v>
      </c>
      <c s="26">
        <v>0</v>
      </c>
      <c s="26">
        <f>ROUND(ROUND(H46,2)*ROUND(G46,2),2)</f>
      </c>
      <c r="O46">
        <f>(I46*21)/100</f>
      </c>
      <c t="s">
        <v>12</v>
      </c>
    </row>
    <row r="47" spans="1:5" ht="12.75">
      <c r="A47" s="27" t="s">
        <v>40</v>
      </c>
      <c r="E47" s="28" t="s">
        <v>863</v>
      </c>
    </row>
    <row r="48" spans="1:5" ht="12.75">
      <c r="A48" s="29" t="s">
        <v>42</v>
      </c>
      <c r="E48" s="30" t="s">
        <v>864</v>
      </c>
    </row>
    <row r="49" spans="1:5" ht="306">
      <c r="A49" t="s">
        <v>44</v>
      </c>
      <c r="E49" s="28" t="s">
        <v>117</v>
      </c>
    </row>
    <row r="50" spans="1:16" ht="12.75">
      <c r="A50" s="19" t="s">
        <v>35</v>
      </c>
      <c s="23" t="s">
        <v>84</v>
      </c>
      <c s="23" t="s">
        <v>865</v>
      </c>
      <c s="19" t="s">
        <v>37</v>
      </c>
      <c s="24" t="s">
        <v>866</v>
      </c>
      <c s="25" t="s">
        <v>39</v>
      </c>
      <c s="26">
        <v>73.43</v>
      </c>
      <c s="26">
        <v>0</v>
      </c>
      <c s="26">
        <f>ROUND(ROUND(H50,2)*ROUND(G50,2),2)</f>
      </c>
      <c r="O50">
        <f>(I50*21)/100</f>
      </c>
      <c t="s">
        <v>12</v>
      </c>
    </row>
    <row r="51" spans="1:5" ht="25.5">
      <c r="A51" s="27" t="s">
        <v>40</v>
      </c>
      <c r="E51" s="28" t="s">
        <v>867</v>
      </c>
    </row>
    <row r="52" spans="1:5" ht="165.75">
      <c r="A52" s="29" t="s">
        <v>42</v>
      </c>
      <c r="E52" s="30" t="s">
        <v>868</v>
      </c>
    </row>
    <row r="53" spans="1:5" ht="318.75">
      <c r="A53" t="s">
        <v>44</v>
      </c>
      <c r="E53" s="28" t="s">
        <v>276</v>
      </c>
    </row>
    <row r="54" spans="1:16" ht="12.75">
      <c r="A54" s="19" t="s">
        <v>35</v>
      </c>
      <c s="23" t="s">
        <v>88</v>
      </c>
      <c s="23" t="s">
        <v>119</v>
      </c>
      <c s="19" t="s">
        <v>37</v>
      </c>
      <c s="24" t="s">
        <v>120</v>
      </c>
      <c s="25" t="s">
        <v>39</v>
      </c>
      <c s="26">
        <v>172.7</v>
      </c>
      <c s="26">
        <v>0</v>
      </c>
      <c s="26">
        <f>ROUND(ROUND(H54,2)*ROUND(G54,2),2)</f>
      </c>
      <c r="O54">
        <f>(I54*21)/100</f>
      </c>
      <c t="s">
        <v>12</v>
      </c>
    </row>
    <row r="55" spans="1:5" ht="12.75">
      <c r="A55" s="27" t="s">
        <v>40</v>
      </c>
      <c r="E55" s="28" t="s">
        <v>869</v>
      </c>
    </row>
    <row r="56" spans="1:5" ht="51">
      <c r="A56" s="29" t="s">
        <v>42</v>
      </c>
      <c r="E56" s="30" t="s">
        <v>870</v>
      </c>
    </row>
    <row r="57" spans="1:5" ht="191.25">
      <c r="A57" t="s">
        <v>44</v>
      </c>
      <c r="E57" s="28" t="s">
        <v>123</v>
      </c>
    </row>
    <row r="58" spans="1:16" ht="12.75">
      <c r="A58" s="19" t="s">
        <v>35</v>
      </c>
      <c s="23" t="s">
        <v>92</v>
      </c>
      <c s="23" t="s">
        <v>300</v>
      </c>
      <c s="19" t="s">
        <v>37</v>
      </c>
      <c s="24" t="s">
        <v>301</v>
      </c>
      <c s="25" t="s">
        <v>39</v>
      </c>
      <c s="26">
        <v>45.38</v>
      </c>
      <c s="26">
        <v>0</v>
      </c>
      <c s="26">
        <f>ROUND(ROUND(H58,2)*ROUND(G58,2),2)</f>
      </c>
      <c r="O58">
        <f>(I58*21)/100</f>
      </c>
      <c t="s">
        <v>12</v>
      </c>
    </row>
    <row r="59" spans="1:5" ht="38.25">
      <c r="A59" s="27" t="s">
        <v>40</v>
      </c>
      <c r="E59" s="28" t="s">
        <v>871</v>
      </c>
    </row>
    <row r="60" spans="1:5" ht="89.25">
      <c r="A60" s="29" t="s">
        <v>42</v>
      </c>
      <c r="E60" s="30" t="s">
        <v>872</v>
      </c>
    </row>
    <row r="61" spans="1:5" ht="229.5">
      <c r="A61" t="s">
        <v>44</v>
      </c>
      <c r="E61" s="28" t="s">
        <v>304</v>
      </c>
    </row>
    <row r="62" spans="1:18" ht="12.75" customHeight="1">
      <c r="A62" s="5" t="s">
        <v>33</v>
      </c>
      <c s="5"/>
      <c s="33" t="s">
        <v>12</v>
      </c>
      <c s="5"/>
      <c s="21" t="s">
        <v>315</v>
      </c>
      <c s="5"/>
      <c s="5"/>
      <c s="5"/>
      <c s="34">
        <f>0+Q62</f>
      </c>
      <c r="O62">
        <f>0+R62</f>
      </c>
      <c r="Q62">
        <f>0+I63+I67+I71+I75+I79+I83+I87+I91+I95</f>
      </c>
      <c>
        <f>0+O63+O67+O71+O75+O79+O83+O87+O91+O95</f>
      </c>
    </row>
    <row r="63" spans="1:16" ht="12.75">
      <c r="A63" s="19" t="s">
        <v>35</v>
      </c>
      <c s="23" t="s">
        <v>97</v>
      </c>
      <c s="23" t="s">
        <v>873</v>
      </c>
      <c s="19" t="s">
        <v>37</v>
      </c>
      <c s="24" t="s">
        <v>874</v>
      </c>
      <c s="25" t="s">
        <v>39</v>
      </c>
      <c s="26">
        <v>5.63</v>
      </c>
      <c s="26">
        <v>0</v>
      </c>
      <c s="26">
        <f>ROUND(ROUND(H63,2)*ROUND(G63,2),2)</f>
      </c>
      <c r="O63">
        <f>(I63*21)/100</f>
      </c>
      <c t="s">
        <v>12</v>
      </c>
    </row>
    <row r="64" spans="1:5" ht="25.5">
      <c r="A64" s="27" t="s">
        <v>40</v>
      </c>
      <c r="E64" s="28" t="s">
        <v>875</v>
      </c>
    </row>
    <row r="65" spans="1:5" ht="25.5">
      <c r="A65" s="29" t="s">
        <v>42</v>
      </c>
      <c r="E65" s="30" t="s">
        <v>876</v>
      </c>
    </row>
    <row r="66" spans="1:5" ht="51">
      <c r="A66" t="s">
        <v>44</v>
      </c>
      <c r="E66" s="28" t="s">
        <v>877</v>
      </c>
    </row>
    <row r="67" spans="1:16" ht="12.75">
      <c r="A67" s="19" t="s">
        <v>35</v>
      </c>
      <c s="23" t="s">
        <v>101</v>
      </c>
      <c s="23" t="s">
        <v>878</v>
      </c>
      <c s="19" t="s">
        <v>37</v>
      </c>
      <c s="24" t="s">
        <v>879</v>
      </c>
      <c s="25" t="s">
        <v>39</v>
      </c>
      <c s="26">
        <v>0.16</v>
      </c>
      <c s="26">
        <v>0</v>
      </c>
      <c s="26">
        <f>ROUND(ROUND(H67,2)*ROUND(G67,2),2)</f>
      </c>
      <c r="O67">
        <f>(I67*21)/100</f>
      </c>
      <c t="s">
        <v>12</v>
      </c>
    </row>
    <row r="68" spans="1:5" ht="25.5">
      <c r="A68" s="27" t="s">
        <v>40</v>
      </c>
      <c r="E68" s="28" t="s">
        <v>880</v>
      </c>
    </row>
    <row r="69" spans="1:5" ht="76.5">
      <c r="A69" s="29" t="s">
        <v>42</v>
      </c>
      <c r="E69" s="30" t="s">
        <v>881</v>
      </c>
    </row>
    <row r="70" spans="1:5" ht="51">
      <c r="A70" t="s">
        <v>44</v>
      </c>
      <c r="E70" s="28" t="s">
        <v>877</v>
      </c>
    </row>
    <row r="71" spans="1:16" ht="12.75">
      <c r="A71" s="19" t="s">
        <v>35</v>
      </c>
      <c s="23" t="s">
        <v>106</v>
      </c>
      <c s="23" t="s">
        <v>882</v>
      </c>
      <c s="19" t="s">
        <v>37</v>
      </c>
      <c s="24" t="s">
        <v>883</v>
      </c>
      <c s="25" t="s">
        <v>192</v>
      </c>
      <c s="26">
        <v>60</v>
      </c>
      <c s="26">
        <v>0</v>
      </c>
      <c s="26">
        <f>ROUND(ROUND(H71,2)*ROUND(G71,2),2)</f>
      </c>
      <c r="O71">
        <f>(I71*21)/100</f>
      </c>
      <c t="s">
        <v>12</v>
      </c>
    </row>
    <row r="72" spans="1:5" ht="63.75">
      <c r="A72" s="27" t="s">
        <v>40</v>
      </c>
      <c r="E72" s="28" t="s">
        <v>884</v>
      </c>
    </row>
    <row r="73" spans="1:5" ht="63.75">
      <c r="A73" s="29" t="s">
        <v>42</v>
      </c>
      <c r="E73" s="30" t="s">
        <v>885</v>
      </c>
    </row>
    <row r="74" spans="1:5" ht="51">
      <c r="A74" t="s">
        <v>44</v>
      </c>
      <c r="E74" s="28" t="s">
        <v>886</v>
      </c>
    </row>
    <row r="75" spans="1:16" ht="25.5">
      <c r="A75" s="19" t="s">
        <v>35</v>
      </c>
      <c s="23" t="s">
        <v>112</v>
      </c>
      <c s="23" t="s">
        <v>887</v>
      </c>
      <c s="19" t="s">
        <v>37</v>
      </c>
      <c s="24" t="s">
        <v>888</v>
      </c>
      <c s="25" t="s">
        <v>192</v>
      </c>
      <c s="26">
        <v>45</v>
      </c>
      <c s="26">
        <v>0</v>
      </c>
      <c s="26">
        <f>ROUND(ROUND(H75,2)*ROUND(G75,2),2)</f>
      </c>
      <c r="O75">
        <f>(I75*21)/100</f>
      </c>
      <c t="s">
        <v>12</v>
      </c>
    </row>
    <row r="76" spans="1:5" ht="25.5">
      <c r="A76" s="27" t="s">
        <v>40</v>
      </c>
      <c r="E76" s="28" t="s">
        <v>889</v>
      </c>
    </row>
    <row r="77" spans="1:5" ht="89.25">
      <c r="A77" s="29" t="s">
        <v>42</v>
      </c>
      <c r="E77" s="30" t="s">
        <v>890</v>
      </c>
    </row>
    <row r="78" spans="1:5" ht="63.75">
      <c r="A78" t="s">
        <v>44</v>
      </c>
      <c r="E78" s="28" t="s">
        <v>891</v>
      </c>
    </row>
    <row r="79" spans="1:16" ht="25.5">
      <c r="A79" s="19" t="s">
        <v>35</v>
      </c>
      <c s="23" t="s">
        <v>118</v>
      </c>
      <c s="23" t="s">
        <v>892</v>
      </c>
      <c s="19" t="s">
        <v>37</v>
      </c>
      <c s="24" t="s">
        <v>893</v>
      </c>
      <c s="25" t="s">
        <v>192</v>
      </c>
      <c s="26">
        <v>21</v>
      </c>
      <c s="26">
        <v>0</v>
      </c>
      <c s="26">
        <f>ROUND(ROUND(H79,2)*ROUND(G79,2),2)</f>
      </c>
      <c r="O79">
        <f>(I79*21)/100</f>
      </c>
      <c t="s">
        <v>12</v>
      </c>
    </row>
    <row r="80" spans="1:5" ht="12.75">
      <c r="A80" s="27" t="s">
        <v>40</v>
      </c>
      <c r="E80" s="28" t="s">
        <v>894</v>
      </c>
    </row>
    <row r="81" spans="1:5" ht="102">
      <c r="A81" s="29" t="s">
        <v>42</v>
      </c>
      <c r="E81" s="30" t="s">
        <v>895</v>
      </c>
    </row>
    <row r="82" spans="1:5" ht="63.75">
      <c r="A82" t="s">
        <v>44</v>
      </c>
      <c r="E82" s="28" t="s">
        <v>891</v>
      </c>
    </row>
    <row r="83" spans="1:16" ht="12.75">
      <c r="A83" s="19" t="s">
        <v>35</v>
      </c>
      <c s="23" t="s">
        <v>173</v>
      </c>
      <c s="23" t="s">
        <v>896</v>
      </c>
      <c s="19" t="s">
        <v>37</v>
      </c>
      <c s="24" t="s">
        <v>897</v>
      </c>
      <c s="25" t="s">
        <v>39</v>
      </c>
      <c s="26">
        <v>5.42</v>
      </c>
      <c s="26">
        <v>0</v>
      </c>
      <c s="26">
        <f>ROUND(ROUND(H83,2)*ROUND(G83,2),2)</f>
      </c>
      <c r="O83">
        <f>(I83*21)/100</f>
      </c>
      <c t="s">
        <v>12</v>
      </c>
    </row>
    <row r="84" spans="1:5" ht="38.25">
      <c r="A84" s="27" t="s">
        <v>40</v>
      </c>
      <c r="E84" s="28" t="s">
        <v>898</v>
      </c>
    </row>
    <row r="85" spans="1:5" ht="38.25">
      <c r="A85" s="29" t="s">
        <v>42</v>
      </c>
      <c r="E85" s="30" t="s">
        <v>899</v>
      </c>
    </row>
    <row r="86" spans="1:5" ht="369.75">
      <c r="A86" t="s">
        <v>44</v>
      </c>
      <c r="E86" s="28" t="s">
        <v>900</v>
      </c>
    </row>
    <row r="87" spans="1:16" ht="12.75">
      <c r="A87" s="19" t="s">
        <v>35</v>
      </c>
      <c s="23" t="s">
        <v>177</v>
      </c>
      <c s="23" t="s">
        <v>901</v>
      </c>
      <c s="19" t="s">
        <v>37</v>
      </c>
      <c s="24" t="s">
        <v>902</v>
      </c>
      <c s="25" t="s">
        <v>903</v>
      </c>
      <c s="26">
        <v>0.56</v>
      </c>
      <c s="26">
        <v>0</v>
      </c>
      <c s="26">
        <f>ROUND(ROUND(H87,2)*ROUND(G87,2),2)</f>
      </c>
      <c r="O87">
        <f>(I87*21)/100</f>
      </c>
      <c t="s">
        <v>12</v>
      </c>
    </row>
    <row r="88" spans="1:5" ht="12.75">
      <c r="A88" s="27" t="s">
        <v>40</v>
      </c>
      <c r="E88" s="28" t="s">
        <v>904</v>
      </c>
    </row>
    <row r="89" spans="1:5" ht="25.5">
      <c r="A89" s="29" t="s">
        <v>42</v>
      </c>
      <c r="E89" s="30" t="s">
        <v>905</v>
      </c>
    </row>
    <row r="90" spans="1:5" ht="267.75">
      <c r="A90" t="s">
        <v>44</v>
      </c>
      <c r="E90" s="28" t="s">
        <v>906</v>
      </c>
    </row>
    <row r="91" spans="1:16" ht="25.5">
      <c r="A91" s="19" t="s">
        <v>35</v>
      </c>
      <c s="23" t="s">
        <v>179</v>
      </c>
      <c s="23" t="s">
        <v>907</v>
      </c>
      <c s="19" t="s">
        <v>37</v>
      </c>
      <c s="24" t="s">
        <v>908</v>
      </c>
      <c s="25" t="s">
        <v>142</v>
      </c>
      <c s="26">
        <v>511</v>
      </c>
      <c s="26">
        <v>0</v>
      </c>
      <c s="26">
        <f>ROUND(ROUND(H91,2)*ROUND(G91,2),2)</f>
      </c>
      <c r="O91">
        <f>(I91*21)/100</f>
      </c>
      <c t="s">
        <v>12</v>
      </c>
    </row>
    <row r="92" spans="1:5" ht="12.75">
      <c r="A92" s="27" t="s">
        <v>40</v>
      </c>
      <c r="E92" s="28" t="s">
        <v>909</v>
      </c>
    </row>
    <row r="93" spans="1:5" ht="127.5">
      <c r="A93" s="29" t="s">
        <v>42</v>
      </c>
      <c r="E93" s="30" t="s">
        <v>910</v>
      </c>
    </row>
    <row r="94" spans="1:5" ht="63.75">
      <c r="A94" t="s">
        <v>44</v>
      </c>
      <c r="E94" s="28" t="s">
        <v>911</v>
      </c>
    </row>
    <row r="95" spans="1:16" ht="25.5">
      <c r="A95" s="19" t="s">
        <v>35</v>
      </c>
      <c s="23" t="s">
        <v>183</v>
      </c>
      <c s="23" t="s">
        <v>912</v>
      </c>
      <c s="19" t="s">
        <v>37</v>
      </c>
      <c s="24" t="s">
        <v>913</v>
      </c>
      <c s="25" t="s">
        <v>142</v>
      </c>
      <c s="26">
        <v>89</v>
      </c>
      <c s="26">
        <v>0</v>
      </c>
      <c s="26">
        <f>ROUND(ROUND(H95,2)*ROUND(G95,2),2)</f>
      </c>
      <c r="O95">
        <f>(I95*21)/100</f>
      </c>
      <c t="s">
        <v>12</v>
      </c>
    </row>
    <row r="96" spans="1:5" ht="12.75">
      <c r="A96" s="27" t="s">
        <v>40</v>
      </c>
      <c r="E96" s="28" t="s">
        <v>909</v>
      </c>
    </row>
    <row r="97" spans="1:5" ht="140.25">
      <c r="A97" s="29" t="s">
        <v>42</v>
      </c>
      <c r="E97" s="30" t="s">
        <v>914</v>
      </c>
    </row>
    <row r="98" spans="1:5" ht="63.75">
      <c r="A98" t="s">
        <v>44</v>
      </c>
      <c r="E98" s="28" t="s">
        <v>911</v>
      </c>
    </row>
    <row r="99" spans="1:18" ht="12.75" customHeight="1">
      <c r="A99" s="5" t="s">
        <v>33</v>
      </c>
      <c s="5"/>
      <c s="33" t="s">
        <v>13</v>
      </c>
      <c s="5"/>
      <c s="21" t="s">
        <v>915</v>
      </c>
      <c s="5"/>
      <c s="5"/>
      <c s="5"/>
      <c s="34">
        <f>0+Q99</f>
      </c>
      <c r="O99">
        <f>0+R99</f>
      </c>
      <c r="Q99">
        <f>0+I100+I104+I108+I112+I116+I120</f>
      </c>
      <c>
        <f>0+O100+O104+O108+O112+O116+O120</f>
      </c>
    </row>
    <row r="100" spans="1:16" ht="12.75">
      <c r="A100" s="19" t="s">
        <v>35</v>
      </c>
      <c s="23" t="s">
        <v>185</v>
      </c>
      <c s="23" t="s">
        <v>916</v>
      </c>
      <c s="19" t="s">
        <v>37</v>
      </c>
      <c s="24" t="s">
        <v>917</v>
      </c>
      <c s="25" t="s">
        <v>918</v>
      </c>
      <c s="26">
        <v>32.5</v>
      </c>
      <c s="26">
        <v>0</v>
      </c>
      <c s="26">
        <f>ROUND(ROUND(H100,2)*ROUND(G100,2),2)</f>
      </c>
      <c r="O100">
        <f>(I100*21)/100</f>
      </c>
      <c t="s">
        <v>12</v>
      </c>
    </row>
    <row r="101" spans="1:5" ht="25.5">
      <c r="A101" s="27" t="s">
        <v>40</v>
      </c>
      <c r="E101" s="28" t="s">
        <v>919</v>
      </c>
    </row>
    <row r="102" spans="1:5" ht="25.5">
      <c r="A102" s="29" t="s">
        <v>42</v>
      </c>
      <c r="E102" s="30" t="s">
        <v>920</v>
      </c>
    </row>
    <row r="103" spans="1:5" ht="25.5">
      <c r="A103" t="s">
        <v>44</v>
      </c>
      <c r="E103" s="28" t="s">
        <v>921</v>
      </c>
    </row>
    <row r="104" spans="1:16" ht="12.75">
      <c r="A104" s="19" t="s">
        <v>35</v>
      </c>
      <c s="23" t="s">
        <v>189</v>
      </c>
      <c s="23" t="s">
        <v>922</v>
      </c>
      <c s="19" t="s">
        <v>37</v>
      </c>
      <c s="24" t="s">
        <v>923</v>
      </c>
      <c s="25" t="s">
        <v>39</v>
      </c>
      <c s="26">
        <v>31.44</v>
      </c>
      <c s="26">
        <v>0</v>
      </c>
      <c s="26">
        <f>ROUND(ROUND(H104,2)*ROUND(G104,2),2)</f>
      </c>
      <c r="O104">
        <f>(I104*21)/100</f>
      </c>
      <c t="s">
        <v>12</v>
      </c>
    </row>
    <row r="105" spans="1:5" ht="38.25">
      <c r="A105" s="27" t="s">
        <v>40</v>
      </c>
      <c r="E105" s="28" t="s">
        <v>924</v>
      </c>
    </row>
    <row r="106" spans="1:5" ht="229.5">
      <c r="A106" s="29" t="s">
        <v>42</v>
      </c>
      <c r="E106" s="30" t="s">
        <v>925</v>
      </c>
    </row>
    <row r="107" spans="1:5" ht="382.5">
      <c r="A107" t="s">
        <v>44</v>
      </c>
      <c r="E107" s="28" t="s">
        <v>926</v>
      </c>
    </row>
    <row r="108" spans="1:16" ht="12.75">
      <c r="A108" s="19" t="s">
        <v>35</v>
      </c>
      <c s="23" t="s">
        <v>195</v>
      </c>
      <c s="23" t="s">
        <v>927</v>
      </c>
      <c s="19" t="s">
        <v>37</v>
      </c>
      <c s="24" t="s">
        <v>928</v>
      </c>
      <c s="25" t="s">
        <v>903</v>
      </c>
      <c s="26">
        <v>4.85</v>
      </c>
      <c s="26">
        <v>0</v>
      </c>
      <c s="26">
        <f>ROUND(ROUND(H108,2)*ROUND(G108,2),2)</f>
      </c>
      <c r="O108">
        <f>(I108*21)/100</f>
      </c>
      <c t="s">
        <v>12</v>
      </c>
    </row>
    <row r="109" spans="1:5" ht="12.75">
      <c r="A109" s="27" t="s">
        <v>40</v>
      </c>
      <c r="E109" s="28" t="s">
        <v>904</v>
      </c>
    </row>
    <row r="110" spans="1:5" ht="89.25">
      <c r="A110" s="29" t="s">
        <v>42</v>
      </c>
      <c r="E110" s="30" t="s">
        <v>929</v>
      </c>
    </row>
    <row r="111" spans="1:5" ht="242.25">
      <c r="A111" t="s">
        <v>44</v>
      </c>
      <c r="E111" s="28" t="s">
        <v>930</v>
      </c>
    </row>
    <row r="112" spans="1:16" ht="12.75">
      <c r="A112" s="19" t="s">
        <v>35</v>
      </c>
      <c s="23" t="s">
        <v>198</v>
      </c>
      <c s="23" t="s">
        <v>931</v>
      </c>
      <c s="19" t="s">
        <v>37</v>
      </c>
      <c s="24" t="s">
        <v>932</v>
      </c>
      <c s="25" t="s">
        <v>39</v>
      </c>
      <c s="26">
        <v>0.4</v>
      </c>
      <c s="26">
        <v>0</v>
      </c>
      <c s="26">
        <f>ROUND(ROUND(H112,2)*ROUND(G112,2),2)</f>
      </c>
      <c r="O112">
        <f>(I112*21)/100</f>
      </c>
      <c t="s">
        <v>12</v>
      </c>
    </row>
    <row r="113" spans="1:5" ht="12.75">
      <c r="A113" s="27" t="s">
        <v>40</v>
      </c>
      <c r="E113" s="28" t="s">
        <v>933</v>
      </c>
    </row>
    <row r="114" spans="1:5" ht="12.75">
      <c r="A114" s="29" t="s">
        <v>42</v>
      </c>
      <c r="E114" s="30" t="s">
        <v>934</v>
      </c>
    </row>
    <row r="115" spans="1:5" ht="38.25">
      <c r="A115" t="s">
        <v>44</v>
      </c>
      <c r="E115" s="28" t="s">
        <v>935</v>
      </c>
    </row>
    <row r="116" spans="1:16" ht="12.75">
      <c r="A116" s="19" t="s">
        <v>35</v>
      </c>
      <c s="23" t="s">
        <v>202</v>
      </c>
      <c s="23" t="s">
        <v>936</v>
      </c>
      <c s="19" t="s">
        <v>37</v>
      </c>
      <c s="24" t="s">
        <v>937</v>
      </c>
      <c s="25" t="s">
        <v>39</v>
      </c>
      <c s="26">
        <v>2.66</v>
      </c>
      <c s="26">
        <v>0</v>
      </c>
      <c s="26">
        <f>ROUND(ROUND(H116,2)*ROUND(G116,2),2)</f>
      </c>
      <c r="O116">
        <f>(I116*21)/100</f>
      </c>
      <c t="s">
        <v>12</v>
      </c>
    </row>
    <row r="117" spans="1:5" ht="51">
      <c r="A117" s="27" t="s">
        <v>40</v>
      </c>
      <c r="E117" s="28" t="s">
        <v>938</v>
      </c>
    </row>
    <row r="118" spans="1:5" ht="38.25">
      <c r="A118" s="29" t="s">
        <v>42</v>
      </c>
      <c r="E118" s="30" t="s">
        <v>939</v>
      </c>
    </row>
    <row r="119" spans="1:5" ht="369.75">
      <c r="A119" t="s">
        <v>44</v>
      </c>
      <c r="E119" s="28" t="s">
        <v>940</v>
      </c>
    </row>
    <row r="120" spans="1:16" ht="12.75">
      <c r="A120" s="19" t="s">
        <v>35</v>
      </c>
      <c s="23" t="s">
        <v>204</v>
      </c>
      <c s="23" t="s">
        <v>941</v>
      </c>
      <c s="19" t="s">
        <v>37</v>
      </c>
      <c s="24" t="s">
        <v>942</v>
      </c>
      <c s="25" t="s">
        <v>903</v>
      </c>
      <c s="26">
        <v>0.2</v>
      </c>
      <c s="26">
        <v>0</v>
      </c>
      <c s="26">
        <f>ROUND(ROUND(H120,2)*ROUND(G120,2),2)</f>
      </c>
      <c r="O120">
        <f>(I120*21)/100</f>
      </c>
      <c t="s">
        <v>12</v>
      </c>
    </row>
    <row r="121" spans="1:5" ht="12.75">
      <c r="A121" s="27" t="s">
        <v>40</v>
      </c>
      <c r="E121" s="28" t="s">
        <v>904</v>
      </c>
    </row>
    <row r="122" spans="1:5" ht="25.5">
      <c r="A122" s="29" t="s">
        <v>42</v>
      </c>
      <c r="E122" s="30" t="s">
        <v>943</v>
      </c>
    </row>
    <row r="123" spans="1:5" ht="267.75">
      <c r="A123" t="s">
        <v>44</v>
      </c>
      <c r="E123" s="28" t="s">
        <v>906</v>
      </c>
    </row>
    <row r="124" spans="1:18" ht="12.75" customHeight="1">
      <c r="A124" s="5" t="s">
        <v>33</v>
      </c>
      <c s="5"/>
      <c s="33" t="s">
        <v>23</v>
      </c>
      <c s="5"/>
      <c s="21" t="s">
        <v>340</v>
      </c>
      <c s="5"/>
      <c s="5"/>
      <c s="5"/>
      <c s="34">
        <f>0+Q124</f>
      </c>
      <c r="O124">
        <f>0+R124</f>
      </c>
      <c r="Q124">
        <f>0+I125+I129+I133+I137+I141+I145+I149+I153+I157+I161+I165+I169+I173</f>
      </c>
      <c>
        <f>0+O125+O129+O133+O137+O141+O145+O149+O153+O157+O161+O165+O169+O173</f>
      </c>
    </row>
    <row r="125" spans="1:16" ht="12.75">
      <c r="A125" s="19" t="s">
        <v>35</v>
      </c>
      <c s="23" t="s">
        <v>209</v>
      </c>
      <c s="23" t="s">
        <v>944</v>
      </c>
      <c s="19" t="s">
        <v>37</v>
      </c>
      <c s="24" t="s">
        <v>945</v>
      </c>
      <c s="25" t="s">
        <v>39</v>
      </c>
      <c s="26">
        <v>4.63</v>
      </c>
      <c s="26">
        <v>0</v>
      </c>
      <c s="26">
        <f>ROUND(ROUND(H125,2)*ROUND(G125,2),2)</f>
      </c>
      <c r="O125">
        <f>(I125*21)/100</f>
      </c>
      <c t="s">
        <v>12</v>
      </c>
    </row>
    <row r="126" spans="1:5" ht="51">
      <c r="A126" s="27" t="s">
        <v>40</v>
      </c>
      <c r="E126" s="28" t="s">
        <v>946</v>
      </c>
    </row>
    <row r="127" spans="1:5" ht="89.25">
      <c r="A127" s="29" t="s">
        <v>42</v>
      </c>
      <c r="E127" s="30" t="s">
        <v>947</v>
      </c>
    </row>
    <row r="128" spans="1:5" ht="369.75">
      <c r="A128" t="s">
        <v>44</v>
      </c>
      <c r="E128" s="28" t="s">
        <v>940</v>
      </c>
    </row>
    <row r="129" spans="1:16" ht="12.75">
      <c r="A129" s="19" t="s">
        <v>35</v>
      </c>
      <c s="23" t="s">
        <v>212</v>
      </c>
      <c s="23" t="s">
        <v>948</v>
      </c>
      <c s="19" t="s">
        <v>37</v>
      </c>
      <c s="24" t="s">
        <v>949</v>
      </c>
      <c s="25" t="s">
        <v>903</v>
      </c>
      <c s="26">
        <v>1</v>
      </c>
      <c s="26">
        <v>0</v>
      </c>
      <c s="26">
        <f>ROUND(ROUND(H129,2)*ROUND(G129,2),2)</f>
      </c>
      <c r="O129">
        <f>(I129*21)/100</f>
      </c>
      <c t="s">
        <v>12</v>
      </c>
    </row>
    <row r="130" spans="1:5" ht="12.75">
      <c r="A130" s="27" t="s">
        <v>40</v>
      </c>
      <c r="E130" s="28" t="s">
        <v>904</v>
      </c>
    </row>
    <row r="131" spans="1:5" ht="102">
      <c r="A131" s="29" t="s">
        <v>42</v>
      </c>
      <c r="E131" s="30" t="s">
        <v>950</v>
      </c>
    </row>
    <row r="132" spans="1:5" ht="267.75">
      <c r="A132" t="s">
        <v>44</v>
      </c>
      <c r="E132" s="28" t="s">
        <v>951</v>
      </c>
    </row>
    <row r="133" spans="1:16" ht="12.75">
      <c r="A133" s="19" t="s">
        <v>35</v>
      </c>
      <c s="23" t="s">
        <v>217</v>
      </c>
      <c s="23" t="s">
        <v>952</v>
      </c>
      <c s="19" t="s">
        <v>37</v>
      </c>
      <c s="24" t="s">
        <v>953</v>
      </c>
      <c s="25" t="s">
        <v>39</v>
      </c>
      <c s="26">
        <v>1.43</v>
      </c>
      <c s="26">
        <v>0</v>
      </c>
      <c s="26">
        <f>ROUND(ROUND(H133,2)*ROUND(G133,2),2)</f>
      </c>
      <c r="O133">
        <f>(I133*21)/100</f>
      </c>
      <c t="s">
        <v>12</v>
      </c>
    </row>
    <row r="134" spans="1:5" ht="12.75">
      <c r="A134" s="27" t="s">
        <v>40</v>
      </c>
      <c r="E134" s="28" t="s">
        <v>954</v>
      </c>
    </row>
    <row r="135" spans="1:5" ht="25.5">
      <c r="A135" s="29" t="s">
        <v>42</v>
      </c>
      <c r="E135" s="30" t="s">
        <v>955</v>
      </c>
    </row>
    <row r="136" spans="1:5" ht="229.5">
      <c r="A136" t="s">
        <v>44</v>
      </c>
      <c r="E136" s="28" t="s">
        <v>956</v>
      </c>
    </row>
    <row r="137" spans="1:16" ht="12.75">
      <c r="A137" s="19" t="s">
        <v>35</v>
      </c>
      <c s="23" t="s">
        <v>219</v>
      </c>
      <c s="23" t="s">
        <v>957</v>
      </c>
      <c s="19" t="s">
        <v>37</v>
      </c>
      <c s="24" t="s">
        <v>958</v>
      </c>
      <c s="25" t="s">
        <v>39</v>
      </c>
      <c s="26">
        <v>7.8</v>
      </c>
      <c s="26">
        <v>0</v>
      </c>
      <c s="26">
        <f>ROUND(ROUND(H137,2)*ROUND(G137,2),2)</f>
      </c>
      <c r="O137">
        <f>(I137*21)/100</f>
      </c>
      <c t="s">
        <v>12</v>
      </c>
    </row>
    <row r="138" spans="1:5" ht="12.75">
      <c r="A138" s="27" t="s">
        <v>40</v>
      </c>
      <c r="E138" s="28" t="s">
        <v>959</v>
      </c>
    </row>
    <row r="139" spans="1:5" ht="153">
      <c r="A139" s="29" t="s">
        <v>42</v>
      </c>
      <c r="E139" s="30" t="s">
        <v>960</v>
      </c>
    </row>
    <row r="140" spans="1:5" ht="369.75">
      <c r="A140" t="s">
        <v>44</v>
      </c>
      <c r="E140" s="28" t="s">
        <v>940</v>
      </c>
    </row>
    <row r="141" spans="1:16" ht="12.75">
      <c r="A141" s="19" t="s">
        <v>35</v>
      </c>
      <c s="23" t="s">
        <v>222</v>
      </c>
      <c s="23" t="s">
        <v>961</v>
      </c>
      <c s="19" t="s">
        <v>37</v>
      </c>
      <c s="24" t="s">
        <v>962</v>
      </c>
      <c s="25" t="s">
        <v>39</v>
      </c>
      <c s="26">
        <v>34.46</v>
      </c>
      <c s="26">
        <v>0</v>
      </c>
      <c s="26">
        <f>ROUND(ROUND(H141,2)*ROUND(G141,2),2)</f>
      </c>
      <c r="O141">
        <f>(I141*21)/100</f>
      </c>
      <c t="s">
        <v>12</v>
      </c>
    </row>
    <row r="142" spans="1:5" ht="38.25">
      <c r="A142" s="27" t="s">
        <v>40</v>
      </c>
      <c r="E142" s="28" t="s">
        <v>963</v>
      </c>
    </row>
    <row r="143" spans="1:5" ht="25.5">
      <c r="A143" s="29" t="s">
        <v>42</v>
      </c>
      <c r="E143" s="30" t="s">
        <v>964</v>
      </c>
    </row>
    <row r="144" spans="1:5" ht="369.75">
      <c r="A144" t="s">
        <v>44</v>
      </c>
      <c r="E144" s="28" t="s">
        <v>940</v>
      </c>
    </row>
    <row r="145" spans="1:16" ht="12.75">
      <c r="A145" s="19" t="s">
        <v>35</v>
      </c>
      <c s="23" t="s">
        <v>228</v>
      </c>
      <c s="23" t="s">
        <v>965</v>
      </c>
      <c s="19" t="s">
        <v>37</v>
      </c>
      <c s="24" t="s">
        <v>966</v>
      </c>
      <c s="25" t="s">
        <v>39</v>
      </c>
      <c s="26">
        <v>2.1</v>
      </c>
      <c s="26">
        <v>0</v>
      </c>
      <c s="26">
        <f>ROUND(ROUND(H145,2)*ROUND(G145,2),2)</f>
      </c>
      <c r="O145">
        <f>(I145*21)/100</f>
      </c>
      <c t="s">
        <v>12</v>
      </c>
    </row>
    <row r="146" spans="1:5" ht="25.5">
      <c r="A146" s="27" t="s">
        <v>40</v>
      </c>
      <c r="E146" s="28" t="s">
        <v>967</v>
      </c>
    </row>
    <row r="147" spans="1:5" ht="76.5">
      <c r="A147" s="29" t="s">
        <v>42</v>
      </c>
      <c r="E147" s="30" t="s">
        <v>968</v>
      </c>
    </row>
    <row r="148" spans="1:5" ht="369.75">
      <c r="A148" t="s">
        <v>44</v>
      </c>
      <c r="E148" s="28" t="s">
        <v>969</v>
      </c>
    </row>
    <row r="149" spans="1:16" ht="12.75">
      <c r="A149" s="19" t="s">
        <v>35</v>
      </c>
      <c s="23" t="s">
        <v>231</v>
      </c>
      <c s="23" t="s">
        <v>970</v>
      </c>
      <c s="19" t="s">
        <v>37</v>
      </c>
      <c s="24" t="s">
        <v>971</v>
      </c>
      <c s="25" t="s">
        <v>39</v>
      </c>
      <c s="26">
        <v>10.35</v>
      </c>
      <c s="26">
        <v>0</v>
      </c>
      <c s="26">
        <f>ROUND(ROUND(H149,2)*ROUND(G149,2),2)</f>
      </c>
      <c r="O149">
        <f>(I149*21)/100</f>
      </c>
      <c t="s">
        <v>12</v>
      </c>
    </row>
    <row r="150" spans="1:5" ht="12.75">
      <c r="A150" s="27" t="s">
        <v>40</v>
      </c>
      <c r="E150" s="28" t="s">
        <v>37</v>
      </c>
    </row>
    <row r="151" spans="1:5" ht="25.5">
      <c r="A151" s="29" t="s">
        <v>42</v>
      </c>
      <c r="E151" s="30" t="s">
        <v>972</v>
      </c>
    </row>
    <row r="152" spans="1:5" ht="369.75">
      <c r="A152" t="s">
        <v>44</v>
      </c>
      <c r="E152" s="28" t="s">
        <v>940</v>
      </c>
    </row>
    <row r="153" spans="1:16" ht="12.75">
      <c r="A153" s="19" t="s">
        <v>35</v>
      </c>
      <c s="23" t="s">
        <v>235</v>
      </c>
      <c s="23" t="s">
        <v>973</v>
      </c>
      <c s="19" t="s">
        <v>37</v>
      </c>
      <c s="24" t="s">
        <v>974</v>
      </c>
      <c s="25" t="s">
        <v>903</v>
      </c>
      <c s="26">
        <v>0.58</v>
      </c>
      <c s="26">
        <v>0</v>
      </c>
      <c s="26">
        <f>ROUND(ROUND(H153,2)*ROUND(G153,2),2)</f>
      </c>
      <c r="O153">
        <f>(I153*21)/100</f>
      </c>
      <c t="s">
        <v>12</v>
      </c>
    </row>
    <row r="154" spans="1:5" ht="12.75">
      <c r="A154" s="27" t="s">
        <v>40</v>
      </c>
      <c r="E154" s="28" t="s">
        <v>975</v>
      </c>
    </row>
    <row r="155" spans="1:5" ht="25.5">
      <c r="A155" s="29" t="s">
        <v>42</v>
      </c>
      <c r="E155" s="30" t="s">
        <v>976</v>
      </c>
    </row>
    <row r="156" spans="1:5" ht="178.5">
      <c r="A156" t="s">
        <v>44</v>
      </c>
      <c r="E156" s="28" t="s">
        <v>977</v>
      </c>
    </row>
    <row r="157" spans="1:16" ht="12.75">
      <c r="A157" s="19" t="s">
        <v>35</v>
      </c>
      <c s="23" t="s">
        <v>237</v>
      </c>
      <c s="23" t="s">
        <v>978</v>
      </c>
      <c s="19" t="s">
        <v>37</v>
      </c>
      <c s="24" t="s">
        <v>979</v>
      </c>
      <c s="25" t="s">
        <v>39</v>
      </c>
      <c s="26">
        <v>0.48</v>
      </c>
      <c s="26">
        <v>0</v>
      </c>
      <c s="26">
        <f>ROUND(ROUND(H157,2)*ROUND(G157,2),2)</f>
      </c>
      <c r="O157">
        <f>(I157*21)/100</f>
      </c>
      <c t="s">
        <v>12</v>
      </c>
    </row>
    <row r="158" spans="1:5" ht="12.75">
      <c r="A158" s="27" t="s">
        <v>40</v>
      </c>
      <c r="E158" s="28" t="s">
        <v>980</v>
      </c>
    </row>
    <row r="159" spans="1:5" ht="25.5">
      <c r="A159" s="29" t="s">
        <v>42</v>
      </c>
      <c r="E159" s="30" t="s">
        <v>981</v>
      </c>
    </row>
    <row r="160" spans="1:5" ht="38.25">
      <c r="A160" t="s">
        <v>44</v>
      </c>
      <c r="E160" s="28" t="s">
        <v>982</v>
      </c>
    </row>
    <row r="161" spans="1:16" ht="12.75">
      <c r="A161" s="19" t="s">
        <v>35</v>
      </c>
      <c s="23" t="s">
        <v>243</v>
      </c>
      <c s="23" t="s">
        <v>983</v>
      </c>
      <c s="19" t="s">
        <v>37</v>
      </c>
      <c s="24" t="s">
        <v>984</v>
      </c>
      <c s="25" t="s">
        <v>39</v>
      </c>
      <c s="26">
        <v>24.52</v>
      </c>
      <c s="26">
        <v>0</v>
      </c>
      <c s="26">
        <f>ROUND(ROUND(H161,2)*ROUND(G161,2),2)</f>
      </c>
      <c r="O161">
        <f>(I161*21)/100</f>
      </c>
      <c t="s">
        <v>12</v>
      </c>
    </row>
    <row r="162" spans="1:5" ht="38.25">
      <c r="A162" s="27" t="s">
        <v>40</v>
      </c>
      <c r="E162" s="28" t="s">
        <v>985</v>
      </c>
    </row>
    <row r="163" spans="1:5" ht="102">
      <c r="A163" s="29" t="s">
        <v>42</v>
      </c>
      <c r="E163" s="30" t="s">
        <v>986</v>
      </c>
    </row>
    <row r="164" spans="1:5" ht="38.25">
      <c r="A164" t="s">
        <v>44</v>
      </c>
      <c r="E164" s="28" t="s">
        <v>335</v>
      </c>
    </row>
    <row r="165" spans="1:16" ht="12.75">
      <c r="A165" s="19" t="s">
        <v>35</v>
      </c>
      <c s="23" t="s">
        <v>249</v>
      </c>
      <c s="23" t="s">
        <v>987</v>
      </c>
      <c s="19" t="s">
        <v>37</v>
      </c>
      <c s="24" t="s">
        <v>988</v>
      </c>
      <c s="25" t="s">
        <v>39</v>
      </c>
      <c s="26">
        <v>20.6</v>
      </c>
      <c s="26">
        <v>0</v>
      </c>
      <c s="26">
        <f>ROUND(ROUND(H165,2)*ROUND(G165,2),2)</f>
      </c>
      <c r="O165">
        <f>(I165*21)/100</f>
      </c>
      <c t="s">
        <v>12</v>
      </c>
    </row>
    <row r="166" spans="1:5" ht="12.75">
      <c r="A166" s="27" t="s">
        <v>40</v>
      </c>
      <c r="E166" s="28" t="s">
        <v>989</v>
      </c>
    </row>
    <row r="167" spans="1:5" ht="102">
      <c r="A167" s="29" t="s">
        <v>42</v>
      </c>
      <c r="E167" s="30" t="s">
        <v>990</v>
      </c>
    </row>
    <row r="168" spans="1:5" ht="51">
      <c r="A168" t="s">
        <v>44</v>
      </c>
      <c r="E168" s="28" t="s">
        <v>991</v>
      </c>
    </row>
    <row r="169" spans="1:16" ht="12.75">
      <c r="A169" s="19" t="s">
        <v>35</v>
      </c>
      <c s="23" t="s">
        <v>255</v>
      </c>
      <c s="23" t="s">
        <v>992</v>
      </c>
      <c s="19" t="s">
        <v>37</v>
      </c>
      <c s="24" t="s">
        <v>993</v>
      </c>
      <c s="25" t="s">
        <v>39</v>
      </c>
      <c s="26">
        <v>45.95</v>
      </c>
      <c s="26">
        <v>0</v>
      </c>
      <c s="26">
        <f>ROUND(ROUND(H169,2)*ROUND(G169,2),2)</f>
      </c>
      <c r="O169">
        <f>(I169*21)/100</f>
      </c>
      <c t="s">
        <v>12</v>
      </c>
    </row>
    <row r="170" spans="1:5" ht="51">
      <c r="A170" s="27" t="s">
        <v>40</v>
      </c>
      <c r="E170" s="28" t="s">
        <v>994</v>
      </c>
    </row>
    <row r="171" spans="1:5" ht="165.75">
      <c r="A171" s="29" t="s">
        <v>42</v>
      </c>
      <c r="E171" s="30" t="s">
        <v>995</v>
      </c>
    </row>
    <row r="172" spans="1:5" ht="102">
      <c r="A172" t="s">
        <v>44</v>
      </c>
      <c r="E172" s="28" t="s">
        <v>996</v>
      </c>
    </row>
    <row r="173" spans="1:16" ht="12.75">
      <c r="A173" s="19" t="s">
        <v>35</v>
      </c>
      <c s="23" t="s">
        <v>446</v>
      </c>
      <c s="23" t="s">
        <v>997</v>
      </c>
      <c s="19" t="s">
        <v>37</v>
      </c>
      <c s="24" t="s">
        <v>998</v>
      </c>
      <c s="25" t="s">
        <v>39</v>
      </c>
      <c s="26">
        <v>3.66</v>
      </c>
      <c s="26">
        <v>0</v>
      </c>
      <c s="26">
        <f>ROUND(ROUND(H173,2)*ROUND(G173,2),2)</f>
      </c>
      <c r="O173">
        <f>(I173*21)/100</f>
      </c>
      <c t="s">
        <v>12</v>
      </c>
    </row>
    <row r="174" spans="1:5" ht="25.5">
      <c r="A174" s="27" t="s">
        <v>40</v>
      </c>
      <c r="E174" s="28" t="s">
        <v>999</v>
      </c>
    </row>
    <row r="175" spans="1:5" ht="63.75">
      <c r="A175" s="29" t="s">
        <v>42</v>
      </c>
      <c r="E175" s="30" t="s">
        <v>1000</v>
      </c>
    </row>
    <row r="176" spans="1:5" ht="357">
      <c r="A176" t="s">
        <v>44</v>
      </c>
      <c r="E176" s="28" t="s">
        <v>1001</v>
      </c>
    </row>
    <row r="177" spans="1:18" ht="12.75" customHeight="1">
      <c r="A177" s="5" t="s">
        <v>33</v>
      </c>
      <c s="5"/>
      <c s="33" t="s">
        <v>25</v>
      </c>
      <c s="5"/>
      <c s="21" t="s">
        <v>341</v>
      </c>
      <c s="5"/>
      <c s="5"/>
      <c s="5"/>
      <c s="34">
        <f>0+Q177</f>
      </c>
      <c r="O177">
        <f>0+R177</f>
      </c>
      <c r="Q177">
        <f>0+I178+I182+I186+I190+I194+I198</f>
      </c>
      <c>
        <f>0+O178+O182+O186+O190+O194+O198</f>
      </c>
    </row>
    <row r="178" spans="1:16" ht="12.75">
      <c r="A178" s="19" t="s">
        <v>35</v>
      </c>
      <c s="23" t="s">
        <v>1002</v>
      </c>
      <c s="23" t="s">
        <v>1003</v>
      </c>
      <c s="19" t="s">
        <v>37</v>
      </c>
      <c s="24" t="s">
        <v>1004</v>
      </c>
      <c s="25" t="s">
        <v>128</v>
      </c>
      <c s="26">
        <v>21</v>
      </c>
      <c s="26">
        <v>0</v>
      </c>
      <c s="26">
        <f>ROUND(ROUND(H178,2)*ROUND(G178,2),2)</f>
      </c>
      <c r="O178">
        <f>(I178*21)/100</f>
      </c>
      <c t="s">
        <v>12</v>
      </c>
    </row>
    <row r="179" spans="1:5" ht="12.75">
      <c r="A179" s="27" t="s">
        <v>40</v>
      </c>
      <c r="E179" s="28" t="s">
        <v>1005</v>
      </c>
    </row>
    <row r="180" spans="1:5" ht="12.75">
      <c r="A180" s="29" t="s">
        <v>42</v>
      </c>
      <c r="E180" s="30" t="s">
        <v>1006</v>
      </c>
    </row>
    <row r="181" spans="1:5" ht="51">
      <c r="A181" t="s">
        <v>44</v>
      </c>
      <c r="E181" s="28" t="s">
        <v>346</v>
      </c>
    </row>
    <row r="182" spans="1:16" ht="12.75">
      <c r="A182" s="19" t="s">
        <v>35</v>
      </c>
      <c s="23" t="s">
        <v>1007</v>
      </c>
      <c s="23" t="s">
        <v>772</v>
      </c>
      <c s="19" t="s">
        <v>37</v>
      </c>
      <c s="24" t="s">
        <v>773</v>
      </c>
      <c s="25" t="s">
        <v>128</v>
      </c>
      <c s="26">
        <v>70.5</v>
      </c>
      <c s="26">
        <v>0</v>
      </c>
      <c s="26">
        <f>ROUND(ROUND(H182,2)*ROUND(G182,2),2)</f>
      </c>
      <c r="O182">
        <f>(I182*21)/100</f>
      </c>
      <c t="s">
        <v>12</v>
      </c>
    </row>
    <row r="183" spans="1:5" ht="25.5">
      <c r="A183" s="27" t="s">
        <v>40</v>
      </c>
      <c r="E183" s="28" t="s">
        <v>1008</v>
      </c>
    </row>
    <row r="184" spans="1:5" ht="12.75">
      <c r="A184" s="29" t="s">
        <v>42</v>
      </c>
      <c r="E184" s="30" t="s">
        <v>1009</v>
      </c>
    </row>
    <row r="185" spans="1:5" ht="51">
      <c r="A185" t="s">
        <v>44</v>
      </c>
      <c r="E185" s="28" t="s">
        <v>363</v>
      </c>
    </row>
    <row r="186" spans="1:16" ht="12.75">
      <c r="A186" s="19" t="s">
        <v>35</v>
      </c>
      <c s="23" t="s">
        <v>1010</v>
      </c>
      <c s="23" t="s">
        <v>1011</v>
      </c>
      <c s="19" t="s">
        <v>37</v>
      </c>
      <c s="24" t="s">
        <v>1012</v>
      </c>
      <c s="25" t="s">
        <v>128</v>
      </c>
      <c s="26">
        <v>23</v>
      </c>
      <c s="26">
        <v>0</v>
      </c>
      <c s="26">
        <f>ROUND(ROUND(H186,2)*ROUND(G186,2),2)</f>
      </c>
      <c r="O186">
        <f>(I186*21)/100</f>
      </c>
      <c t="s">
        <v>12</v>
      </c>
    </row>
    <row r="187" spans="1:5" ht="38.25">
      <c r="A187" s="27" t="s">
        <v>40</v>
      </c>
      <c r="E187" s="28" t="s">
        <v>1013</v>
      </c>
    </row>
    <row r="188" spans="1:5" ht="63.75">
      <c r="A188" s="29" t="s">
        <v>42</v>
      </c>
      <c r="E188" s="30" t="s">
        <v>1014</v>
      </c>
    </row>
    <row r="189" spans="1:5" ht="51">
      <c r="A189" t="s">
        <v>44</v>
      </c>
      <c r="E189" s="28" t="s">
        <v>1015</v>
      </c>
    </row>
    <row r="190" spans="1:16" ht="12.75">
      <c r="A190" s="19" t="s">
        <v>35</v>
      </c>
      <c s="23" t="s">
        <v>1016</v>
      </c>
      <c s="23" t="s">
        <v>1017</v>
      </c>
      <c s="19" t="s">
        <v>37</v>
      </c>
      <c s="24" t="s">
        <v>1018</v>
      </c>
      <c s="25" t="s">
        <v>128</v>
      </c>
      <c s="26">
        <v>70.5</v>
      </c>
      <c s="26">
        <v>0</v>
      </c>
      <c s="26">
        <f>ROUND(ROUND(H190,2)*ROUND(G190,2),2)</f>
      </c>
      <c r="O190">
        <f>(I190*21)/100</f>
      </c>
      <c t="s">
        <v>12</v>
      </c>
    </row>
    <row r="191" spans="1:5" ht="12.75">
      <c r="A191" s="27" t="s">
        <v>40</v>
      </c>
      <c r="E191" s="28" t="s">
        <v>1019</v>
      </c>
    </row>
    <row r="192" spans="1:5" ht="25.5">
      <c r="A192" s="29" t="s">
        <v>42</v>
      </c>
      <c r="E192" s="30" t="s">
        <v>1020</v>
      </c>
    </row>
    <row r="193" spans="1:5" ht="140.25">
      <c r="A193" t="s">
        <v>44</v>
      </c>
      <c r="E193" s="28" t="s">
        <v>368</v>
      </c>
    </row>
    <row r="194" spans="1:16" ht="12.75">
      <c r="A194" s="19" t="s">
        <v>35</v>
      </c>
      <c s="23" t="s">
        <v>1021</v>
      </c>
      <c s="23" t="s">
        <v>1022</v>
      </c>
      <c s="19" t="s">
        <v>37</v>
      </c>
      <c s="24" t="s">
        <v>1023</v>
      </c>
      <c s="25" t="s">
        <v>128</v>
      </c>
      <c s="26">
        <v>70.5</v>
      </c>
      <c s="26">
        <v>0</v>
      </c>
      <c s="26">
        <f>ROUND(ROUND(H194,2)*ROUND(G194,2),2)</f>
      </c>
      <c r="O194">
        <f>(I194*21)/100</f>
      </c>
      <c t="s">
        <v>12</v>
      </c>
    </row>
    <row r="195" spans="1:5" ht="25.5">
      <c r="A195" s="27" t="s">
        <v>40</v>
      </c>
      <c r="E195" s="28" t="s">
        <v>1024</v>
      </c>
    </row>
    <row r="196" spans="1:5" ht="12.75">
      <c r="A196" s="29" t="s">
        <v>42</v>
      </c>
      <c r="E196" s="30" t="s">
        <v>1009</v>
      </c>
    </row>
    <row r="197" spans="1:5" ht="25.5">
      <c r="A197" t="s">
        <v>44</v>
      </c>
      <c r="E197" s="28" t="s">
        <v>1025</v>
      </c>
    </row>
    <row r="198" spans="1:16" ht="12.75">
      <c r="A198" s="19" t="s">
        <v>35</v>
      </c>
      <c s="23" t="s">
        <v>1026</v>
      </c>
      <c s="23" t="s">
        <v>616</v>
      </c>
      <c s="19" t="s">
        <v>37</v>
      </c>
      <c s="24" t="s">
        <v>617</v>
      </c>
      <c s="25" t="s">
        <v>128</v>
      </c>
      <c s="26">
        <v>21</v>
      </c>
      <c s="26">
        <v>0</v>
      </c>
      <c s="26">
        <f>ROUND(ROUND(H198,2)*ROUND(G198,2),2)</f>
      </c>
      <c r="O198">
        <f>(I198*21)/100</f>
      </c>
      <c t="s">
        <v>12</v>
      </c>
    </row>
    <row r="199" spans="1:5" ht="12.75">
      <c r="A199" s="27" t="s">
        <v>40</v>
      </c>
      <c r="E199" s="28" t="s">
        <v>1027</v>
      </c>
    </row>
    <row r="200" spans="1:5" ht="12.75">
      <c r="A200" s="29" t="s">
        <v>42</v>
      </c>
      <c r="E200" s="30" t="s">
        <v>1028</v>
      </c>
    </row>
    <row r="201" spans="1:5" ht="153">
      <c r="A201" t="s">
        <v>44</v>
      </c>
      <c r="E201" s="28" t="s">
        <v>379</v>
      </c>
    </row>
    <row r="202" spans="1:18" ht="12.75" customHeight="1">
      <c r="A202" s="5" t="s">
        <v>33</v>
      </c>
      <c s="5"/>
      <c s="33" t="s">
        <v>27</v>
      </c>
      <c s="5"/>
      <c s="21" t="s">
        <v>1029</v>
      </c>
      <c s="5"/>
      <c s="5"/>
      <c s="5"/>
      <c s="34">
        <f>0+Q202</f>
      </c>
      <c r="O202">
        <f>0+R202</f>
      </c>
      <c r="Q202">
        <f>0+I203+I207+I211+I215</f>
      </c>
      <c>
        <f>0+O203+O207+O211+O215</f>
      </c>
    </row>
    <row r="203" spans="1:16" ht="12.75">
      <c r="A203" s="19" t="s">
        <v>35</v>
      </c>
      <c s="23" t="s">
        <v>1030</v>
      </c>
      <c s="23" t="s">
        <v>1031</v>
      </c>
      <c s="19" t="s">
        <v>37</v>
      </c>
      <c s="24" t="s">
        <v>1032</v>
      </c>
      <c s="25" t="s">
        <v>128</v>
      </c>
      <c s="26">
        <v>49.75</v>
      </c>
      <c s="26">
        <v>0</v>
      </c>
      <c s="26">
        <f>ROUND(ROUND(H203,2)*ROUND(G203,2),2)</f>
      </c>
      <c r="O203">
        <f>(I203*21)/100</f>
      </c>
      <c t="s">
        <v>12</v>
      </c>
    </row>
    <row r="204" spans="1:5" ht="12.75">
      <c r="A204" s="27" t="s">
        <v>40</v>
      </c>
      <c r="E204" s="28" t="s">
        <v>37</v>
      </c>
    </row>
    <row r="205" spans="1:5" ht="76.5">
      <c r="A205" s="29" t="s">
        <v>42</v>
      </c>
      <c r="E205" s="30" t="s">
        <v>1033</v>
      </c>
    </row>
    <row r="206" spans="1:5" ht="25.5">
      <c r="A206" t="s">
        <v>44</v>
      </c>
      <c r="E206" s="28" t="s">
        <v>1034</v>
      </c>
    </row>
    <row r="207" spans="1:16" ht="25.5">
      <c r="A207" s="19" t="s">
        <v>35</v>
      </c>
      <c s="23" t="s">
        <v>1035</v>
      </c>
      <c s="23" t="s">
        <v>1036</v>
      </c>
      <c s="19" t="s">
        <v>37</v>
      </c>
      <c s="24" t="s">
        <v>1037</v>
      </c>
      <c s="25" t="s">
        <v>128</v>
      </c>
      <c s="26">
        <v>230.72</v>
      </c>
      <c s="26">
        <v>0</v>
      </c>
      <c s="26">
        <f>ROUND(ROUND(H207,2)*ROUND(G207,2),2)</f>
      </c>
      <c r="O207">
        <f>(I207*21)/100</f>
      </c>
      <c t="s">
        <v>12</v>
      </c>
    </row>
    <row r="208" spans="1:5" ht="51">
      <c r="A208" s="27" t="s">
        <v>40</v>
      </c>
      <c r="E208" s="28" t="s">
        <v>1038</v>
      </c>
    </row>
    <row r="209" spans="1:5" ht="89.25">
      <c r="A209" s="29" t="s">
        <v>42</v>
      </c>
      <c r="E209" s="30" t="s">
        <v>1039</v>
      </c>
    </row>
    <row r="210" spans="1:5" ht="76.5">
      <c r="A210" t="s">
        <v>44</v>
      </c>
      <c r="E210" s="28" t="s">
        <v>1040</v>
      </c>
    </row>
    <row r="211" spans="1:16" ht="25.5">
      <c r="A211" s="19" t="s">
        <v>35</v>
      </c>
      <c s="23" t="s">
        <v>1041</v>
      </c>
      <c s="23" t="s">
        <v>1042</v>
      </c>
      <c s="19" t="s">
        <v>37</v>
      </c>
      <c s="24" t="s">
        <v>1043</v>
      </c>
      <c s="25" t="s">
        <v>128</v>
      </c>
      <c s="26">
        <v>5</v>
      </c>
      <c s="26">
        <v>0</v>
      </c>
      <c s="26">
        <f>ROUND(ROUND(H211,2)*ROUND(G211,2),2)</f>
      </c>
      <c r="O211">
        <f>(I211*21)/100</f>
      </c>
      <c t="s">
        <v>12</v>
      </c>
    </row>
    <row r="212" spans="1:5" ht="51">
      <c r="A212" s="27" t="s">
        <v>40</v>
      </c>
      <c r="E212" s="28" t="s">
        <v>1044</v>
      </c>
    </row>
    <row r="213" spans="1:5" ht="12.75">
      <c r="A213" s="29" t="s">
        <v>42</v>
      </c>
      <c r="E213" s="30" t="s">
        <v>1045</v>
      </c>
    </row>
    <row r="214" spans="1:5" ht="76.5">
      <c r="A214" t="s">
        <v>44</v>
      </c>
      <c r="E214" s="28" t="s">
        <v>1040</v>
      </c>
    </row>
    <row r="215" spans="1:16" ht="12.75">
      <c r="A215" s="19" t="s">
        <v>35</v>
      </c>
      <c s="23" t="s">
        <v>1046</v>
      </c>
      <c s="23" t="s">
        <v>1047</v>
      </c>
      <c s="19" t="s">
        <v>37</v>
      </c>
      <c s="24" t="s">
        <v>1048</v>
      </c>
      <c s="25" t="s">
        <v>128</v>
      </c>
      <c s="26">
        <v>77</v>
      </c>
      <c s="26">
        <v>0</v>
      </c>
      <c s="26">
        <f>ROUND(ROUND(H215,2)*ROUND(G215,2),2)</f>
      </c>
      <c r="O215">
        <f>(I215*21)/100</f>
      </c>
      <c t="s">
        <v>12</v>
      </c>
    </row>
    <row r="216" spans="1:5" ht="12.75">
      <c r="A216" s="27" t="s">
        <v>40</v>
      </c>
      <c r="E216" s="28" t="s">
        <v>37</v>
      </c>
    </row>
    <row r="217" spans="1:5" ht="25.5">
      <c r="A217" s="29" t="s">
        <v>42</v>
      </c>
      <c r="E217" s="30" t="s">
        <v>1049</v>
      </c>
    </row>
    <row r="218" spans="1:5" ht="76.5">
      <c r="A218" t="s">
        <v>44</v>
      </c>
      <c r="E218" s="28" t="s">
        <v>1040</v>
      </c>
    </row>
    <row r="219" spans="1:18" ht="12.75" customHeight="1">
      <c r="A219" s="5" t="s">
        <v>33</v>
      </c>
      <c s="5"/>
      <c s="33" t="s">
        <v>69</v>
      </c>
      <c s="5"/>
      <c s="21" t="s">
        <v>1050</v>
      </c>
      <c s="5"/>
      <c s="5"/>
      <c s="5"/>
      <c s="34">
        <f>0+Q219</f>
      </c>
      <c r="O219">
        <f>0+R219</f>
      </c>
      <c r="Q219">
        <f>0+I220+I224+I228+I232+I236+I240+I244</f>
      </c>
      <c>
        <f>0+O220+O224+O228+O232+O236+O240+O244</f>
      </c>
    </row>
    <row r="220" spans="1:16" ht="25.5">
      <c r="A220" s="19" t="s">
        <v>35</v>
      </c>
      <c s="23" t="s">
        <v>1051</v>
      </c>
      <c s="23" t="s">
        <v>1052</v>
      </c>
      <c s="19" t="s">
        <v>37</v>
      </c>
      <c s="24" t="s">
        <v>1053</v>
      </c>
      <c s="25" t="s">
        <v>128</v>
      </c>
      <c s="26">
        <v>48</v>
      </c>
      <c s="26">
        <v>0</v>
      </c>
      <c s="26">
        <f>ROUND(ROUND(H220,2)*ROUND(G220,2),2)</f>
      </c>
      <c r="O220">
        <f>(I220*21)/100</f>
      </c>
      <c t="s">
        <v>12</v>
      </c>
    </row>
    <row r="221" spans="1:5" ht="51">
      <c r="A221" s="27" t="s">
        <v>40</v>
      </c>
      <c r="E221" s="28" t="s">
        <v>1054</v>
      </c>
    </row>
    <row r="222" spans="1:5" ht="25.5">
      <c r="A222" s="29" t="s">
        <v>42</v>
      </c>
      <c r="E222" s="30" t="s">
        <v>1055</v>
      </c>
    </row>
    <row r="223" spans="1:5" ht="191.25">
      <c r="A223" t="s">
        <v>44</v>
      </c>
      <c r="E223" s="28" t="s">
        <v>1056</v>
      </c>
    </row>
    <row r="224" spans="1:16" ht="12.75">
      <c r="A224" s="19" t="s">
        <v>35</v>
      </c>
      <c s="23" t="s">
        <v>1057</v>
      </c>
      <c s="23" t="s">
        <v>1058</v>
      </c>
      <c s="19" t="s">
        <v>1059</v>
      </c>
      <c s="24" t="s">
        <v>1060</v>
      </c>
      <c s="25" t="s">
        <v>128</v>
      </c>
      <c s="26">
        <v>114.44</v>
      </c>
      <c s="26">
        <v>0</v>
      </c>
      <c s="26">
        <f>ROUND(ROUND(H224,2)*ROUND(G224,2),2)</f>
      </c>
      <c r="O224">
        <f>(I224*21)/100</f>
      </c>
      <c t="s">
        <v>12</v>
      </c>
    </row>
    <row r="225" spans="1:5" ht="12.75">
      <c r="A225" s="27" t="s">
        <v>40</v>
      </c>
      <c r="E225" s="28" t="s">
        <v>1061</v>
      </c>
    </row>
    <row r="226" spans="1:5" ht="89.25">
      <c r="A226" s="29" t="s">
        <v>42</v>
      </c>
      <c r="E226" s="30" t="s">
        <v>1062</v>
      </c>
    </row>
    <row r="227" spans="1:5" ht="204">
      <c r="A227" t="s">
        <v>44</v>
      </c>
      <c r="E227" s="28" t="s">
        <v>1063</v>
      </c>
    </row>
    <row r="228" spans="1:16" ht="25.5">
      <c r="A228" s="19" t="s">
        <v>35</v>
      </c>
      <c s="23" t="s">
        <v>1064</v>
      </c>
      <c s="23" t="s">
        <v>1065</v>
      </c>
      <c s="19" t="s">
        <v>37</v>
      </c>
      <c s="24" t="s">
        <v>1066</v>
      </c>
      <c s="25" t="s">
        <v>128</v>
      </c>
      <c s="26">
        <v>76.44</v>
      </c>
      <c s="26">
        <v>0</v>
      </c>
      <c s="26">
        <f>ROUND(ROUND(H228,2)*ROUND(G228,2),2)</f>
      </c>
      <c r="O228">
        <f>(I228*21)/100</f>
      </c>
      <c t="s">
        <v>12</v>
      </c>
    </row>
    <row r="229" spans="1:5" ht="38.25">
      <c r="A229" s="27" t="s">
        <v>40</v>
      </c>
      <c r="E229" s="28" t="s">
        <v>1067</v>
      </c>
    </row>
    <row r="230" spans="1:5" ht="63.75">
      <c r="A230" s="29" t="s">
        <v>42</v>
      </c>
      <c r="E230" s="30" t="s">
        <v>1068</v>
      </c>
    </row>
    <row r="231" spans="1:5" ht="204">
      <c r="A231" t="s">
        <v>44</v>
      </c>
      <c r="E231" s="28" t="s">
        <v>1063</v>
      </c>
    </row>
    <row r="232" spans="1:16" ht="12.75">
      <c r="A232" s="19" t="s">
        <v>35</v>
      </c>
      <c s="23" t="s">
        <v>1069</v>
      </c>
      <c s="23" t="s">
        <v>1070</v>
      </c>
      <c s="19" t="s">
        <v>37</v>
      </c>
      <c s="24" t="s">
        <v>1071</v>
      </c>
      <c s="25" t="s">
        <v>128</v>
      </c>
      <c s="26">
        <v>28</v>
      </c>
      <c s="26">
        <v>0</v>
      </c>
      <c s="26">
        <f>ROUND(ROUND(H232,2)*ROUND(G232,2),2)</f>
      </c>
      <c r="O232">
        <f>(I232*21)/100</f>
      </c>
      <c t="s">
        <v>12</v>
      </c>
    </row>
    <row r="233" spans="1:5" ht="25.5">
      <c r="A233" s="27" t="s">
        <v>40</v>
      </c>
      <c r="E233" s="28" t="s">
        <v>1072</v>
      </c>
    </row>
    <row r="234" spans="1:5" ht="12.75">
      <c r="A234" s="29" t="s">
        <v>42</v>
      </c>
      <c r="E234" s="30" t="s">
        <v>1073</v>
      </c>
    </row>
    <row r="235" spans="1:5" ht="38.25">
      <c r="A235" t="s">
        <v>44</v>
      </c>
      <c r="E235" s="28" t="s">
        <v>1074</v>
      </c>
    </row>
    <row r="236" spans="1:16" ht="12.75">
      <c r="A236" s="19" t="s">
        <v>35</v>
      </c>
      <c s="23" t="s">
        <v>1075</v>
      </c>
      <c s="23" t="s">
        <v>1076</v>
      </c>
      <c s="19" t="s">
        <v>65</v>
      </c>
      <c s="24" t="s">
        <v>1077</v>
      </c>
      <c s="25" t="s">
        <v>128</v>
      </c>
      <c s="26">
        <v>58.6</v>
      </c>
      <c s="26">
        <v>0</v>
      </c>
      <c s="26">
        <f>ROUND(ROUND(H236,2)*ROUND(G236,2),2)</f>
      </c>
      <c r="O236">
        <f>(I236*21)/100</f>
      </c>
      <c t="s">
        <v>12</v>
      </c>
    </row>
    <row r="237" spans="1:5" ht="12.75">
      <c r="A237" s="27" t="s">
        <v>40</v>
      </c>
      <c r="E237" s="28" t="s">
        <v>1078</v>
      </c>
    </row>
    <row r="238" spans="1:5" ht="63.75">
      <c r="A238" s="29" t="s">
        <v>42</v>
      </c>
      <c r="E238" s="30" t="s">
        <v>1079</v>
      </c>
    </row>
    <row r="239" spans="1:5" ht="51">
      <c r="A239" t="s">
        <v>44</v>
      </c>
      <c r="E239" s="28" t="s">
        <v>1080</v>
      </c>
    </row>
    <row r="240" spans="1:16" ht="12.75">
      <c r="A240" s="19" t="s">
        <v>35</v>
      </c>
      <c s="23" t="s">
        <v>1081</v>
      </c>
      <c s="23" t="s">
        <v>1076</v>
      </c>
      <c s="19" t="s">
        <v>70</v>
      </c>
      <c s="24" t="s">
        <v>1077</v>
      </c>
      <c s="25" t="s">
        <v>128</v>
      </c>
      <c s="26">
        <v>14.2</v>
      </c>
      <c s="26">
        <v>0</v>
      </c>
      <c s="26">
        <f>ROUND(ROUND(H240,2)*ROUND(G240,2),2)</f>
      </c>
      <c r="O240">
        <f>(I240*21)/100</f>
      </c>
      <c t="s">
        <v>12</v>
      </c>
    </row>
    <row r="241" spans="1:5" ht="12.75">
      <c r="A241" s="27" t="s">
        <v>40</v>
      </c>
      <c r="E241" s="28" t="s">
        <v>1082</v>
      </c>
    </row>
    <row r="242" spans="1:5" ht="12.75">
      <c r="A242" s="29" t="s">
        <v>42</v>
      </c>
      <c r="E242" s="30" t="s">
        <v>1083</v>
      </c>
    </row>
    <row r="243" spans="1:5" ht="51">
      <c r="A243" t="s">
        <v>44</v>
      </c>
      <c r="E243" s="28" t="s">
        <v>1080</v>
      </c>
    </row>
    <row r="244" spans="1:16" ht="12.75">
      <c r="A244" s="19" t="s">
        <v>35</v>
      </c>
      <c s="23" t="s">
        <v>1084</v>
      </c>
      <c s="23" t="s">
        <v>1085</v>
      </c>
      <c s="19" t="s">
        <v>37</v>
      </c>
      <c s="24" t="s">
        <v>1086</v>
      </c>
      <c s="25" t="s">
        <v>128</v>
      </c>
      <c s="26">
        <v>24.54</v>
      </c>
      <c s="26">
        <v>0</v>
      </c>
      <c s="26">
        <f>ROUND(ROUND(H244,2)*ROUND(G244,2),2)</f>
      </c>
      <c r="O244">
        <f>(I244*21)/100</f>
      </c>
      <c t="s">
        <v>12</v>
      </c>
    </row>
    <row r="245" spans="1:5" ht="25.5">
      <c r="A245" s="27" t="s">
        <v>40</v>
      </c>
      <c r="E245" s="28" t="s">
        <v>1087</v>
      </c>
    </row>
    <row r="246" spans="1:5" ht="114.75">
      <c r="A246" s="29" t="s">
        <v>42</v>
      </c>
      <c r="E246" s="30" t="s">
        <v>1088</v>
      </c>
    </row>
    <row r="247" spans="1:5" ht="51">
      <c r="A247" t="s">
        <v>44</v>
      </c>
      <c r="E247" s="28" t="s">
        <v>1080</v>
      </c>
    </row>
    <row r="248" spans="1:18" ht="12.75" customHeight="1">
      <c r="A248" s="5" t="s">
        <v>33</v>
      </c>
      <c s="5"/>
      <c s="33" t="s">
        <v>73</v>
      </c>
      <c s="5"/>
      <c s="21" t="s">
        <v>389</v>
      </c>
      <c s="5"/>
      <c s="5"/>
      <c s="5"/>
      <c s="34">
        <f>0+Q248</f>
      </c>
      <c r="O248">
        <f>0+R248</f>
      </c>
      <c r="Q248">
        <f>0+I249+I253+I257+I261+I265</f>
      </c>
      <c>
        <f>0+O249+O253+O257+O261+O265</f>
      </c>
    </row>
    <row r="249" spans="1:16" ht="12.75">
      <c r="A249" s="19" t="s">
        <v>35</v>
      </c>
      <c s="23" t="s">
        <v>1089</v>
      </c>
      <c s="23" t="s">
        <v>1090</v>
      </c>
      <c s="19" t="s">
        <v>37</v>
      </c>
      <c s="24" t="s">
        <v>1091</v>
      </c>
      <c s="25" t="s">
        <v>192</v>
      </c>
      <c s="26">
        <v>2</v>
      </c>
      <c s="26">
        <v>0</v>
      </c>
      <c s="26">
        <f>ROUND(ROUND(H249,2)*ROUND(G249,2),2)</f>
      </c>
      <c r="O249">
        <f>(I249*21)/100</f>
      </c>
      <c t="s">
        <v>12</v>
      </c>
    </row>
    <row r="250" spans="1:5" ht="25.5">
      <c r="A250" s="27" t="s">
        <v>40</v>
      </c>
      <c r="E250" s="28" t="s">
        <v>1092</v>
      </c>
    </row>
    <row r="251" spans="1:5" ht="12.75">
      <c r="A251" s="29" t="s">
        <v>42</v>
      </c>
      <c r="E251" s="30" t="s">
        <v>1093</v>
      </c>
    </row>
    <row r="252" spans="1:5" ht="255">
      <c r="A252" t="s">
        <v>44</v>
      </c>
      <c r="E252" s="28" t="s">
        <v>1094</v>
      </c>
    </row>
    <row r="253" spans="1:16" ht="12.75">
      <c r="A253" s="19" t="s">
        <v>35</v>
      </c>
      <c s="23" t="s">
        <v>1095</v>
      </c>
      <c s="23" t="s">
        <v>1096</v>
      </c>
      <c s="19" t="s">
        <v>37</v>
      </c>
      <c s="24" t="s">
        <v>1097</v>
      </c>
      <c s="25" t="s">
        <v>192</v>
      </c>
      <c s="26">
        <v>9</v>
      </c>
      <c s="26">
        <v>0</v>
      </c>
      <c s="26">
        <f>ROUND(ROUND(H253,2)*ROUND(G253,2),2)</f>
      </c>
      <c r="O253">
        <f>(I253*21)/100</f>
      </c>
      <c t="s">
        <v>12</v>
      </c>
    </row>
    <row r="254" spans="1:5" ht="25.5">
      <c r="A254" s="27" t="s">
        <v>40</v>
      </c>
      <c r="E254" s="28" t="s">
        <v>1098</v>
      </c>
    </row>
    <row r="255" spans="1:5" ht="89.25">
      <c r="A255" s="29" t="s">
        <v>42</v>
      </c>
      <c r="E255" s="30" t="s">
        <v>1099</v>
      </c>
    </row>
    <row r="256" spans="1:5" ht="242.25">
      <c r="A256" t="s">
        <v>44</v>
      </c>
      <c r="E256" s="28" t="s">
        <v>1100</v>
      </c>
    </row>
    <row r="257" spans="1:16" ht="12.75">
      <c r="A257" s="19" t="s">
        <v>35</v>
      </c>
      <c s="23" t="s">
        <v>1101</v>
      </c>
      <c s="23" t="s">
        <v>1102</v>
      </c>
      <c s="19" t="s">
        <v>37</v>
      </c>
      <c s="24" t="s">
        <v>1103</v>
      </c>
      <c s="25" t="s">
        <v>192</v>
      </c>
      <c s="26">
        <v>62.5</v>
      </c>
      <c s="26">
        <v>0</v>
      </c>
      <c s="26">
        <f>ROUND(ROUND(H257,2)*ROUND(G257,2),2)</f>
      </c>
      <c r="O257">
        <f>(I257*21)/100</f>
      </c>
      <c t="s">
        <v>12</v>
      </c>
    </row>
    <row r="258" spans="1:5" ht="51">
      <c r="A258" s="27" t="s">
        <v>40</v>
      </c>
      <c r="E258" s="28" t="s">
        <v>1104</v>
      </c>
    </row>
    <row r="259" spans="1:5" ht="25.5">
      <c r="A259" s="29" t="s">
        <v>42</v>
      </c>
      <c r="E259" s="30" t="s">
        <v>1105</v>
      </c>
    </row>
    <row r="260" spans="1:5" ht="242.25">
      <c r="A260" t="s">
        <v>44</v>
      </c>
      <c r="E260" s="28" t="s">
        <v>1100</v>
      </c>
    </row>
    <row r="261" spans="1:16" ht="12.75">
      <c r="A261" s="19" t="s">
        <v>35</v>
      </c>
      <c s="23" t="s">
        <v>1106</v>
      </c>
      <c s="23" t="s">
        <v>1107</v>
      </c>
      <c s="19" t="s">
        <v>37</v>
      </c>
      <c s="24" t="s">
        <v>1108</v>
      </c>
      <c s="25" t="s">
        <v>192</v>
      </c>
      <c s="26">
        <v>6</v>
      </c>
      <c s="26">
        <v>0</v>
      </c>
      <c s="26">
        <f>ROUND(ROUND(H261,2)*ROUND(G261,2),2)</f>
      </c>
      <c r="O261">
        <f>(I261*21)/100</f>
      </c>
      <c t="s">
        <v>12</v>
      </c>
    </row>
    <row r="262" spans="1:5" ht="12.75">
      <c r="A262" s="27" t="s">
        <v>40</v>
      </c>
      <c r="E262" s="28" t="s">
        <v>1109</v>
      </c>
    </row>
    <row r="263" spans="1:5" ht="12.75">
      <c r="A263" s="29" t="s">
        <v>42</v>
      </c>
      <c r="E263" s="30" t="s">
        <v>1110</v>
      </c>
    </row>
    <row r="264" spans="1:5" ht="242.25">
      <c r="A264" t="s">
        <v>44</v>
      </c>
      <c r="E264" s="28" t="s">
        <v>632</v>
      </c>
    </row>
    <row r="265" spans="1:16" ht="12.75">
      <c r="A265" s="19" t="s">
        <v>35</v>
      </c>
      <c s="23" t="s">
        <v>1111</v>
      </c>
      <c s="23" t="s">
        <v>1112</v>
      </c>
      <c s="19" t="s">
        <v>37</v>
      </c>
      <c s="24" t="s">
        <v>1113</v>
      </c>
      <c s="25" t="s">
        <v>192</v>
      </c>
      <c s="26">
        <v>53</v>
      </c>
      <c s="26">
        <v>0</v>
      </c>
      <c s="26">
        <f>ROUND(ROUND(H265,2)*ROUND(G265,2),2)</f>
      </c>
      <c r="O265">
        <f>(I265*21)/100</f>
      </c>
      <c t="s">
        <v>12</v>
      </c>
    </row>
    <row r="266" spans="1:5" ht="25.5">
      <c r="A266" s="27" t="s">
        <v>40</v>
      </c>
      <c r="E266" s="28" t="s">
        <v>1114</v>
      </c>
    </row>
    <row r="267" spans="1:5" ht="25.5">
      <c r="A267" s="29" t="s">
        <v>42</v>
      </c>
      <c r="E267" s="30" t="s">
        <v>1115</v>
      </c>
    </row>
    <row r="268" spans="1:5" ht="242.25">
      <c r="A268" t="s">
        <v>44</v>
      </c>
      <c r="E268" s="28" t="s">
        <v>394</v>
      </c>
    </row>
    <row r="269" spans="1:18" ht="12.75" customHeight="1">
      <c r="A269" s="5" t="s">
        <v>33</v>
      </c>
      <c s="5"/>
      <c s="33" t="s">
        <v>30</v>
      </c>
      <c s="5"/>
      <c s="21" t="s">
        <v>236</v>
      </c>
      <c s="5"/>
      <c s="5"/>
      <c s="5"/>
      <c s="34">
        <f>0+Q269</f>
      </c>
      <c r="O269">
        <f>0+R269</f>
      </c>
      <c r="Q269">
        <f>0+I270+I274+I278+I282+I286+I290+I294+I298+I302+I306+I310+I314+I318</f>
      </c>
      <c>
        <f>0+O270+O274+O278+O282+O286+O290+O294+O298+O302+O306+O310+O314+O318</f>
      </c>
    </row>
    <row r="270" spans="1:16" ht="12.75">
      <c r="A270" s="19" t="s">
        <v>35</v>
      </c>
      <c s="23" t="s">
        <v>1116</v>
      </c>
      <c s="23" t="s">
        <v>1117</v>
      </c>
      <c s="19" t="s">
        <v>37</v>
      </c>
      <c s="24" t="s">
        <v>1118</v>
      </c>
      <c s="25" t="s">
        <v>192</v>
      </c>
      <c s="26">
        <v>28</v>
      </c>
      <c s="26">
        <v>0</v>
      </c>
      <c s="26">
        <f>ROUND(ROUND(H270,2)*ROUND(G270,2),2)</f>
      </c>
      <c r="O270">
        <f>(I270*21)/100</f>
      </c>
      <c t="s">
        <v>12</v>
      </c>
    </row>
    <row r="271" spans="1:5" ht="12.75">
      <c r="A271" s="27" t="s">
        <v>40</v>
      </c>
      <c r="E271" s="28" t="s">
        <v>1119</v>
      </c>
    </row>
    <row r="272" spans="1:5" ht="63.75">
      <c r="A272" s="29" t="s">
        <v>42</v>
      </c>
      <c r="E272" s="30" t="s">
        <v>1120</v>
      </c>
    </row>
    <row r="273" spans="1:5" ht="38.25">
      <c r="A273" t="s">
        <v>44</v>
      </c>
      <c r="E273" s="28" t="s">
        <v>1121</v>
      </c>
    </row>
    <row r="274" spans="1:16" ht="12.75">
      <c r="A274" s="19" t="s">
        <v>35</v>
      </c>
      <c s="23" t="s">
        <v>1122</v>
      </c>
      <c s="23" t="s">
        <v>1123</v>
      </c>
      <c s="19" t="s">
        <v>37</v>
      </c>
      <c s="24" t="s">
        <v>1124</v>
      </c>
      <c s="25" t="s">
        <v>192</v>
      </c>
      <c s="26">
        <v>38.5</v>
      </c>
      <c s="26">
        <v>0</v>
      </c>
      <c s="26">
        <f>ROUND(ROUND(H274,2)*ROUND(G274,2),2)</f>
      </c>
      <c r="O274">
        <f>(I274*21)/100</f>
      </c>
      <c t="s">
        <v>12</v>
      </c>
    </row>
    <row r="275" spans="1:5" ht="38.25">
      <c r="A275" s="27" t="s">
        <v>40</v>
      </c>
      <c r="E275" s="28" t="s">
        <v>1125</v>
      </c>
    </row>
    <row r="276" spans="1:5" ht="63.75">
      <c r="A276" s="29" t="s">
        <v>42</v>
      </c>
      <c r="E276" s="30" t="s">
        <v>1126</v>
      </c>
    </row>
    <row r="277" spans="1:5" ht="63.75">
      <c r="A277" t="s">
        <v>44</v>
      </c>
      <c r="E277" s="28" t="s">
        <v>1127</v>
      </c>
    </row>
    <row r="278" spans="1:16" ht="12.75">
      <c r="A278" s="19" t="s">
        <v>35</v>
      </c>
      <c s="23" t="s">
        <v>1128</v>
      </c>
      <c s="23" t="s">
        <v>1129</v>
      </c>
      <c s="19" t="s">
        <v>37</v>
      </c>
      <c s="24" t="s">
        <v>1130</v>
      </c>
      <c s="25" t="s">
        <v>142</v>
      </c>
      <c s="26">
        <v>4</v>
      </c>
      <c s="26">
        <v>0</v>
      </c>
      <c s="26">
        <f>ROUND(ROUND(H278,2)*ROUND(G278,2),2)</f>
      </c>
      <c r="O278">
        <f>(I278*21)/100</f>
      </c>
      <c t="s">
        <v>12</v>
      </c>
    </row>
    <row r="279" spans="1:5" ht="12.75">
      <c r="A279" s="27" t="s">
        <v>40</v>
      </c>
      <c r="E279" s="28" t="s">
        <v>1131</v>
      </c>
    </row>
    <row r="280" spans="1:5" ht="51">
      <c r="A280" s="29" t="s">
        <v>42</v>
      </c>
      <c r="E280" s="30" t="s">
        <v>1132</v>
      </c>
    </row>
    <row r="281" spans="1:5" ht="25.5">
      <c r="A281" t="s">
        <v>44</v>
      </c>
      <c r="E281" s="28" t="s">
        <v>804</v>
      </c>
    </row>
    <row r="282" spans="1:16" ht="12.75">
      <c r="A282" s="19" t="s">
        <v>35</v>
      </c>
      <c s="23" t="s">
        <v>1133</v>
      </c>
      <c s="23" t="s">
        <v>1134</v>
      </c>
      <c s="19" t="s">
        <v>37</v>
      </c>
      <c s="24" t="s">
        <v>1135</v>
      </c>
      <c s="25" t="s">
        <v>192</v>
      </c>
      <c s="26">
        <v>16</v>
      </c>
      <c s="26">
        <v>0</v>
      </c>
      <c s="26">
        <f>ROUND(ROUND(H282,2)*ROUND(G282,2),2)</f>
      </c>
      <c r="O282">
        <f>(I282*21)/100</f>
      </c>
      <c t="s">
        <v>12</v>
      </c>
    </row>
    <row r="283" spans="1:5" ht="12.75">
      <c r="A283" s="27" t="s">
        <v>40</v>
      </c>
      <c r="E283" s="28" t="s">
        <v>1136</v>
      </c>
    </row>
    <row r="284" spans="1:5" ht="63.75">
      <c r="A284" s="29" t="s">
        <v>42</v>
      </c>
      <c r="E284" s="30" t="s">
        <v>1137</v>
      </c>
    </row>
    <row r="285" spans="1:5" ht="51">
      <c r="A285" t="s">
        <v>44</v>
      </c>
      <c r="E285" s="28" t="s">
        <v>429</v>
      </c>
    </row>
    <row r="286" spans="1:16" ht="12.75">
      <c r="A286" s="19" t="s">
        <v>35</v>
      </c>
      <c s="23" t="s">
        <v>1138</v>
      </c>
      <c s="23" t="s">
        <v>425</v>
      </c>
      <c s="19" t="s">
        <v>37</v>
      </c>
      <c s="24" t="s">
        <v>426</v>
      </c>
      <c s="25" t="s">
        <v>192</v>
      </c>
      <c s="26">
        <v>17</v>
      </c>
      <c s="26">
        <v>0</v>
      </c>
      <c s="26">
        <f>ROUND(ROUND(H286,2)*ROUND(G286,2),2)</f>
      </c>
      <c r="O286">
        <f>(I286*21)/100</f>
      </c>
      <c t="s">
        <v>12</v>
      </c>
    </row>
    <row r="287" spans="1:5" ht="12.75">
      <c r="A287" s="27" t="s">
        <v>40</v>
      </c>
      <c r="E287" s="28" t="s">
        <v>1136</v>
      </c>
    </row>
    <row r="288" spans="1:5" ht="76.5">
      <c r="A288" s="29" t="s">
        <v>42</v>
      </c>
      <c r="E288" s="30" t="s">
        <v>1139</v>
      </c>
    </row>
    <row r="289" spans="1:5" ht="51">
      <c r="A289" t="s">
        <v>44</v>
      </c>
      <c r="E289" s="28" t="s">
        <v>429</v>
      </c>
    </row>
    <row r="290" spans="1:16" ht="12.75">
      <c r="A290" s="19" t="s">
        <v>35</v>
      </c>
      <c s="23" t="s">
        <v>1140</v>
      </c>
      <c s="23" t="s">
        <v>1141</v>
      </c>
      <c s="19" t="s">
        <v>37</v>
      </c>
      <c s="24" t="s">
        <v>1142</v>
      </c>
      <c s="25" t="s">
        <v>192</v>
      </c>
      <c s="26">
        <v>18</v>
      </c>
      <c s="26">
        <v>0</v>
      </c>
      <c s="26">
        <f>ROUND(ROUND(H290,2)*ROUND(G290,2),2)</f>
      </c>
      <c r="O290">
        <f>(I290*21)/100</f>
      </c>
      <c t="s">
        <v>12</v>
      </c>
    </row>
    <row r="291" spans="1:5" ht="12.75">
      <c r="A291" s="27" t="s">
        <v>40</v>
      </c>
      <c r="E291" s="28" t="s">
        <v>1143</v>
      </c>
    </row>
    <row r="292" spans="1:5" ht="25.5">
      <c r="A292" s="29" t="s">
        <v>42</v>
      </c>
      <c r="E292" s="30" t="s">
        <v>1144</v>
      </c>
    </row>
    <row r="293" spans="1:5" ht="25.5">
      <c r="A293" t="s">
        <v>44</v>
      </c>
      <c r="E293" s="28" t="s">
        <v>792</v>
      </c>
    </row>
    <row r="294" spans="1:16" ht="12.75">
      <c r="A294" s="19" t="s">
        <v>35</v>
      </c>
      <c s="23" t="s">
        <v>1145</v>
      </c>
      <c s="23" t="s">
        <v>1146</v>
      </c>
      <c s="19" t="s">
        <v>37</v>
      </c>
      <c s="24" t="s">
        <v>1147</v>
      </c>
      <c s="25" t="s">
        <v>192</v>
      </c>
      <c s="26">
        <v>70.7</v>
      </c>
      <c s="26">
        <v>0</v>
      </c>
      <c s="26">
        <f>ROUND(ROUND(H294,2)*ROUND(G294,2),2)</f>
      </c>
      <c r="O294">
        <f>(I294*21)/100</f>
      </c>
      <c t="s">
        <v>12</v>
      </c>
    </row>
    <row r="295" spans="1:5" ht="51">
      <c r="A295" s="27" t="s">
        <v>40</v>
      </c>
      <c r="E295" s="28" t="s">
        <v>1148</v>
      </c>
    </row>
    <row r="296" spans="1:5" ht="127.5">
      <c r="A296" s="29" t="s">
        <v>42</v>
      </c>
      <c r="E296" s="30" t="s">
        <v>1149</v>
      </c>
    </row>
    <row r="297" spans="1:5" ht="38.25">
      <c r="A297" t="s">
        <v>44</v>
      </c>
      <c r="E297" s="28" t="s">
        <v>445</v>
      </c>
    </row>
    <row r="298" spans="1:16" ht="12.75">
      <c r="A298" s="19" t="s">
        <v>35</v>
      </c>
      <c s="23" t="s">
        <v>1150</v>
      </c>
      <c s="23" t="s">
        <v>1151</v>
      </c>
      <c s="19" t="s">
        <v>37</v>
      </c>
      <c s="24" t="s">
        <v>1152</v>
      </c>
      <c s="25" t="s">
        <v>192</v>
      </c>
      <c s="26">
        <v>102</v>
      </c>
      <c s="26">
        <v>0</v>
      </c>
      <c s="26">
        <f>ROUND(ROUND(H298,2)*ROUND(G298,2),2)</f>
      </c>
      <c r="O298">
        <f>(I298*21)/100</f>
      </c>
      <c t="s">
        <v>12</v>
      </c>
    </row>
    <row r="299" spans="1:5" ht="25.5">
      <c r="A299" s="27" t="s">
        <v>40</v>
      </c>
      <c r="E299" s="28" t="s">
        <v>1153</v>
      </c>
    </row>
    <row r="300" spans="1:5" ht="140.25">
      <c r="A300" s="29" t="s">
        <v>42</v>
      </c>
      <c r="E300" s="30" t="s">
        <v>1154</v>
      </c>
    </row>
    <row r="301" spans="1:5" ht="38.25">
      <c r="A301" t="s">
        <v>44</v>
      </c>
      <c r="E301" s="28" t="s">
        <v>445</v>
      </c>
    </row>
    <row r="302" spans="1:16" ht="12.75">
      <c r="A302" s="19" t="s">
        <v>35</v>
      </c>
      <c s="23" t="s">
        <v>1155</v>
      </c>
      <c s="23" t="s">
        <v>1156</v>
      </c>
      <c s="19" t="s">
        <v>37</v>
      </c>
      <c s="24" t="s">
        <v>1157</v>
      </c>
      <c s="25" t="s">
        <v>918</v>
      </c>
      <c s="26">
        <v>40.35</v>
      </c>
      <c s="26">
        <v>0</v>
      </c>
      <c s="26">
        <f>ROUND(ROUND(H302,2)*ROUND(G302,2),2)</f>
      </c>
      <c r="O302">
        <f>(I302*21)/100</f>
      </c>
      <c t="s">
        <v>12</v>
      </c>
    </row>
    <row r="303" spans="1:5" ht="25.5">
      <c r="A303" s="27" t="s">
        <v>40</v>
      </c>
      <c r="E303" s="28" t="s">
        <v>1158</v>
      </c>
    </row>
    <row r="304" spans="1:5" ht="51">
      <c r="A304" s="29" t="s">
        <v>42</v>
      </c>
      <c r="E304" s="30" t="s">
        <v>1159</v>
      </c>
    </row>
    <row r="305" spans="1:5" ht="357">
      <c r="A305" t="s">
        <v>44</v>
      </c>
      <c r="E305" s="28" t="s">
        <v>1160</v>
      </c>
    </row>
    <row r="306" spans="1:16" ht="12.75">
      <c r="A306" s="19" t="s">
        <v>35</v>
      </c>
      <c s="23" t="s">
        <v>1161</v>
      </c>
      <c s="23" t="s">
        <v>1162</v>
      </c>
      <c s="19" t="s">
        <v>37</v>
      </c>
      <c s="24" t="s">
        <v>1163</v>
      </c>
      <c s="25" t="s">
        <v>142</v>
      </c>
      <c s="26">
        <v>4</v>
      </c>
      <c s="26">
        <v>0</v>
      </c>
      <c s="26">
        <f>ROUND(ROUND(H306,2)*ROUND(G306,2),2)</f>
      </c>
      <c r="O306">
        <f>(I306*21)/100</f>
      </c>
      <c t="s">
        <v>12</v>
      </c>
    </row>
    <row r="307" spans="1:5" ht="12.75">
      <c r="A307" s="27" t="s">
        <v>40</v>
      </c>
      <c r="E307" s="28" t="s">
        <v>37</v>
      </c>
    </row>
    <row r="308" spans="1:5" ht="12.75">
      <c r="A308" s="29" t="s">
        <v>42</v>
      </c>
      <c r="E308" s="30" t="s">
        <v>1164</v>
      </c>
    </row>
    <row r="309" spans="1:5" ht="267.75">
      <c r="A309" t="s">
        <v>44</v>
      </c>
      <c r="E309" s="28" t="s">
        <v>1165</v>
      </c>
    </row>
    <row r="310" spans="1:16" ht="12.75">
      <c r="A310" s="19" t="s">
        <v>35</v>
      </c>
      <c s="23" t="s">
        <v>1166</v>
      </c>
      <c s="23" t="s">
        <v>1167</v>
      </c>
      <c s="19" t="s">
        <v>37</v>
      </c>
      <c s="24" t="s">
        <v>1168</v>
      </c>
      <c s="25" t="s">
        <v>128</v>
      </c>
      <c s="26">
        <v>427.3</v>
      </c>
      <c s="26">
        <v>0</v>
      </c>
      <c s="26">
        <f>ROUND(ROUND(H310,2)*ROUND(G310,2),2)</f>
      </c>
      <c r="O310">
        <f>(I310*21)/100</f>
      </c>
      <c t="s">
        <v>12</v>
      </c>
    </row>
    <row r="311" spans="1:5" ht="38.25">
      <c r="A311" s="27" t="s">
        <v>40</v>
      </c>
      <c r="E311" s="28" t="s">
        <v>1169</v>
      </c>
    </row>
    <row r="312" spans="1:5" ht="140.25">
      <c r="A312" s="29" t="s">
        <v>42</v>
      </c>
      <c r="E312" s="30" t="s">
        <v>1170</v>
      </c>
    </row>
    <row r="313" spans="1:5" ht="25.5">
      <c r="A313" t="s">
        <v>44</v>
      </c>
      <c r="E313" s="28" t="s">
        <v>1171</v>
      </c>
    </row>
    <row r="314" spans="1:16" ht="12.75">
      <c r="A314" s="19" t="s">
        <v>35</v>
      </c>
      <c s="23" t="s">
        <v>1172</v>
      </c>
      <c s="23" t="s">
        <v>1173</v>
      </c>
      <c s="19" t="s">
        <v>65</v>
      </c>
      <c s="24" t="s">
        <v>1174</v>
      </c>
      <c s="25" t="s">
        <v>39</v>
      </c>
      <c s="26">
        <v>1.95</v>
      </c>
      <c s="26">
        <v>0</v>
      </c>
      <c s="26">
        <f>ROUND(ROUND(H314,2)*ROUND(G314,2),2)</f>
      </c>
      <c r="O314">
        <f>(I314*21)/100</f>
      </c>
      <c t="s">
        <v>12</v>
      </c>
    </row>
    <row r="315" spans="1:5" ht="38.25">
      <c r="A315" s="27" t="s">
        <v>40</v>
      </c>
      <c r="E315" s="28" t="s">
        <v>1175</v>
      </c>
    </row>
    <row r="316" spans="1:5" ht="25.5">
      <c r="A316" s="29" t="s">
        <v>42</v>
      </c>
      <c r="E316" s="30" t="s">
        <v>1176</v>
      </c>
    </row>
    <row r="317" spans="1:5" ht="76.5">
      <c r="A317" t="s">
        <v>44</v>
      </c>
      <c r="E317" s="28" t="s">
        <v>1177</v>
      </c>
    </row>
    <row r="318" spans="1:16" ht="12.75">
      <c r="A318" s="19" t="s">
        <v>35</v>
      </c>
      <c s="23" t="s">
        <v>1178</v>
      </c>
      <c s="23" t="s">
        <v>1173</v>
      </c>
      <c s="19" t="s">
        <v>70</v>
      </c>
      <c s="24" t="s">
        <v>1174</v>
      </c>
      <c s="25" t="s">
        <v>39</v>
      </c>
      <c s="26">
        <v>15.14</v>
      </c>
      <c s="26">
        <v>0</v>
      </c>
      <c s="26">
        <f>ROUND(ROUND(H318,2)*ROUND(G318,2),2)</f>
      </c>
      <c r="O318">
        <f>(I318*21)/100</f>
      </c>
      <c t="s">
        <v>12</v>
      </c>
    </row>
    <row r="319" spans="1:5" ht="25.5">
      <c r="A319" s="27" t="s">
        <v>40</v>
      </c>
      <c r="E319" s="28" t="s">
        <v>1179</v>
      </c>
    </row>
    <row r="320" spans="1:5" ht="178.5">
      <c r="A320" s="29" t="s">
        <v>42</v>
      </c>
      <c r="E320" s="30" t="s">
        <v>1180</v>
      </c>
    </row>
    <row r="321" spans="1:5" ht="76.5">
      <c r="A321" t="s">
        <v>44</v>
      </c>
      <c r="E321" s="28" t="s">
        <v>1177</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14.xml><?xml version="1.0" encoding="utf-8"?>
<worksheet xmlns="http://schemas.openxmlformats.org/spreadsheetml/2006/main" xmlns:r="http://schemas.openxmlformats.org/officeDocument/2006/relationships">
  <sheetPr>
    <pageSetUpPr fitToPage="1"/>
  </sheetPr>
  <dimension ref="A1:R132"/>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0</v>
      </c>
      <c s="1"/>
      <c s="1"/>
      <c s="1"/>
      <c s="1" t="s">
        <v>2</v>
      </c>
      <c s="1"/>
      <c s="1"/>
      <c s="1"/>
      <c s="1"/>
      <c r="P1" t="s">
        <v>12</v>
      </c>
    </row>
    <row r="2" spans="2:16" ht="25" customHeight="1">
      <c r="B2" s="1"/>
      <c s="1"/>
      <c s="1"/>
      <c s="2" t="s">
        <v>3</v>
      </c>
      <c s="1"/>
      <c s="1"/>
      <c s="5"/>
      <c s="5"/>
      <c r="O2">
        <f>0+O8+O13+O38+O47+O108</f>
      </c>
      <c t="s">
        <v>13</v>
      </c>
    </row>
    <row r="3" spans="1:16" ht="15" customHeight="1">
      <c r="A3" t="s">
        <v>1</v>
      </c>
      <c s="8" t="s">
        <v>4</v>
      </c>
      <c s="9" t="s">
        <v>5</v>
      </c>
      <c s="1"/>
      <c s="10" t="s">
        <v>6</v>
      </c>
      <c s="1"/>
      <c s="4"/>
      <c s="3" t="s">
        <v>1181</v>
      </c>
      <c s="35">
        <f>0+I8+I13+I38+I47+I108</f>
      </c>
      <c r="O3" t="s">
        <v>9</v>
      </c>
      <c t="s">
        <v>12</v>
      </c>
    </row>
    <row r="4" spans="1:16" ht="15" customHeight="1">
      <c r="A4" t="s">
        <v>7</v>
      </c>
      <c s="12" t="s">
        <v>8</v>
      </c>
      <c s="13" t="s">
        <v>1181</v>
      </c>
      <c s="5"/>
      <c s="14" t="s">
        <v>1182</v>
      </c>
      <c s="5"/>
      <c s="5"/>
      <c s="15"/>
      <c s="15"/>
      <c r="O4" t="s">
        <v>10</v>
      </c>
      <c t="s">
        <v>12</v>
      </c>
    </row>
    <row r="5" spans="1:16" ht="12.75" customHeight="1">
      <c r="A5" s="11" t="s">
        <v>16</v>
      </c>
      <c s="11" t="s">
        <v>18</v>
      </c>
      <c s="11" t="s">
        <v>20</v>
      </c>
      <c s="11" t="s">
        <v>21</v>
      </c>
      <c s="11" t="s">
        <v>22</v>
      </c>
      <c s="11" t="s">
        <v>24</v>
      </c>
      <c s="11" t="s">
        <v>26</v>
      </c>
      <c s="11" t="s">
        <v>28</v>
      </c>
      <c s="11"/>
      <c r="O5" t="s">
        <v>11</v>
      </c>
      <c t="s">
        <v>12</v>
      </c>
    </row>
    <row r="6" spans="1:9" ht="12.75" customHeight="1">
      <c r="A6" s="11"/>
      <c s="11"/>
      <c s="11"/>
      <c s="11"/>
      <c s="11"/>
      <c s="11"/>
      <c s="11"/>
      <c s="11" t="s">
        <v>29</v>
      </c>
      <c s="11" t="s">
        <v>31</v>
      </c>
    </row>
    <row r="7" spans="1:9" ht="12.75" customHeight="1">
      <c r="A7" s="11" t="s">
        <v>17</v>
      </c>
      <c s="11" t="s">
        <v>19</v>
      </c>
      <c s="11" t="s">
        <v>12</v>
      </c>
      <c s="11" t="s">
        <v>13</v>
      </c>
      <c s="11" t="s">
        <v>23</v>
      </c>
      <c s="11" t="s">
        <v>25</v>
      </c>
      <c s="11" t="s">
        <v>27</v>
      </c>
      <c s="11" t="s">
        <v>30</v>
      </c>
      <c s="11" t="s">
        <v>32</v>
      </c>
    </row>
    <row r="8" spans="1:18" ht="12.75" customHeight="1">
      <c r="A8" s="15" t="s">
        <v>33</v>
      </c>
      <c s="15"/>
      <c s="20" t="s">
        <v>17</v>
      </c>
      <c s="15"/>
      <c s="21" t="s">
        <v>34</v>
      </c>
      <c s="15"/>
      <c s="15"/>
      <c s="15"/>
      <c s="22">
        <f>0+Q8</f>
      </c>
      <c r="O8">
        <f>0+R8</f>
      </c>
      <c r="Q8">
        <f>0+I9</f>
      </c>
      <c>
        <f>0+O9</f>
      </c>
    </row>
    <row r="9" spans="1:16" ht="12.75">
      <c r="A9" s="19" t="s">
        <v>35</v>
      </c>
      <c s="23" t="s">
        <v>19</v>
      </c>
      <c s="23" t="s">
        <v>36</v>
      </c>
      <c s="19" t="s">
        <v>37</v>
      </c>
      <c s="24" t="s">
        <v>38</v>
      </c>
      <c s="25" t="s">
        <v>39</v>
      </c>
      <c s="26">
        <v>1739.04</v>
      </c>
      <c s="26">
        <v>0</v>
      </c>
      <c s="26">
        <f>ROUND(ROUND(H9,2)*ROUND(G9,2),2)</f>
      </c>
      <c r="O9">
        <f>(I9*21)/100</f>
      </c>
      <c t="s">
        <v>12</v>
      </c>
    </row>
    <row r="10" spans="1:5" ht="12.75">
      <c r="A10" s="27" t="s">
        <v>40</v>
      </c>
      <c r="E10" s="28" t="s">
        <v>37</v>
      </c>
    </row>
    <row r="11" spans="1:5" ht="12.75">
      <c r="A11" s="29" t="s">
        <v>42</v>
      </c>
      <c r="E11" s="30" t="s">
        <v>1183</v>
      </c>
    </row>
    <row r="12" spans="1:5" ht="25.5">
      <c r="A12" t="s">
        <v>44</v>
      </c>
      <c r="E12" s="28" t="s">
        <v>45</v>
      </c>
    </row>
    <row r="13" spans="1:18" ht="12.75" customHeight="1">
      <c r="A13" s="5" t="s">
        <v>33</v>
      </c>
      <c s="5"/>
      <c s="33" t="s">
        <v>19</v>
      </c>
      <c s="5"/>
      <c s="21" t="s">
        <v>111</v>
      </c>
      <c s="5"/>
      <c s="5"/>
      <c s="5"/>
      <c s="34">
        <f>0+Q13</f>
      </c>
      <c r="O13">
        <f>0+R13</f>
      </c>
      <c r="Q13">
        <f>0+I14+I18+I22+I26+I30+I34</f>
      </c>
      <c>
        <f>0+O14+O18+O22+O26+O30+O34</f>
      </c>
    </row>
    <row r="14" spans="1:16" ht="12.75">
      <c r="A14" s="19" t="s">
        <v>35</v>
      </c>
      <c s="23" t="s">
        <v>1002</v>
      </c>
      <c s="23" t="s">
        <v>1184</v>
      </c>
      <c s="19" t="s">
        <v>37</v>
      </c>
      <c s="24" t="s">
        <v>1185</v>
      </c>
      <c s="25" t="s">
        <v>850</v>
      </c>
      <c s="26">
        <v>1671.41</v>
      </c>
      <c s="26">
        <v>0</v>
      </c>
      <c s="26">
        <f>ROUND(ROUND(H14,2)*ROUND(G14,2),2)</f>
      </c>
      <c r="O14">
        <f>(I14*21)/100</f>
      </c>
      <c t="s">
        <v>12</v>
      </c>
    </row>
    <row r="15" spans="1:5" ht="12.75">
      <c r="A15" s="27" t="s">
        <v>40</v>
      </c>
      <c r="E15" s="28" t="s">
        <v>1186</v>
      </c>
    </row>
    <row r="16" spans="1:5" ht="102">
      <c r="A16" s="29" t="s">
        <v>42</v>
      </c>
      <c r="E16" s="30" t="s">
        <v>1187</v>
      </c>
    </row>
    <row r="17" spans="1:5" ht="63.75">
      <c r="A17" t="s">
        <v>44</v>
      </c>
      <c r="E17" s="28" t="s">
        <v>1188</v>
      </c>
    </row>
    <row r="18" spans="1:16" ht="12.75">
      <c r="A18" s="19" t="s">
        <v>35</v>
      </c>
      <c s="23" t="s">
        <v>1064</v>
      </c>
      <c s="23" t="s">
        <v>1189</v>
      </c>
      <c s="19" t="s">
        <v>37</v>
      </c>
      <c s="24" t="s">
        <v>1190</v>
      </c>
      <c s="25" t="s">
        <v>39</v>
      </c>
      <c s="26">
        <v>305.96</v>
      </c>
      <c s="26">
        <v>0</v>
      </c>
      <c s="26">
        <f>ROUND(ROUND(H18,2)*ROUND(G18,2),2)</f>
      </c>
      <c r="O18">
        <f>(I18*21)/100</f>
      </c>
      <c t="s">
        <v>12</v>
      </c>
    </row>
    <row r="19" spans="1:5" ht="25.5">
      <c r="A19" s="27" t="s">
        <v>40</v>
      </c>
      <c r="E19" s="28" t="s">
        <v>1191</v>
      </c>
    </row>
    <row r="20" spans="1:5" ht="102">
      <c r="A20" s="29" t="s">
        <v>42</v>
      </c>
      <c r="E20" s="30" t="s">
        <v>1192</v>
      </c>
    </row>
    <row r="21" spans="1:5" ht="318.75">
      <c r="A21" t="s">
        <v>44</v>
      </c>
      <c r="E21" s="28" t="s">
        <v>1193</v>
      </c>
    </row>
    <row r="22" spans="1:16" ht="12.75">
      <c r="A22" s="19" t="s">
        <v>35</v>
      </c>
      <c s="23" t="s">
        <v>13</v>
      </c>
      <c s="23" t="s">
        <v>1194</v>
      </c>
      <c s="19" t="s">
        <v>37</v>
      </c>
      <c s="24" t="s">
        <v>1195</v>
      </c>
      <c s="25" t="s">
        <v>39</v>
      </c>
      <c s="26">
        <v>2162.37</v>
      </c>
      <c s="26">
        <v>0</v>
      </c>
      <c s="26">
        <f>ROUND(ROUND(H22,2)*ROUND(G22,2),2)</f>
      </c>
      <c r="O22">
        <f>(I22*21)/100</f>
      </c>
      <c t="s">
        <v>12</v>
      </c>
    </row>
    <row r="23" spans="1:5" ht="12.75">
      <c r="A23" s="27" t="s">
        <v>40</v>
      </c>
      <c r="E23" s="28" t="s">
        <v>37</v>
      </c>
    </row>
    <row r="24" spans="1:5" ht="409.5">
      <c r="A24" s="29" t="s">
        <v>42</v>
      </c>
      <c r="E24" s="30" t="s">
        <v>1196</v>
      </c>
    </row>
    <row r="25" spans="1:5" ht="318.75">
      <c r="A25" t="s">
        <v>44</v>
      </c>
      <c r="E25" s="28" t="s">
        <v>1193</v>
      </c>
    </row>
    <row r="26" spans="1:16" ht="12.75">
      <c r="A26" s="19" t="s">
        <v>35</v>
      </c>
      <c s="23" t="s">
        <v>1089</v>
      </c>
      <c s="23" t="s">
        <v>1197</v>
      </c>
      <c s="19" t="s">
        <v>37</v>
      </c>
      <c s="24" t="s">
        <v>1198</v>
      </c>
      <c s="25" t="s">
        <v>39</v>
      </c>
      <c s="26">
        <v>3.13</v>
      </c>
      <c s="26">
        <v>0</v>
      </c>
      <c s="26">
        <f>ROUND(ROUND(H26,2)*ROUND(G26,2),2)</f>
      </c>
      <c r="O26">
        <f>(I26*21)/100</f>
      </c>
      <c t="s">
        <v>12</v>
      </c>
    </row>
    <row r="27" spans="1:5" ht="12.75">
      <c r="A27" s="27" t="s">
        <v>40</v>
      </c>
      <c r="E27" s="28" t="s">
        <v>1199</v>
      </c>
    </row>
    <row r="28" spans="1:5" ht="12.75">
      <c r="A28" s="29" t="s">
        <v>42</v>
      </c>
      <c r="E28" s="30" t="s">
        <v>1200</v>
      </c>
    </row>
    <row r="29" spans="1:5" ht="267.75">
      <c r="A29" t="s">
        <v>44</v>
      </c>
      <c r="E29" s="28" t="s">
        <v>1201</v>
      </c>
    </row>
    <row r="30" spans="1:16" ht="12.75">
      <c r="A30" s="19" t="s">
        <v>35</v>
      </c>
      <c s="23" t="s">
        <v>23</v>
      </c>
      <c s="23" t="s">
        <v>300</v>
      </c>
      <c s="19" t="s">
        <v>37</v>
      </c>
      <c s="24" t="s">
        <v>301</v>
      </c>
      <c s="25" t="s">
        <v>39</v>
      </c>
      <c s="26">
        <v>729.29</v>
      </c>
      <c s="26">
        <v>0</v>
      </c>
      <c s="26">
        <f>ROUND(ROUND(H30,2)*ROUND(G30,2),2)</f>
      </c>
      <c r="O30">
        <f>(I30*21)/100</f>
      </c>
      <c t="s">
        <v>12</v>
      </c>
    </row>
    <row r="31" spans="1:5" ht="12.75">
      <c r="A31" s="27" t="s">
        <v>40</v>
      </c>
      <c r="E31" s="28" t="s">
        <v>1202</v>
      </c>
    </row>
    <row r="32" spans="1:5" ht="409.5">
      <c r="A32" s="29" t="s">
        <v>42</v>
      </c>
      <c r="E32" s="30" t="s">
        <v>1203</v>
      </c>
    </row>
    <row r="33" spans="1:5" ht="229.5">
      <c r="A33" t="s">
        <v>44</v>
      </c>
      <c r="E33" s="28" t="s">
        <v>1204</v>
      </c>
    </row>
    <row r="34" spans="1:16" ht="12.75">
      <c r="A34" s="19" t="s">
        <v>35</v>
      </c>
      <c s="23" t="s">
        <v>228</v>
      </c>
      <c s="23" t="s">
        <v>1205</v>
      </c>
      <c s="19" t="s">
        <v>37</v>
      </c>
      <c s="24" t="s">
        <v>1206</v>
      </c>
      <c s="25" t="s">
        <v>39</v>
      </c>
      <c s="26">
        <v>350.87</v>
      </c>
      <c s="26">
        <v>0</v>
      </c>
      <c s="26">
        <f>ROUND(ROUND(H34,2)*ROUND(G34,2),2)</f>
      </c>
      <c r="O34">
        <f>(I34*21)/100</f>
      </c>
      <c t="s">
        <v>12</v>
      </c>
    </row>
    <row r="35" spans="1:5" ht="12.75">
      <c r="A35" s="27" t="s">
        <v>40</v>
      </c>
      <c r="E35" s="28" t="s">
        <v>1207</v>
      </c>
    </row>
    <row r="36" spans="1:5" ht="409.5">
      <c r="A36" s="29" t="s">
        <v>42</v>
      </c>
      <c r="E36" s="30" t="s">
        <v>1208</v>
      </c>
    </row>
    <row r="37" spans="1:5" ht="38.25">
      <c r="A37" t="s">
        <v>44</v>
      </c>
      <c r="E37" s="28" t="s">
        <v>1209</v>
      </c>
    </row>
    <row r="38" spans="1:18" ht="12.75" customHeight="1">
      <c r="A38" s="5" t="s">
        <v>33</v>
      </c>
      <c s="5"/>
      <c s="33" t="s">
        <v>23</v>
      </c>
      <c s="5"/>
      <c s="21" t="s">
        <v>340</v>
      </c>
      <c s="5"/>
      <c s="5"/>
      <c s="5"/>
      <c s="34">
        <f>0+Q38</f>
      </c>
      <c r="O38">
        <f>0+R38</f>
      </c>
      <c r="Q38">
        <f>0+I39+I43</f>
      </c>
      <c>
        <f>0+O39+O43</f>
      </c>
    </row>
    <row r="39" spans="1:16" ht="12.75">
      <c r="A39" s="19" t="s">
        <v>35</v>
      </c>
      <c s="23" t="s">
        <v>27</v>
      </c>
      <c s="23" t="s">
        <v>1210</v>
      </c>
      <c s="19" t="s">
        <v>37</v>
      </c>
      <c s="24" t="s">
        <v>1211</v>
      </c>
      <c s="25" t="s">
        <v>39</v>
      </c>
      <c s="26">
        <v>1296.97</v>
      </c>
      <c s="26">
        <v>0</v>
      </c>
      <c s="26">
        <f>ROUND(ROUND(H39,2)*ROUND(G39,2),2)</f>
      </c>
      <c r="O39">
        <f>(I39*21)/100</f>
      </c>
      <c t="s">
        <v>12</v>
      </c>
    </row>
    <row r="40" spans="1:5" ht="25.5">
      <c r="A40" s="27" t="s">
        <v>40</v>
      </c>
      <c r="E40" s="28" t="s">
        <v>1212</v>
      </c>
    </row>
    <row r="41" spans="1:5" ht="409.5">
      <c r="A41" s="29" t="s">
        <v>42</v>
      </c>
      <c r="E41" s="30" t="s">
        <v>1213</v>
      </c>
    </row>
    <row r="42" spans="1:5" ht="280.5">
      <c r="A42" t="s">
        <v>44</v>
      </c>
      <c r="E42" s="28" t="s">
        <v>1214</v>
      </c>
    </row>
    <row r="43" spans="1:16" ht="12.75">
      <c r="A43" s="19" t="s">
        <v>35</v>
      </c>
      <c s="23" t="s">
        <v>1084</v>
      </c>
      <c s="23" t="s">
        <v>375</v>
      </c>
      <c s="19" t="s">
        <v>37</v>
      </c>
      <c s="24" t="s">
        <v>376</v>
      </c>
      <c s="25" t="s">
        <v>128</v>
      </c>
      <c s="26">
        <v>6.25</v>
      </c>
      <c s="26">
        <v>0</v>
      </c>
      <c s="26">
        <f>ROUND(ROUND(H43,2)*ROUND(G43,2),2)</f>
      </c>
      <c r="O43">
        <f>(I43*21)/100</f>
      </c>
      <c t="s">
        <v>12</v>
      </c>
    </row>
    <row r="44" spans="1:5" ht="12.75">
      <c r="A44" s="27" t="s">
        <v>40</v>
      </c>
      <c r="E44" s="28" t="s">
        <v>1215</v>
      </c>
    </row>
    <row r="45" spans="1:5" ht="12.75">
      <c r="A45" s="29" t="s">
        <v>42</v>
      </c>
      <c r="E45" s="30" t="s">
        <v>1216</v>
      </c>
    </row>
    <row r="46" spans="1:5" ht="153">
      <c r="A46" t="s">
        <v>44</v>
      </c>
      <c r="E46" s="28" t="s">
        <v>1217</v>
      </c>
    </row>
    <row r="47" spans="1:18" ht="12.75" customHeight="1">
      <c r="A47" s="5" t="s">
        <v>33</v>
      </c>
      <c s="5"/>
      <c s="33" t="s">
        <v>73</v>
      </c>
      <c s="5"/>
      <c s="21" t="s">
        <v>389</v>
      </c>
      <c s="5"/>
      <c s="5"/>
      <c s="5"/>
      <c s="34">
        <f>0+Q47</f>
      </c>
      <c r="O47">
        <f>0+R47</f>
      </c>
      <c r="Q47">
        <f>0+I48+I52+I56+I60+I64+I68+I72+I76+I80+I84+I88+I92+I96+I100+I104</f>
      </c>
      <c>
        <f>0+O48+O52+O56+O60+O64+O68+O72+O76+O80+O84+O88+O92+O96+O100+O104</f>
      </c>
    </row>
    <row r="48" spans="1:16" ht="12.75">
      <c r="A48" s="19" t="s">
        <v>35</v>
      </c>
      <c s="23" t="s">
        <v>1111</v>
      </c>
      <c s="23" t="s">
        <v>1218</v>
      </c>
      <c s="19" t="s">
        <v>37</v>
      </c>
      <c s="24" t="s">
        <v>1219</v>
      </c>
      <c s="25" t="s">
        <v>192</v>
      </c>
      <c s="26">
        <v>90</v>
      </c>
      <c s="26">
        <v>0</v>
      </c>
      <c s="26">
        <f>ROUND(ROUND(H48,2)*ROUND(G48,2),2)</f>
      </c>
      <c r="O48">
        <f>(I48*21)/100</f>
      </c>
      <c t="s">
        <v>12</v>
      </c>
    </row>
    <row r="49" spans="1:5" ht="12.75">
      <c r="A49" s="27" t="s">
        <v>40</v>
      </c>
      <c r="E49" s="28" t="s">
        <v>1220</v>
      </c>
    </row>
    <row r="50" spans="1:5" ht="12.75">
      <c r="A50" s="29" t="s">
        <v>42</v>
      </c>
      <c r="E50" s="30" t="s">
        <v>1221</v>
      </c>
    </row>
    <row r="51" spans="1:5" ht="255">
      <c r="A51" t="s">
        <v>44</v>
      </c>
      <c r="E51" s="28" t="s">
        <v>1222</v>
      </c>
    </row>
    <row r="52" spans="1:16" ht="12.75">
      <c r="A52" s="19" t="s">
        <v>35</v>
      </c>
      <c s="23" t="s">
        <v>118</v>
      </c>
      <c s="23" t="s">
        <v>1223</v>
      </c>
      <c s="19" t="s">
        <v>37</v>
      </c>
      <c s="24" t="s">
        <v>1224</v>
      </c>
      <c s="25" t="s">
        <v>192</v>
      </c>
      <c s="26">
        <v>246.54</v>
      </c>
      <c s="26">
        <v>0</v>
      </c>
      <c s="26">
        <f>ROUND(ROUND(H52,2)*ROUND(G52,2),2)</f>
      </c>
      <c r="O52">
        <f>(I52*21)/100</f>
      </c>
      <c t="s">
        <v>12</v>
      </c>
    </row>
    <row r="53" spans="1:5" ht="25.5">
      <c r="A53" s="27" t="s">
        <v>40</v>
      </c>
      <c r="E53" s="28" t="s">
        <v>1225</v>
      </c>
    </row>
    <row r="54" spans="1:5" ht="409.5">
      <c r="A54" s="29" t="s">
        <v>42</v>
      </c>
      <c r="E54" s="30" t="s">
        <v>1226</v>
      </c>
    </row>
    <row r="55" spans="1:5" ht="255">
      <c r="A55" t="s">
        <v>44</v>
      </c>
      <c r="E55" s="28" t="s">
        <v>1227</v>
      </c>
    </row>
    <row r="56" spans="1:16" ht="12.75">
      <c r="A56" s="19" t="s">
        <v>35</v>
      </c>
      <c s="23" t="s">
        <v>237</v>
      </c>
      <c s="23" t="s">
        <v>1228</v>
      </c>
      <c s="19" t="s">
        <v>37</v>
      </c>
      <c s="24" t="s">
        <v>1229</v>
      </c>
      <c s="25" t="s">
        <v>192</v>
      </c>
      <c s="26">
        <v>1265.25</v>
      </c>
      <c s="26">
        <v>0</v>
      </c>
      <c s="26">
        <f>ROUND(ROUND(H56,2)*ROUND(G56,2),2)</f>
      </c>
      <c r="O56">
        <f>(I56*21)/100</f>
      </c>
      <c t="s">
        <v>12</v>
      </c>
    </row>
    <row r="57" spans="1:5" ht="25.5">
      <c r="A57" s="27" t="s">
        <v>40</v>
      </c>
      <c r="E57" s="28" t="s">
        <v>1225</v>
      </c>
    </row>
    <row r="58" spans="1:5" ht="408">
      <c r="A58" s="29" t="s">
        <v>42</v>
      </c>
      <c r="E58" s="30" t="s">
        <v>1230</v>
      </c>
    </row>
    <row r="59" spans="1:5" ht="255">
      <c r="A59" t="s">
        <v>44</v>
      </c>
      <c r="E59" s="28" t="s">
        <v>1227</v>
      </c>
    </row>
    <row r="60" spans="1:16" ht="12.75">
      <c r="A60" s="19" t="s">
        <v>35</v>
      </c>
      <c s="23" t="s">
        <v>231</v>
      </c>
      <c s="23" t="s">
        <v>1231</v>
      </c>
      <c s="19" t="s">
        <v>37</v>
      </c>
      <c s="24" t="s">
        <v>1232</v>
      </c>
      <c s="25" t="s">
        <v>192</v>
      </c>
      <c s="26">
        <v>1439.8</v>
      </c>
      <c s="26">
        <v>0</v>
      </c>
      <c s="26">
        <f>ROUND(ROUND(H60,2)*ROUND(G60,2),2)</f>
      </c>
      <c r="O60">
        <f>(I60*21)/100</f>
      </c>
      <c t="s">
        <v>12</v>
      </c>
    </row>
    <row r="61" spans="1:5" ht="12.75">
      <c r="A61" s="27" t="s">
        <v>40</v>
      </c>
      <c r="E61" s="28" t="s">
        <v>1233</v>
      </c>
    </row>
    <row r="62" spans="1:5" ht="25.5">
      <c r="A62" s="29" t="s">
        <v>42</v>
      </c>
      <c r="E62" s="30" t="s">
        <v>1234</v>
      </c>
    </row>
    <row r="63" spans="1:5" ht="242.25">
      <c r="A63" t="s">
        <v>44</v>
      </c>
      <c r="E63" s="28" t="s">
        <v>1235</v>
      </c>
    </row>
    <row r="64" spans="1:16" ht="12.75">
      <c r="A64" s="19" t="s">
        <v>35</v>
      </c>
      <c s="23" t="s">
        <v>1116</v>
      </c>
      <c s="23" t="s">
        <v>1236</v>
      </c>
      <c s="19" t="s">
        <v>37</v>
      </c>
      <c s="24" t="s">
        <v>1237</v>
      </c>
      <c s="25" t="s">
        <v>192</v>
      </c>
      <c s="26">
        <v>90</v>
      </c>
      <c s="26">
        <v>0</v>
      </c>
      <c s="26">
        <f>ROUND(ROUND(H64,2)*ROUND(G64,2),2)</f>
      </c>
      <c r="O64">
        <f>(I64*21)/100</f>
      </c>
      <c t="s">
        <v>12</v>
      </c>
    </row>
    <row r="65" spans="1:5" ht="12.75">
      <c r="A65" s="27" t="s">
        <v>40</v>
      </c>
      <c r="E65" s="28" t="s">
        <v>1220</v>
      </c>
    </row>
    <row r="66" spans="1:5" ht="12.75">
      <c r="A66" s="29" t="s">
        <v>42</v>
      </c>
      <c r="E66" s="30" t="s">
        <v>1221</v>
      </c>
    </row>
    <row r="67" spans="1:5" ht="51">
      <c r="A67" t="s">
        <v>44</v>
      </c>
      <c r="E67" s="28" t="s">
        <v>1238</v>
      </c>
    </row>
    <row r="68" spans="1:16" ht="12.75">
      <c r="A68" s="19" t="s">
        <v>35</v>
      </c>
      <c s="23" t="s">
        <v>446</v>
      </c>
      <c s="23" t="s">
        <v>1239</v>
      </c>
      <c s="19" t="s">
        <v>37</v>
      </c>
      <c s="24" t="s">
        <v>1240</v>
      </c>
      <c s="25" t="s">
        <v>142</v>
      </c>
      <c s="26">
        <v>42</v>
      </c>
      <c s="26">
        <v>0</v>
      </c>
      <c s="26">
        <f>ROUND(ROUND(H68,2)*ROUND(G68,2),2)</f>
      </c>
      <c r="O68">
        <f>(I68*21)/100</f>
      </c>
      <c t="s">
        <v>12</v>
      </c>
    </row>
    <row r="69" spans="1:5" ht="12.75">
      <c r="A69" s="27" t="s">
        <v>40</v>
      </c>
      <c r="E69" s="28" t="s">
        <v>1241</v>
      </c>
    </row>
    <row r="70" spans="1:5" ht="369.75">
      <c r="A70" s="29" t="s">
        <v>42</v>
      </c>
      <c r="E70" s="30" t="s">
        <v>1242</v>
      </c>
    </row>
    <row r="71" spans="1:5" ht="242.25">
      <c r="A71" t="s">
        <v>44</v>
      </c>
      <c r="E71" s="28" t="s">
        <v>1243</v>
      </c>
    </row>
    <row r="72" spans="1:16" ht="12.75">
      <c r="A72" s="19" t="s">
        <v>35</v>
      </c>
      <c s="23" t="s">
        <v>1057</v>
      </c>
      <c s="23" t="s">
        <v>1244</v>
      </c>
      <c s="19" t="s">
        <v>37</v>
      </c>
      <c s="24" t="s">
        <v>1245</v>
      </c>
      <c s="25" t="s">
        <v>142</v>
      </c>
      <c s="26">
        <v>6</v>
      </c>
      <c s="26">
        <v>0</v>
      </c>
      <c s="26">
        <f>ROUND(ROUND(H72,2)*ROUND(G72,2),2)</f>
      </c>
      <c r="O72">
        <f>(I72*21)/100</f>
      </c>
      <c t="s">
        <v>12</v>
      </c>
    </row>
    <row r="73" spans="1:5" ht="76.5">
      <c r="A73" s="27" t="s">
        <v>40</v>
      </c>
      <c r="E73" s="28" t="s">
        <v>1246</v>
      </c>
    </row>
    <row r="74" spans="1:5" ht="12.75">
      <c r="A74" s="29" t="s">
        <v>42</v>
      </c>
      <c r="E74" s="30" t="s">
        <v>1247</v>
      </c>
    </row>
    <row r="75" spans="1:5" ht="242.25">
      <c r="A75" t="s">
        <v>44</v>
      </c>
      <c r="E75" s="28" t="s">
        <v>1243</v>
      </c>
    </row>
    <row r="76" spans="1:16" ht="12.75">
      <c r="A76" s="19" t="s">
        <v>35</v>
      </c>
      <c s="23" t="s">
        <v>1081</v>
      </c>
      <c s="23" t="s">
        <v>1248</v>
      </c>
      <c s="19" t="s">
        <v>37</v>
      </c>
      <c s="24" t="s">
        <v>1249</v>
      </c>
      <c s="25" t="s">
        <v>53</v>
      </c>
      <c s="26">
        <v>1</v>
      </c>
      <c s="26">
        <v>0</v>
      </c>
      <c s="26">
        <f>ROUND(ROUND(H76,2)*ROUND(G76,2),2)</f>
      </c>
      <c r="O76">
        <f>(I76*21)/100</f>
      </c>
      <c t="s">
        <v>12</v>
      </c>
    </row>
    <row r="77" spans="1:5" ht="12.75">
      <c r="A77" s="27" t="s">
        <v>40</v>
      </c>
      <c r="E77" s="28" t="s">
        <v>1250</v>
      </c>
    </row>
    <row r="78" spans="1:5" ht="12.75">
      <c r="A78" s="29" t="s">
        <v>42</v>
      </c>
      <c r="E78" s="30" t="s">
        <v>415</v>
      </c>
    </row>
    <row r="79" spans="1:5" ht="12.75">
      <c r="A79" t="s">
        <v>44</v>
      </c>
      <c r="E79" s="28" t="s">
        <v>37</v>
      </c>
    </row>
    <row r="80" spans="1:16" ht="12.75">
      <c r="A80" s="19" t="s">
        <v>35</v>
      </c>
      <c s="23" t="s">
        <v>1122</v>
      </c>
      <c s="23" t="s">
        <v>1251</v>
      </c>
      <c s="19" t="s">
        <v>37</v>
      </c>
      <c s="24" t="s">
        <v>1252</v>
      </c>
      <c s="25" t="s">
        <v>142</v>
      </c>
      <c s="26">
        <v>1</v>
      </c>
      <c s="26">
        <v>0</v>
      </c>
      <c s="26">
        <f>ROUND(ROUND(H80,2)*ROUND(G80,2),2)</f>
      </c>
      <c r="O80">
        <f>(I80*21)/100</f>
      </c>
      <c t="s">
        <v>12</v>
      </c>
    </row>
    <row r="81" spans="1:5" ht="12.75">
      <c r="A81" s="27" t="s">
        <v>40</v>
      </c>
      <c r="E81" s="28" t="s">
        <v>1253</v>
      </c>
    </row>
    <row r="82" spans="1:5" ht="12.75">
      <c r="A82" s="29" t="s">
        <v>42</v>
      </c>
      <c r="E82" s="30" t="s">
        <v>415</v>
      </c>
    </row>
    <row r="83" spans="1:5" ht="25.5">
      <c r="A83" t="s">
        <v>44</v>
      </c>
      <c r="E83" s="28" t="s">
        <v>1254</v>
      </c>
    </row>
    <row r="84" spans="1:16" ht="12.75">
      <c r="A84" s="19" t="s">
        <v>35</v>
      </c>
      <c s="23" t="s">
        <v>1051</v>
      </c>
      <c s="23" t="s">
        <v>1255</v>
      </c>
      <c s="19" t="s">
        <v>37</v>
      </c>
      <c s="24" t="s">
        <v>1256</v>
      </c>
      <c s="25" t="s">
        <v>142</v>
      </c>
      <c s="26">
        <v>4</v>
      </c>
      <c s="26">
        <v>0</v>
      </c>
      <c s="26">
        <f>ROUND(ROUND(H84,2)*ROUND(G84,2),2)</f>
      </c>
      <c r="O84">
        <f>(I84*21)/100</f>
      </c>
      <c t="s">
        <v>12</v>
      </c>
    </row>
    <row r="85" spans="1:5" ht="63.75">
      <c r="A85" s="27" t="s">
        <v>40</v>
      </c>
      <c r="E85" s="28" t="s">
        <v>1257</v>
      </c>
    </row>
    <row r="86" spans="1:5" ht="12.75">
      <c r="A86" s="29" t="s">
        <v>42</v>
      </c>
      <c r="E86" s="30" t="s">
        <v>645</v>
      </c>
    </row>
    <row r="87" spans="1:5" ht="51">
      <c r="A87" t="s">
        <v>44</v>
      </c>
      <c r="E87" s="28" t="s">
        <v>1258</v>
      </c>
    </row>
    <row r="88" spans="1:16" ht="12.75">
      <c r="A88" s="19" t="s">
        <v>35</v>
      </c>
      <c s="23" t="s">
        <v>1069</v>
      </c>
      <c s="23" t="s">
        <v>1259</v>
      </c>
      <c s="19" t="s">
        <v>37</v>
      </c>
      <c s="24" t="s">
        <v>1260</v>
      </c>
      <c s="25" t="s">
        <v>142</v>
      </c>
      <c s="26">
        <v>6</v>
      </c>
      <c s="26">
        <v>0</v>
      </c>
      <c s="26">
        <f>ROUND(ROUND(H88,2)*ROUND(G88,2),2)</f>
      </c>
      <c r="O88">
        <f>(I88*21)/100</f>
      </c>
      <c t="s">
        <v>12</v>
      </c>
    </row>
    <row r="89" spans="1:5" ht="89.25">
      <c r="A89" s="27" t="s">
        <v>40</v>
      </c>
      <c r="E89" s="28" t="s">
        <v>1261</v>
      </c>
    </row>
    <row r="90" spans="1:5" ht="12.75">
      <c r="A90" s="29" t="s">
        <v>42</v>
      </c>
      <c r="E90" s="30" t="s">
        <v>1247</v>
      </c>
    </row>
    <row r="91" spans="1:5" ht="51">
      <c r="A91" t="s">
        <v>44</v>
      </c>
      <c r="E91" s="28" t="s">
        <v>1258</v>
      </c>
    </row>
    <row r="92" spans="1:16" ht="12.75">
      <c r="A92" s="19" t="s">
        <v>35</v>
      </c>
      <c s="23" t="s">
        <v>1075</v>
      </c>
      <c s="23" t="s">
        <v>1262</v>
      </c>
      <c s="19" t="s">
        <v>37</v>
      </c>
      <c s="24" t="s">
        <v>1263</v>
      </c>
      <c s="25" t="s">
        <v>142</v>
      </c>
      <c s="26">
        <v>1</v>
      </c>
      <c s="26">
        <v>0</v>
      </c>
      <c s="26">
        <f>ROUND(ROUND(H92,2)*ROUND(G92,2),2)</f>
      </c>
      <c r="O92">
        <f>(I92*21)/100</f>
      </c>
      <c t="s">
        <v>12</v>
      </c>
    </row>
    <row r="93" spans="1:5" ht="38.25">
      <c r="A93" s="27" t="s">
        <v>40</v>
      </c>
      <c r="E93" s="28" t="s">
        <v>1264</v>
      </c>
    </row>
    <row r="94" spans="1:5" ht="12.75">
      <c r="A94" s="29" t="s">
        <v>42</v>
      </c>
      <c r="E94" s="30" t="s">
        <v>415</v>
      </c>
    </row>
    <row r="95" spans="1:5" ht="51">
      <c r="A95" t="s">
        <v>44</v>
      </c>
      <c r="E95" s="28" t="s">
        <v>1258</v>
      </c>
    </row>
    <row r="96" spans="1:16" ht="12.75">
      <c r="A96" s="19" t="s">
        <v>35</v>
      </c>
      <c s="23" t="s">
        <v>243</v>
      </c>
      <c s="23" t="s">
        <v>1265</v>
      </c>
      <c s="19" t="s">
        <v>37</v>
      </c>
      <c s="24" t="s">
        <v>1266</v>
      </c>
      <c s="25" t="s">
        <v>192</v>
      </c>
      <c s="26">
        <v>234.8</v>
      </c>
      <c s="26">
        <v>0</v>
      </c>
      <c s="26">
        <f>ROUND(ROUND(H96,2)*ROUND(G96,2),2)</f>
      </c>
      <c r="O96">
        <f>(I96*21)/100</f>
      </c>
      <c t="s">
        <v>12</v>
      </c>
    </row>
    <row r="97" spans="1:5" ht="12.75">
      <c r="A97" s="27" t="s">
        <v>40</v>
      </c>
      <c r="E97" s="28" t="s">
        <v>37</v>
      </c>
    </row>
    <row r="98" spans="1:5" ht="25.5">
      <c r="A98" s="29" t="s">
        <v>42</v>
      </c>
      <c r="E98" s="30" t="s">
        <v>1267</v>
      </c>
    </row>
    <row r="99" spans="1:5" ht="51">
      <c r="A99" t="s">
        <v>44</v>
      </c>
      <c r="E99" s="28" t="s">
        <v>1268</v>
      </c>
    </row>
    <row r="100" spans="1:16" ht="12.75">
      <c r="A100" s="19" t="s">
        <v>35</v>
      </c>
      <c s="23" t="s">
        <v>249</v>
      </c>
      <c s="23" t="s">
        <v>1269</v>
      </c>
      <c s="19" t="s">
        <v>37</v>
      </c>
      <c s="24" t="s">
        <v>1270</v>
      </c>
      <c s="25" t="s">
        <v>192</v>
      </c>
      <c s="26">
        <v>1205</v>
      </c>
      <c s="26">
        <v>0</v>
      </c>
      <c s="26">
        <f>ROUND(ROUND(H100,2)*ROUND(G100,2),2)</f>
      </c>
      <c r="O100">
        <f>(I100*21)/100</f>
      </c>
      <c t="s">
        <v>12</v>
      </c>
    </row>
    <row r="101" spans="1:5" ht="12.75">
      <c r="A101" s="27" t="s">
        <v>40</v>
      </c>
      <c r="E101" s="28" t="s">
        <v>37</v>
      </c>
    </row>
    <row r="102" spans="1:5" ht="25.5">
      <c r="A102" s="29" t="s">
        <v>42</v>
      </c>
      <c r="E102" s="30" t="s">
        <v>1271</v>
      </c>
    </row>
    <row r="103" spans="1:5" ht="51">
      <c r="A103" t="s">
        <v>44</v>
      </c>
      <c r="E103" s="28" t="s">
        <v>1268</v>
      </c>
    </row>
    <row r="104" spans="1:16" ht="12.75">
      <c r="A104" s="19" t="s">
        <v>35</v>
      </c>
      <c s="23" t="s">
        <v>255</v>
      </c>
      <c s="23" t="s">
        <v>1272</v>
      </c>
      <c s="19" t="s">
        <v>37</v>
      </c>
      <c s="24" t="s">
        <v>1273</v>
      </c>
      <c s="25" t="s">
        <v>192</v>
      </c>
      <c s="26">
        <v>2479.8</v>
      </c>
      <c s="26">
        <v>0</v>
      </c>
      <c s="26">
        <f>ROUND(ROUND(H104,2)*ROUND(G104,2),2)</f>
      </c>
      <c r="O104">
        <f>(I104*21)/100</f>
      </c>
      <c t="s">
        <v>12</v>
      </c>
    </row>
    <row r="105" spans="1:5" ht="12.75">
      <c r="A105" s="27" t="s">
        <v>40</v>
      </c>
      <c r="E105" s="28" t="s">
        <v>37</v>
      </c>
    </row>
    <row r="106" spans="1:5" ht="216.75">
      <c r="A106" s="29" t="s">
        <v>42</v>
      </c>
      <c r="E106" s="30" t="s">
        <v>1274</v>
      </c>
    </row>
    <row r="107" spans="1:5" ht="25.5">
      <c r="A107" t="s">
        <v>44</v>
      </c>
      <c r="E107" s="28" t="s">
        <v>1275</v>
      </c>
    </row>
    <row r="108" spans="1:18" ht="12.75" customHeight="1">
      <c r="A108" s="5" t="s">
        <v>33</v>
      </c>
      <c s="5"/>
      <c s="33" t="s">
        <v>30</v>
      </c>
      <c s="5"/>
      <c s="21" t="s">
        <v>236</v>
      </c>
      <c s="5"/>
      <c s="5"/>
      <c s="5"/>
      <c s="34">
        <f>0+Q108</f>
      </c>
      <c r="O108">
        <f>0+R108</f>
      </c>
      <c r="Q108">
        <f>0+I109+I113+I117+I121+I125+I129</f>
      </c>
      <c>
        <f>0+O109+O113+O117+O121+O125+O129</f>
      </c>
    </row>
    <row r="109" spans="1:16" ht="12.75">
      <c r="A109" s="19" t="s">
        <v>35</v>
      </c>
      <c s="23" t="s">
        <v>1101</v>
      </c>
      <c s="23" t="s">
        <v>1276</v>
      </c>
      <c s="19" t="s">
        <v>37</v>
      </c>
      <c s="24" t="s">
        <v>1277</v>
      </c>
      <c s="25" t="s">
        <v>192</v>
      </c>
      <c s="26">
        <v>4</v>
      </c>
      <c s="26">
        <v>0</v>
      </c>
      <c s="26">
        <f>ROUND(ROUND(H109,2)*ROUND(G109,2),2)</f>
      </c>
      <c r="O109">
        <f>(I109*21)/100</f>
      </c>
      <c t="s">
        <v>12</v>
      </c>
    </row>
    <row r="110" spans="1:5" ht="12.75">
      <c r="A110" s="27" t="s">
        <v>40</v>
      </c>
      <c r="E110" s="28" t="s">
        <v>1278</v>
      </c>
    </row>
    <row r="111" spans="1:5" ht="25.5">
      <c r="A111" s="29" t="s">
        <v>42</v>
      </c>
      <c r="E111" s="30" t="s">
        <v>1279</v>
      </c>
    </row>
    <row r="112" spans="1:5" ht="76.5">
      <c r="A112" t="s">
        <v>44</v>
      </c>
      <c r="E112" s="28" t="s">
        <v>1280</v>
      </c>
    </row>
    <row r="113" spans="1:16" ht="12.75">
      <c r="A113" s="19" t="s">
        <v>35</v>
      </c>
      <c s="23" t="s">
        <v>1095</v>
      </c>
      <c s="23" t="s">
        <v>256</v>
      </c>
      <c s="19" t="s">
        <v>37</v>
      </c>
      <c s="24" t="s">
        <v>257</v>
      </c>
      <c s="25" t="s">
        <v>192</v>
      </c>
      <c s="26">
        <v>15</v>
      </c>
      <c s="26">
        <v>0</v>
      </c>
      <c s="26">
        <f>ROUND(ROUND(H113,2)*ROUND(G113,2),2)</f>
      </c>
      <c r="O113">
        <f>(I113*21)/100</f>
      </c>
      <c t="s">
        <v>12</v>
      </c>
    </row>
    <row r="114" spans="1:5" ht="12.75">
      <c r="A114" s="27" t="s">
        <v>40</v>
      </c>
      <c r="E114" s="28" t="s">
        <v>1278</v>
      </c>
    </row>
    <row r="115" spans="1:5" ht="25.5">
      <c r="A115" s="29" t="s">
        <v>42</v>
      </c>
      <c r="E115" s="30" t="s">
        <v>1281</v>
      </c>
    </row>
    <row r="116" spans="1:5" ht="76.5">
      <c r="A116" t="s">
        <v>44</v>
      </c>
      <c r="E116" s="28" t="s">
        <v>1280</v>
      </c>
    </row>
    <row r="117" spans="1:16" ht="12.75">
      <c r="A117" s="19" t="s">
        <v>35</v>
      </c>
      <c s="23" t="s">
        <v>1095</v>
      </c>
      <c s="23" t="s">
        <v>1282</v>
      </c>
      <c s="19" t="s">
        <v>37</v>
      </c>
      <c s="24" t="s">
        <v>1283</v>
      </c>
      <c s="25" t="s">
        <v>39</v>
      </c>
      <c s="26">
        <v>25.22</v>
      </c>
      <c s="26">
        <v>0</v>
      </c>
      <c s="26">
        <f>ROUND(ROUND(H117,2)*ROUND(G117,2),2)</f>
      </c>
      <c r="O117">
        <f>(I117*21)/100</f>
      </c>
      <c t="s">
        <v>12</v>
      </c>
    </row>
    <row r="118" spans="1:5" ht="12.75">
      <c r="A118" s="27" t="s">
        <v>40</v>
      </c>
      <c r="E118" s="28" t="s">
        <v>1284</v>
      </c>
    </row>
    <row r="119" spans="1:5" ht="12.75">
      <c r="A119" s="29" t="s">
        <v>42</v>
      </c>
      <c r="E119" s="30" t="s">
        <v>1285</v>
      </c>
    </row>
    <row r="120" spans="1:5" ht="76.5">
      <c r="A120" t="s">
        <v>44</v>
      </c>
      <c r="E120" s="28" t="s">
        <v>1280</v>
      </c>
    </row>
    <row r="121" spans="1:16" ht="12.75">
      <c r="A121" s="19" t="s">
        <v>35</v>
      </c>
      <c s="23" t="s">
        <v>1106</v>
      </c>
      <c s="23" t="s">
        <v>1286</v>
      </c>
      <c s="19" t="s">
        <v>37</v>
      </c>
      <c s="24" t="s">
        <v>1287</v>
      </c>
      <c s="25" t="s">
        <v>192</v>
      </c>
      <c s="26">
        <v>14.8</v>
      </c>
      <c s="26">
        <v>0</v>
      </c>
      <c s="26">
        <f>ROUND(ROUND(H121,2)*ROUND(G121,2),2)</f>
      </c>
      <c r="O121">
        <f>(I121*21)/100</f>
      </c>
      <c t="s">
        <v>12</v>
      </c>
    </row>
    <row r="122" spans="1:5" ht="12.75">
      <c r="A122" s="27" t="s">
        <v>40</v>
      </c>
      <c r="E122" s="28" t="s">
        <v>1278</v>
      </c>
    </row>
    <row r="123" spans="1:5" ht="102">
      <c r="A123" s="29" t="s">
        <v>42</v>
      </c>
      <c r="E123" s="30" t="s">
        <v>1288</v>
      </c>
    </row>
    <row r="124" spans="1:5" ht="76.5">
      <c r="A124" t="s">
        <v>44</v>
      </c>
      <c r="E124" s="28" t="s">
        <v>1280</v>
      </c>
    </row>
    <row r="125" spans="1:16" ht="12.75">
      <c r="A125" s="19" t="s">
        <v>35</v>
      </c>
      <c s="23" t="s">
        <v>1106</v>
      </c>
      <c s="23" t="s">
        <v>1289</v>
      </c>
      <c s="19" t="s">
        <v>37</v>
      </c>
      <c s="24" t="s">
        <v>1290</v>
      </c>
      <c s="25" t="s">
        <v>39</v>
      </c>
      <c s="26">
        <v>4.4</v>
      </c>
      <c s="26">
        <v>0</v>
      </c>
      <c s="26">
        <f>ROUND(ROUND(H125,2)*ROUND(G125,2),2)</f>
      </c>
      <c r="O125">
        <f>(I125*21)/100</f>
      </c>
      <c t="s">
        <v>12</v>
      </c>
    </row>
    <row r="126" spans="1:5" ht="12.75">
      <c r="A126" s="27" t="s">
        <v>40</v>
      </c>
      <c r="E126" s="28" t="s">
        <v>1291</v>
      </c>
    </row>
    <row r="127" spans="1:5" ht="12.75">
      <c r="A127" s="29" t="s">
        <v>42</v>
      </c>
      <c r="E127" s="30" t="s">
        <v>1292</v>
      </c>
    </row>
    <row r="128" spans="1:5" ht="76.5">
      <c r="A128" t="s">
        <v>44</v>
      </c>
      <c r="E128" s="28" t="s">
        <v>1280</v>
      </c>
    </row>
    <row r="129" spans="1:16" ht="12.75">
      <c r="A129" s="19" t="s">
        <v>35</v>
      </c>
      <c s="23" t="s">
        <v>1106</v>
      </c>
      <c s="23" t="s">
        <v>1293</v>
      </c>
      <c s="19" t="s">
        <v>37</v>
      </c>
      <c s="24" t="s">
        <v>1294</v>
      </c>
      <c s="25" t="s">
        <v>1295</v>
      </c>
      <c s="26">
        <v>7</v>
      </c>
      <c s="26">
        <v>0</v>
      </c>
      <c s="26">
        <f>ROUND(ROUND(H129,2)*ROUND(G129,2),2)</f>
      </c>
      <c r="O129">
        <f>(I129*21)/100</f>
      </c>
      <c t="s">
        <v>12</v>
      </c>
    </row>
    <row r="130" spans="1:5" ht="25.5">
      <c r="A130" s="27" t="s">
        <v>40</v>
      </c>
      <c r="E130" s="28" t="s">
        <v>1296</v>
      </c>
    </row>
    <row r="131" spans="1:5" ht="12.75">
      <c r="A131" s="29" t="s">
        <v>42</v>
      </c>
      <c r="E131" s="30" t="s">
        <v>654</v>
      </c>
    </row>
    <row r="132" spans="1:5" ht="76.5">
      <c r="A132" t="s">
        <v>44</v>
      </c>
      <c r="E132" s="28" t="s">
        <v>1280</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15.xml><?xml version="1.0" encoding="utf-8"?>
<worksheet xmlns="http://schemas.openxmlformats.org/spreadsheetml/2006/main" xmlns:r="http://schemas.openxmlformats.org/officeDocument/2006/relationships">
  <sheetPr>
    <pageSetUpPr fitToPage="1"/>
  </sheetPr>
  <dimension ref="A1:R67"/>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0</v>
      </c>
      <c s="1"/>
      <c s="1"/>
      <c s="1"/>
      <c s="1" t="s">
        <v>2</v>
      </c>
      <c s="1"/>
      <c s="1"/>
      <c s="1"/>
      <c s="1"/>
      <c r="P1" t="s">
        <v>12</v>
      </c>
    </row>
    <row r="2" spans="2:16" ht="25" customHeight="1">
      <c r="B2" s="1"/>
      <c s="1"/>
      <c s="1"/>
      <c s="2" t="s">
        <v>3</v>
      </c>
      <c s="1"/>
      <c s="1"/>
      <c s="5"/>
      <c s="5"/>
      <c r="O2">
        <f>0+O8+O13+O30+O35</f>
      </c>
      <c t="s">
        <v>13</v>
      </c>
    </row>
    <row r="3" spans="1:16" ht="15" customHeight="1">
      <c r="A3" t="s">
        <v>1</v>
      </c>
      <c s="8" t="s">
        <v>4</v>
      </c>
      <c s="9" t="s">
        <v>5</v>
      </c>
      <c s="1"/>
      <c s="10" t="s">
        <v>6</v>
      </c>
      <c s="1"/>
      <c s="4"/>
      <c s="3" t="s">
        <v>1297</v>
      </c>
      <c s="35">
        <f>0+I8+I13+I30+I35</f>
      </c>
      <c r="O3" t="s">
        <v>9</v>
      </c>
      <c t="s">
        <v>12</v>
      </c>
    </row>
    <row r="4" spans="1:16" ht="15" customHeight="1">
      <c r="A4" t="s">
        <v>7</v>
      </c>
      <c s="12" t="s">
        <v>8</v>
      </c>
      <c s="13" t="s">
        <v>1297</v>
      </c>
      <c s="5"/>
      <c s="14" t="s">
        <v>1298</v>
      </c>
      <c s="5"/>
      <c s="5"/>
      <c s="15"/>
      <c s="15"/>
      <c r="O4" t="s">
        <v>10</v>
      </c>
      <c t="s">
        <v>12</v>
      </c>
    </row>
    <row r="5" spans="1:16" ht="12.75" customHeight="1">
      <c r="A5" s="11" t="s">
        <v>16</v>
      </c>
      <c s="11" t="s">
        <v>18</v>
      </c>
      <c s="11" t="s">
        <v>20</v>
      </c>
      <c s="11" t="s">
        <v>21</v>
      </c>
      <c s="11" t="s">
        <v>22</v>
      </c>
      <c s="11" t="s">
        <v>24</v>
      </c>
      <c s="11" t="s">
        <v>26</v>
      </c>
      <c s="11" t="s">
        <v>28</v>
      </c>
      <c s="11"/>
      <c r="O5" t="s">
        <v>11</v>
      </c>
      <c t="s">
        <v>12</v>
      </c>
    </row>
    <row r="6" spans="1:9" ht="12.75" customHeight="1">
      <c r="A6" s="11"/>
      <c s="11"/>
      <c s="11"/>
      <c s="11"/>
      <c s="11"/>
      <c s="11"/>
      <c s="11"/>
      <c s="11" t="s">
        <v>29</v>
      </c>
      <c s="11" t="s">
        <v>31</v>
      </c>
    </row>
    <row r="7" spans="1:9" ht="12.75" customHeight="1">
      <c r="A7" s="11" t="s">
        <v>17</v>
      </c>
      <c s="11" t="s">
        <v>19</v>
      </c>
      <c s="11" t="s">
        <v>12</v>
      </c>
      <c s="11" t="s">
        <v>13</v>
      </c>
      <c s="11" t="s">
        <v>23</v>
      </c>
      <c s="11" t="s">
        <v>25</v>
      </c>
      <c s="11" t="s">
        <v>27</v>
      </c>
      <c s="11" t="s">
        <v>30</v>
      </c>
      <c s="11" t="s">
        <v>32</v>
      </c>
    </row>
    <row r="8" spans="1:18" ht="12.75" customHeight="1">
      <c r="A8" s="15" t="s">
        <v>33</v>
      </c>
      <c s="15"/>
      <c s="20" t="s">
        <v>17</v>
      </c>
      <c s="15"/>
      <c s="21" t="s">
        <v>34</v>
      </c>
      <c s="15"/>
      <c s="15"/>
      <c s="15"/>
      <c s="22">
        <f>0+Q8</f>
      </c>
      <c r="O8">
        <f>0+R8</f>
      </c>
      <c r="Q8">
        <f>0+I9</f>
      </c>
      <c>
        <f>0+O9</f>
      </c>
    </row>
    <row r="9" spans="1:16" ht="12.75">
      <c r="A9" s="19" t="s">
        <v>35</v>
      </c>
      <c s="23" t="s">
        <v>19</v>
      </c>
      <c s="23" t="s">
        <v>36</v>
      </c>
      <c s="19" t="s">
        <v>37</v>
      </c>
      <c s="24" t="s">
        <v>38</v>
      </c>
      <c s="25" t="s">
        <v>39</v>
      </c>
      <c s="26">
        <v>234.31</v>
      </c>
      <c s="26">
        <v>0</v>
      </c>
      <c s="26">
        <f>ROUND(ROUND(H9,2)*ROUND(G9,2),2)</f>
      </c>
      <c r="O9">
        <f>(I9*21)/100</f>
      </c>
      <c t="s">
        <v>12</v>
      </c>
    </row>
    <row r="10" spans="1:5" ht="12.75">
      <c r="A10" s="27" t="s">
        <v>40</v>
      </c>
      <c r="E10" s="28" t="s">
        <v>37</v>
      </c>
    </row>
    <row r="11" spans="1:5" ht="12.75">
      <c r="A11" s="29" t="s">
        <v>42</v>
      </c>
      <c r="E11" s="30" t="s">
        <v>1299</v>
      </c>
    </row>
    <row r="12" spans="1:5" ht="25.5">
      <c r="A12" t="s">
        <v>44</v>
      </c>
      <c r="E12" s="28" t="s">
        <v>45</v>
      </c>
    </row>
    <row r="13" spans="1:18" ht="12.75" customHeight="1">
      <c r="A13" s="5" t="s">
        <v>33</v>
      </c>
      <c s="5"/>
      <c s="33" t="s">
        <v>19</v>
      </c>
      <c s="5"/>
      <c s="21" t="s">
        <v>111</v>
      </c>
      <c s="5"/>
      <c s="5"/>
      <c s="5"/>
      <c s="34">
        <f>0+Q13</f>
      </c>
      <c r="O13">
        <f>0+R13</f>
      </c>
      <c r="Q13">
        <f>0+I14+I18+I22+I26</f>
      </c>
      <c>
        <f>0+O14+O18+O22+O26</f>
      </c>
    </row>
    <row r="14" spans="1:16" ht="12.75">
      <c r="A14" s="19" t="s">
        <v>35</v>
      </c>
      <c s="23" t="s">
        <v>231</v>
      </c>
      <c s="23" t="s">
        <v>1184</v>
      </c>
      <c s="19" t="s">
        <v>37</v>
      </c>
      <c s="24" t="s">
        <v>1185</v>
      </c>
      <c s="25" t="s">
        <v>850</v>
      </c>
      <c s="26">
        <v>468.24</v>
      </c>
      <c s="26">
        <v>0</v>
      </c>
      <c s="26">
        <f>ROUND(ROUND(H14,2)*ROUND(G14,2),2)</f>
      </c>
      <c r="O14">
        <f>(I14*21)/100</f>
      </c>
      <c t="s">
        <v>12</v>
      </c>
    </row>
    <row r="15" spans="1:5" ht="12.75">
      <c r="A15" s="27" t="s">
        <v>40</v>
      </c>
      <c r="E15" s="28" t="s">
        <v>1186</v>
      </c>
    </row>
    <row r="16" spans="1:5" ht="102">
      <c r="A16" s="29" t="s">
        <v>42</v>
      </c>
      <c r="E16" s="30" t="s">
        <v>1300</v>
      </c>
    </row>
    <row r="17" spans="1:5" ht="63.75">
      <c r="A17" t="s">
        <v>44</v>
      </c>
      <c r="E17" s="28" t="s">
        <v>1188</v>
      </c>
    </row>
    <row r="18" spans="1:16" ht="12.75">
      <c r="A18" s="19" t="s">
        <v>35</v>
      </c>
      <c s="23" t="s">
        <v>13</v>
      </c>
      <c s="23" t="s">
        <v>1194</v>
      </c>
      <c s="19" t="s">
        <v>37</v>
      </c>
      <c s="24" t="s">
        <v>1195</v>
      </c>
      <c s="25" t="s">
        <v>39</v>
      </c>
      <c s="26">
        <v>425.9</v>
      </c>
      <c s="26">
        <v>0</v>
      </c>
      <c s="26">
        <f>ROUND(ROUND(H18,2)*ROUND(G18,2),2)</f>
      </c>
      <c r="O18">
        <f>(I18*21)/100</f>
      </c>
      <c t="s">
        <v>12</v>
      </c>
    </row>
    <row r="19" spans="1:5" ht="12.75">
      <c r="A19" s="27" t="s">
        <v>40</v>
      </c>
      <c r="E19" s="28" t="s">
        <v>37</v>
      </c>
    </row>
    <row r="20" spans="1:5" ht="140.25">
      <c r="A20" s="29" t="s">
        <v>42</v>
      </c>
      <c r="E20" s="30" t="s">
        <v>1301</v>
      </c>
    </row>
    <row r="21" spans="1:5" ht="318.75">
      <c r="A21" t="s">
        <v>44</v>
      </c>
      <c r="E21" s="28" t="s">
        <v>1193</v>
      </c>
    </row>
    <row r="22" spans="1:16" ht="12.75">
      <c r="A22" s="19" t="s">
        <v>35</v>
      </c>
      <c s="23" t="s">
        <v>23</v>
      </c>
      <c s="23" t="s">
        <v>300</v>
      </c>
      <c s="19" t="s">
        <v>37</v>
      </c>
      <c s="24" t="s">
        <v>301</v>
      </c>
      <c s="25" t="s">
        <v>39</v>
      </c>
      <c s="26">
        <v>191.59</v>
      </c>
      <c s="26">
        <v>0</v>
      </c>
      <c s="26">
        <f>ROUND(ROUND(H22,2)*ROUND(G22,2),2)</f>
      </c>
      <c r="O22">
        <f>(I22*21)/100</f>
      </c>
      <c t="s">
        <v>12</v>
      </c>
    </row>
    <row r="23" spans="1:5" ht="12.75">
      <c r="A23" s="27" t="s">
        <v>40</v>
      </c>
      <c r="E23" s="28" t="s">
        <v>1202</v>
      </c>
    </row>
    <row r="24" spans="1:5" ht="140.25">
      <c r="A24" s="29" t="s">
        <v>42</v>
      </c>
      <c r="E24" s="30" t="s">
        <v>1302</v>
      </c>
    </row>
    <row r="25" spans="1:5" ht="229.5">
      <c r="A25" t="s">
        <v>44</v>
      </c>
      <c r="E25" s="28" t="s">
        <v>1204</v>
      </c>
    </row>
    <row r="26" spans="1:16" ht="12.75">
      <c r="A26" s="19" t="s">
        <v>35</v>
      </c>
      <c s="23" t="s">
        <v>228</v>
      </c>
      <c s="23" t="s">
        <v>1205</v>
      </c>
      <c s="19" t="s">
        <v>37</v>
      </c>
      <c s="24" t="s">
        <v>1206</v>
      </c>
      <c s="25" t="s">
        <v>39</v>
      </c>
      <c s="26">
        <v>62.43</v>
      </c>
      <c s="26">
        <v>0</v>
      </c>
      <c s="26">
        <f>ROUND(ROUND(H26,2)*ROUND(G26,2),2)</f>
      </c>
      <c r="O26">
        <f>(I26*21)/100</f>
      </c>
      <c t="s">
        <v>12</v>
      </c>
    </row>
    <row r="27" spans="1:5" ht="12.75">
      <c r="A27" s="27" t="s">
        <v>40</v>
      </c>
      <c r="E27" s="28" t="s">
        <v>1207</v>
      </c>
    </row>
    <row r="28" spans="1:5" ht="102">
      <c r="A28" s="29" t="s">
        <v>42</v>
      </c>
      <c r="E28" s="30" t="s">
        <v>1303</v>
      </c>
    </row>
    <row r="29" spans="1:5" ht="38.25">
      <c r="A29" t="s">
        <v>44</v>
      </c>
      <c r="E29" s="28" t="s">
        <v>1209</v>
      </c>
    </row>
    <row r="30" spans="1:18" ht="12.75" customHeight="1">
      <c r="A30" s="5" t="s">
        <v>33</v>
      </c>
      <c s="5"/>
      <c s="33" t="s">
        <v>23</v>
      </c>
      <c s="5"/>
      <c s="21" t="s">
        <v>340</v>
      </c>
      <c s="5"/>
      <c s="5"/>
      <c s="5"/>
      <c s="34">
        <f>0+Q30</f>
      </c>
      <c r="O30">
        <f>0+R30</f>
      </c>
      <c r="Q30">
        <f>0+I31</f>
      </c>
      <c>
        <f>0+O31</f>
      </c>
    </row>
    <row r="31" spans="1:16" ht="12.75">
      <c r="A31" s="19" t="s">
        <v>35</v>
      </c>
      <c s="23" t="s">
        <v>27</v>
      </c>
      <c s="23" t="s">
        <v>1210</v>
      </c>
      <c s="19" t="s">
        <v>37</v>
      </c>
      <c s="24" t="s">
        <v>1211</v>
      </c>
      <c s="25" t="s">
        <v>39</v>
      </c>
      <c s="26">
        <v>171.88</v>
      </c>
      <c s="26">
        <v>0</v>
      </c>
      <c s="26">
        <f>ROUND(ROUND(H31,2)*ROUND(G31,2),2)</f>
      </c>
      <c r="O31">
        <f>(I31*21)/100</f>
      </c>
      <c t="s">
        <v>12</v>
      </c>
    </row>
    <row r="32" spans="1:5" ht="38.25">
      <c r="A32" s="27" t="s">
        <v>40</v>
      </c>
      <c r="E32" s="28" t="s">
        <v>1304</v>
      </c>
    </row>
    <row r="33" spans="1:5" ht="140.25">
      <c r="A33" s="29" t="s">
        <v>42</v>
      </c>
      <c r="E33" s="30" t="s">
        <v>1305</v>
      </c>
    </row>
    <row r="34" spans="1:5" ht="280.5">
      <c r="A34" t="s">
        <v>44</v>
      </c>
      <c r="E34" s="28" t="s">
        <v>1214</v>
      </c>
    </row>
    <row r="35" spans="1:18" ht="12.75" customHeight="1">
      <c r="A35" s="5" t="s">
        <v>33</v>
      </c>
      <c s="5"/>
      <c s="33" t="s">
        <v>73</v>
      </c>
      <c s="5"/>
      <c s="21" t="s">
        <v>389</v>
      </c>
      <c s="5"/>
      <c s="5"/>
      <c s="5"/>
      <c s="34">
        <f>0+Q35</f>
      </c>
      <c r="O35">
        <f>0+R35</f>
      </c>
      <c r="Q35">
        <f>0+I36+I40+I44+I48+I52+I56+I60+I64</f>
      </c>
      <c>
        <f>0+O36+O40+O44+O48+O52+O56+O60+O64</f>
      </c>
    </row>
    <row r="36" spans="1:16" ht="12.75">
      <c r="A36" s="19" t="s">
        <v>35</v>
      </c>
      <c s="23" t="s">
        <v>118</v>
      </c>
      <c s="23" t="s">
        <v>1306</v>
      </c>
      <c s="19" t="s">
        <v>37</v>
      </c>
      <c s="24" t="s">
        <v>1307</v>
      </c>
      <c s="25" t="s">
        <v>192</v>
      </c>
      <c s="26">
        <v>19.53</v>
      </c>
      <c s="26">
        <v>0</v>
      </c>
      <c s="26">
        <f>ROUND(ROUND(H36,2)*ROUND(G36,2),2)</f>
      </c>
      <c r="O36">
        <f>(I36*21)/100</f>
      </c>
      <c t="s">
        <v>12</v>
      </c>
    </row>
    <row r="37" spans="1:5" ht="38.25">
      <c r="A37" s="27" t="s">
        <v>40</v>
      </c>
      <c r="E37" s="28" t="s">
        <v>1308</v>
      </c>
    </row>
    <row r="38" spans="1:5" ht="25.5">
      <c r="A38" s="29" t="s">
        <v>42</v>
      </c>
      <c r="E38" s="30" t="s">
        <v>1309</v>
      </c>
    </row>
    <row r="39" spans="1:5" ht="255">
      <c r="A39" t="s">
        <v>44</v>
      </c>
      <c r="E39" s="28" t="s">
        <v>1310</v>
      </c>
    </row>
    <row r="40" spans="1:16" ht="12.75">
      <c r="A40" s="19" t="s">
        <v>35</v>
      </c>
      <c s="23" t="s">
        <v>69</v>
      </c>
      <c s="23" t="s">
        <v>1311</v>
      </c>
      <c s="19" t="s">
        <v>37</v>
      </c>
      <c s="24" t="s">
        <v>1312</v>
      </c>
      <c s="25" t="s">
        <v>192</v>
      </c>
      <c s="26">
        <v>390.18</v>
      </c>
      <c s="26">
        <v>0</v>
      </c>
      <c s="26">
        <f>ROUND(ROUND(H40,2)*ROUND(G40,2),2)</f>
      </c>
      <c r="O40">
        <f>(I40*21)/100</f>
      </c>
      <c t="s">
        <v>12</v>
      </c>
    </row>
    <row r="41" spans="1:5" ht="38.25">
      <c r="A41" s="27" t="s">
        <v>40</v>
      </c>
      <c r="E41" s="28" t="s">
        <v>1313</v>
      </c>
    </row>
    <row r="42" spans="1:5" ht="25.5">
      <c r="A42" s="29" t="s">
        <v>42</v>
      </c>
      <c r="E42" s="30" t="s">
        <v>1314</v>
      </c>
    </row>
    <row r="43" spans="1:5" ht="255">
      <c r="A43" t="s">
        <v>44</v>
      </c>
      <c r="E43" s="28" t="s">
        <v>1310</v>
      </c>
    </row>
    <row r="44" spans="1:16" ht="12.75">
      <c r="A44" s="19" t="s">
        <v>35</v>
      </c>
      <c s="23" t="s">
        <v>222</v>
      </c>
      <c s="23" t="s">
        <v>1231</v>
      </c>
      <c s="19" t="s">
        <v>37</v>
      </c>
      <c s="24" t="s">
        <v>1232</v>
      </c>
      <c s="25" t="s">
        <v>192</v>
      </c>
      <c s="26">
        <v>390.2</v>
      </c>
      <c s="26">
        <v>0</v>
      </c>
      <c s="26">
        <f>ROUND(ROUND(H44,2)*ROUND(G44,2),2)</f>
      </c>
      <c r="O44">
        <f>(I44*21)/100</f>
      </c>
      <c t="s">
        <v>12</v>
      </c>
    </row>
    <row r="45" spans="1:5" ht="12.75">
      <c r="A45" s="27" t="s">
        <v>40</v>
      </c>
      <c r="E45" s="28" t="s">
        <v>1233</v>
      </c>
    </row>
    <row r="46" spans="1:5" ht="102">
      <c r="A46" s="29" t="s">
        <v>42</v>
      </c>
      <c r="E46" s="30" t="s">
        <v>1315</v>
      </c>
    </row>
    <row r="47" spans="1:5" ht="242.25">
      <c r="A47" t="s">
        <v>44</v>
      </c>
      <c r="E47" s="28" t="s">
        <v>1235</v>
      </c>
    </row>
    <row r="48" spans="1:16" ht="12.75">
      <c r="A48" s="19" t="s">
        <v>35</v>
      </c>
      <c s="23" t="s">
        <v>212</v>
      </c>
      <c s="23" t="s">
        <v>1316</v>
      </c>
      <c s="19" t="s">
        <v>37</v>
      </c>
      <c s="24" t="s">
        <v>1317</v>
      </c>
      <c s="25" t="s">
        <v>142</v>
      </c>
      <c s="26">
        <v>1</v>
      </c>
      <c s="26">
        <v>0</v>
      </c>
      <c s="26">
        <f>ROUND(ROUND(H48,2)*ROUND(G48,2),2)</f>
      </c>
      <c r="O48">
        <f>(I48*21)/100</f>
      </c>
      <c t="s">
        <v>12</v>
      </c>
    </row>
    <row r="49" spans="1:5" ht="12.75">
      <c r="A49" s="27" t="s">
        <v>40</v>
      </c>
      <c r="E49" s="28" t="s">
        <v>1318</v>
      </c>
    </row>
    <row r="50" spans="1:5" ht="12.75">
      <c r="A50" s="29" t="s">
        <v>42</v>
      </c>
      <c r="E50" s="30" t="s">
        <v>415</v>
      </c>
    </row>
    <row r="51" spans="1:5" ht="267.75">
      <c r="A51" t="s">
        <v>44</v>
      </c>
      <c r="E51" s="28" t="s">
        <v>1319</v>
      </c>
    </row>
    <row r="52" spans="1:16" ht="12.75">
      <c r="A52" s="19" t="s">
        <v>35</v>
      </c>
      <c s="23" t="s">
        <v>237</v>
      </c>
      <c s="23" t="s">
        <v>1320</v>
      </c>
      <c s="19" t="s">
        <v>37</v>
      </c>
      <c s="24" t="s">
        <v>1321</v>
      </c>
      <c s="25" t="s">
        <v>53</v>
      </c>
      <c s="26">
        <v>8</v>
      </c>
      <c s="26">
        <v>0</v>
      </c>
      <c s="26">
        <f>ROUND(ROUND(H52,2)*ROUND(G52,2),2)</f>
      </c>
      <c r="O52">
        <f>(I52*21)/100</f>
      </c>
      <c t="s">
        <v>12</v>
      </c>
    </row>
    <row r="53" spans="1:5" ht="25.5">
      <c r="A53" s="27" t="s">
        <v>40</v>
      </c>
      <c r="E53" s="28" t="s">
        <v>1322</v>
      </c>
    </row>
    <row r="54" spans="1:5" ht="12.75">
      <c r="A54" s="29" t="s">
        <v>42</v>
      </c>
      <c r="E54" s="30" t="s">
        <v>1323</v>
      </c>
    </row>
    <row r="55" spans="1:5" ht="12.75">
      <c r="A55" t="s">
        <v>44</v>
      </c>
      <c r="E55" s="28" t="s">
        <v>37</v>
      </c>
    </row>
    <row r="56" spans="1:16" ht="12.75">
      <c r="A56" s="19" t="s">
        <v>35</v>
      </c>
      <c s="23" t="s">
        <v>30</v>
      </c>
      <c s="23" t="s">
        <v>1324</v>
      </c>
      <c s="19" t="s">
        <v>37</v>
      </c>
      <c s="24" t="s">
        <v>1325</v>
      </c>
      <c s="25" t="s">
        <v>142</v>
      </c>
      <c s="26">
        <v>1</v>
      </c>
      <c s="26">
        <v>0</v>
      </c>
      <c s="26">
        <f>ROUND(ROUND(H56,2)*ROUND(G56,2),2)</f>
      </c>
      <c r="O56">
        <f>(I56*21)/100</f>
      </c>
      <c t="s">
        <v>12</v>
      </c>
    </row>
    <row r="57" spans="1:5" ht="12.75">
      <c r="A57" s="27" t="s">
        <v>40</v>
      </c>
      <c r="E57" s="28" t="s">
        <v>1326</v>
      </c>
    </row>
    <row r="58" spans="1:5" ht="12.75">
      <c r="A58" s="29" t="s">
        <v>42</v>
      </c>
      <c r="E58" s="30" t="s">
        <v>415</v>
      </c>
    </row>
    <row r="59" spans="1:5" ht="51">
      <c r="A59" t="s">
        <v>44</v>
      </c>
      <c r="E59" s="28" t="s">
        <v>1258</v>
      </c>
    </row>
    <row r="60" spans="1:16" ht="12.75">
      <c r="A60" s="19" t="s">
        <v>35</v>
      </c>
      <c s="23" t="s">
        <v>84</v>
      </c>
      <c s="23" t="s">
        <v>1327</v>
      </c>
      <c s="19" t="s">
        <v>37</v>
      </c>
      <c s="24" t="s">
        <v>1328</v>
      </c>
      <c s="25" t="s">
        <v>192</v>
      </c>
      <c s="26">
        <v>18.6</v>
      </c>
      <c s="26">
        <v>0</v>
      </c>
      <c s="26">
        <f>ROUND(ROUND(H60,2)*ROUND(G60,2),2)</f>
      </c>
      <c r="O60">
        <f>(I60*21)/100</f>
      </c>
      <c t="s">
        <v>12</v>
      </c>
    </row>
    <row r="61" spans="1:5" ht="12.75">
      <c r="A61" s="27" t="s">
        <v>40</v>
      </c>
      <c r="E61" s="28" t="s">
        <v>37</v>
      </c>
    </row>
    <row r="62" spans="1:5" ht="25.5">
      <c r="A62" s="29" t="s">
        <v>42</v>
      </c>
      <c r="E62" s="30" t="s">
        <v>1329</v>
      </c>
    </row>
    <row r="63" spans="1:5" ht="51">
      <c r="A63" t="s">
        <v>44</v>
      </c>
      <c r="E63" s="28" t="s">
        <v>1268</v>
      </c>
    </row>
    <row r="64" spans="1:16" ht="12.75">
      <c r="A64" s="19" t="s">
        <v>35</v>
      </c>
      <c s="23" t="s">
        <v>219</v>
      </c>
      <c s="23" t="s">
        <v>1330</v>
      </c>
      <c s="19" t="s">
        <v>37</v>
      </c>
      <c s="24" t="s">
        <v>1331</v>
      </c>
      <c s="25" t="s">
        <v>192</v>
      </c>
      <c s="26">
        <v>371.6</v>
      </c>
      <c s="26">
        <v>0</v>
      </c>
      <c s="26">
        <f>ROUND(ROUND(H64,2)*ROUND(G64,2),2)</f>
      </c>
      <c r="O64">
        <f>(I64*21)/100</f>
      </c>
      <c t="s">
        <v>12</v>
      </c>
    </row>
    <row r="65" spans="1:5" ht="12.75">
      <c r="A65" s="27" t="s">
        <v>40</v>
      </c>
      <c r="E65" s="28" t="s">
        <v>37</v>
      </c>
    </row>
    <row r="66" spans="1:5" ht="25.5">
      <c r="A66" s="29" t="s">
        <v>42</v>
      </c>
      <c r="E66" s="30" t="s">
        <v>1332</v>
      </c>
    </row>
    <row r="67" spans="1:5" ht="51">
      <c r="A67" t="s">
        <v>44</v>
      </c>
      <c r="E67" s="28" t="s">
        <v>1268</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16.xml><?xml version="1.0" encoding="utf-8"?>
<worksheet xmlns="http://schemas.openxmlformats.org/spreadsheetml/2006/main" xmlns:r="http://schemas.openxmlformats.org/officeDocument/2006/relationships">
  <sheetPr>
    <pageSetUpPr fitToPage="1"/>
  </sheetPr>
  <dimension ref="A1:R65"/>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0</v>
      </c>
      <c s="1"/>
      <c s="1"/>
      <c s="1"/>
      <c s="1" t="s">
        <v>2</v>
      </c>
      <c s="1"/>
      <c s="1"/>
      <c s="1"/>
      <c s="1"/>
      <c r="P1" t="s">
        <v>12</v>
      </c>
    </row>
    <row r="2" spans="2:16" ht="25" customHeight="1">
      <c r="B2" s="1"/>
      <c s="1"/>
      <c s="1"/>
      <c s="2" t="s">
        <v>3</v>
      </c>
      <c s="1"/>
      <c s="1"/>
      <c s="5"/>
      <c s="5"/>
      <c r="O2">
        <f>0+O8+O13+O30+O35+O40+O61</f>
      </c>
      <c t="s">
        <v>13</v>
      </c>
    </row>
    <row r="3" spans="1:16" ht="15" customHeight="1">
      <c r="A3" t="s">
        <v>1</v>
      </c>
      <c s="8" t="s">
        <v>4</v>
      </c>
      <c s="9" t="s">
        <v>5</v>
      </c>
      <c s="1"/>
      <c s="10" t="s">
        <v>6</v>
      </c>
      <c s="1"/>
      <c s="4"/>
      <c s="3" t="s">
        <v>1333</v>
      </c>
      <c s="35">
        <f>0+I8+I13+I30+I35+I40+I61</f>
      </c>
      <c r="O3" t="s">
        <v>9</v>
      </c>
      <c t="s">
        <v>12</v>
      </c>
    </row>
    <row r="4" spans="1:16" ht="15" customHeight="1">
      <c r="A4" t="s">
        <v>7</v>
      </c>
      <c s="12" t="s">
        <v>8</v>
      </c>
      <c s="13" t="s">
        <v>1333</v>
      </c>
      <c s="5"/>
      <c s="14" t="s">
        <v>1334</v>
      </c>
      <c s="5"/>
      <c s="5"/>
      <c s="15"/>
      <c s="15"/>
      <c r="O4" t="s">
        <v>10</v>
      </c>
      <c t="s">
        <v>12</v>
      </c>
    </row>
    <row r="5" spans="1:16" ht="12.75" customHeight="1">
      <c r="A5" s="11" t="s">
        <v>16</v>
      </c>
      <c s="11" t="s">
        <v>18</v>
      </c>
      <c s="11" t="s">
        <v>20</v>
      </c>
      <c s="11" t="s">
        <v>21</v>
      </c>
      <c s="11" t="s">
        <v>22</v>
      </c>
      <c s="11" t="s">
        <v>24</v>
      </c>
      <c s="11" t="s">
        <v>26</v>
      </c>
      <c s="11" t="s">
        <v>28</v>
      </c>
      <c s="11"/>
      <c r="O5" t="s">
        <v>11</v>
      </c>
      <c t="s">
        <v>12</v>
      </c>
    </row>
    <row r="6" spans="1:9" ht="12.75" customHeight="1">
      <c r="A6" s="11"/>
      <c s="11"/>
      <c s="11"/>
      <c s="11"/>
      <c s="11"/>
      <c s="11"/>
      <c s="11"/>
      <c s="11" t="s">
        <v>29</v>
      </c>
      <c s="11" t="s">
        <v>31</v>
      </c>
    </row>
    <row r="7" spans="1:9" ht="12.75" customHeight="1">
      <c r="A7" s="11" t="s">
        <v>17</v>
      </c>
      <c s="11" t="s">
        <v>19</v>
      </c>
      <c s="11" t="s">
        <v>12</v>
      </c>
      <c s="11" t="s">
        <v>13</v>
      </c>
      <c s="11" t="s">
        <v>23</v>
      </c>
      <c s="11" t="s">
        <v>25</v>
      </c>
      <c s="11" t="s">
        <v>27</v>
      </c>
      <c s="11" t="s">
        <v>30</v>
      </c>
      <c s="11" t="s">
        <v>32</v>
      </c>
    </row>
    <row r="8" spans="1:18" ht="12.75" customHeight="1">
      <c r="A8" s="15" t="s">
        <v>33</v>
      </c>
      <c s="15"/>
      <c s="20" t="s">
        <v>17</v>
      </c>
      <c s="15"/>
      <c s="21" t="s">
        <v>34</v>
      </c>
      <c s="15"/>
      <c s="15"/>
      <c s="15"/>
      <c s="22">
        <f>0+Q8</f>
      </c>
      <c r="O8">
        <f>0+R8</f>
      </c>
      <c r="Q8">
        <f>0+I9</f>
      </c>
      <c>
        <f>0+O9</f>
      </c>
    </row>
    <row r="9" spans="1:16" ht="12.75">
      <c r="A9" s="19" t="s">
        <v>35</v>
      </c>
      <c s="23" t="s">
        <v>19</v>
      </c>
      <c s="23" t="s">
        <v>36</v>
      </c>
      <c s="19" t="s">
        <v>37</v>
      </c>
      <c s="24" t="s">
        <v>38</v>
      </c>
      <c s="25" t="s">
        <v>39</v>
      </c>
      <c s="26">
        <v>19.6</v>
      </c>
      <c s="26">
        <v>0</v>
      </c>
      <c s="26">
        <f>ROUND(ROUND(H9,2)*ROUND(G9,2),2)</f>
      </c>
      <c r="O9">
        <f>(I9*21)/100</f>
      </c>
      <c t="s">
        <v>12</v>
      </c>
    </row>
    <row r="10" spans="1:5" ht="12.75">
      <c r="A10" s="27" t="s">
        <v>40</v>
      </c>
      <c r="E10" s="28" t="s">
        <v>37</v>
      </c>
    </row>
    <row r="11" spans="1:5" ht="12.75">
      <c r="A11" s="29" t="s">
        <v>42</v>
      </c>
      <c r="E11" s="30" t="s">
        <v>1335</v>
      </c>
    </row>
    <row r="12" spans="1:5" ht="25.5">
      <c r="A12" t="s">
        <v>44</v>
      </c>
      <c r="E12" s="28" t="s">
        <v>45</v>
      </c>
    </row>
    <row r="13" spans="1:18" ht="12.75" customHeight="1">
      <c r="A13" s="5" t="s">
        <v>33</v>
      </c>
      <c s="5"/>
      <c s="33" t="s">
        <v>19</v>
      </c>
      <c s="5"/>
      <c s="21" t="s">
        <v>111</v>
      </c>
      <c s="5"/>
      <c s="5"/>
      <c s="5"/>
      <c s="34">
        <f>0+Q13</f>
      </c>
      <c r="O13">
        <f>0+R13</f>
      </c>
      <c r="Q13">
        <f>0+I14+I18+I22+I26</f>
      </c>
      <c>
        <f>0+O14+O18+O22+O26</f>
      </c>
    </row>
    <row r="14" spans="1:16" ht="12.75">
      <c r="A14" s="19" t="s">
        <v>35</v>
      </c>
      <c s="23" t="s">
        <v>231</v>
      </c>
      <c s="23" t="s">
        <v>1184</v>
      </c>
      <c s="19" t="s">
        <v>37</v>
      </c>
      <c s="24" t="s">
        <v>1185</v>
      </c>
      <c s="25" t="s">
        <v>850</v>
      </c>
      <c s="26">
        <v>65.66</v>
      </c>
      <c s="26">
        <v>0</v>
      </c>
      <c s="26">
        <f>ROUND(ROUND(H14,2)*ROUND(G14,2),2)</f>
      </c>
      <c r="O14">
        <f>(I14*21)/100</f>
      </c>
      <c t="s">
        <v>12</v>
      </c>
    </row>
    <row r="15" spans="1:5" ht="12.75">
      <c r="A15" s="27" t="s">
        <v>40</v>
      </c>
      <c r="E15" s="28" t="s">
        <v>1186</v>
      </c>
    </row>
    <row r="16" spans="1:5" ht="102">
      <c r="A16" s="29" t="s">
        <v>42</v>
      </c>
      <c r="E16" s="30" t="s">
        <v>1336</v>
      </c>
    </row>
    <row r="17" spans="1:5" ht="63.75">
      <c r="A17" t="s">
        <v>44</v>
      </c>
      <c r="E17" s="28" t="s">
        <v>1188</v>
      </c>
    </row>
    <row r="18" spans="1:16" ht="12.75">
      <c r="A18" s="19" t="s">
        <v>35</v>
      </c>
      <c s="23" t="s">
        <v>13</v>
      </c>
      <c s="23" t="s">
        <v>1194</v>
      </c>
      <c s="19" t="s">
        <v>37</v>
      </c>
      <c s="24" t="s">
        <v>1195</v>
      </c>
      <c s="25" t="s">
        <v>39</v>
      </c>
      <c s="26">
        <v>93.44</v>
      </c>
      <c s="26">
        <v>0</v>
      </c>
      <c s="26">
        <f>ROUND(ROUND(H18,2)*ROUND(G18,2),2)</f>
      </c>
      <c r="O18">
        <f>(I18*21)/100</f>
      </c>
      <c t="s">
        <v>12</v>
      </c>
    </row>
    <row r="19" spans="1:5" ht="12.75">
      <c r="A19" s="27" t="s">
        <v>40</v>
      </c>
      <c r="E19" s="28" t="s">
        <v>37</v>
      </c>
    </row>
    <row r="20" spans="1:5" ht="102">
      <c r="A20" s="29" t="s">
        <v>42</v>
      </c>
      <c r="E20" s="30" t="s">
        <v>1337</v>
      </c>
    </row>
    <row r="21" spans="1:5" ht="318.75">
      <c r="A21" t="s">
        <v>44</v>
      </c>
      <c r="E21" s="28" t="s">
        <v>1193</v>
      </c>
    </row>
    <row r="22" spans="1:16" ht="12.75">
      <c r="A22" s="19" t="s">
        <v>35</v>
      </c>
      <c s="23" t="s">
        <v>23</v>
      </c>
      <c s="23" t="s">
        <v>300</v>
      </c>
      <c s="19" t="s">
        <v>37</v>
      </c>
      <c s="24" t="s">
        <v>301</v>
      </c>
      <c s="25" t="s">
        <v>39</v>
      </c>
      <c s="26">
        <v>73.84</v>
      </c>
      <c s="26">
        <v>0</v>
      </c>
      <c s="26">
        <f>ROUND(ROUND(H22,2)*ROUND(G22,2),2)</f>
      </c>
      <c r="O22">
        <f>(I22*21)/100</f>
      </c>
      <c t="s">
        <v>12</v>
      </c>
    </row>
    <row r="23" spans="1:5" ht="12.75">
      <c r="A23" s="27" t="s">
        <v>40</v>
      </c>
      <c r="E23" s="28" t="s">
        <v>1202</v>
      </c>
    </row>
    <row r="24" spans="1:5" ht="102">
      <c r="A24" s="29" t="s">
        <v>42</v>
      </c>
      <c r="E24" s="30" t="s">
        <v>1338</v>
      </c>
    </row>
    <row r="25" spans="1:5" ht="229.5">
      <c r="A25" t="s">
        <v>44</v>
      </c>
      <c r="E25" s="28" t="s">
        <v>1204</v>
      </c>
    </row>
    <row r="26" spans="1:16" ht="12.75">
      <c r="A26" s="19" t="s">
        <v>35</v>
      </c>
      <c s="23" t="s">
        <v>228</v>
      </c>
      <c s="23" t="s">
        <v>1205</v>
      </c>
      <c s="19" t="s">
        <v>37</v>
      </c>
      <c s="24" t="s">
        <v>1206</v>
      </c>
      <c s="25" t="s">
        <v>39</v>
      </c>
      <c s="26">
        <v>4.9</v>
      </c>
      <c s="26">
        <v>0</v>
      </c>
      <c s="26">
        <f>ROUND(ROUND(H26,2)*ROUND(G26,2),2)</f>
      </c>
      <c r="O26">
        <f>(I26*21)/100</f>
      </c>
      <c t="s">
        <v>12</v>
      </c>
    </row>
    <row r="27" spans="1:5" ht="12.75">
      <c r="A27" s="27" t="s">
        <v>40</v>
      </c>
      <c r="E27" s="28" t="s">
        <v>1207</v>
      </c>
    </row>
    <row r="28" spans="1:5" ht="25.5">
      <c r="A28" s="29" t="s">
        <v>42</v>
      </c>
      <c r="E28" s="30" t="s">
        <v>1339</v>
      </c>
    </row>
    <row r="29" spans="1:5" ht="38.25">
      <c r="A29" t="s">
        <v>44</v>
      </c>
      <c r="E29" s="28" t="s">
        <v>1209</v>
      </c>
    </row>
    <row r="30" spans="1:18" ht="12.75" customHeight="1">
      <c r="A30" s="5" t="s">
        <v>33</v>
      </c>
      <c s="5"/>
      <c s="33" t="s">
        <v>23</v>
      </c>
      <c s="5"/>
      <c s="21" t="s">
        <v>340</v>
      </c>
      <c s="5"/>
      <c s="5"/>
      <c s="5"/>
      <c s="34">
        <f>0+Q30</f>
      </c>
      <c r="O30">
        <f>0+R30</f>
      </c>
      <c r="Q30">
        <f>0+I31</f>
      </c>
      <c>
        <f>0+O31</f>
      </c>
    </row>
    <row r="31" spans="1:16" ht="12.75">
      <c r="A31" s="19" t="s">
        <v>35</v>
      </c>
      <c s="23" t="s">
        <v>27</v>
      </c>
      <c s="23" t="s">
        <v>1210</v>
      </c>
      <c s="19" t="s">
        <v>37</v>
      </c>
      <c s="24" t="s">
        <v>1211</v>
      </c>
      <c s="25" t="s">
        <v>39</v>
      </c>
      <c s="26">
        <v>14.7</v>
      </c>
      <c s="26">
        <v>0</v>
      </c>
      <c s="26">
        <f>ROUND(ROUND(H31,2)*ROUND(G31,2),2)</f>
      </c>
      <c r="O31">
        <f>(I31*21)/100</f>
      </c>
      <c t="s">
        <v>12</v>
      </c>
    </row>
    <row r="32" spans="1:5" ht="38.25">
      <c r="A32" s="27" t="s">
        <v>40</v>
      </c>
      <c r="E32" s="28" t="s">
        <v>1304</v>
      </c>
    </row>
    <row r="33" spans="1:5" ht="25.5">
      <c r="A33" s="29" t="s">
        <v>42</v>
      </c>
      <c r="E33" s="30" t="s">
        <v>1340</v>
      </c>
    </row>
    <row r="34" spans="1:5" ht="280.5">
      <c r="A34" t="s">
        <v>44</v>
      </c>
      <c r="E34" s="28" t="s">
        <v>1214</v>
      </c>
    </row>
    <row r="35" spans="1:18" ht="12.75" customHeight="1">
      <c r="A35" s="5" t="s">
        <v>33</v>
      </c>
      <c s="5"/>
      <c s="33" t="s">
        <v>69</v>
      </c>
      <c s="5"/>
      <c s="21" t="s">
        <v>1050</v>
      </c>
      <c s="5"/>
      <c s="5"/>
      <c s="5"/>
      <c s="34">
        <f>0+Q35</f>
      </c>
      <c r="O35">
        <f>0+R35</f>
      </c>
      <c r="Q35">
        <f>0+I36</f>
      </c>
      <c>
        <f>0+O36</f>
      </c>
    </row>
    <row r="36" spans="1:16" ht="12.75">
      <c r="A36" s="19" t="s">
        <v>35</v>
      </c>
      <c s="23" t="s">
        <v>255</v>
      </c>
      <c s="23" t="s">
        <v>1341</v>
      </c>
      <c s="19" t="s">
        <v>37</v>
      </c>
      <c s="24" t="s">
        <v>1342</v>
      </c>
      <c s="25" t="s">
        <v>142</v>
      </c>
      <c s="26">
        <v>2</v>
      </c>
      <c s="26">
        <v>0</v>
      </c>
      <c s="26">
        <f>ROUND(ROUND(H36,2)*ROUND(G36,2),2)</f>
      </c>
      <c r="O36">
        <f>(I36*21)/100</f>
      </c>
      <c t="s">
        <v>12</v>
      </c>
    </row>
    <row r="37" spans="1:5" ht="12.75">
      <c r="A37" s="27" t="s">
        <v>40</v>
      </c>
      <c r="E37" s="28" t="s">
        <v>1343</v>
      </c>
    </row>
    <row r="38" spans="1:5" ht="12.75">
      <c r="A38" s="29" t="s">
        <v>42</v>
      </c>
      <c r="E38" s="30" t="s">
        <v>1344</v>
      </c>
    </row>
    <row r="39" spans="1:5" ht="127.5">
      <c r="A39" t="s">
        <v>44</v>
      </c>
      <c r="E39" s="28" t="s">
        <v>1345</v>
      </c>
    </row>
    <row r="40" spans="1:18" ht="12.75" customHeight="1">
      <c r="A40" s="5" t="s">
        <v>33</v>
      </c>
      <c s="5"/>
      <c s="33" t="s">
        <v>73</v>
      </c>
      <c s="5"/>
      <c s="21" t="s">
        <v>389</v>
      </c>
      <c s="5"/>
      <c s="5"/>
      <c s="5"/>
      <c s="34">
        <f>0+Q40</f>
      </c>
      <c r="O40">
        <f>0+R40</f>
      </c>
      <c r="Q40">
        <f>0+I41+I45+I49+I53+I57</f>
      </c>
      <c>
        <f>0+O41+O45+O49+O53+O57</f>
      </c>
    </row>
    <row r="41" spans="1:16" ht="12.75">
      <c r="A41" s="19" t="s">
        <v>35</v>
      </c>
      <c s="23" t="s">
        <v>69</v>
      </c>
      <c s="23" t="s">
        <v>1346</v>
      </c>
      <c s="19" t="s">
        <v>37</v>
      </c>
      <c s="24" t="s">
        <v>1347</v>
      </c>
      <c s="25" t="s">
        <v>192</v>
      </c>
      <c s="26">
        <v>25.73</v>
      </c>
      <c s="26">
        <v>0</v>
      </c>
      <c s="26">
        <f>ROUND(ROUND(H41,2)*ROUND(G41,2),2)</f>
      </c>
      <c r="O41">
        <f>(I41*21)/100</f>
      </c>
      <c t="s">
        <v>12</v>
      </c>
    </row>
    <row r="42" spans="1:5" ht="38.25">
      <c r="A42" s="27" t="s">
        <v>40</v>
      </c>
      <c r="E42" s="28" t="s">
        <v>1313</v>
      </c>
    </row>
    <row r="43" spans="1:5" ht="25.5">
      <c r="A43" s="29" t="s">
        <v>42</v>
      </c>
      <c r="E43" s="30" t="s">
        <v>1348</v>
      </c>
    </row>
    <row r="44" spans="1:5" ht="255">
      <c r="A44" t="s">
        <v>44</v>
      </c>
      <c r="E44" s="28" t="s">
        <v>1310</v>
      </c>
    </row>
    <row r="45" spans="1:16" ht="25.5">
      <c r="A45" s="19" t="s">
        <v>35</v>
      </c>
      <c s="23" t="s">
        <v>243</v>
      </c>
      <c s="23" t="s">
        <v>1349</v>
      </c>
      <c s="19" t="s">
        <v>37</v>
      </c>
      <c s="24" t="s">
        <v>1350</v>
      </c>
      <c s="25" t="s">
        <v>192</v>
      </c>
      <c s="26">
        <v>10</v>
      </c>
      <c s="26">
        <v>0</v>
      </c>
      <c s="26">
        <f>ROUND(ROUND(H45,2)*ROUND(G45,2),2)</f>
      </c>
      <c r="O45">
        <f>(I45*21)/100</f>
      </c>
      <c t="s">
        <v>12</v>
      </c>
    </row>
    <row r="46" spans="1:5" ht="12.75">
      <c r="A46" s="27" t="s">
        <v>40</v>
      </c>
      <c r="E46" s="28" t="s">
        <v>1351</v>
      </c>
    </row>
    <row r="47" spans="1:5" ht="25.5">
      <c r="A47" s="29" t="s">
        <v>42</v>
      </c>
      <c r="E47" s="30" t="s">
        <v>1352</v>
      </c>
    </row>
    <row r="48" spans="1:5" ht="229.5">
      <c r="A48" t="s">
        <v>44</v>
      </c>
      <c r="E48" s="28" t="s">
        <v>1353</v>
      </c>
    </row>
    <row r="49" spans="1:16" ht="12.75">
      <c r="A49" s="19" t="s">
        <v>35</v>
      </c>
      <c s="23" t="s">
        <v>222</v>
      </c>
      <c s="23" t="s">
        <v>1231</v>
      </c>
      <c s="19" t="s">
        <v>37</v>
      </c>
      <c s="24" t="s">
        <v>1232</v>
      </c>
      <c s="25" t="s">
        <v>192</v>
      </c>
      <c s="26">
        <v>24.5</v>
      </c>
      <c s="26">
        <v>0</v>
      </c>
      <c s="26">
        <f>ROUND(ROUND(H49,2)*ROUND(G49,2),2)</f>
      </c>
      <c r="O49">
        <f>(I49*21)/100</f>
      </c>
      <c t="s">
        <v>12</v>
      </c>
    </row>
    <row r="50" spans="1:5" ht="12.75">
      <c r="A50" s="27" t="s">
        <v>40</v>
      </c>
      <c r="E50" s="28" t="s">
        <v>1233</v>
      </c>
    </row>
    <row r="51" spans="1:5" ht="25.5">
      <c r="A51" s="29" t="s">
        <v>42</v>
      </c>
      <c r="E51" s="30" t="s">
        <v>1354</v>
      </c>
    </row>
    <row r="52" spans="1:5" ht="242.25">
      <c r="A52" t="s">
        <v>44</v>
      </c>
      <c r="E52" s="28" t="s">
        <v>1235</v>
      </c>
    </row>
    <row r="53" spans="1:16" ht="12.75">
      <c r="A53" s="19" t="s">
        <v>35</v>
      </c>
      <c s="23" t="s">
        <v>30</v>
      </c>
      <c s="23" t="s">
        <v>1355</v>
      </c>
      <c s="19" t="s">
        <v>37</v>
      </c>
      <c s="24" t="s">
        <v>1356</v>
      </c>
      <c s="25" t="s">
        <v>142</v>
      </c>
      <c s="26">
        <v>2</v>
      </c>
      <c s="26">
        <v>0</v>
      </c>
      <c s="26">
        <f>ROUND(ROUND(H53,2)*ROUND(G53,2),2)</f>
      </c>
      <c r="O53">
        <f>(I53*21)/100</f>
      </c>
      <c t="s">
        <v>12</v>
      </c>
    </row>
    <row r="54" spans="1:5" ht="12.75">
      <c r="A54" s="27" t="s">
        <v>40</v>
      </c>
      <c r="E54" s="28" t="s">
        <v>1357</v>
      </c>
    </row>
    <row r="55" spans="1:5" ht="12.75">
      <c r="A55" s="29" t="s">
        <v>42</v>
      </c>
      <c r="E55" s="30" t="s">
        <v>1344</v>
      </c>
    </row>
    <row r="56" spans="1:5" ht="51">
      <c r="A56" t="s">
        <v>44</v>
      </c>
      <c r="E56" s="28" t="s">
        <v>1258</v>
      </c>
    </row>
    <row r="57" spans="1:16" ht="12.75">
      <c r="A57" s="19" t="s">
        <v>35</v>
      </c>
      <c s="23" t="s">
        <v>219</v>
      </c>
      <c s="23" t="s">
        <v>1265</v>
      </c>
      <c s="19" t="s">
        <v>37</v>
      </c>
      <c s="24" t="s">
        <v>1266</v>
      </c>
      <c s="25" t="s">
        <v>192</v>
      </c>
      <c s="26">
        <v>34.5</v>
      </c>
      <c s="26">
        <v>0</v>
      </c>
      <c s="26">
        <f>ROUND(ROUND(H57,2)*ROUND(G57,2),2)</f>
      </c>
      <c r="O57">
        <f>(I57*21)/100</f>
      </c>
      <c t="s">
        <v>12</v>
      </c>
    </row>
    <row r="58" spans="1:5" ht="12.75">
      <c r="A58" s="27" t="s">
        <v>40</v>
      </c>
      <c r="E58" s="28" t="s">
        <v>37</v>
      </c>
    </row>
    <row r="59" spans="1:5" ht="25.5">
      <c r="A59" s="29" t="s">
        <v>42</v>
      </c>
      <c r="E59" s="30" t="s">
        <v>1358</v>
      </c>
    </row>
    <row r="60" spans="1:5" ht="51">
      <c r="A60" t="s">
        <v>44</v>
      </c>
      <c r="E60" s="28" t="s">
        <v>1268</v>
      </c>
    </row>
    <row r="61" spans="1:18" ht="12.75" customHeight="1">
      <c r="A61" s="5" t="s">
        <v>33</v>
      </c>
      <c s="5"/>
      <c s="33" t="s">
        <v>30</v>
      </c>
      <c s="5"/>
      <c s="21" t="s">
        <v>236</v>
      </c>
      <c s="5"/>
      <c s="5"/>
      <c s="5"/>
      <c s="34">
        <f>0+Q61</f>
      </c>
      <c r="O61">
        <f>0+R61</f>
      </c>
      <c r="Q61">
        <f>0+I62</f>
      </c>
      <c>
        <f>0+O62</f>
      </c>
    </row>
    <row r="62" spans="1:16" ht="12.75">
      <c r="A62" s="19" t="s">
        <v>35</v>
      </c>
      <c s="23" t="s">
        <v>249</v>
      </c>
      <c s="23" t="s">
        <v>1276</v>
      </c>
      <c s="19" t="s">
        <v>37</v>
      </c>
      <c s="24" t="s">
        <v>1277</v>
      </c>
      <c s="25" t="s">
        <v>192</v>
      </c>
      <c s="26">
        <v>33.9</v>
      </c>
      <c s="26">
        <v>0</v>
      </c>
      <c s="26">
        <f>ROUND(ROUND(H62,2)*ROUND(G62,2),2)</f>
      </c>
      <c r="O62">
        <f>(I62*21)/100</f>
      </c>
      <c t="s">
        <v>12</v>
      </c>
    </row>
    <row r="63" spans="1:5" ht="12.75">
      <c r="A63" s="27" t="s">
        <v>40</v>
      </c>
      <c r="E63" s="28" t="s">
        <v>1359</v>
      </c>
    </row>
    <row r="64" spans="1:5" ht="25.5">
      <c r="A64" s="29" t="s">
        <v>42</v>
      </c>
      <c r="E64" s="30" t="s">
        <v>1360</v>
      </c>
    </row>
    <row r="65" spans="1:5" ht="76.5">
      <c r="A65" t="s">
        <v>44</v>
      </c>
      <c r="E65" s="28" t="s">
        <v>1280</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17.xml><?xml version="1.0" encoding="utf-8"?>
<worksheet xmlns="http://schemas.openxmlformats.org/spreadsheetml/2006/main" xmlns:r="http://schemas.openxmlformats.org/officeDocument/2006/relationships">
  <sheetPr>
    <pageSetUpPr fitToPage="1"/>
  </sheetPr>
  <dimension ref="A1:R92"/>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0</v>
      </c>
      <c s="1"/>
      <c s="1"/>
      <c s="1"/>
      <c s="1" t="s">
        <v>2</v>
      </c>
      <c s="1"/>
      <c s="1"/>
      <c s="1"/>
      <c s="1"/>
      <c r="P1" t="s">
        <v>12</v>
      </c>
    </row>
    <row r="2" spans="2:16" ht="25" customHeight="1">
      <c r="B2" s="1"/>
      <c s="1"/>
      <c s="1"/>
      <c s="2" t="s">
        <v>3</v>
      </c>
      <c s="1"/>
      <c s="1"/>
      <c s="5"/>
      <c s="5"/>
      <c r="O2">
        <f>0+O8+O13+O30+O35+O88</f>
      </c>
      <c t="s">
        <v>13</v>
      </c>
    </row>
    <row r="3" spans="1:16" ht="15" customHeight="1">
      <c r="A3" t="s">
        <v>1</v>
      </c>
      <c s="8" t="s">
        <v>4</v>
      </c>
      <c s="9" t="s">
        <v>5</v>
      </c>
      <c s="1"/>
      <c s="10" t="s">
        <v>6</v>
      </c>
      <c s="1"/>
      <c s="4"/>
      <c s="3" t="s">
        <v>1361</v>
      </c>
      <c s="35">
        <f>0+I8+I13+I30+I35+I88</f>
      </c>
      <c r="O3" t="s">
        <v>9</v>
      </c>
      <c t="s">
        <v>12</v>
      </c>
    </row>
    <row r="4" spans="1:16" ht="15" customHeight="1">
      <c r="A4" t="s">
        <v>7</v>
      </c>
      <c s="12" t="s">
        <v>8</v>
      </c>
      <c s="13" t="s">
        <v>1361</v>
      </c>
      <c s="5"/>
      <c s="14" t="s">
        <v>1362</v>
      </c>
      <c s="5"/>
      <c s="5"/>
      <c s="15"/>
      <c s="15"/>
      <c r="O4" t="s">
        <v>10</v>
      </c>
      <c t="s">
        <v>12</v>
      </c>
    </row>
    <row r="5" spans="1:16" ht="12.75" customHeight="1">
      <c r="A5" s="11" t="s">
        <v>16</v>
      </c>
      <c s="11" t="s">
        <v>18</v>
      </c>
      <c s="11" t="s">
        <v>20</v>
      </c>
      <c s="11" t="s">
        <v>21</v>
      </c>
      <c s="11" t="s">
        <v>22</v>
      </c>
      <c s="11" t="s">
        <v>24</v>
      </c>
      <c s="11" t="s">
        <v>26</v>
      </c>
      <c s="11" t="s">
        <v>28</v>
      </c>
      <c s="11"/>
      <c r="O5" t="s">
        <v>11</v>
      </c>
      <c t="s">
        <v>12</v>
      </c>
    </row>
    <row r="6" spans="1:9" ht="12.75" customHeight="1">
      <c r="A6" s="11"/>
      <c s="11"/>
      <c s="11"/>
      <c s="11"/>
      <c s="11"/>
      <c s="11"/>
      <c s="11"/>
      <c s="11" t="s">
        <v>29</v>
      </c>
      <c s="11" t="s">
        <v>31</v>
      </c>
    </row>
    <row r="7" spans="1:9" ht="12.75" customHeight="1">
      <c r="A7" s="11" t="s">
        <v>17</v>
      </c>
      <c s="11" t="s">
        <v>19</v>
      </c>
      <c s="11" t="s">
        <v>12</v>
      </c>
      <c s="11" t="s">
        <v>13</v>
      </c>
      <c s="11" t="s">
        <v>23</v>
      </c>
      <c s="11" t="s">
        <v>25</v>
      </c>
      <c s="11" t="s">
        <v>27</v>
      </c>
      <c s="11" t="s">
        <v>30</v>
      </c>
      <c s="11" t="s">
        <v>32</v>
      </c>
    </row>
    <row r="8" spans="1:18" ht="12.75" customHeight="1">
      <c r="A8" s="15" t="s">
        <v>33</v>
      </c>
      <c s="15"/>
      <c s="20" t="s">
        <v>17</v>
      </c>
      <c s="15"/>
      <c s="21" t="s">
        <v>34</v>
      </c>
      <c s="15"/>
      <c s="15"/>
      <c s="15"/>
      <c s="22">
        <f>0+Q8</f>
      </c>
      <c r="O8">
        <f>0+R8</f>
      </c>
      <c r="Q8">
        <f>0+I9</f>
      </c>
      <c>
        <f>0+O9</f>
      </c>
    </row>
    <row r="9" spans="1:16" ht="12.75">
      <c r="A9" s="19" t="s">
        <v>35</v>
      </c>
      <c s="23" t="s">
        <v>19</v>
      </c>
      <c s="23" t="s">
        <v>36</v>
      </c>
      <c s="19" t="s">
        <v>37</v>
      </c>
      <c s="24" t="s">
        <v>38</v>
      </c>
      <c s="25" t="s">
        <v>39</v>
      </c>
      <c s="26">
        <v>60.67</v>
      </c>
      <c s="26">
        <v>0</v>
      </c>
      <c s="26">
        <f>ROUND(ROUND(H9,2)*ROUND(G9,2),2)</f>
      </c>
      <c r="O9">
        <f>(I9*21)/100</f>
      </c>
      <c t="s">
        <v>12</v>
      </c>
    </row>
    <row r="10" spans="1:5" ht="12.75">
      <c r="A10" s="27" t="s">
        <v>40</v>
      </c>
      <c r="E10" s="28" t="s">
        <v>37</v>
      </c>
    </row>
    <row r="11" spans="1:5" ht="12.75">
      <c r="A11" s="29" t="s">
        <v>42</v>
      </c>
      <c r="E11" s="30" t="s">
        <v>1363</v>
      </c>
    </row>
    <row r="12" spans="1:5" ht="25.5">
      <c r="A12" t="s">
        <v>44</v>
      </c>
      <c r="E12" s="28" t="s">
        <v>45</v>
      </c>
    </row>
    <row r="13" spans="1:18" ht="12.75" customHeight="1">
      <c r="A13" s="5" t="s">
        <v>33</v>
      </c>
      <c s="5"/>
      <c s="33" t="s">
        <v>19</v>
      </c>
      <c s="5"/>
      <c s="21" t="s">
        <v>111</v>
      </c>
      <c s="5"/>
      <c s="5"/>
      <c s="5"/>
      <c s="34">
        <f>0+Q13</f>
      </c>
      <c r="O13">
        <f>0+R13</f>
      </c>
      <c r="Q13">
        <f>0+I14+I18+I22+I26</f>
      </c>
      <c>
        <f>0+O14+O18+O22+O26</f>
      </c>
    </row>
    <row r="14" spans="1:16" ht="12.75">
      <c r="A14" s="19" t="s">
        <v>35</v>
      </c>
      <c s="23" t="s">
        <v>231</v>
      </c>
      <c s="23" t="s">
        <v>1184</v>
      </c>
      <c s="19" t="s">
        <v>37</v>
      </c>
      <c s="24" t="s">
        <v>1185</v>
      </c>
      <c s="25" t="s">
        <v>850</v>
      </c>
      <c s="26">
        <v>68.54</v>
      </c>
      <c s="26">
        <v>0</v>
      </c>
      <c s="26">
        <f>ROUND(ROUND(H14,2)*ROUND(G14,2),2)</f>
      </c>
      <c r="O14">
        <f>(I14*21)/100</f>
      </c>
      <c t="s">
        <v>12</v>
      </c>
    </row>
    <row r="15" spans="1:5" ht="12.75">
      <c r="A15" s="27" t="s">
        <v>40</v>
      </c>
      <c r="E15" s="28" t="s">
        <v>1186</v>
      </c>
    </row>
    <row r="16" spans="1:5" ht="102">
      <c r="A16" s="29" t="s">
        <v>42</v>
      </c>
      <c r="E16" s="30" t="s">
        <v>1364</v>
      </c>
    </row>
    <row r="17" spans="1:5" ht="63.75">
      <c r="A17" t="s">
        <v>44</v>
      </c>
      <c r="E17" s="28" t="s">
        <v>1188</v>
      </c>
    </row>
    <row r="18" spans="1:16" ht="12.75">
      <c r="A18" s="19" t="s">
        <v>35</v>
      </c>
      <c s="23" t="s">
        <v>13</v>
      </c>
      <c s="23" t="s">
        <v>1194</v>
      </c>
      <c s="19" t="s">
        <v>37</v>
      </c>
      <c s="24" t="s">
        <v>1195</v>
      </c>
      <c s="25" t="s">
        <v>39</v>
      </c>
      <c s="26">
        <v>223.04</v>
      </c>
      <c s="26">
        <v>0</v>
      </c>
      <c s="26">
        <f>ROUND(ROUND(H18,2)*ROUND(G18,2),2)</f>
      </c>
      <c r="O18">
        <f>(I18*21)/100</f>
      </c>
      <c t="s">
        <v>12</v>
      </c>
    </row>
    <row r="19" spans="1:5" ht="12.75">
      <c r="A19" s="27" t="s">
        <v>40</v>
      </c>
      <c r="E19" s="28" t="s">
        <v>37</v>
      </c>
    </row>
    <row r="20" spans="1:5" ht="140.25">
      <c r="A20" s="29" t="s">
        <v>42</v>
      </c>
      <c r="E20" s="30" t="s">
        <v>1365</v>
      </c>
    </row>
    <row r="21" spans="1:5" ht="318.75">
      <c r="A21" t="s">
        <v>44</v>
      </c>
      <c r="E21" s="28" t="s">
        <v>1193</v>
      </c>
    </row>
    <row r="22" spans="1:16" ht="12.75">
      <c r="A22" s="19" t="s">
        <v>35</v>
      </c>
      <c s="23" t="s">
        <v>23</v>
      </c>
      <c s="23" t="s">
        <v>300</v>
      </c>
      <c s="19" t="s">
        <v>37</v>
      </c>
      <c s="24" t="s">
        <v>301</v>
      </c>
      <c s="25" t="s">
        <v>39</v>
      </c>
      <c s="26">
        <v>162.37</v>
      </c>
      <c s="26">
        <v>0</v>
      </c>
      <c s="26">
        <f>ROUND(ROUND(H22,2)*ROUND(G22,2),2)</f>
      </c>
      <c r="O22">
        <f>(I22*21)/100</f>
      </c>
      <c t="s">
        <v>12</v>
      </c>
    </row>
    <row r="23" spans="1:5" ht="12.75">
      <c r="A23" s="27" t="s">
        <v>40</v>
      </c>
      <c r="E23" s="28" t="s">
        <v>1202</v>
      </c>
    </row>
    <row r="24" spans="1:5" ht="140.25">
      <c r="A24" s="29" t="s">
        <v>42</v>
      </c>
      <c r="E24" s="30" t="s">
        <v>1366</v>
      </c>
    </row>
    <row r="25" spans="1:5" ht="229.5">
      <c r="A25" t="s">
        <v>44</v>
      </c>
      <c r="E25" s="28" t="s">
        <v>1204</v>
      </c>
    </row>
    <row r="26" spans="1:16" ht="12.75">
      <c r="A26" s="19" t="s">
        <v>35</v>
      </c>
      <c s="23" t="s">
        <v>228</v>
      </c>
      <c s="23" t="s">
        <v>1205</v>
      </c>
      <c s="19" t="s">
        <v>37</v>
      </c>
      <c s="24" t="s">
        <v>1206</v>
      </c>
      <c s="25" t="s">
        <v>39</v>
      </c>
      <c s="26">
        <v>14.28</v>
      </c>
      <c s="26">
        <v>0</v>
      </c>
      <c s="26">
        <f>ROUND(ROUND(H26,2)*ROUND(G26,2),2)</f>
      </c>
      <c r="O26">
        <f>(I26*21)/100</f>
      </c>
      <c t="s">
        <v>12</v>
      </c>
    </row>
    <row r="27" spans="1:5" ht="12.75">
      <c r="A27" s="27" t="s">
        <v>40</v>
      </c>
      <c r="E27" s="28" t="s">
        <v>1207</v>
      </c>
    </row>
    <row r="28" spans="1:5" ht="102">
      <c r="A28" s="29" t="s">
        <v>42</v>
      </c>
      <c r="E28" s="30" t="s">
        <v>1367</v>
      </c>
    </row>
    <row r="29" spans="1:5" ht="38.25">
      <c r="A29" t="s">
        <v>44</v>
      </c>
      <c r="E29" s="28" t="s">
        <v>1209</v>
      </c>
    </row>
    <row r="30" spans="1:18" ht="12.75" customHeight="1">
      <c r="A30" s="5" t="s">
        <v>33</v>
      </c>
      <c s="5"/>
      <c s="33" t="s">
        <v>23</v>
      </c>
      <c s="5"/>
      <c s="21" t="s">
        <v>340</v>
      </c>
      <c s="5"/>
      <c s="5"/>
      <c s="5"/>
      <c s="34">
        <f>0+Q30</f>
      </c>
      <c r="O30">
        <f>0+R30</f>
      </c>
      <c r="Q30">
        <f>0+I31</f>
      </c>
      <c>
        <f>0+O31</f>
      </c>
    </row>
    <row r="31" spans="1:16" ht="12.75">
      <c r="A31" s="19" t="s">
        <v>35</v>
      </c>
      <c s="23" t="s">
        <v>27</v>
      </c>
      <c s="23" t="s">
        <v>1210</v>
      </c>
      <c s="19" t="s">
        <v>37</v>
      </c>
      <c s="24" t="s">
        <v>1211</v>
      </c>
      <c s="25" t="s">
        <v>39</v>
      </c>
      <c s="26">
        <v>46.39</v>
      </c>
      <c s="26">
        <v>0</v>
      </c>
      <c s="26">
        <f>ROUND(ROUND(H31,2)*ROUND(G31,2),2)</f>
      </c>
      <c r="O31">
        <f>(I31*21)/100</f>
      </c>
      <c t="s">
        <v>12</v>
      </c>
    </row>
    <row r="32" spans="1:5" ht="25.5">
      <c r="A32" s="27" t="s">
        <v>40</v>
      </c>
      <c r="E32" s="28" t="s">
        <v>1368</v>
      </c>
    </row>
    <row r="33" spans="1:5" ht="102">
      <c r="A33" s="29" t="s">
        <v>42</v>
      </c>
      <c r="E33" s="30" t="s">
        <v>1369</v>
      </c>
    </row>
    <row r="34" spans="1:5" ht="280.5">
      <c r="A34" t="s">
        <v>44</v>
      </c>
      <c r="E34" s="28" t="s">
        <v>1214</v>
      </c>
    </row>
    <row r="35" spans="1:18" ht="12.75" customHeight="1">
      <c r="A35" s="5" t="s">
        <v>33</v>
      </c>
      <c s="5"/>
      <c s="33" t="s">
        <v>73</v>
      </c>
      <c s="5"/>
      <c s="21" t="s">
        <v>389</v>
      </c>
      <c s="5"/>
      <c s="5"/>
      <c s="5"/>
      <c s="34">
        <f>0+Q35</f>
      </c>
      <c r="O35">
        <f>0+R35</f>
      </c>
      <c r="Q35">
        <f>0+I36+I40+I44+I48+I52+I56+I60+I64+I68+I72+I76+I80+I84</f>
      </c>
      <c>
        <f>0+O36+O40+O44+O48+O52+O56+O60+O64+O68+O72+O76+O80+O84</f>
      </c>
    </row>
    <row r="36" spans="1:16" ht="12.75">
      <c r="A36" s="19" t="s">
        <v>35</v>
      </c>
      <c s="23" t="s">
        <v>249</v>
      </c>
      <c s="23" t="s">
        <v>1370</v>
      </c>
      <c s="19" t="s">
        <v>37</v>
      </c>
      <c s="24" t="s">
        <v>1371</v>
      </c>
      <c s="25" t="s">
        <v>192</v>
      </c>
      <c s="26">
        <v>15</v>
      </c>
      <c s="26">
        <v>0</v>
      </c>
      <c s="26">
        <f>ROUND(ROUND(H36,2)*ROUND(G36,2),2)</f>
      </c>
      <c r="O36">
        <f>(I36*21)/100</f>
      </c>
      <c t="s">
        <v>12</v>
      </c>
    </row>
    <row r="37" spans="1:5" ht="12.75">
      <c r="A37" s="27" t="s">
        <v>40</v>
      </c>
      <c r="E37" s="28" t="s">
        <v>1372</v>
      </c>
    </row>
    <row r="38" spans="1:5" ht="12.75">
      <c r="A38" s="29" t="s">
        <v>42</v>
      </c>
      <c r="E38" s="30" t="s">
        <v>1373</v>
      </c>
    </row>
    <row r="39" spans="1:5" ht="255">
      <c r="A39" t="s">
        <v>44</v>
      </c>
      <c r="E39" s="28" t="s">
        <v>1374</v>
      </c>
    </row>
    <row r="40" spans="1:16" ht="12.75">
      <c r="A40" s="19" t="s">
        <v>35</v>
      </c>
      <c s="23" t="s">
        <v>97</v>
      </c>
      <c s="23" t="s">
        <v>1346</v>
      </c>
      <c s="19" t="s">
        <v>37</v>
      </c>
      <c s="24" t="s">
        <v>1347</v>
      </c>
      <c s="25" t="s">
        <v>192</v>
      </c>
      <c s="26">
        <v>53.87</v>
      </c>
      <c s="26">
        <v>0</v>
      </c>
      <c s="26">
        <f>ROUND(ROUND(H40,2)*ROUND(G40,2),2)</f>
      </c>
      <c r="O40">
        <f>(I40*21)/100</f>
      </c>
      <c t="s">
        <v>12</v>
      </c>
    </row>
    <row r="41" spans="1:5" ht="25.5">
      <c r="A41" s="27" t="s">
        <v>40</v>
      </c>
      <c r="E41" s="28" t="s">
        <v>1375</v>
      </c>
    </row>
    <row r="42" spans="1:5" ht="25.5">
      <c r="A42" s="29" t="s">
        <v>42</v>
      </c>
      <c r="E42" s="30" t="s">
        <v>1376</v>
      </c>
    </row>
    <row r="43" spans="1:5" ht="255">
      <c r="A43" t="s">
        <v>44</v>
      </c>
      <c r="E43" s="28" t="s">
        <v>1310</v>
      </c>
    </row>
    <row r="44" spans="1:16" ht="12.75">
      <c r="A44" s="19" t="s">
        <v>35</v>
      </c>
      <c s="23" t="s">
        <v>69</v>
      </c>
      <c s="23" t="s">
        <v>1377</v>
      </c>
      <c s="19" t="s">
        <v>37</v>
      </c>
      <c s="24" t="s">
        <v>1378</v>
      </c>
      <c s="25" t="s">
        <v>192</v>
      </c>
      <c s="26">
        <v>21.11</v>
      </c>
      <c s="26">
        <v>0</v>
      </c>
      <c s="26">
        <f>ROUND(ROUND(H44,2)*ROUND(G44,2),2)</f>
      </c>
      <c r="O44">
        <f>(I44*21)/100</f>
      </c>
      <c t="s">
        <v>12</v>
      </c>
    </row>
    <row r="45" spans="1:5" ht="25.5">
      <c r="A45" s="27" t="s">
        <v>40</v>
      </c>
      <c r="E45" s="28" t="s">
        <v>1375</v>
      </c>
    </row>
    <row r="46" spans="1:5" ht="25.5">
      <c r="A46" s="29" t="s">
        <v>42</v>
      </c>
      <c r="E46" s="30" t="s">
        <v>1379</v>
      </c>
    </row>
    <row r="47" spans="1:5" ht="255">
      <c r="A47" t="s">
        <v>44</v>
      </c>
      <c r="E47" s="28" t="s">
        <v>1310</v>
      </c>
    </row>
    <row r="48" spans="1:16" ht="12.75">
      <c r="A48" s="19" t="s">
        <v>35</v>
      </c>
      <c s="23" t="s">
        <v>222</v>
      </c>
      <c s="23" t="s">
        <v>1231</v>
      </c>
      <c s="19" t="s">
        <v>37</v>
      </c>
      <c s="24" t="s">
        <v>1232</v>
      </c>
      <c s="25" t="s">
        <v>192</v>
      </c>
      <c s="26">
        <v>71.4</v>
      </c>
      <c s="26">
        <v>0</v>
      </c>
      <c s="26">
        <f>ROUND(ROUND(H48,2)*ROUND(G48,2),2)</f>
      </c>
      <c r="O48">
        <f>(I48*21)/100</f>
      </c>
      <c t="s">
        <v>12</v>
      </c>
    </row>
    <row r="49" spans="1:5" ht="12.75">
      <c r="A49" s="27" t="s">
        <v>40</v>
      </c>
      <c r="E49" s="28" t="s">
        <v>1233</v>
      </c>
    </row>
    <row r="50" spans="1:5" ht="102">
      <c r="A50" s="29" t="s">
        <v>42</v>
      </c>
      <c r="E50" s="30" t="s">
        <v>1380</v>
      </c>
    </row>
    <row r="51" spans="1:5" ht="242.25">
      <c r="A51" t="s">
        <v>44</v>
      </c>
      <c r="E51" s="28" t="s">
        <v>1235</v>
      </c>
    </row>
    <row r="52" spans="1:16" ht="12.75">
      <c r="A52" s="19" t="s">
        <v>35</v>
      </c>
      <c s="23" t="s">
        <v>255</v>
      </c>
      <c s="23" t="s">
        <v>1381</v>
      </c>
      <c s="19" t="s">
        <v>37</v>
      </c>
      <c s="24" t="s">
        <v>1382</v>
      </c>
      <c s="25" t="s">
        <v>192</v>
      </c>
      <c s="26">
        <v>15</v>
      </c>
      <c s="26">
        <v>0</v>
      </c>
      <c s="26">
        <f>ROUND(ROUND(H52,2)*ROUND(G52,2),2)</f>
      </c>
      <c r="O52">
        <f>(I52*21)/100</f>
      </c>
      <c t="s">
        <v>12</v>
      </c>
    </row>
    <row r="53" spans="1:5" ht="12.75">
      <c r="A53" s="27" t="s">
        <v>40</v>
      </c>
      <c r="E53" s="28" t="s">
        <v>37</v>
      </c>
    </row>
    <row r="54" spans="1:5" ht="12.75">
      <c r="A54" s="29" t="s">
        <v>42</v>
      </c>
      <c r="E54" s="30" t="s">
        <v>1373</v>
      </c>
    </row>
    <row r="55" spans="1:5" ht="51">
      <c r="A55" t="s">
        <v>44</v>
      </c>
      <c r="E55" s="28" t="s">
        <v>1238</v>
      </c>
    </row>
    <row r="56" spans="1:16" ht="12.75">
      <c r="A56" s="19" t="s">
        <v>35</v>
      </c>
      <c s="23" t="s">
        <v>179</v>
      </c>
      <c s="23" t="s">
        <v>1383</v>
      </c>
      <c s="19" t="s">
        <v>37</v>
      </c>
      <c s="24" t="s">
        <v>1384</v>
      </c>
      <c s="25" t="s">
        <v>142</v>
      </c>
      <c s="26">
        <v>2</v>
      </c>
      <c s="26">
        <v>0</v>
      </c>
      <c s="26">
        <f>ROUND(ROUND(H56,2)*ROUND(G56,2),2)</f>
      </c>
      <c r="O56">
        <f>(I56*21)/100</f>
      </c>
      <c t="s">
        <v>12</v>
      </c>
    </row>
    <row r="57" spans="1:5" ht="12.75">
      <c r="A57" s="27" t="s">
        <v>40</v>
      </c>
      <c r="E57" s="28" t="s">
        <v>1385</v>
      </c>
    </row>
    <row r="58" spans="1:5" ht="12.75">
      <c r="A58" s="29" t="s">
        <v>42</v>
      </c>
      <c r="E58" s="30" t="s">
        <v>1344</v>
      </c>
    </row>
    <row r="59" spans="1:5" ht="25.5">
      <c r="A59" t="s">
        <v>44</v>
      </c>
      <c r="E59" s="28" t="s">
        <v>1386</v>
      </c>
    </row>
    <row r="60" spans="1:16" ht="12.75">
      <c r="A60" s="19" t="s">
        <v>35</v>
      </c>
      <c s="23" t="s">
        <v>189</v>
      </c>
      <c s="23" t="s">
        <v>1387</v>
      </c>
      <c s="19" t="s">
        <v>37</v>
      </c>
      <c s="24" t="s">
        <v>1388</v>
      </c>
      <c s="25" t="s">
        <v>142</v>
      </c>
      <c s="26">
        <v>2</v>
      </c>
      <c s="26">
        <v>0</v>
      </c>
      <c s="26">
        <f>ROUND(ROUND(H60,2)*ROUND(G60,2),2)</f>
      </c>
      <c r="O60">
        <f>(I60*21)/100</f>
      </c>
      <c t="s">
        <v>12</v>
      </c>
    </row>
    <row r="61" spans="1:5" ht="25.5">
      <c r="A61" s="27" t="s">
        <v>40</v>
      </c>
      <c r="E61" s="28" t="s">
        <v>1389</v>
      </c>
    </row>
    <row r="62" spans="1:5" ht="12.75">
      <c r="A62" s="29" t="s">
        <v>42</v>
      </c>
      <c r="E62" s="30" t="s">
        <v>1344</v>
      </c>
    </row>
    <row r="63" spans="1:5" ht="25.5">
      <c r="A63" t="s">
        <v>44</v>
      </c>
      <c r="E63" s="28" t="s">
        <v>1386</v>
      </c>
    </row>
    <row r="64" spans="1:16" ht="12.75">
      <c r="A64" s="19" t="s">
        <v>35</v>
      </c>
      <c s="23" t="s">
        <v>30</v>
      </c>
      <c s="23" t="s">
        <v>1355</v>
      </c>
      <c s="19" t="s">
        <v>37</v>
      </c>
      <c s="24" t="s">
        <v>1356</v>
      </c>
      <c s="25" t="s">
        <v>142</v>
      </c>
      <c s="26">
        <v>2</v>
      </c>
      <c s="26">
        <v>0</v>
      </c>
      <c s="26">
        <f>ROUND(ROUND(H64,2)*ROUND(G64,2),2)</f>
      </c>
      <c r="O64">
        <f>(I64*21)/100</f>
      </c>
      <c t="s">
        <v>12</v>
      </c>
    </row>
    <row r="65" spans="1:5" ht="12.75">
      <c r="A65" s="27" t="s">
        <v>40</v>
      </c>
      <c r="E65" s="28" t="s">
        <v>1390</v>
      </c>
    </row>
    <row r="66" spans="1:5" ht="12.75">
      <c r="A66" s="29" t="s">
        <v>42</v>
      </c>
      <c r="E66" s="30" t="s">
        <v>1344</v>
      </c>
    </row>
    <row r="67" spans="1:5" ht="51">
      <c r="A67" t="s">
        <v>44</v>
      </c>
      <c r="E67" s="28" t="s">
        <v>1258</v>
      </c>
    </row>
    <row r="68" spans="1:16" ht="12.75">
      <c r="A68" s="19" t="s">
        <v>35</v>
      </c>
      <c s="23" t="s">
        <v>235</v>
      </c>
      <c s="23" t="s">
        <v>1255</v>
      </c>
      <c s="19" t="s">
        <v>37</v>
      </c>
      <c s="24" t="s">
        <v>1256</v>
      </c>
      <c s="25" t="s">
        <v>142</v>
      </c>
      <c s="26">
        <v>1</v>
      </c>
      <c s="26">
        <v>0</v>
      </c>
      <c s="26">
        <f>ROUND(ROUND(H68,2)*ROUND(G68,2),2)</f>
      </c>
      <c r="O68">
        <f>(I68*21)/100</f>
      </c>
      <c t="s">
        <v>12</v>
      </c>
    </row>
    <row r="69" spans="1:5" ht="12.75">
      <c r="A69" s="27" t="s">
        <v>40</v>
      </c>
      <c r="E69" s="28" t="s">
        <v>1391</v>
      </c>
    </row>
    <row r="70" spans="1:5" ht="12.75">
      <c r="A70" s="29" t="s">
        <v>42</v>
      </c>
      <c r="E70" s="30" t="s">
        <v>415</v>
      </c>
    </row>
    <row r="71" spans="1:5" ht="51">
      <c r="A71" t="s">
        <v>44</v>
      </c>
      <c r="E71" s="28" t="s">
        <v>1258</v>
      </c>
    </row>
    <row r="72" spans="1:16" ht="12.75">
      <c r="A72" s="19" t="s">
        <v>35</v>
      </c>
      <c s="23" t="s">
        <v>237</v>
      </c>
      <c s="23" t="s">
        <v>1265</v>
      </c>
      <c s="19" t="s">
        <v>37</v>
      </c>
      <c s="24" t="s">
        <v>1266</v>
      </c>
      <c s="25" t="s">
        <v>192</v>
      </c>
      <c s="26">
        <v>51.3</v>
      </c>
      <c s="26">
        <v>0</v>
      </c>
      <c s="26">
        <f>ROUND(ROUND(H72,2)*ROUND(G72,2),2)</f>
      </c>
      <c r="O72">
        <f>(I72*21)/100</f>
      </c>
      <c t="s">
        <v>12</v>
      </c>
    </row>
    <row r="73" spans="1:5" ht="12.75">
      <c r="A73" s="27" t="s">
        <v>40</v>
      </c>
      <c r="E73" s="28" t="s">
        <v>37</v>
      </c>
    </row>
    <row r="74" spans="1:5" ht="25.5">
      <c r="A74" s="29" t="s">
        <v>42</v>
      </c>
      <c r="E74" s="30" t="s">
        <v>1392</v>
      </c>
    </row>
    <row r="75" spans="1:5" ht="51">
      <c r="A75" t="s">
        <v>44</v>
      </c>
      <c r="E75" s="28" t="s">
        <v>1268</v>
      </c>
    </row>
    <row r="76" spans="1:16" ht="12.75">
      <c r="A76" s="19" t="s">
        <v>35</v>
      </c>
      <c s="23" t="s">
        <v>84</v>
      </c>
      <c s="23" t="s">
        <v>1269</v>
      </c>
      <c s="19" t="s">
        <v>37</v>
      </c>
      <c s="24" t="s">
        <v>1270</v>
      </c>
      <c s="25" t="s">
        <v>192</v>
      </c>
      <c s="26">
        <v>20.1</v>
      </c>
      <c s="26">
        <v>0</v>
      </c>
      <c s="26">
        <f>ROUND(ROUND(H76,2)*ROUND(G76,2),2)</f>
      </c>
      <c r="O76">
        <f>(I76*21)/100</f>
      </c>
      <c t="s">
        <v>12</v>
      </c>
    </row>
    <row r="77" spans="1:5" ht="12.75">
      <c r="A77" s="27" t="s">
        <v>40</v>
      </c>
      <c r="E77" s="28" t="s">
        <v>37</v>
      </c>
    </row>
    <row r="78" spans="1:5" ht="25.5">
      <c r="A78" s="29" t="s">
        <v>42</v>
      </c>
      <c r="E78" s="30" t="s">
        <v>1393</v>
      </c>
    </row>
    <row r="79" spans="1:5" ht="51">
      <c r="A79" t="s">
        <v>44</v>
      </c>
      <c r="E79" s="28" t="s">
        <v>1268</v>
      </c>
    </row>
    <row r="80" spans="1:16" ht="12.75">
      <c r="A80" s="19" t="s">
        <v>35</v>
      </c>
      <c s="23" t="s">
        <v>217</v>
      </c>
      <c s="23" t="s">
        <v>1394</v>
      </c>
      <c s="19" t="s">
        <v>37</v>
      </c>
      <c s="24" t="s">
        <v>1395</v>
      </c>
      <c s="25" t="s">
        <v>192</v>
      </c>
      <c s="26">
        <v>51.3</v>
      </c>
      <c s="26">
        <v>0</v>
      </c>
      <c s="26">
        <f>ROUND(ROUND(H80,2)*ROUND(G80,2),2)</f>
      </c>
      <c r="O80">
        <f>(I80*21)/100</f>
      </c>
      <c t="s">
        <v>12</v>
      </c>
    </row>
    <row r="81" spans="1:5" ht="12.75">
      <c r="A81" s="27" t="s">
        <v>40</v>
      </c>
      <c r="E81" s="28" t="s">
        <v>37</v>
      </c>
    </row>
    <row r="82" spans="1:5" ht="25.5">
      <c r="A82" s="29" t="s">
        <v>42</v>
      </c>
      <c r="E82" s="30" t="s">
        <v>1392</v>
      </c>
    </row>
    <row r="83" spans="1:5" ht="25.5">
      <c r="A83" t="s">
        <v>44</v>
      </c>
      <c r="E83" s="28" t="s">
        <v>1396</v>
      </c>
    </row>
    <row r="84" spans="1:16" ht="12.75">
      <c r="A84" s="19" t="s">
        <v>35</v>
      </c>
      <c s="23" t="s">
        <v>243</v>
      </c>
      <c s="23" t="s">
        <v>1397</v>
      </c>
      <c s="19" t="s">
        <v>37</v>
      </c>
      <c s="24" t="s">
        <v>1398</v>
      </c>
      <c s="25" t="s">
        <v>192</v>
      </c>
      <c s="26">
        <v>20.1</v>
      </c>
      <c s="26">
        <v>0</v>
      </c>
      <c s="26">
        <f>ROUND(ROUND(H84,2)*ROUND(G84,2),2)</f>
      </c>
      <c r="O84">
        <f>(I84*21)/100</f>
      </c>
      <c t="s">
        <v>12</v>
      </c>
    </row>
    <row r="85" spans="1:5" ht="12.75">
      <c r="A85" s="27" t="s">
        <v>40</v>
      </c>
      <c r="E85" s="28" t="s">
        <v>37</v>
      </c>
    </row>
    <row r="86" spans="1:5" ht="25.5">
      <c r="A86" s="29" t="s">
        <v>42</v>
      </c>
      <c r="E86" s="30" t="s">
        <v>1393</v>
      </c>
    </row>
    <row r="87" spans="1:5" ht="25.5">
      <c r="A87" t="s">
        <v>44</v>
      </c>
      <c r="E87" s="28" t="s">
        <v>1396</v>
      </c>
    </row>
    <row r="88" spans="1:18" ht="12.75" customHeight="1">
      <c r="A88" s="5" t="s">
        <v>33</v>
      </c>
      <c s="5"/>
      <c s="33" t="s">
        <v>30</v>
      </c>
      <c s="5"/>
      <c s="21" t="s">
        <v>236</v>
      </c>
      <c s="5"/>
      <c s="5"/>
      <c s="5"/>
      <c s="34">
        <f>0+Q88</f>
      </c>
      <c r="O88">
        <f>0+R88</f>
      </c>
      <c r="Q88">
        <f>0+I89</f>
      </c>
      <c>
        <f>0+O89</f>
      </c>
    </row>
    <row r="89" spans="1:16" ht="12.75">
      <c r="A89" s="19" t="s">
        <v>35</v>
      </c>
      <c s="23" t="s">
        <v>446</v>
      </c>
      <c s="23" t="s">
        <v>1399</v>
      </c>
      <c s="19" t="s">
        <v>37</v>
      </c>
      <c s="24" t="s">
        <v>1400</v>
      </c>
      <c s="25" t="s">
        <v>192</v>
      </c>
      <c s="26">
        <v>68</v>
      </c>
      <c s="26">
        <v>0</v>
      </c>
      <c s="26">
        <f>ROUND(ROUND(H89,2)*ROUND(G89,2),2)</f>
      </c>
      <c r="O89">
        <f>(I89*21)/100</f>
      </c>
      <c t="s">
        <v>12</v>
      </c>
    </row>
    <row r="90" spans="1:5" ht="12.75">
      <c r="A90" s="27" t="s">
        <v>40</v>
      </c>
      <c r="E90" s="28" t="s">
        <v>1359</v>
      </c>
    </row>
    <row r="91" spans="1:5" ht="12.75">
      <c r="A91" s="29" t="s">
        <v>42</v>
      </c>
      <c r="E91" s="30" t="s">
        <v>1401</v>
      </c>
    </row>
    <row r="92" spans="1:5" ht="76.5">
      <c r="A92" t="s">
        <v>44</v>
      </c>
      <c r="E92" s="28" t="s">
        <v>1280</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18.xml><?xml version="1.0" encoding="utf-8"?>
<worksheet xmlns="http://schemas.openxmlformats.org/spreadsheetml/2006/main" xmlns:r="http://schemas.openxmlformats.org/officeDocument/2006/relationships">
  <sheetPr>
    <pageSetUpPr fitToPage="1"/>
  </sheetPr>
  <dimension ref="A1:R80"/>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0</v>
      </c>
      <c s="1"/>
      <c s="1"/>
      <c s="1"/>
      <c s="1" t="s">
        <v>2</v>
      </c>
      <c s="1"/>
      <c s="1"/>
      <c s="1"/>
      <c s="1"/>
      <c r="P1" t="s">
        <v>12</v>
      </c>
    </row>
    <row r="2" spans="2:16" ht="25" customHeight="1">
      <c r="B2" s="1"/>
      <c s="1"/>
      <c s="1"/>
      <c s="2" t="s">
        <v>3</v>
      </c>
      <c s="1"/>
      <c s="1"/>
      <c s="5"/>
      <c s="5"/>
      <c r="O2">
        <f>0+O8+O13+O30+O35+O76</f>
      </c>
      <c t="s">
        <v>13</v>
      </c>
    </row>
    <row r="3" spans="1:16" ht="15" customHeight="1">
      <c r="A3" t="s">
        <v>1</v>
      </c>
      <c s="8" t="s">
        <v>4</v>
      </c>
      <c s="9" t="s">
        <v>5</v>
      </c>
      <c s="1"/>
      <c s="10" t="s">
        <v>6</v>
      </c>
      <c s="1"/>
      <c s="4"/>
      <c s="3" t="s">
        <v>1402</v>
      </c>
      <c s="35">
        <f>0+I8+I13+I30+I35+I76</f>
      </c>
      <c r="O3" t="s">
        <v>9</v>
      </c>
      <c t="s">
        <v>12</v>
      </c>
    </row>
    <row r="4" spans="1:16" ht="15" customHeight="1">
      <c r="A4" t="s">
        <v>7</v>
      </c>
      <c s="12" t="s">
        <v>8</v>
      </c>
      <c s="13" t="s">
        <v>1402</v>
      </c>
      <c s="5"/>
      <c s="14" t="s">
        <v>1403</v>
      </c>
      <c s="5"/>
      <c s="5"/>
      <c s="15"/>
      <c s="15"/>
      <c r="O4" t="s">
        <v>10</v>
      </c>
      <c t="s">
        <v>12</v>
      </c>
    </row>
    <row r="5" spans="1:16" ht="12.75" customHeight="1">
      <c r="A5" s="11" t="s">
        <v>16</v>
      </c>
      <c s="11" t="s">
        <v>18</v>
      </c>
      <c s="11" t="s">
        <v>20</v>
      </c>
      <c s="11" t="s">
        <v>21</v>
      </c>
      <c s="11" t="s">
        <v>22</v>
      </c>
      <c s="11" t="s">
        <v>24</v>
      </c>
      <c s="11" t="s">
        <v>26</v>
      </c>
      <c s="11" t="s">
        <v>28</v>
      </c>
      <c s="11"/>
      <c r="O5" t="s">
        <v>11</v>
      </c>
      <c t="s">
        <v>12</v>
      </c>
    </row>
    <row r="6" spans="1:9" ht="12.75" customHeight="1">
      <c r="A6" s="11"/>
      <c s="11"/>
      <c s="11"/>
      <c s="11"/>
      <c s="11"/>
      <c s="11"/>
      <c s="11"/>
      <c s="11" t="s">
        <v>29</v>
      </c>
      <c s="11" t="s">
        <v>31</v>
      </c>
    </row>
    <row r="7" spans="1:9" ht="12.75" customHeight="1">
      <c r="A7" s="11" t="s">
        <v>17</v>
      </c>
      <c s="11" t="s">
        <v>19</v>
      </c>
      <c s="11" t="s">
        <v>12</v>
      </c>
      <c s="11" t="s">
        <v>13</v>
      </c>
      <c s="11" t="s">
        <v>23</v>
      </c>
      <c s="11" t="s">
        <v>25</v>
      </c>
      <c s="11" t="s">
        <v>27</v>
      </c>
      <c s="11" t="s">
        <v>30</v>
      </c>
      <c s="11" t="s">
        <v>32</v>
      </c>
    </row>
    <row r="8" spans="1:18" ht="12.75" customHeight="1">
      <c r="A8" s="15" t="s">
        <v>33</v>
      </c>
      <c s="15"/>
      <c s="20" t="s">
        <v>17</v>
      </c>
      <c s="15"/>
      <c s="21" t="s">
        <v>34</v>
      </c>
      <c s="15"/>
      <c s="15"/>
      <c s="15"/>
      <c s="22">
        <f>0+Q8</f>
      </c>
      <c r="O8">
        <f>0+R8</f>
      </c>
      <c r="Q8">
        <f>0+I9</f>
      </c>
      <c>
        <f>0+O9</f>
      </c>
    </row>
    <row r="9" spans="1:16" ht="12.75">
      <c r="A9" s="19" t="s">
        <v>35</v>
      </c>
      <c s="23" t="s">
        <v>446</v>
      </c>
      <c s="23" t="s">
        <v>36</v>
      </c>
      <c s="19" t="s">
        <v>37</v>
      </c>
      <c s="24" t="s">
        <v>38</v>
      </c>
      <c s="25" t="s">
        <v>39</v>
      </c>
      <c s="26">
        <v>72</v>
      </c>
      <c s="26">
        <v>0</v>
      </c>
      <c s="26">
        <f>ROUND(ROUND(H9,2)*ROUND(G9,2),2)</f>
      </c>
      <c r="O9">
        <f>(I9*21)/100</f>
      </c>
      <c t="s">
        <v>12</v>
      </c>
    </row>
    <row r="10" spans="1:5" ht="12.75">
      <c r="A10" s="27" t="s">
        <v>40</v>
      </c>
      <c r="E10" s="28" t="s">
        <v>37</v>
      </c>
    </row>
    <row r="11" spans="1:5" ht="12.75">
      <c r="A11" s="29" t="s">
        <v>42</v>
      </c>
      <c r="E11" s="30" t="s">
        <v>1404</v>
      </c>
    </row>
    <row r="12" spans="1:5" ht="25.5">
      <c r="A12" t="s">
        <v>44</v>
      </c>
      <c r="E12" s="28" t="s">
        <v>45</v>
      </c>
    </row>
    <row r="13" spans="1:18" ht="12.75" customHeight="1">
      <c r="A13" s="5" t="s">
        <v>33</v>
      </c>
      <c s="5"/>
      <c s="33" t="s">
        <v>19</v>
      </c>
      <c s="5"/>
      <c s="21" t="s">
        <v>111</v>
      </c>
      <c s="5"/>
      <c s="5"/>
      <c s="5"/>
      <c s="34">
        <f>0+Q13</f>
      </c>
      <c r="O13">
        <f>0+R13</f>
      </c>
      <c r="Q13">
        <f>0+I14+I18+I22+I26</f>
      </c>
      <c>
        <f>0+O14+O18+O22+O26</f>
      </c>
    </row>
    <row r="14" spans="1:16" ht="12.75">
      <c r="A14" s="19" t="s">
        <v>35</v>
      </c>
      <c s="23" t="s">
        <v>231</v>
      </c>
      <c s="23" t="s">
        <v>1184</v>
      </c>
      <c s="19" t="s">
        <v>37</v>
      </c>
      <c s="24" t="s">
        <v>1185</v>
      </c>
      <c s="25" t="s">
        <v>850</v>
      </c>
      <c s="26">
        <v>76.8</v>
      </c>
      <c s="26">
        <v>0</v>
      </c>
      <c s="26">
        <f>ROUND(ROUND(H14,2)*ROUND(G14,2),2)</f>
      </c>
      <c r="O14">
        <f>(I14*21)/100</f>
      </c>
      <c t="s">
        <v>12</v>
      </c>
    </row>
    <row r="15" spans="1:5" ht="12.75">
      <c r="A15" s="27" t="s">
        <v>40</v>
      </c>
      <c r="E15" s="28" t="s">
        <v>1186</v>
      </c>
    </row>
    <row r="16" spans="1:5" ht="12.75">
      <c r="A16" s="29" t="s">
        <v>42</v>
      </c>
      <c r="E16" s="30" t="s">
        <v>1405</v>
      </c>
    </row>
    <row r="17" spans="1:5" ht="63.75">
      <c r="A17" t="s">
        <v>44</v>
      </c>
      <c r="E17" s="28" t="s">
        <v>1188</v>
      </c>
    </row>
    <row r="18" spans="1:16" ht="12.75">
      <c r="A18" s="19" t="s">
        <v>35</v>
      </c>
      <c s="23" t="s">
        <v>13</v>
      </c>
      <c s="23" t="s">
        <v>1194</v>
      </c>
      <c s="19" t="s">
        <v>37</v>
      </c>
      <c s="24" t="s">
        <v>1195</v>
      </c>
      <c s="25" t="s">
        <v>39</v>
      </c>
      <c s="26">
        <v>128</v>
      </c>
      <c s="26">
        <v>0</v>
      </c>
      <c s="26">
        <f>ROUND(ROUND(H18,2)*ROUND(G18,2),2)</f>
      </c>
      <c r="O18">
        <f>(I18*21)/100</f>
      </c>
      <c t="s">
        <v>12</v>
      </c>
    </row>
    <row r="19" spans="1:5" ht="12.75">
      <c r="A19" s="27" t="s">
        <v>40</v>
      </c>
      <c r="E19" s="28" t="s">
        <v>37</v>
      </c>
    </row>
    <row r="20" spans="1:5" ht="12.75">
      <c r="A20" s="29" t="s">
        <v>42</v>
      </c>
      <c r="E20" s="30" t="s">
        <v>1406</v>
      </c>
    </row>
    <row r="21" spans="1:5" ht="318.75">
      <c r="A21" t="s">
        <v>44</v>
      </c>
      <c r="E21" s="28" t="s">
        <v>1193</v>
      </c>
    </row>
    <row r="22" spans="1:16" ht="12.75">
      <c r="A22" s="19" t="s">
        <v>35</v>
      </c>
      <c s="23" t="s">
        <v>23</v>
      </c>
      <c s="23" t="s">
        <v>300</v>
      </c>
      <c s="19" t="s">
        <v>37</v>
      </c>
      <c s="24" t="s">
        <v>301</v>
      </c>
      <c s="25" t="s">
        <v>39</v>
      </c>
      <c s="26">
        <v>56</v>
      </c>
      <c s="26">
        <v>0</v>
      </c>
      <c s="26">
        <f>ROUND(ROUND(H22,2)*ROUND(G22,2),2)</f>
      </c>
      <c r="O22">
        <f>(I22*21)/100</f>
      </c>
      <c t="s">
        <v>12</v>
      </c>
    </row>
    <row r="23" spans="1:5" ht="12.75">
      <c r="A23" s="27" t="s">
        <v>40</v>
      </c>
      <c r="E23" s="28" t="s">
        <v>1202</v>
      </c>
    </row>
    <row r="24" spans="1:5" ht="12.75">
      <c r="A24" s="29" t="s">
        <v>42</v>
      </c>
      <c r="E24" s="30" t="s">
        <v>1407</v>
      </c>
    </row>
    <row r="25" spans="1:5" ht="229.5">
      <c r="A25" t="s">
        <v>44</v>
      </c>
      <c r="E25" s="28" t="s">
        <v>1204</v>
      </c>
    </row>
    <row r="26" spans="1:16" ht="12.75">
      <c r="A26" s="19" t="s">
        <v>35</v>
      </c>
      <c s="23" t="s">
        <v>228</v>
      </c>
      <c s="23" t="s">
        <v>1205</v>
      </c>
      <c s="19" t="s">
        <v>37</v>
      </c>
      <c s="24" t="s">
        <v>1206</v>
      </c>
      <c s="25" t="s">
        <v>39</v>
      </c>
      <c s="26">
        <v>16</v>
      </c>
      <c s="26">
        <v>0</v>
      </c>
      <c s="26">
        <f>ROUND(ROUND(H26,2)*ROUND(G26,2),2)</f>
      </c>
      <c r="O26">
        <f>(I26*21)/100</f>
      </c>
      <c t="s">
        <v>12</v>
      </c>
    </row>
    <row r="27" spans="1:5" ht="12.75">
      <c r="A27" s="27" t="s">
        <v>40</v>
      </c>
      <c r="E27" s="28" t="s">
        <v>1207</v>
      </c>
    </row>
    <row r="28" spans="1:5" ht="12.75">
      <c r="A28" s="29" t="s">
        <v>42</v>
      </c>
      <c r="E28" s="30" t="s">
        <v>1408</v>
      </c>
    </row>
    <row r="29" spans="1:5" ht="38.25">
      <c r="A29" t="s">
        <v>44</v>
      </c>
      <c r="E29" s="28" t="s">
        <v>1209</v>
      </c>
    </row>
    <row r="30" spans="1:18" ht="12.75" customHeight="1">
      <c r="A30" s="5" t="s">
        <v>33</v>
      </c>
      <c s="5"/>
      <c s="33" t="s">
        <v>23</v>
      </c>
      <c s="5"/>
      <c s="21" t="s">
        <v>340</v>
      </c>
      <c s="5"/>
      <c s="5"/>
      <c s="5"/>
      <c s="34">
        <f>0+Q30</f>
      </c>
      <c r="O30">
        <f>0+R30</f>
      </c>
      <c r="Q30">
        <f>0+I31</f>
      </c>
      <c>
        <f>0+O31</f>
      </c>
    </row>
    <row r="31" spans="1:16" ht="12.75">
      <c r="A31" s="19" t="s">
        <v>35</v>
      </c>
      <c s="23" t="s">
        <v>27</v>
      </c>
      <c s="23" t="s">
        <v>1210</v>
      </c>
      <c s="19" t="s">
        <v>37</v>
      </c>
      <c s="24" t="s">
        <v>1211</v>
      </c>
      <c s="25" t="s">
        <v>39</v>
      </c>
      <c s="26">
        <v>56</v>
      </c>
      <c s="26">
        <v>0</v>
      </c>
      <c s="26">
        <f>ROUND(ROUND(H31,2)*ROUND(G31,2),2)</f>
      </c>
      <c r="O31">
        <f>(I31*21)/100</f>
      </c>
      <c t="s">
        <v>12</v>
      </c>
    </row>
    <row r="32" spans="1:5" ht="25.5">
      <c r="A32" s="27" t="s">
        <v>40</v>
      </c>
      <c r="E32" s="28" t="s">
        <v>1368</v>
      </c>
    </row>
    <row r="33" spans="1:5" ht="12.75">
      <c r="A33" s="29" t="s">
        <v>42</v>
      </c>
      <c r="E33" s="30" t="s">
        <v>1409</v>
      </c>
    </row>
    <row r="34" spans="1:5" ht="280.5">
      <c r="A34" t="s">
        <v>44</v>
      </c>
      <c r="E34" s="28" t="s">
        <v>1214</v>
      </c>
    </row>
    <row r="35" spans="1:18" ht="12.75" customHeight="1">
      <c r="A35" s="5" t="s">
        <v>33</v>
      </c>
      <c s="5"/>
      <c s="33" t="s">
        <v>73</v>
      </c>
      <c s="5"/>
      <c s="21" t="s">
        <v>389</v>
      </c>
      <c s="5"/>
      <c s="5"/>
      <c s="5"/>
      <c s="34">
        <f>0+Q35</f>
      </c>
      <c r="O35">
        <f>0+R35</f>
      </c>
      <c r="Q35">
        <f>0+I36+I40+I44+I48+I52+I56+I60+I64+I68+I72</f>
      </c>
      <c>
        <f>0+O36+O40+O44+O48+O52+O56+O60+O64+O68+O72</f>
      </c>
    </row>
    <row r="36" spans="1:16" ht="12.75">
      <c r="A36" s="19" t="s">
        <v>35</v>
      </c>
      <c s="23" t="s">
        <v>249</v>
      </c>
      <c s="23" t="s">
        <v>1410</v>
      </c>
      <c s="19" t="s">
        <v>37</v>
      </c>
      <c s="24" t="s">
        <v>1411</v>
      </c>
      <c s="25" t="s">
        <v>192</v>
      </c>
      <c s="26">
        <v>80</v>
      </c>
      <c s="26">
        <v>0</v>
      </c>
      <c s="26">
        <f>ROUND(ROUND(H36,2)*ROUND(G36,2),2)</f>
      </c>
      <c r="O36">
        <f>(I36*21)/100</f>
      </c>
      <c t="s">
        <v>12</v>
      </c>
    </row>
    <row r="37" spans="1:5" ht="12.75">
      <c r="A37" s="27" t="s">
        <v>40</v>
      </c>
      <c r="E37" s="28" t="s">
        <v>37</v>
      </c>
    </row>
    <row r="38" spans="1:5" ht="12.75">
      <c r="A38" s="29" t="s">
        <v>42</v>
      </c>
      <c r="E38" s="30" t="s">
        <v>1412</v>
      </c>
    </row>
    <row r="39" spans="1:5" ht="255">
      <c r="A39" t="s">
        <v>44</v>
      </c>
      <c r="E39" s="28" t="s">
        <v>1374</v>
      </c>
    </row>
    <row r="40" spans="1:16" ht="12.75">
      <c r="A40" s="19" t="s">
        <v>35</v>
      </c>
      <c s="23" t="s">
        <v>69</v>
      </c>
      <c s="23" t="s">
        <v>1346</v>
      </c>
      <c s="19" t="s">
        <v>37</v>
      </c>
      <c s="24" t="s">
        <v>1347</v>
      </c>
      <c s="25" t="s">
        <v>192</v>
      </c>
      <c s="26">
        <v>84</v>
      </c>
      <c s="26">
        <v>0</v>
      </c>
      <c s="26">
        <f>ROUND(ROUND(H40,2)*ROUND(G40,2),2)</f>
      </c>
      <c r="O40">
        <f>(I40*21)/100</f>
      </c>
      <c t="s">
        <v>12</v>
      </c>
    </row>
    <row r="41" spans="1:5" ht="25.5">
      <c r="A41" s="27" t="s">
        <v>40</v>
      </c>
      <c r="E41" s="28" t="s">
        <v>1413</v>
      </c>
    </row>
    <row r="42" spans="1:5" ht="12.75">
      <c r="A42" s="29" t="s">
        <v>42</v>
      </c>
      <c r="E42" s="30" t="s">
        <v>1414</v>
      </c>
    </row>
    <row r="43" spans="1:5" ht="255">
      <c r="A43" t="s">
        <v>44</v>
      </c>
      <c r="E43" s="28" t="s">
        <v>1310</v>
      </c>
    </row>
    <row r="44" spans="1:16" ht="12.75">
      <c r="A44" s="19" t="s">
        <v>35</v>
      </c>
      <c s="23" t="s">
        <v>222</v>
      </c>
      <c s="23" t="s">
        <v>1231</v>
      </c>
      <c s="19" t="s">
        <v>37</v>
      </c>
      <c s="24" t="s">
        <v>1232</v>
      </c>
      <c s="25" t="s">
        <v>192</v>
      </c>
      <c s="26">
        <v>80</v>
      </c>
      <c s="26">
        <v>0</v>
      </c>
      <c s="26">
        <f>ROUND(ROUND(H44,2)*ROUND(G44,2),2)</f>
      </c>
      <c r="O44">
        <f>(I44*21)/100</f>
      </c>
      <c t="s">
        <v>12</v>
      </c>
    </row>
    <row r="45" spans="1:5" ht="12.75">
      <c r="A45" s="27" t="s">
        <v>40</v>
      </c>
      <c r="E45" s="28" t="s">
        <v>1233</v>
      </c>
    </row>
    <row r="46" spans="1:5" ht="12.75">
      <c r="A46" s="29" t="s">
        <v>42</v>
      </c>
      <c r="E46" s="30" t="s">
        <v>1412</v>
      </c>
    </row>
    <row r="47" spans="1:5" ht="242.25">
      <c r="A47" t="s">
        <v>44</v>
      </c>
      <c r="E47" s="28" t="s">
        <v>1235</v>
      </c>
    </row>
    <row r="48" spans="1:16" ht="12.75">
      <c r="A48" s="19" t="s">
        <v>35</v>
      </c>
      <c s="23" t="s">
        <v>255</v>
      </c>
      <c s="23" t="s">
        <v>1381</v>
      </c>
      <c s="19" t="s">
        <v>37</v>
      </c>
      <c s="24" t="s">
        <v>1415</v>
      </c>
      <c s="25" t="s">
        <v>192</v>
      </c>
      <c s="26">
        <v>80</v>
      </c>
      <c s="26">
        <v>0</v>
      </c>
      <c s="26">
        <f>ROUND(ROUND(H48,2)*ROUND(G48,2),2)</f>
      </c>
      <c r="O48">
        <f>(I48*21)/100</f>
      </c>
      <c t="s">
        <v>12</v>
      </c>
    </row>
    <row r="49" spans="1:5" ht="12.75">
      <c r="A49" s="27" t="s">
        <v>40</v>
      </c>
      <c r="E49" s="28" t="s">
        <v>37</v>
      </c>
    </row>
    <row r="50" spans="1:5" ht="12.75">
      <c r="A50" s="29" t="s">
        <v>42</v>
      </c>
      <c r="E50" s="30" t="s">
        <v>1412</v>
      </c>
    </row>
    <row r="51" spans="1:5" ht="51">
      <c r="A51" t="s">
        <v>44</v>
      </c>
      <c r="E51" s="28" t="s">
        <v>1238</v>
      </c>
    </row>
    <row r="52" spans="1:16" ht="12.75">
      <c r="A52" s="19" t="s">
        <v>35</v>
      </c>
      <c s="23" t="s">
        <v>1007</v>
      </c>
      <c s="23" t="s">
        <v>1416</v>
      </c>
      <c s="19" t="s">
        <v>37</v>
      </c>
      <c s="24" t="s">
        <v>1417</v>
      </c>
      <c s="25" t="s">
        <v>53</v>
      </c>
      <c s="26">
        <v>1</v>
      </c>
      <c s="26">
        <v>0</v>
      </c>
      <c s="26">
        <f>ROUND(ROUND(H52,2)*ROUND(G52,2),2)</f>
      </c>
      <c r="O52">
        <f>(I52*21)/100</f>
      </c>
      <c t="s">
        <v>12</v>
      </c>
    </row>
    <row r="53" spans="1:5" ht="12.75">
      <c r="A53" s="27" t="s">
        <v>40</v>
      </c>
      <c r="E53" s="28" t="s">
        <v>1418</v>
      </c>
    </row>
    <row r="54" spans="1:5" ht="12.75">
      <c r="A54" s="29" t="s">
        <v>42</v>
      </c>
      <c r="E54" s="30" t="s">
        <v>415</v>
      </c>
    </row>
    <row r="55" spans="1:5" ht="12.75">
      <c r="A55" t="s">
        <v>44</v>
      </c>
      <c r="E55" s="28" t="s">
        <v>37</v>
      </c>
    </row>
    <row r="56" spans="1:16" ht="12.75">
      <c r="A56" s="19" t="s">
        <v>35</v>
      </c>
      <c s="23" t="s">
        <v>179</v>
      </c>
      <c s="23" t="s">
        <v>1383</v>
      </c>
      <c s="19" t="s">
        <v>37</v>
      </c>
      <c s="24" t="s">
        <v>1384</v>
      </c>
      <c s="25" t="s">
        <v>142</v>
      </c>
      <c s="26">
        <v>2</v>
      </c>
      <c s="26">
        <v>0</v>
      </c>
      <c s="26">
        <f>ROUND(ROUND(H56,2)*ROUND(G56,2),2)</f>
      </c>
      <c r="O56">
        <f>(I56*21)/100</f>
      </c>
      <c t="s">
        <v>12</v>
      </c>
    </row>
    <row r="57" spans="1:5" ht="12.75">
      <c r="A57" s="27" t="s">
        <v>40</v>
      </c>
      <c r="E57" s="28" t="s">
        <v>37</v>
      </c>
    </row>
    <row r="58" spans="1:5" ht="12.75">
      <c r="A58" s="29" t="s">
        <v>42</v>
      </c>
      <c r="E58" s="30" t="s">
        <v>1344</v>
      </c>
    </row>
    <row r="59" spans="1:5" ht="25.5">
      <c r="A59" t="s">
        <v>44</v>
      </c>
      <c r="E59" s="28" t="s">
        <v>1386</v>
      </c>
    </row>
    <row r="60" spans="1:16" ht="12.75">
      <c r="A60" s="19" t="s">
        <v>35</v>
      </c>
      <c s="23" t="s">
        <v>189</v>
      </c>
      <c s="23" t="s">
        <v>1387</v>
      </c>
      <c s="19" t="s">
        <v>37</v>
      </c>
      <c s="24" t="s">
        <v>1388</v>
      </c>
      <c s="25" t="s">
        <v>142</v>
      </c>
      <c s="26">
        <v>2</v>
      </c>
      <c s="26">
        <v>0</v>
      </c>
      <c s="26">
        <f>ROUND(ROUND(H60,2)*ROUND(G60,2),2)</f>
      </c>
      <c r="O60">
        <f>(I60*21)/100</f>
      </c>
      <c t="s">
        <v>12</v>
      </c>
    </row>
    <row r="61" spans="1:5" ht="12.75">
      <c r="A61" s="27" t="s">
        <v>40</v>
      </c>
      <c r="E61" s="28" t="s">
        <v>1419</v>
      </c>
    </row>
    <row r="62" spans="1:5" ht="12.75">
      <c r="A62" s="29" t="s">
        <v>42</v>
      </c>
      <c r="E62" s="30" t="s">
        <v>1344</v>
      </c>
    </row>
    <row r="63" spans="1:5" ht="25.5">
      <c r="A63" t="s">
        <v>44</v>
      </c>
      <c r="E63" s="28" t="s">
        <v>1386</v>
      </c>
    </row>
    <row r="64" spans="1:16" ht="12.75">
      <c r="A64" s="19" t="s">
        <v>35</v>
      </c>
      <c s="23" t="s">
        <v>30</v>
      </c>
      <c s="23" t="s">
        <v>1355</v>
      </c>
      <c s="19" t="s">
        <v>37</v>
      </c>
      <c s="24" t="s">
        <v>1356</v>
      </c>
      <c s="25" t="s">
        <v>142</v>
      </c>
      <c s="26">
        <v>2</v>
      </c>
      <c s="26">
        <v>0</v>
      </c>
      <c s="26">
        <f>ROUND(ROUND(H64,2)*ROUND(G64,2),2)</f>
      </c>
      <c r="O64">
        <f>(I64*21)/100</f>
      </c>
      <c t="s">
        <v>12</v>
      </c>
    </row>
    <row r="65" spans="1:5" ht="12.75">
      <c r="A65" s="27" t="s">
        <v>40</v>
      </c>
      <c r="E65" s="28" t="s">
        <v>1390</v>
      </c>
    </row>
    <row r="66" spans="1:5" ht="12.75">
      <c r="A66" s="29" t="s">
        <v>42</v>
      </c>
      <c r="E66" s="30" t="s">
        <v>1344</v>
      </c>
    </row>
    <row r="67" spans="1:5" ht="51">
      <c r="A67" t="s">
        <v>44</v>
      </c>
      <c r="E67" s="28" t="s">
        <v>1258</v>
      </c>
    </row>
    <row r="68" spans="1:16" ht="12.75">
      <c r="A68" s="19" t="s">
        <v>35</v>
      </c>
      <c s="23" t="s">
        <v>237</v>
      </c>
      <c s="23" t="s">
        <v>1265</v>
      </c>
      <c s="19" t="s">
        <v>37</v>
      </c>
      <c s="24" t="s">
        <v>1266</v>
      </c>
      <c s="25" t="s">
        <v>192</v>
      </c>
      <c s="26">
        <v>80</v>
      </c>
      <c s="26">
        <v>0</v>
      </c>
      <c s="26">
        <f>ROUND(ROUND(H68,2)*ROUND(G68,2),2)</f>
      </c>
      <c r="O68">
        <f>(I68*21)/100</f>
      </c>
      <c t="s">
        <v>12</v>
      </c>
    </row>
    <row r="69" spans="1:5" ht="12.75">
      <c r="A69" s="27" t="s">
        <v>40</v>
      </c>
      <c r="E69" s="28" t="s">
        <v>37</v>
      </c>
    </row>
    <row r="70" spans="1:5" ht="12.75">
      <c r="A70" s="29" t="s">
        <v>42</v>
      </c>
      <c r="E70" s="30" t="s">
        <v>1412</v>
      </c>
    </row>
    <row r="71" spans="1:5" ht="51">
      <c r="A71" t="s">
        <v>44</v>
      </c>
      <c r="E71" s="28" t="s">
        <v>1268</v>
      </c>
    </row>
    <row r="72" spans="1:16" ht="12.75">
      <c r="A72" s="19" t="s">
        <v>35</v>
      </c>
      <c s="23" t="s">
        <v>217</v>
      </c>
      <c s="23" t="s">
        <v>1394</v>
      </c>
      <c s="19" t="s">
        <v>37</v>
      </c>
      <c s="24" t="s">
        <v>1395</v>
      </c>
      <c s="25" t="s">
        <v>192</v>
      </c>
      <c s="26">
        <v>80</v>
      </c>
      <c s="26">
        <v>0</v>
      </c>
      <c s="26">
        <f>ROUND(ROUND(H72,2)*ROUND(G72,2),2)</f>
      </c>
      <c r="O72">
        <f>(I72*21)/100</f>
      </c>
      <c t="s">
        <v>12</v>
      </c>
    </row>
    <row r="73" spans="1:5" ht="12.75">
      <c r="A73" s="27" t="s">
        <v>40</v>
      </c>
      <c r="E73" s="28" t="s">
        <v>37</v>
      </c>
    </row>
    <row r="74" spans="1:5" ht="12.75">
      <c r="A74" s="29" t="s">
        <v>42</v>
      </c>
      <c r="E74" s="30" t="s">
        <v>1412</v>
      </c>
    </row>
    <row r="75" spans="1:5" ht="25.5">
      <c r="A75" t="s">
        <v>44</v>
      </c>
      <c r="E75" s="28" t="s">
        <v>1396</v>
      </c>
    </row>
    <row r="76" spans="1:18" ht="12.75" customHeight="1">
      <c r="A76" s="5" t="s">
        <v>33</v>
      </c>
      <c s="5"/>
      <c s="33" t="s">
        <v>30</v>
      </c>
      <c s="5"/>
      <c s="21" t="s">
        <v>236</v>
      </c>
      <c s="5"/>
      <c s="5"/>
      <c s="5"/>
      <c s="34">
        <f>0+Q76</f>
      </c>
      <c r="O76">
        <f>0+R76</f>
      </c>
      <c r="Q76">
        <f>0+I77</f>
      </c>
      <c>
        <f>0+O77</f>
      </c>
    </row>
    <row r="77" spans="1:16" ht="12.75">
      <c r="A77" s="19" t="s">
        <v>35</v>
      </c>
      <c s="23" t="s">
        <v>1002</v>
      </c>
      <c s="23" t="s">
        <v>1399</v>
      </c>
      <c s="19" t="s">
        <v>37</v>
      </c>
      <c s="24" t="s">
        <v>1400</v>
      </c>
      <c s="25" t="s">
        <v>192</v>
      </c>
      <c s="26">
        <v>80</v>
      </c>
      <c s="26">
        <v>0</v>
      </c>
      <c s="26">
        <f>ROUND(ROUND(H77,2)*ROUND(G77,2),2)</f>
      </c>
      <c r="O77">
        <f>(I77*21)/100</f>
      </c>
      <c t="s">
        <v>12</v>
      </c>
    </row>
    <row r="78" spans="1:5" ht="12.75">
      <c r="A78" s="27" t="s">
        <v>40</v>
      </c>
      <c r="E78" s="28" t="s">
        <v>1359</v>
      </c>
    </row>
    <row r="79" spans="1:5" ht="12.75">
      <c r="A79" s="29" t="s">
        <v>42</v>
      </c>
      <c r="E79" s="30" t="s">
        <v>1412</v>
      </c>
    </row>
    <row r="80" spans="1:5" ht="76.5">
      <c r="A80" t="s">
        <v>44</v>
      </c>
      <c r="E80" s="28" t="s">
        <v>1280</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19.xml><?xml version="1.0" encoding="utf-8"?>
<worksheet xmlns="http://schemas.openxmlformats.org/spreadsheetml/2006/main" xmlns:r="http://schemas.openxmlformats.org/officeDocument/2006/relationships">
  <sheetPr>
    <pageSetUpPr fitToPage="1"/>
  </sheetPr>
  <dimension ref="A1:R247"/>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0</v>
      </c>
      <c s="1"/>
      <c s="1"/>
      <c s="1"/>
      <c s="1" t="s">
        <v>2</v>
      </c>
      <c s="1"/>
      <c s="1"/>
      <c s="1"/>
      <c s="1"/>
      <c r="P1" t="s">
        <v>12</v>
      </c>
    </row>
    <row r="2" spans="2:16" ht="25" customHeight="1">
      <c r="B2" s="1"/>
      <c s="1"/>
      <c s="1"/>
      <c s="2" t="s">
        <v>3</v>
      </c>
      <c s="1"/>
      <c s="1"/>
      <c s="5"/>
      <c s="5"/>
      <c r="O2">
        <f>0+O8+O49+O66+O231</f>
      </c>
      <c t="s">
        <v>13</v>
      </c>
    </row>
    <row r="3" spans="1:16" ht="15" customHeight="1">
      <c r="A3" t="s">
        <v>1</v>
      </c>
      <c s="8" t="s">
        <v>4</v>
      </c>
      <c s="9" t="s">
        <v>5</v>
      </c>
      <c s="1"/>
      <c s="10" t="s">
        <v>6</v>
      </c>
      <c s="1"/>
      <c s="4"/>
      <c s="3" t="s">
        <v>1420</v>
      </c>
      <c s="35">
        <f>0+I8+I49+I66+I231</f>
      </c>
      <c r="O3" t="s">
        <v>9</v>
      </c>
      <c t="s">
        <v>12</v>
      </c>
    </row>
    <row r="4" spans="1:16" ht="15" customHeight="1">
      <c r="A4" t="s">
        <v>7</v>
      </c>
      <c s="12" t="s">
        <v>8</v>
      </c>
      <c s="13" t="s">
        <v>1420</v>
      </c>
      <c s="5"/>
      <c s="14" t="s">
        <v>1421</v>
      </c>
      <c s="5"/>
      <c s="5"/>
      <c s="15"/>
      <c s="15"/>
      <c r="O4" t="s">
        <v>10</v>
      </c>
      <c t="s">
        <v>12</v>
      </c>
    </row>
    <row r="5" spans="1:16" ht="12.75" customHeight="1">
      <c r="A5" s="11" t="s">
        <v>16</v>
      </c>
      <c s="11" t="s">
        <v>18</v>
      </c>
      <c s="11" t="s">
        <v>20</v>
      </c>
      <c s="11" t="s">
        <v>21</v>
      </c>
      <c s="11" t="s">
        <v>22</v>
      </c>
      <c s="11" t="s">
        <v>24</v>
      </c>
      <c s="11" t="s">
        <v>26</v>
      </c>
      <c s="11" t="s">
        <v>28</v>
      </c>
      <c s="11"/>
      <c r="O5" t="s">
        <v>11</v>
      </c>
      <c t="s">
        <v>12</v>
      </c>
    </row>
    <row r="6" spans="1:9" ht="12.75" customHeight="1">
      <c r="A6" s="11"/>
      <c s="11"/>
      <c s="11"/>
      <c s="11"/>
      <c s="11"/>
      <c s="11"/>
      <c s="11"/>
      <c s="11" t="s">
        <v>29</v>
      </c>
      <c s="11" t="s">
        <v>31</v>
      </c>
    </row>
    <row r="7" spans="1:9" ht="12.75" customHeight="1">
      <c r="A7" s="11" t="s">
        <v>17</v>
      </c>
      <c s="11" t="s">
        <v>19</v>
      </c>
      <c s="11" t="s">
        <v>12</v>
      </c>
      <c s="11" t="s">
        <v>13</v>
      </c>
      <c s="11" t="s">
        <v>23</v>
      </c>
      <c s="11" t="s">
        <v>25</v>
      </c>
      <c s="11" t="s">
        <v>27</v>
      </c>
      <c s="11" t="s">
        <v>30</v>
      </c>
      <c s="11" t="s">
        <v>32</v>
      </c>
    </row>
    <row r="8" spans="1:18" ht="12.75" customHeight="1">
      <c r="A8" s="15" t="s">
        <v>33</v>
      </c>
      <c s="15"/>
      <c s="20" t="s">
        <v>19</v>
      </c>
      <c s="15"/>
      <c s="21" t="s">
        <v>111</v>
      </c>
      <c s="15"/>
      <c s="15"/>
      <c s="15"/>
      <c s="22">
        <f>0+Q8</f>
      </c>
      <c r="O8">
        <f>0+R8</f>
      </c>
      <c r="Q8">
        <f>0+I9+I13+I17+I21+I25+I29+I33+I37+I41+I45</f>
      </c>
      <c>
        <f>0+O9+O13+O17+O21+O25+O29+O33+O37+O41+O45</f>
      </c>
    </row>
    <row r="9" spans="1:16" ht="12.75">
      <c r="A9" s="19" t="s">
        <v>35</v>
      </c>
      <c s="23" t="s">
        <v>19</v>
      </c>
      <c s="23" t="s">
        <v>1422</v>
      </c>
      <c s="19" t="s">
        <v>1423</v>
      </c>
      <c s="24" t="s">
        <v>1424</v>
      </c>
      <c s="25" t="s">
        <v>39</v>
      </c>
      <c s="26">
        <v>19.01</v>
      </c>
      <c s="26">
        <v>0</v>
      </c>
      <c s="26">
        <f>ROUND(ROUND(H9,2)*ROUND(G9,2),2)</f>
      </c>
      <c r="O9">
        <f>(I9*21)/100</f>
      </c>
      <c t="s">
        <v>12</v>
      </c>
    </row>
    <row r="10" spans="1:5" ht="25.5">
      <c r="A10" s="27" t="s">
        <v>40</v>
      </c>
      <c r="E10" s="28" t="s">
        <v>1425</v>
      </c>
    </row>
    <row r="11" spans="1:5" ht="12.75">
      <c r="A11" s="29" t="s">
        <v>42</v>
      </c>
      <c r="E11" s="30" t="s">
        <v>1426</v>
      </c>
    </row>
    <row r="12" spans="1:5" ht="318.75">
      <c r="A12" t="s">
        <v>44</v>
      </c>
      <c r="E12" s="28" t="s">
        <v>276</v>
      </c>
    </row>
    <row r="13" spans="1:16" ht="12.75">
      <c r="A13" s="19" t="s">
        <v>35</v>
      </c>
      <c s="23" t="s">
        <v>12</v>
      </c>
      <c s="23" t="s">
        <v>1422</v>
      </c>
      <c s="19" t="s">
        <v>1427</v>
      </c>
      <c s="24" t="s">
        <v>1424</v>
      </c>
      <c s="25" t="s">
        <v>39</v>
      </c>
      <c s="26">
        <v>32.74</v>
      </c>
      <c s="26">
        <v>0</v>
      </c>
      <c s="26">
        <f>ROUND(ROUND(H13,2)*ROUND(G13,2),2)</f>
      </c>
      <c r="O13">
        <f>(I13*21)/100</f>
      </c>
      <c t="s">
        <v>12</v>
      </c>
    </row>
    <row r="14" spans="1:5" ht="12.75">
      <c r="A14" s="27" t="s">
        <v>40</v>
      </c>
      <c r="E14" s="28" t="s">
        <v>1428</v>
      </c>
    </row>
    <row r="15" spans="1:5" ht="12.75">
      <c r="A15" s="29" t="s">
        <v>42</v>
      </c>
      <c r="E15" s="30" t="s">
        <v>1429</v>
      </c>
    </row>
    <row r="16" spans="1:5" ht="318.75">
      <c r="A16" t="s">
        <v>44</v>
      </c>
      <c r="E16" s="28" t="s">
        <v>276</v>
      </c>
    </row>
    <row r="17" spans="1:16" ht="12.75">
      <c r="A17" s="19" t="s">
        <v>35</v>
      </c>
      <c s="23" t="s">
        <v>13</v>
      </c>
      <c s="23" t="s">
        <v>272</v>
      </c>
      <c s="19" t="s">
        <v>1423</v>
      </c>
      <c s="24" t="s">
        <v>273</v>
      </c>
      <c s="25" t="s">
        <v>39</v>
      </c>
      <c s="26">
        <v>125.2</v>
      </c>
      <c s="26">
        <v>0</v>
      </c>
      <c s="26">
        <f>ROUND(ROUND(H17,2)*ROUND(G17,2),2)</f>
      </c>
      <c r="O17">
        <f>(I17*21)/100</f>
      </c>
      <c t="s">
        <v>12</v>
      </c>
    </row>
    <row r="18" spans="1:5" ht="12.75">
      <c r="A18" s="27" t="s">
        <v>40</v>
      </c>
      <c r="E18" s="28" t="s">
        <v>1430</v>
      </c>
    </row>
    <row r="19" spans="1:5" ht="12.75">
      <c r="A19" s="29" t="s">
        <v>42</v>
      </c>
      <c r="E19" s="30" t="s">
        <v>1431</v>
      </c>
    </row>
    <row r="20" spans="1:5" ht="318.75">
      <c r="A20" t="s">
        <v>44</v>
      </c>
      <c r="E20" s="28" t="s">
        <v>276</v>
      </c>
    </row>
    <row r="21" spans="1:16" ht="12.75">
      <c r="A21" s="19" t="s">
        <v>35</v>
      </c>
      <c s="23" t="s">
        <v>23</v>
      </c>
      <c s="23" t="s">
        <v>272</v>
      </c>
      <c s="19" t="s">
        <v>1427</v>
      </c>
      <c s="24" t="s">
        <v>273</v>
      </c>
      <c s="25" t="s">
        <v>39</v>
      </c>
      <c s="26">
        <v>523.71</v>
      </c>
      <c s="26">
        <v>0</v>
      </c>
      <c s="26">
        <f>ROUND(ROUND(H21,2)*ROUND(G21,2),2)</f>
      </c>
      <c r="O21">
        <f>(I21*21)/100</f>
      </c>
      <c t="s">
        <v>12</v>
      </c>
    </row>
    <row r="22" spans="1:5" ht="12.75">
      <c r="A22" s="27" t="s">
        <v>40</v>
      </c>
      <c r="E22" s="28" t="s">
        <v>1428</v>
      </c>
    </row>
    <row r="23" spans="1:5" ht="12.75">
      <c r="A23" s="29" t="s">
        <v>42</v>
      </c>
      <c r="E23" s="30" t="s">
        <v>1432</v>
      </c>
    </row>
    <row r="24" spans="1:5" ht="318.75">
      <c r="A24" t="s">
        <v>44</v>
      </c>
      <c r="E24" s="28" t="s">
        <v>276</v>
      </c>
    </row>
    <row r="25" spans="1:16" ht="12.75">
      <c r="A25" s="19" t="s">
        <v>35</v>
      </c>
      <c s="23" t="s">
        <v>25</v>
      </c>
      <c s="23" t="s">
        <v>119</v>
      </c>
      <c s="19" t="s">
        <v>1423</v>
      </c>
      <c s="24" t="s">
        <v>120</v>
      </c>
      <c s="25" t="s">
        <v>39</v>
      </c>
      <c s="26">
        <v>50.89</v>
      </c>
      <c s="26">
        <v>0</v>
      </c>
      <c s="26">
        <f>ROUND(ROUND(H25,2)*ROUND(G25,2),2)</f>
      </c>
      <c r="O25">
        <f>(I25*21)/100</f>
      </c>
      <c t="s">
        <v>12</v>
      </c>
    </row>
    <row r="26" spans="1:5" ht="12.75">
      <c r="A26" s="27" t="s">
        <v>40</v>
      </c>
      <c r="E26" s="28" t="s">
        <v>1430</v>
      </c>
    </row>
    <row r="27" spans="1:5" ht="12.75">
      <c r="A27" s="29" t="s">
        <v>42</v>
      </c>
      <c r="E27" s="30" t="s">
        <v>1433</v>
      </c>
    </row>
    <row r="28" spans="1:5" ht="191.25">
      <c r="A28" t="s">
        <v>44</v>
      </c>
      <c r="E28" s="28" t="s">
        <v>123</v>
      </c>
    </row>
    <row r="29" spans="1:16" ht="12.75">
      <c r="A29" s="19" t="s">
        <v>35</v>
      </c>
      <c s="23" t="s">
        <v>27</v>
      </c>
      <c s="23" t="s">
        <v>119</v>
      </c>
      <c s="19" t="s">
        <v>1427</v>
      </c>
      <c s="24" t="s">
        <v>120</v>
      </c>
      <c s="25" t="s">
        <v>39</v>
      </c>
      <c s="26">
        <v>165.35</v>
      </c>
      <c s="26">
        <v>0</v>
      </c>
      <c s="26">
        <f>ROUND(ROUND(H29,2)*ROUND(G29,2),2)</f>
      </c>
      <c r="O29">
        <f>(I29*21)/100</f>
      </c>
      <c t="s">
        <v>12</v>
      </c>
    </row>
    <row r="30" spans="1:5" ht="12.75">
      <c r="A30" s="27" t="s">
        <v>40</v>
      </c>
      <c r="E30" s="28" t="s">
        <v>1428</v>
      </c>
    </row>
    <row r="31" spans="1:5" ht="12.75">
      <c r="A31" s="29" t="s">
        <v>42</v>
      </c>
      <c r="E31" s="30" t="s">
        <v>1434</v>
      </c>
    </row>
    <row r="32" spans="1:5" ht="191.25">
      <c r="A32" t="s">
        <v>44</v>
      </c>
      <c r="E32" s="28" t="s">
        <v>123</v>
      </c>
    </row>
    <row r="33" spans="1:16" ht="12.75">
      <c r="A33" s="19" t="s">
        <v>35</v>
      </c>
      <c s="23" t="s">
        <v>69</v>
      </c>
      <c s="23" t="s">
        <v>300</v>
      </c>
      <c s="19" t="s">
        <v>1423</v>
      </c>
      <c s="24" t="s">
        <v>301</v>
      </c>
      <c s="25" t="s">
        <v>39</v>
      </c>
      <c s="26">
        <v>93.31</v>
      </c>
      <c s="26">
        <v>0</v>
      </c>
      <c s="26">
        <f>ROUND(ROUND(H33,2)*ROUND(G33,2),2)</f>
      </c>
      <c r="O33">
        <f>(I33*21)/100</f>
      </c>
      <c t="s">
        <v>12</v>
      </c>
    </row>
    <row r="34" spans="1:5" ht="12.75">
      <c r="A34" s="27" t="s">
        <v>40</v>
      </c>
      <c r="E34" s="28" t="s">
        <v>1430</v>
      </c>
    </row>
    <row r="35" spans="1:5" ht="12.75">
      <c r="A35" s="29" t="s">
        <v>42</v>
      </c>
      <c r="E35" s="30" t="s">
        <v>1435</v>
      </c>
    </row>
    <row r="36" spans="1:5" ht="229.5">
      <c r="A36" t="s">
        <v>44</v>
      </c>
      <c r="E36" s="28" t="s">
        <v>304</v>
      </c>
    </row>
    <row r="37" spans="1:16" ht="12.75">
      <c r="A37" s="19" t="s">
        <v>35</v>
      </c>
      <c s="23" t="s">
        <v>73</v>
      </c>
      <c s="23" t="s">
        <v>300</v>
      </c>
      <c s="19" t="s">
        <v>1427</v>
      </c>
      <c s="24" t="s">
        <v>301</v>
      </c>
      <c s="25" t="s">
        <v>39</v>
      </c>
      <c s="26">
        <v>391.09</v>
      </c>
      <c s="26">
        <v>0</v>
      </c>
      <c s="26">
        <f>ROUND(ROUND(H37,2)*ROUND(G37,2),2)</f>
      </c>
      <c r="O37">
        <f>(I37*21)/100</f>
      </c>
      <c t="s">
        <v>12</v>
      </c>
    </row>
    <row r="38" spans="1:5" ht="12.75">
      <c r="A38" s="27" t="s">
        <v>40</v>
      </c>
      <c r="E38" s="28" t="s">
        <v>1428</v>
      </c>
    </row>
    <row r="39" spans="1:5" ht="12.75">
      <c r="A39" s="29" t="s">
        <v>42</v>
      </c>
      <c r="E39" s="30" t="s">
        <v>1436</v>
      </c>
    </row>
    <row r="40" spans="1:5" ht="229.5">
      <c r="A40" t="s">
        <v>44</v>
      </c>
      <c r="E40" s="28" t="s">
        <v>304</v>
      </c>
    </row>
    <row r="41" spans="1:16" ht="12.75">
      <c r="A41" s="19" t="s">
        <v>35</v>
      </c>
      <c s="23" t="s">
        <v>30</v>
      </c>
      <c s="23" t="s">
        <v>1437</v>
      </c>
      <c s="19" t="s">
        <v>1423</v>
      </c>
      <c s="24" t="s">
        <v>1438</v>
      </c>
      <c s="25" t="s">
        <v>39</v>
      </c>
      <c s="26">
        <v>24.85</v>
      </c>
      <c s="26">
        <v>0</v>
      </c>
      <c s="26">
        <f>ROUND(ROUND(H41,2)*ROUND(G41,2),2)</f>
      </c>
      <c r="O41">
        <f>(I41*21)/100</f>
      </c>
      <c t="s">
        <v>12</v>
      </c>
    </row>
    <row r="42" spans="1:5" ht="25.5">
      <c r="A42" s="27" t="s">
        <v>40</v>
      </c>
      <c r="E42" s="28" t="s">
        <v>1439</v>
      </c>
    </row>
    <row r="43" spans="1:5" ht="12.75">
      <c r="A43" s="29" t="s">
        <v>42</v>
      </c>
      <c r="E43" s="30" t="s">
        <v>1440</v>
      </c>
    </row>
    <row r="44" spans="1:5" ht="293.25">
      <c r="A44" t="s">
        <v>44</v>
      </c>
      <c r="E44" s="28" t="s">
        <v>1441</v>
      </c>
    </row>
    <row r="45" spans="1:16" ht="12.75">
      <c r="A45" s="19" t="s">
        <v>35</v>
      </c>
      <c s="23" t="s">
        <v>32</v>
      </c>
      <c s="23" t="s">
        <v>1437</v>
      </c>
      <c s="19" t="s">
        <v>1427</v>
      </c>
      <c s="24" t="s">
        <v>1438</v>
      </c>
      <c s="25" t="s">
        <v>39</v>
      </c>
      <c s="26">
        <v>112.35</v>
      </c>
      <c s="26">
        <v>0</v>
      </c>
      <c s="26">
        <f>ROUND(ROUND(H45,2)*ROUND(G45,2),2)</f>
      </c>
      <c r="O45">
        <f>(I45*21)/100</f>
      </c>
      <c t="s">
        <v>12</v>
      </c>
    </row>
    <row r="46" spans="1:5" ht="25.5">
      <c r="A46" s="27" t="s">
        <v>40</v>
      </c>
      <c r="E46" s="28" t="s">
        <v>1442</v>
      </c>
    </row>
    <row r="47" spans="1:5" ht="12.75">
      <c r="A47" s="29" t="s">
        <v>42</v>
      </c>
      <c r="E47" s="30" t="s">
        <v>1443</v>
      </c>
    </row>
    <row r="48" spans="1:5" ht="293.25">
      <c r="A48" t="s">
        <v>44</v>
      </c>
      <c r="E48" s="28" t="s">
        <v>1441</v>
      </c>
    </row>
    <row r="49" spans="1:18" ht="12.75" customHeight="1">
      <c r="A49" s="5" t="s">
        <v>33</v>
      </c>
      <c s="5"/>
      <c s="33" t="s">
        <v>12</v>
      </c>
      <c s="5"/>
      <c s="21" t="s">
        <v>315</v>
      </c>
      <c s="5"/>
      <c s="5"/>
      <c s="5"/>
      <c s="34">
        <f>0+Q49</f>
      </c>
      <c r="O49">
        <f>0+R49</f>
      </c>
      <c r="Q49">
        <f>0+I50+I54+I58+I62</f>
      </c>
      <c>
        <f>0+O50+O54+O58+O62</f>
      </c>
    </row>
    <row r="50" spans="1:16" ht="12.75">
      <c r="A50" s="19" t="s">
        <v>35</v>
      </c>
      <c s="23" t="s">
        <v>84</v>
      </c>
      <c s="23" t="s">
        <v>1444</v>
      </c>
      <c s="19" t="s">
        <v>1423</v>
      </c>
      <c s="24" t="s">
        <v>1445</v>
      </c>
      <c s="25" t="s">
        <v>39</v>
      </c>
      <c s="26">
        <v>16.32</v>
      </c>
      <c s="26">
        <v>0</v>
      </c>
      <c s="26">
        <f>ROUND(ROUND(H50,2)*ROUND(G50,2),2)</f>
      </c>
      <c r="O50">
        <f>(I50*21)/100</f>
      </c>
      <c t="s">
        <v>12</v>
      </c>
    </row>
    <row r="51" spans="1:5" ht="25.5">
      <c r="A51" s="27" t="s">
        <v>40</v>
      </c>
      <c r="E51" s="28" t="s">
        <v>1425</v>
      </c>
    </row>
    <row r="52" spans="1:5" ht="12.75">
      <c r="A52" s="29" t="s">
        <v>42</v>
      </c>
      <c r="E52" s="30" t="s">
        <v>1446</v>
      </c>
    </row>
    <row r="53" spans="1:5" ht="369.75">
      <c r="A53" t="s">
        <v>44</v>
      </c>
      <c r="E53" s="28" t="s">
        <v>900</v>
      </c>
    </row>
    <row r="54" spans="1:16" ht="12.75">
      <c r="A54" s="19" t="s">
        <v>35</v>
      </c>
      <c s="23" t="s">
        <v>88</v>
      </c>
      <c s="23" t="s">
        <v>1444</v>
      </c>
      <c s="19" t="s">
        <v>1427</v>
      </c>
      <c s="24" t="s">
        <v>1445</v>
      </c>
      <c s="25" t="s">
        <v>39</v>
      </c>
      <c s="26">
        <v>27.84</v>
      </c>
      <c s="26">
        <v>0</v>
      </c>
      <c s="26">
        <f>ROUND(ROUND(H54,2)*ROUND(G54,2),2)</f>
      </c>
      <c r="O54">
        <f>(I54*21)/100</f>
      </c>
      <c t="s">
        <v>12</v>
      </c>
    </row>
    <row r="55" spans="1:5" ht="12.75">
      <c r="A55" s="27" t="s">
        <v>40</v>
      </c>
      <c r="E55" s="28" t="s">
        <v>1428</v>
      </c>
    </row>
    <row r="56" spans="1:5" ht="12.75">
      <c r="A56" s="29" t="s">
        <v>42</v>
      </c>
      <c r="E56" s="30" t="s">
        <v>1447</v>
      </c>
    </row>
    <row r="57" spans="1:5" ht="369.75">
      <c r="A57" t="s">
        <v>44</v>
      </c>
      <c r="E57" s="28" t="s">
        <v>900</v>
      </c>
    </row>
    <row r="58" spans="1:16" ht="12.75">
      <c r="A58" s="19" t="s">
        <v>35</v>
      </c>
      <c s="23" t="s">
        <v>92</v>
      </c>
      <c s="23" t="s">
        <v>1448</v>
      </c>
      <c s="19" t="s">
        <v>1423</v>
      </c>
      <c s="24" t="s">
        <v>1449</v>
      </c>
      <c s="25" t="s">
        <v>39</v>
      </c>
      <c s="26">
        <v>0.54</v>
      </c>
      <c s="26">
        <v>0</v>
      </c>
      <c s="26">
        <f>ROUND(ROUND(H58,2)*ROUND(G58,2),2)</f>
      </c>
      <c r="O58">
        <f>(I58*21)/100</f>
      </c>
      <c t="s">
        <v>12</v>
      </c>
    </row>
    <row r="59" spans="1:5" ht="25.5">
      <c r="A59" s="27" t="s">
        <v>40</v>
      </c>
      <c r="E59" s="28" t="s">
        <v>1425</v>
      </c>
    </row>
    <row r="60" spans="1:5" ht="12.75">
      <c r="A60" s="29" t="s">
        <v>42</v>
      </c>
      <c r="E60" s="30" t="s">
        <v>1450</v>
      </c>
    </row>
    <row r="61" spans="1:5" ht="369.75">
      <c r="A61" t="s">
        <v>44</v>
      </c>
      <c r="E61" s="28" t="s">
        <v>900</v>
      </c>
    </row>
    <row r="62" spans="1:16" ht="12.75">
      <c r="A62" s="19" t="s">
        <v>35</v>
      </c>
      <c s="23" t="s">
        <v>97</v>
      </c>
      <c s="23" t="s">
        <v>1448</v>
      </c>
      <c s="19" t="s">
        <v>1427</v>
      </c>
      <c s="24" t="s">
        <v>1449</v>
      </c>
      <c s="25" t="s">
        <v>39</v>
      </c>
      <c s="26">
        <v>0.93</v>
      </c>
      <c s="26">
        <v>0</v>
      </c>
      <c s="26">
        <f>ROUND(ROUND(H62,2)*ROUND(G62,2),2)</f>
      </c>
      <c r="O62">
        <f>(I62*21)/100</f>
      </c>
      <c t="s">
        <v>12</v>
      </c>
    </row>
    <row r="63" spans="1:5" ht="12.75">
      <c r="A63" s="27" t="s">
        <v>40</v>
      </c>
      <c r="E63" s="28" t="s">
        <v>1428</v>
      </c>
    </row>
    <row r="64" spans="1:5" ht="12.75">
      <c r="A64" s="29" t="s">
        <v>42</v>
      </c>
      <c r="E64" s="30" t="s">
        <v>1451</v>
      </c>
    </row>
    <row r="65" spans="1:5" ht="369.75">
      <c r="A65" t="s">
        <v>44</v>
      </c>
      <c r="E65" s="28" t="s">
        <v>900</v>
      </c>
    </row>
    <row r="66" spans="1:18" ht="12.75" customHeight="1">
      <c r="A66" s="5" t="s">
        <v>33</v>
      </c>
      <c s="5"/>
      <c s="33" t="s">
        <v>69</v>
      </c>
      <c s="5"/>
      <c s="21" t="s">
        <v>1050</v>
      </c>
      <c s="5"/>
      <c s="5"/>
      <c s="5"/>
      <c s="34">
        <f>0+Q66</f>
      </c>
      <c r="O66">
        <f>0+R66</f>
      </c>
      <c r="Q66">
        <f>0+I67+I71+I75+I79+I83+I87+I91+I95+I99+I103+I107+I111+I115+I119+I123+I127+I131+I135+I139+I143+I147+I151+I155+I159+I163+I167+I171+I175+I179+I183+I187+I191+I195+I199+I203+I207+I211+I215+I219+I223+I227</f>
      </c>
      <c>
        <f>0+O67+O71+O75+O79+O83+O87+O91+O95+O99+O103+O107+O111+O115+O119+O123+O127+O131+O135+O139+O143+O147+O151+O155+O159+O163+O167+O171+O175+O179+O183+O187+O191+O195+O199+O203+O207+O211+O215+O219+O223+O227</f>
      </c>
    </row>
    <row r="67" spans="1:16" ht="12.75">
      <c r="A67" s="19" t="s">
        <v>35</v>
      </c>
      <c s="23" t="s">
        <v>101</v>
      </c>
      <c s="23" t="s">
        <v>1452</v>
      </c>
      <c s="19" t="s">
        <v>1423</v>
      </c>
      <c s="24" t="s">
        <v>1453</v>
      </c>
      <c s="25" t="s">
        <v>192</v>
      </c>
      <c s="26">
        <v>315</v>
      </c>
      <c s="26">
        <v>0</v>
      </c>
      <c s="26">
        <f>ROUND(ROUND(H67,2)*ROUND(G67,2),2)</f>
      </c>
      <c r="O67">
        <f>(I67*21)/100</f>
      </c>
      <c t="s">
        <v>12</v>
      </c>
    </row>
    <row r="68" spans="1:5" ht="25.5">
      <c r="A68" s="27" t="s">
        <v>40</v>
      </c>
      <c r="E68" s="28" t="s">
        <v>1454</v>
      </c>
    </row>
    <row r="69" spans="1:5" ht="12.75">
      <c r="A69" s="29" t="s">
        <v>42</v>
      </c>
      <c r="E69" s="30" t="s">
        <v>37</v>
      </c>
    </row>
    <row r="70" spans="1:5" ht="102">
      <c r="A70" t="s">
        <v>44</v>
      </c>
      <c r="E70" s="28" t="s">
        <v>1455</v>
      </c>
    </row>
    <row r="71" spans="1:16" ht="12.75">
      <c r="A71" s="19" t="s">
        <v>35</v>
      </c>
      <c s="23" t="s">
        <v>106</v>
      </c>
      <c s="23" t="s">
        <v>1452</v>
      </c>
      <c s="19" t="s">
        <v>1427</v>
      </c>
      <c s="24" t="s">
        <v>1453</v>
      </c>
      <c s="25" t="s">
        <v>192</v>
      </c>
      <c s="26">
        <v>1555</v>
      </c>
      <c s="26">
        <v>0</v>
      </c>
      <c s="26">
        <f>ROUND(ROUND(H71,2)*ROUND(G71,2),2)</f>
      </c>
      <c r="O71">
        <f>(I71*21)/100</f>
      </c>
      <c t="s">
        <v>12</v>
      </c>
    </row>
    <row r="72" spans="1:5" ht="12.75">
      <c r="A72" s="27" t="s">
        <v>40</v>
      </c>
      <c r="E72" s="28" t="s">
        <v>1428</v>
      </c>
    </row>
    <row r="73" spans="1:5" ht="12.75">
      <c r="A73" s="29" t="s">
        <v>42</v>
      </c>
      <c r="E73" s="30" t="s">
        <v>37</v>
      </c>
    </row>
    <row r="74" spans="1:5" ht="102">
      <c r="A74" t="s">
        <v>44</v>
      </c>
      <c r="E74" s="28" t="s">
        <v>1455</v>
      </c>
    </row>
    <row r="75" spans="1:16" ht="12.75">
      <c r="A75" s="19" t="s">
        <v>35</v>
      </c>
      <c s="23" t="s">
        <v>112</v>
      </c>
      <c s="23" t="s">
        <v>1456</v>
      </c>
      <c s="19" t="s">
        <v>1423</v>
      </c>
      <c s="24" t="s">
        <v>1457</v>
      </c>
      <c s="25" t="s">
        <v>192</v>
      </c>
      <c s="26">
        <v>67</v>
      </c>
      <c s="26">
        <v>0</v>
      </c>
      <c s="26">
        <f>ROUND(ROUND(H75,2)*ROUND(G75,2),2)</f>
      </c>
      <c r="O75">
        <f>(I75*21)/100</f>
      </c>
      <c t="s">
        <v>12</v>
      </c>
    </row>
    <row r="76" spans="1:5" ht="25.5">
      <c r="A76" s="27" t="s">
        <v>40</v>
      </c>
      <c r="E76" s="28" t="s">
        <v>1458</v>
      </c>
    </row>
    <row r="77" spans="1:5" ht="12.75">
      <c r="A77" s="29" t="s">
        <v>42</v>
      </c>
      <c r="E77" s="30" t="s">
        <v>37</v>
      </c>
    </row>
    <row r="78" spans="1:5" ht="102">
      <c r="A78" t="s">
        <v>44</v>
      </c>
      <c r="E78" s="28" t="s">
        <v>1455</v>
      </c>
    </row>
    <row r="79" spans="1:16" ht="12.75">
      <c r="A79" s="19" t="s">
        <v>35</v>
      </c>
      <c s="23" t="s">
        <v>118</v>
      </c>
      <c s="23" t="s">
        <v>1456</v>
      </c>
      <c s="19" t="s">
        <v>1427</v>
      </c>
      <c s="24" t="s">
        <v>1457</v>
      </c>
      <c s="25" t="s">
        <v>192</v>
      </c>
      <c s="26">
        <v>193</v>
      </c>
      <c s="26">
        <v>0</v>
      </c>
      <c s="26">
        <f>ROUND(ROUND(H79,2)*ROUND(G79,2),2)</f>
      </c>
      <c r="O79">
        <f>(I79*21)/100</f>
      </c>
      <c t="s">
        <v>12</v>
      </c>
    </row>
    <row r="80" spans="1:5" ht="25.5">
      <c r="A80" s="27" t="s">
        <v>40</v>
      </c>
      <c r="E80" s="28" t="s">
        <v>1459</v>
      </c>
    </row>
    <row r="81" spans="1:5" ht="12.75">
      <c r="A81" s="29" t="s">
        <v>42</v>
      </c>
      <c r="E81" s="30" t="s">
        <v>37</v>
      </c>
    </row>
    <row r="82" spans="1:5" ht="102">
      <c r="A82" t="s">
        <v>44</v>
      </c>
      <c r="E82" s="28" t="s">
        <v>1455</v>
      </c>
    </row>
    <row r="83" spans="1:16" ht="12.75">
      <c r="A83" s="19" t="s">
        <v>35</v>
      </c>
      <c s="23" t="s">
        <v>173</v>
      </c>
      <c s="23" t="s">
        <v>1460</v>
      </c>
      <c s="19" t="s">
        <v>1423</v>
      </c>
      <c s="24" t="s">
        <v>1461</v>
      </c>
      <c s="25" t="s">
        <v>192</v>
      </c>
      <c s="26">
        <v>25.2</v>
      </c>
      <c s="26">
        <v>0</v>
      </c>
      <c s="26">
        <f>ROUND(ROUND(H83,2)*ROUND(G83,2),2)</f>
      </c>
      <c r="O83">
        <f>(I83*21)/100</f>
      </c>
      <c t="s">
        <v>12</v>
      </c>
    </row>
    <row r="84" spans="1:5" ht="25.5">
      <c r="A84" s="27" t="s">
        <v>40</v>
      </c>
      <c r="E84" s="28" t="s">
        <v>1462</v>
      </c>
    </row>
    <row r="85" spans="1:5" ht="12.75">
      <c r="A85" s="29" t="s">
        <v>42</v>
      </c>
      <c r="E85" s="30" t="s">
        <v>37</v>
      </c>
    </row>
    <row r="86" spans="1:5" ht="102">
      <c r="A86" t="s">
        <v>44</v>
      </c>
      <c r="E86" s="28" t="s">
        <v>1463</v>
      </c>
    </row>
    <row r="87" spans="1:16" ht="12.75">
      <c r="A87" s="19" t="s">
        <v>35</v>
      </c>
      <c s="23" t="s">
        <v>177</v>
      </c>
      <c s="23" t="s">
        <v>1460</v>
      </c>
      <c s="19" t="s">
        <v>1427</v>
      </c>
      <c s="24" t="s">
        <v>1461</v>
      </c>
      <c s="25" t="s">
        <v>192</v>
      </c>
      <c s="26">
        <v>43.4</v>
      </c>
      <c s="26">
        <v>0</v>
      </c>
      <c s="26">
        <f>ROUND(ROUND(H87,2)*ROUND(G87,2),2)</f>
      </c>
      <c r="O87">
        <f>(I87*21)/100</f>
      </c>
      <c t="s">
        <v>12</v>
      </c>
    </row>
    <row r="88" spans="1:5" ht="25.5">
      <c r="A88" s="27" t="s">
        <v>40</v>
      </c>
      <c r="E88" s="28" t="s">
        <v>1464</v>
      </c>
    </row>
    <row r="89" spans="1:5" ht="12.75">
      <c r="A89" s="29" t="s">
        <v>42</v>
      </c>
      <c r="E89" s="30" t="s">
        <v>37</v>
      </c>
    </row>
    <row r="90" spans="1:5" ht="102">
      <c r="A90" t="s">
        <v>44</v>
      </c>
      <c r="E90" s="28" t="s">
        <v>1463</v>
      </c>
    </row>
    <row r="91" spans="1:16" ht="12.75">
      <c r="A91" s="19" t="s">
        <v>35</v>
      </c>
      <c s="23" t="s">
        <v>179</v>
      </c>
      <c s="23" t="s">
        <v>1465</v>
      </c>
      <c s="19" t="s">
        <v>1423</v>
      </c>
      <c s="24" t="s">
        <v>1466</v>
      </c>
      <c s="25" t="s">
        <v>192</v>
      </c>
      <c s="26">
        <v>315</v>
      </c>
      <c s="26">
        <v>0</v>
      </c>
      <c s="26">
        <f>ROUND(ROUND(H91,2)*ROUND(G91,2),2)</f>
      </c>
      <c r="O91">
        <f>(I91*21)/100</f>
      </c>
      <c t="s">
        <v>12</v>
      </c>
    </row>
    <row r="92" spans="1:5" ht="12.75">
      <c r="A92" s="27" t="s">
        <v>40</v>
      </c>
      <c r="E92" s="28" t="s">
        <v>1430</v>
      </c>
    </row>
    <row r="93" spans="1:5" ht="12.75">
      <c r="A93" s="29" t="s">
        <v>42</v>
      </c>
      <c r="E93" s="30" t="s">
        <v>37</v>
      </c>
    </row>
    <row r="94" spans="1:5" ht="140.25">
      <c r="A94" t="s">
        <v>44</v>
      </c>
      <c r="E94" s="28" t="s">
        <v>1467</v>
      </c>
    </row>
    <row r="95" spans="1:16" ht="12.75">
      <c r="A95" s="19" t="s">
        <v>35</v>
      </c>
      <c s="23" t="s">
        <v>183</v>
      </c>
      <c s="23" t="s">
        <v>1465</v>
      </c>
      <c s="19" t="s">
        <v>1427</v>
      </c>
      <c s="24" t="s">
        <v>1466</v>
      </c>
      <c s="25" t="s">
        <v>192</v>
      </c>
      <c s="26">
        <v>1555</v>
      </c>
      <c s="26">
        <v>0</v>
      </c>
      <c s="26">
        <f>ROUND(ROUND(H95,2)*ROUND(G95,2),2)</f>
      </c>
      <c r="O95">
        <f>(I95*21)/100</f>
      </c>
      <c t="s">
        <v>12</v>
      </c>
    </row>
    <row r="96" spans="1:5" ht="12.75">
      <c r="A96" s="27" t="s">
        <v>40</v>
      </c>
      <c r="E96" s="28" t="s">
        <v>1428</v>
      </c>
    </row>
    <row r="97" spans="1:5" ht="12.75">
      <c r="A97" s="29" t="s">
        <v>42</v>
      </c>
      <c r="E97" s="30" t="s">
        <v>37</v>
      </c>
    </row>
    <row r="98" spans="1:5" ht="140.25">
      <c r="A98" t="s">
        <v>44</v>
      </c>
      <c r="E98" s="28" t="s">
        <v>1467</v>
      </c>
    </row>
    <row r="99" spans="1:16" ht="12.75">
      <c r="A99" s="19" t="s">
        <v>35</v>
      </c>
      <c s="23" t="s">
        <v>185</v>
      </c>
      <c s="23" t="s">
        <v>1468</v>
      </c>
      <c s="19" t="s">
        <v>1423</v>
      </c>
      <c s="24" t="s">
        <v>1469</v>
      </c>
      <c s="25" t="s">
        <v>192</v>
      </c>
      <c s="26">
        <v>315</v>
      </c>
      <c s="26">
        <v>0</v>
      </c>
      <c s="26">
        <f>ROUND(ROUND(H99,2)*ROUND(G99,2),2)</f>
      </c>
      <c r="O99">
        <f>(I99*21)/100</f>
      </c>
      <c t="s">
        <v>12</v>
      </c>
    </row>
    <row r="100" spans="1:5" ht="12.75">
      <c r="A100" s="27" t="s">
        <v>40</v>
      </c>
      <c r="E100" s="28" t="s">
        <v>1430</v>
      </c>
    </row>
    <row r="101" spans="1:5" ht="12.75">
      <c r="A101" s="29" t="s">
        <v>42</v>
      </c>
      <c r="E101" s="30" t="s">
        <v>37</v>
      </c>
    </row>
    <row r="102" spans="1:5" ht="127.5">
      <c r="A102" t="s">
        <v>44</v>
      </c>
      <c r="E102" s="28" t="s">
        <v>1470</v>
      </c>
    </row>
    <row r="103" spans="1:16" ht="12.75">
      <c r="A103" s="19" t="s">
        <v>35</v>
      </c>
      <c s="23" t="s">
        <v>189</v>
      </c>
      <c s="23" t="s">
        <v>1468</v>
      </c>
      <c s="19" t="s">
        <v>1427</v>
      </c>
      <c s="24" t="s">
        <v>1469</v>
      </c>
      <c s="25" t="s">
        <v>192</v>
      </c>
      <c s="26">
        <v>1555</v>
      </c>
      <c s="26">
        <v>0</v>
      </c>
      <c s="26">
        <f>ROUND(ROUND(H103,2)*ROUND(G103,2),2)</f>
      </c>
      <c r="O103">
        <f>(I103*21)/100</f>
      </c>
      <c t="s">
        <v>12</v>
      </c>
    </row>
    <row r="104" spans="1:5" ht="12.75">
      <c r="A104" s="27" t="s">
        <v>40</v>
      </c>
      <c r="E104" s="28" t="s">
        <v>1428</v>
      </c>
    </row>
    <row r="105" spans="1:5" ht="12.75">
      <c r="A105" s="29" t="s">
        <v>42</v>
      </c>
      <c r="E105" s="30" t="s">
        <v>37</v>
      </c>
    </row>
    <row r="106" spans="1:5" ht="127.5">
      <c r="A106" t="s">
        <v>44</v>
      </c>
      <c r="E106" s="28" t="s">
        <v>1470</v>
      </c>
    </row>
    <row r="107" spans="1:16" ht="12.75">
      <c r="A107" s="19" t="s">
        <v>35</v>
      </c>
      <c s="23" t="s">
        <v>195</v>
      </c>
      <c s="23" t="s">
        <v>1471</v>
      </c>
      <c s="19" t="s">
        <v>1423</v>
      </c>
      <c s="24" t="s">
        <v>1472</v>
      </c>
      <c s="25" t="s">
        <v>142</v>
      </c>
      <c s="26">
        <v>4</v>
      </c>
      <c s="26">
        <v>0</v>
      </c>
      <c s="26">
        <f>ROUND(ROUND(H107,2)*ROUND(G107,2),2)</f>
      </c>
      <c r="O107">
        <f>(I107*21)/100</f>
      </c>
      <c t="s">
        <v>12</v>
      </c>
    </row>
    <row r="108" spans="1:5" ht="12.75">
      <c r="A108" s="27" t="s">
        <v>40</v>
      </c>
      <c r="E108" s="28" t="s">
        <v>1430</v>
      </c>
    </row>
    <row r="109" spans="1:5" ht="12.75">
      <c r="A109" s="29" t="s">
        <v>42</v>
      </c>
      <c r="E109" s="30" t="s">
        <v>37</v>
      </c>
    </row>
    <row r="110" spans="1:5" ht="102">
      <c r="A110" t="s">
        <v>44</v>
      </c>
      <c r="E110" s="28" t="s">
        <v>1473</v>
      </c>
    </row>
    <row r="111" spans="1:16" ht="12.75">
      <c r="A111" s="19" t="s">
        <v>35</v>
      </c>
      <c s="23" t="s">
        <v>198</v>
      </c>
      <c s="23" t="s">
        <v>1471</v>
      </c>
      <c s="19" t="s">
        <v>1427</v>
      </c>
      <c s="24" t="s">
        <v>1472</v>
      </c>
      <c s="25" t="s">
        <v>142</v>
      </c>
      <c s="26">
        <v>14</v>
      </c>
      <c s="26">
        <v>0</v>
      </c>
      <c s="26">
        <f>ROUND(ROUND(H111,2)*ROUND(G111,2),2)</f>
      </c>
      <c r="O111">
        <f>(I111*21)/100</f>
      </c>
      <c t="s">
        <v>12</v>
      </c>
    </row>
    <row r="112" spans="1:5" ht="12.75">
      <c r="A112" s="27" t="s">
        <v>40</v>
      </c>
      <c r="E112" s="28" t="s">
        <v>1428</v>
      </c>
    </row>
    <row r="113" spans="1:5" ht="12.75">
      <c r="A113" s="29" t="s">
        <v>42</v>
      </c>
      <c r="E113" s="30" t="s">
        <v>37</v>
      </c>
    </row>
    <row r="114" spans="1:5" ht="102">
      <c r="A114" t="s">
        <v>44</v>
      </c>
      <c r="E114" s="28" t="s">
        <v>1473</v>
      </c>
    </row>
    <row r="115" spans="1:16" ht="12.75">
      <c r="A115" s="19" t="s">
        <v>35</v>
      </c>
      <c s="23" t="s">
        <v>202</v>
      </c>
      <c s="23" t="s">
        <v>1474</v>
      </c>
      <c s="19" t="s">
        <v>1423</v>
      </c>
      <c s="24" t="s">
        <v>1475</v>
      </c>
      <c s="25" t="s">
        <v>142</v>
      </c>
      <c s="26">
        <v>17</v>
      </c>
      <c s="26">
        <v>0</v>
      </c>
      <c s="26">
        <f>ROUND(ROUND(H115,2)*ROUND(G115,2),2)</f>
      </c>
      <c r="O115">
        <f>(I115*21)/100</f>
      </c>
      <c t="s">
        <v>12</v>
      </c>
    </row>
    <row r="116" spans="1:5" ht="12.75">
      <c r="A116" s="27" t="s">
        <v>40</v>
      </c>
      <c r="E116" s="28" t="s">
        <v>1430</v>
      </c>
    </row>
    <row r="117" spans="1:5" ht="12.75">
      <c r="A117" s="29" t="s">
        <v>42</v>
      </c>
      <c r="E117" s="30" t="s">
        <v>37</v>
      </c>
    </row>
    <row r="118" spans="1:5" ht="102">
      <c r="A118" t="s">
        <v>44</v>
      </c>
      <c r="E118" s="28" t="s">
        <v>1476</v>
      </c>
    </row>
    <row r="119" spans="1:16" ht="12.75">
      <c r="A119" s="19" t="s">
        <v>35</v>
      </c>
      <c s="23" t="s">
        <v>204</v>
      </c>
      <c s="23" t="s">
        <v>1474</v>
      </c>
      <c s="19" t="s">
        <v>1427</v>
      </c>
      <c s="24" t="s">
        <v>1475</v>
      </c>
      <c s="25" t="s">
        <v>142</v>
      </c>
      <c s="26">
        <v>29</v>
      </c>
      <c s="26">
        <v>0</v>
      </c>
      <c s="26">
        <f>ROUND(ROUND(H119,2)*ROUND(G119,2),2)</f>
      </c>
      <c r="O119">
        <f>(I119*21)/100</f>
      </c>
      <c t="s">
        <v>12</v>
      </c>
    </row>
    <row r="120" spans="1:5" ht="12.75">
      <c r="A120" s="27" t="s">
        <v>40</v>
      </c>
      <c r="E120" s="28" t="s">
        <v>1428</v>
      </c>
    </row>
    <row r="121" spans="1:5" ht="12.75">
      <c r="A121" s="29" t="s">
        <v>42</v>
      </c>
      <c r="E121" s="30" t="s">
        <v>37</v>
      </c>
    </row>
    <row r="122" spans="1:5" ht="102">
      <c r="A122" t="s">
        <v>44</v>
      </c>
      <c r="E122" s="28" t="s">
        <v>1476</v>
      </c>
    </row>
    <row r="123" spans="1:16" ht="12.75">
      <c r="A123" s="19" t="s">
        <v>35</v>
      </c>
      <c s="23" t="s">
        <v>209</v>
      </c>
      <c s="23" t="s">
        <v>1477</v>
      </c>
      <c s="19" t="s">
        <v>1423</v>
      </c>
      <c s="24" t="s">
        <v>1478</v>
      </c>
      <c s="25" t="s">
        <v>192</v>
      </c>
      <c s="26">
        <v>198</v>
      </c>
      <c s="26">
        <v>0</v>
      </c>
      <c s="26">
        <f>ROUND(ROUND(H123,2)*ROUND(G123,2),2)</f>
      </c>
      <c r="O123">
        <f>(I123*21)/100</f>
      </c>
      <c t="s">
        <v>12</v>
      </c>
    </row>
    <row r="124" spans="1:5" ht="25.5">
      <c r="A124" s="27" t="s">
        <v>40</v>
      </c>
      <c r="E124" s="28" t="s">
        <v>1479</v>
      </c>
    </row>
    <row r="125" spans="1:5" ht="12.75">
      <c r="A125" s="29" t="s">
        <v>42</v>
      </c>
      <c r="E125" s="30" t="s">
        <v>37</v>
      </c>
    </row>
    <row r="126" spans="1:5" ht="89.25">
      <c r="A126" t="s">
        <v>44</v>
      </c>
      <c r="E126" s="28" t="s">
        <v>1480</v>
      </c>
    </row>
    <row r="127" spans="1:16" ht="12.75">
      <c r="A127" s="19" t="s">
        <v>35</v>
      </c>
      <c s="23" t="s">
        <v>212</v>
      </c>
      <c s="23" t="s">
        <v>1477</v>
      </c>
      <c s="19" t="s">
        <v>1427</v>
      </c>
      <c s="24" t="s">
        <v>1478</v>
      </c>
      <c s="25" t="s">
        <v>192</v>
      </c>
      <c s="26">
        <v>247</v>
      </c>
      <c s="26">
        <v>0</v>
      </c>
      <c s="26">
        <f>ROUND(ROUND(H127,2)*ROUND(G127,2),2)</f>
      </c>
      <c r="O127">
        <f>(I127*21)/100</f>
      </c>
      <c t="s">
        <v>12</v>
      </c>
    </row>
    <row r="128" spans="1:5" ht="25.5">
      <c r="A128" s="27" t="s">
        <v>40</v>
      </c>
      <c r="E128" s="28" t="s">
        <v>1481</v>
      </c>
    </row>
    <row r="129" spans="1:5" ht="12.75">
      <c r="A129" s="29" t="s">
        <v>42</v>
      </c>
      <c r="E129" s="30" t="s">
        <v>37</v>
      </c>
    </row>
    <row r="130" spans="1:5" ht="89.25">
      <c r="A130" t="s">
        <v>44</v>
      </c>
      <c r="E130" s="28" t="s">
        <v>1480</v>
      </c>
    </row>
    <row r="131" spans="1:16" ht="12.75">
      <c r="A131" s="19" t="s">
        <v>35</v>
      </c>
      <c s="23" t="s">
        <v>217</v>
      </c>
      <c s="23" t="s">
        <v>1477</v>
      </c>
      <c s="19" t="s">
        <v>1482</v>
      </c>
      <c s="24" t="s">
        <v>1478</v>
      </c>
      <c s="25" t="s">
        <v>192</v>
      </c>
      <c s="26">
        <v>360</v>
      </c>
      <c s="26">
        <v>0</v>
      </c>
      <c s="26">
        <f>ROUND(ROUND(H131,2)*ROUND(G131,2),2)</f>
      </c>
      <c r="O131">
        <f>(I131*21)/100</f>
      </c>
      <c t="s">
        <v>12</v>
      </c>
    </row>
    <row r="132" spans="1:5" ht="25.5">
      <c r="A132" s="27" t="s">
        <v>40</v>
      </c>
      <c r="E132" s="28" t="s">
        <v>1483</v>
      </c>
    </row>
    <row r="133" spans="1:5" ht="12.75">
      <c r="A133" s="29" t="s">
        <v>42</v>
      </c>
      <c r="E133" s="30" t="s">
        <v>37</v>
      </c>
    </row>
    <row r="134" spans="1:5" ht="89.25">
      <c r="A134" t="s">
        <v>44</v>
      </c>
      <c r="E134" s="28" t="s">
        <v>1480</v>
      </c>
    </row>
    <row r="135" spans="1:16" ht="12.75">
      <c r="A135" s="19" t="s">
        <v>35</v>
      </c>
      <c s="23" t="s">
        <v>219</v>
      </c>
      <c s="23" t="s">
        <v>1484</v>
      </c>
      <c s="19" t="s">
        <v>1423</v>
      </c>
      <c s="24" t="s">
        <v>1485</v>
      </c>
      <c s="25" t="s">
        <v>192</v>
      </c>
      <c s="26">
        <v>315</v>
      </c>
      <c s="26">
        <v>0</v>
      </c>
      <c s="26">
        <f>ROUND(ROUND(H135,2)*ROUND(G135,2),2)</f>
      </c>
      <c r="O135">
        <f>(I135*21)/100</f>
      </c>
      <c t="s">
        <v>12</v>
      </c>
    </row>
    <row r="136" spans="1:5" ht="25.5">
      <c r="A136" s="27" t="s">
        <v>40</v>
      </c>
      <c r="E136" s="28" t="s">
        <v>1486</v>
      </c>
    </row>
    <row r="137" spans="1:5" ht="12.75">
      <c r="A137" s="29" t="s">
        <v>42</v>
      </c>
      <c r="E137" s="30" t="s">
        <v>37</v>
      </c>
    </row>
    <row r="138" spans="1:5" ht="89.25">
      <c r="A138" t="s">
        <v>44</v>
      </c>
      <c r="E138" s="28" t="s">
        <v>1480</v>
      </c>
    </row>
    <row r="139" spans="1:16" ht="12.75">
      <c r="A139" s="19" t="s">
        <v>35</v>
      </c>
      <c s="23" t="s">
        <v>222</v>
      </c>
      <c s="23" t="s">
        <v>1484</v>
      </c>
      <c s="19" t="s">
        <v>1427</v>
      </c>
      <c s="24" t="s">
        <v>1485</v>
      </c>
      <c s="25" t="s">
        <v>192</v>
      </c>
      <c s="26">
        <v>1155</v>
      </c>
      <c s="26">
        <v>0</v>
      </c>
      <c s="26">
        <f>ROUND(ROUND(H139,2)*ROUND(G139,2),2)</f>
      </c>
      <c r="O139">
        <f>(I139*21)/100</f>
      </c>
      <c t="s">
        <v>12</v>
      </c>
    </row>
    <row r="140" spans="1:5" ht="25.5">
      <c r="A140" s="27" t="s">
        <v>40</v>
      </c>
      <c r="E140" s="28" t="s">
        <v>1487</v>
      </c>
    </row>
    <row r="141" spans="1:5" ht="12.75">
      <c r="A141" s="29" t="s">
        <v>42</v>
      </c>
      <c r="E141" s="30" t="s">
        <v>37</v>
      </c>
    </row>
    <row r="142" spans="1:5" ht="89.25">
      <c r="A142" t="s">
        <v>44</v>
      </c>
      <c r="E142" s="28" t="s">
        <v>1480</v>
      </c>
    </row>
    <row r="143" spans="1:16" ht="25.5">
      <c r="A143" s="19" t="s">
        <v>35</v>
      </c>
      <c s="23" t="s">
        <v>228</v>
      </c>
      <c s="23" t="s">
        <v>1488</v>
      </c>
      <c s="19" t="s">
        <v>37</v>
      </c>
      <c s="24" t="s">
        <v>1489</v>
      </c>
      <c s="25" t="s">
        <v>142</v>
      </c>
      <c s="26">
        <v>22</v>
      </c>
      <c s="26">
        <v>0</v>
      </c>
      <c s="26">
        <f>ROUND(ROUND(H143,2)*ROUND(G143,2),2)</f>
      </c>
      <c r="O143">
        <f>(I143*21)/100</f>
      </c>
      <c t="s">
        <v>12</v>
      </c>
    </row>
    <row r="144" spans="1:5" ht="12.75">
      <c r="A144" s="27" t="s">
        <v>40</v>
      </c>
      <c r="E144" s="28" t="s">
        <v>37</v>
      </c>
    </row>
    <row r="145" spans="1:5" ht="12.75">
      <c r="A145" s="29" t="s">
        <v>42</v>
      </c>
      <c r="E145" s="30" t="s">
        <v>37</v>
      </c>
    </row>
    <row r="146" spans="1:5" ht="102">
      <c r="A146" t="s">
        <v>44</v>
      </c>
      <c r="E146" s="28" t="s">
        <v>1490</v>
      </c>
    </row>
    <row r="147" spans="1:16" ht="25.5">
      <c r="A147" s="19" t="s">
        <v>35</v>
      </c>
      <c s="23" t="s">
        <v>231</v>
      </c>
      <c s="23" t="s">
        <v>1491</v>
      </c>
      <c s="19" t="s">
        <v>37</v>
      </c>
      <c s="24" t="s">
        <v>1492</v>
      </c>
      <c s="25" t="s">
        <v>142</v>
      </c>
      <c s="26">
        <v>98</v>
      </c>
      <c s="26">
        <v>0</v>
      </c>
      <c s="26">
        <f>ROUND(ROUND(H147,2)*ROUND(G147,2),2)</f>
      </c>
      <c r="O147">
        <f>(I147*21)/100</f>
      </c>
      <c t="s">
        <v>12</v>
      </c>
    </row>
    <row r="148" spans="1:5" ht="12.75">
      <c r="A148" s="27" t="s">
        <v>40</v>
      </c>
      <c r="E148" s="28" t="s">
        <v>37</v>
      </c>
    </row>
    <row r="149" spans="1:5" ht="12.75">
      <c r="A149" s="29" t="s">
        <v>42</v>
      </c>
      <c r="E149" s="30" t="s">
        <v>37</v>
      </c>
    </row>
    <row r="150" spans="1:5" ht="102">
      <c r="A150" t="s">
        <v>44</v>
      </c>
      <c r="E150" s="28" t="s">
        <v>1490</v>
      </c>
    </row>
    <row r="151" spans="1:16" ht="25.5">
      <c r="A151" s="19" t="s">
        <v>35</v>
      </c>
      <c s="23" t="s">
        <v>235</v>
      </c>
      <c s="23" t="s">
        <v>1493</v>
      </c>
      <c s="19" t="s">
        <v>37</v>
      </c>
      <c s="24" t="s">
        <v>1494</v>
      </c>
      <c s="25" t="s">
        <v>142</v>
      </c>
      <c s="26">
        <v>2</v>
      </c>
      <c s="26">
        <v>0</v>
      </c>
      <c s="26">
        <f>ROUND(ROUND(H151,2)*ROUND(G151,2),2)</f>
      </c>
      <c r="O151">
        <f>(I151*21)/100</f>
      </c>
      <c t="s">
        <v>12</v>
      </c>
    </row>
    <row r="152" spans="1:5" ht="25.5">
      <c r="A152" s="27" t="s">
        <v>40</v>
      </c>
      <c r="E152" s="28" t="s">
        <v>1495</v>
      </c>
    </row>
    <row r="153" spans="1:5" ht="12.75">
      <c r="A153" s="29" t="s">
        <v>42</v>
      </c>
      <c r="E153" s="30" t="s">
        <v>37</v>
      </c>
    </row>
    <row r="154" spans="1:5" ht="102">
      <c r="A154" t="s">
        <v>44</v>
      </c>
      <c r="E154" s="28" t="s">
        <v>1490</v>
      </c>
    </row>
    <row r="155" spans="1:16" ht="12.75">
      <c r="A155" s="19" t="s">
        <v>35</v>
      </c>
      <c s="23" t="s">
        <v>237</v>
      </c>
      <c s="23" t="s">
        <v>1496</v>
      </c>
      <c s="19" t="s">
        <v>1423</v>
      </c>
      <c s="24" t="s">
        <v>1497</v>
      </c>
      <c s="25" t="s">
        <v>192</v>
      </c>
      <c s="26">
        <v>315</v>
      </c>
      <c s="26">
        <v>0</v>
      </c>
      <c s="26">
        <f>ROUND(ROUND(H155,2)*ROUND(G155,2),2)</f>
      </c>
      <c r="O155">
        <f>(I155*21)/100</f>
      </c>
      <c t="s">
        <v>12</v>
      </c>
    </row>
    <row r="156" spans="1:5" ht="12.75">
      <c r="A156" s="27" t="s">
        <v>40</v>
      </c>
      <c r="E156" s="28" t="s">
        <v>1430</v>
      </c>
    </row>
    <row r="157" spans="1:5" ht="12.75">
      <c r="A157" s="29" t="s">
        <v>42</v>
      </c>
      <c r="E157" s="30" t="s">
        <v>37</v>
      </c>
    </row>
    <row r="158" spans="1:5" ht="76.5">
      <c r="A158" t="s">
        <v>44</v>
      </c>
      <c r="E158" s="28" t="s">
        <v>1498</v>
      </c>
    </row>
    <row r="159" spans="1:16" ht="12.75">
      <c r="A159" s="19" t="s">
        <v>35</v>
      </c>
      <c s="23" t="s">
        <v>243</v>
      </c>
      <c s="23" t="s">
        <v>1496</v>
      </c>
      <c s="19" t="s">
        <v>1427</v>
      </c>
      <c s="24" t="s">
        <v>1497</v>
      </c>
      <c s="25" t="s">
        <v>192</v>
      </c>
      <c s="26">
        <v>1555</v>
      </c>
      <c s="26">
        <v>0</v>
      </c>
      <c s="26">
        <f>ROUND(ROUND(H159,2)*ROUND(G159,2),2)</f>
      </c>
      <c r="O159">
        <f>(I159*21)/100</f>
      </c>
      <c t="s">
        <v>12</v>
      </c>
    </row>
    <row r="160" spans="1:5" ht="12.75">
      <c r="A160" s="27" t="s">
        <v>40</v>
      </c>
      <c r="E160" s="28" t="s">
        <v>1428</v>
      </c>
    </row>
    <row r="161" spans="1:5" ht="12.75">
      <c r="A161" s="29" t="s">
        <v>42</v>
      </c>
      <c r="E161" s="30" t="s">
        <v>37</v>
      </c>
    </row>
    <row r="162" spans="1:5" ht="76.5">
      <c r="A162" t="s">
        <v>44</v>
      </c>
      <c r="E162" s="28" t="s">
        <v>1498</v>
      </c>
    </row>
    <row r="163" spans="1:16" ht="12.75">
      <c r="A163" s="19" t="s">
        <v>35</v>
      </c>
      <c s="23" t="s">
        <v>249</v>
      </c>
      <c s="23" t="s">
        <v>1499</v>
      </c>
      <c s="19" t="s">
        <v>37</v>
      </c>
      <c s="24" t="s">
        <v>1500</v>
      </c>
      <c s="25" t="s">
        <v>142</v>
      </c>
      <c s="26">
        <v>95</v>
      </c>
      <c s="26">
        <v>0</v>
      </c>
      <c s="26">
        <f>ROUND(ROUND(H163,2)*ROUND(G163,2),2)</f>
      </c>
      <c r="O163">
        <f>(I163*21)/100</f>
      </c>
      <c t="s">
        <v>12</v>
      </c>
    </row>
    <row r="164" spans="1:5" ht="12.75">
      <c r="A164" s="27" t="s">
        <v>40</v>
      </c>
      <c r="E164" s="28" t="s">
        <v>37</v>
      </c>
    </row>
    <row r="165" spans="1:5" ht="12.75">
      <c r="A165" s="29" t="s">
        <v>42</v>
      </c>
      <c r="E165" s="30" t="s">
        <v>37</v>
      </c>
    </row>
    <row r="166" spans="1:5" ht="89.25">
      <c r="A166" t="s">
        <v>44</v>
      </c>
      <c r="E166" s="28" t="s">
        <v>1501</v>
      </c>
    </row>
    <row r="167" spans="1:16" ht="12.75">
      <c r="A167" s="19" t="s">
        <v>35</v>
      </c>
      <c s="23" t="s">
        <v>255</v>
      </c>
      <c s="23" t="s">
        <v>1502</v>
      </c>
      <c s="19" t="s">
        <v>37</v>
      </c>
      <c s="24" t="s">
        <v>1503</v>
      </c>
      <c s="25" t="s">
        <v>142</v>
      </c>
      <c s="26">
        <v>12</v>
      </c>
      <c s="26">
        <v>0</v>
      </c>
      <c s="26">
        <f>ROUND(ROUND(H167,2)*ROUND(G167,2),2)</f>
      </c>
      <c r="O167">
        <f>(I167*21)/100</f>
      </c>
      <c t="s">
        <v>12</v>
      </c>
    </row>
    <row r="168" spans="1:5" ht="25.5">
      <c r="A168" s="27" t="s">
        <v>40</v>
      </c>
      <c r="E168" s="28" t="s">
        <v>1504</v>
      </c>
    </row>
    <row r="169" spans="1:5" ht="12.75">
      <c r="A169" s="29" t="s">
        <v>42</v>
      </c>
      <c r="E169" s="30" t="s">
        <v>37</v>
      </c>
    </row>
    <row r="170" spans="1:5" ht="114.75">
      <c r="A170" t="s">
        <v>44</v>
      </c>
      <c r="E170" s="28" t="s">
        <v>1505</v>
      </c>
    </row>
    <row r="171" spans="1:16" ht="25.5">
      <c r="A171" s="19" t="s">
        <v>35</v>
      </c>
      <c s="23" t="s">
        <v>446</v>
      </c>
      <c s="23" t="s">
        <v>1506</v>
      </c>
      <c s="19" t="s">
        <v>1423</v>
      </c>
      <c s="24" t="s">
        <v>1507</v>
      </c>
      <c s="25" t="s">
        <v>142</v>
      </c>
      <c s="26">
        <v>5</v>
      </c>
      <c s="26">
        <v>0</v>
      </c>
      <c s="26">
        <f>ROUND(ROUND(H171,2)*ROUND(G171,2),2)</f>
      </c>
      <c r="O171">
        <f>(I171*21)/100</f>
      </c>
      <c t="s">
        <v>12</v>
      </c>
    </row>
    <row r="172" spans="1:5" ht="25.5">
      <c r="A172" s="27" t="s">
        <v>40</v>
      </c>
      <c r="E172" s="28" t="s">
        <v>1508</v>
      </c>
    </row>
    <row r="173" spans="1:5" ht="12.75">
      <c r="A173" s="29" t="s">
        <v>42</v>
      </c>
      <c r="E173" s="30" t="s">
        <v>37</v>
      </c>
    </row>
    <row r="174" spans="1:5" ht="114.75">
      <c r="A174" t="s">
        <v>44</v>
      </c>
      <c r="E174" s="28" t="s">
        <v>1505</v>
      </c>
    </row>
    <row r="175" spans="1:16" ht="25.5">
      <c r="A175" s="19" t="s">
        <v>35</v>
      </c>
      <c s="23" t="s">
        <v>1002</v>
      </c>
      <c s="23" t="s">
        <v>1506</v>
      </c>
      <c s="19" t="s">
        <v>1427</v>
      </c>
      <c s="24" t="s">
        <v>1507</v>
      </c>
      <c s="25" t="s">
        <v>142</v>
      </c>
      <c s="26">
        <v>21</v>
      </c>
      <c s="26">
        <v>0</v>
      </c>
      <c s="26">
        <f>ROUND(ROUND(H175,2)*ROUND(G175,2),2)</f>
      </c>
      <c r="O175">
        <f>(I175*21)/100</f>
      </c>
      <c t="s">
        <v>12</v>
      </c>
    </row>
    <row r="176" spans="1:5" ht="25.5">
      <c r="A176" s="27" t="s">
        <v>40</v>
      </c>
      <c r="E176" s="28" t="s">
        <v>1509</v>
      </c>
    </row>
    <row r="177" spans="1:5" ht="12.75">
      <c r="A177" s="29" t="s">
        <v>42</v>
      </c>
      <c r="E177" s="30" t="s">
        <v>37</v>
      </c>
    </row>
    <row r="178" spans="1:5" ht="114.75">
      <c r="A178" t="s">
        <v>44</v>
      </c>
      <c r="E178" s="28" t="s">
        <v>1505</v>
      </c>
    </row>
    <row r="179" spans="1:16" ht="25.5">
      <c r="A179" s="19" t="s">
        <v>35</v>
      </c>
      <c s="23" t="s">
        <v>1007</v>
      </c>
      <c s="23" t="s">
        <v>1506</v>
      </c>
      <c s="19" t="s">
        <v>1482</v>
      </c>
      <c s="24" t="s">
        <v>1507</v>
      </c>
      <c s="25" t="s">
        <v>142</v>
      </c>
      <c s="26">
        <v>8</v>
      </c>
      <c s="26">
        <v>0</v>
      </c>
      <c s="26">
        <f>ROUND(ROUND(H179,2)*ROUND(G179,2),2)</f>
      </c>
      <c r="O179">
        <f>(I179*21)/100</f>
      </c>
      <c t="s">
        <v>12</v>
      </c>
    </row>
    <row r="180" spans="1:5" ht="25.5">
      <c r="A180" s="27" t="s">
        <v>40</v>
      </c>
      <c r="E180" s="28" t="s">
        <v>1510</v>
      </c>
    </row>
    <row r="181" spans="1:5" ht="12.75">
      <c r="A181" s="29" t="s">
        <v>42</v>
      </c>
      <c r="E181" s="30" t="s">
        <v>37</v>
      </c>
    </row>
    <row r="182" spans="1:5" ht="114.75">
      <c r="A182" t="s">
        <v>44</v>
      </c>
      <c r="E182" s="28" t="s">
        <v>1505</v>
      </c>
    </row>
    <row r="183" spans="1:16" ht="12.75">
      <c r="A183" s="19" t="s">
        <v>35</v>
      </c>
      <c s="23" t="s">
        <v>1010</v>
      </c>
      <c s="23" t="s">
        <v>1511</v>
      </c>
      <c s="19" t="s">
        <v>1423</v>
      </c>
      <c s="24" t="s">
        <v>1512</v>
      </c>
      <c s="25" t="s">
        <v>142</v>
      </c>
      <c s="26">
        <v>17</v>
      </c>
      <c s="26">
        <v>0</v>
      </c>
      <c s="26">
        <f>ROUND(ROUND(H183,2)*ROUND(G183,2),2)</f>
      </c>
      <c r="O183">
        <f>(I183*21)/100</f>
      </c>
      <c t="s">
        <v>12</v>
      </c>
    </row>
    <row r="184" spans="1:5" ht="25.5">
      <c r="A184" s="27" t="s">
        <v>40</v>
      </c>
      <c r="E184" s="28" t="s">
        <v>1513</v>
      </c>
    </row>
    <row r="185" spans="1:5" ht="12.75">
      <c r="A185" s="29" t="s">
        <v>42</v>
      </c>
      <c r="E185" s="30" t="s">
        <v>37</v>
      </c>
    </row>
    <row r="186" spans="1:5" ht="89.25">
      <c r="A186" t="s">
        <v>44</v>
      </c>
      <c r="E186" s="28" t="s">
        <v>1514</v>
      </c>
    </row>
    <row r="187" spans="1:16" ht="12.75">
      <c r="A187" s="19" t="s">
        <v>35</v>
      </c>
      <c s="23" t="s">
        <v>1016</v>
      </c>
      <c s="23" t="s">
        <v>1511</v>
      </c>
      <c s="19" t="s">
        <v>1427</v>
      </c>
      <c s="24" t="s">
        <v>1512</v>
      </c>
      <c s="25" t="s">
        <v>142</v>
      </c>
      <c s="26">
        <v>21</v>
      </c>
      <c s="26">
        <v>0</v>
      </c>
      <c s="26">
        <f>ROUND(ROUND(H187,2)*ROUND(G187,2),2)</f>
      </c>
      <c r="O187">
        <f>(I187*21)/100</f>
      </c>
      <c t="s">
        <v>12</v>
      </c>
    </row>
    <row r="188" spans="1:5" ht="12.75">
      <c r="A188" s="27" t="s">
        <v>40</v>
      </c>
      <c r="E188" s="28" t="s">
        <v>1428</v>
      </c>
    </row>
    <row r="189" spans="1:5" ht="12.75">
      <c r="A189" s="29" t="s">
        <v>42</v>
      </c>
      <c r="E189" s="30" t="s">
        <v>37</v>
      </c>
    </row>
    <row r="190" spans="1:5" ht="89.25">
      <c r="A190" t="s">
        <v>44</v>
      </c>
      <c r="E190" s="28" t="s">
        <v>1514</v>
      </c>
    </row>
    <row r="191" spans="1:16" ht="25.5">
      <c r="A191" s="19" t="s">
        <v>35</v>
      </c>
      <c s="23" t="s">
        <v>1021</v>
      </c>
      <c s="23" t="s">
        <v>1515</v>
      </c>
      <c s="19" t="s">
        <v>1423</v>
      </c>
      <c s="24" t="s">
        <v>1516</v>
      </c>
      <c s="25" t="s">
        <v>142</v>
      </c>
      <c s="26">
        <v>5</v>
      </c>
      <c s="26">
        <v>0</v>
      </c>
      <c s="26">
        <f>ROUND(ROUND(H191,2)*ROUND(G191,2),2)</f>
      </c>
      <c r="O191">
        <f>(I191*21)/100</f>
      </c>
      <c t="s">
        <v>12</v>
      </c>
    </row>
    <row r="192" spans="1:5" ht="25.5">
      <c r="A192" s="27" t="s">
        <v>40</v>
      </c>
      <c r="E192" s="28" t="s">
        <v>1517</v>
      </c>
    </row>
    <row r="193" spans="1:5" ht="12.75">
      <c r="A193" s="29" t="s">
        <v>42</v>
      </c>
      <c r="E193" s="30" t="s">
        <v>37</v>
      </c>
    </row>
    <row r="194" spans="1:5" ht="102">
      <c r="A194" t="s">
        <v>44</v>
      </c>
      <c r="E194" s="28" t="s">
        <v>1518</v>
      </c>
    </row>
    <row r="195" spans="1:16" ht="25.5">
      <c r="A195" s="19" t="s">
        <v>35</v>
      </c>
      <c s="23" t="s">
        <v>1026</v>
      </c>
      <c s="23" t="s">
        <v>1515</v>
      </c>
      <c s="19" t="s">
        <v>1427</v>
      </c>
      <c s="24" t="s">
        <v>1516</v>
      </c>
      <c s="25" t="s">
        <v>142</v>
      </c>
      <c s="26">
        <v>21</v>
      </c>
      <c s="26">
        <v>0</v>
      </c>
      <c s="26">
        <f>ROUND(ROUND(H195,2)*ROUND(G195,2),2)</f>
      </c>
      <c r="O195">
        <f>(I195*21)/100</f>
      </c>
      <c t="s">
        <v>12</v>
      </c>
    </row>
    <row r="196" spans="1:5" ht="25.5">
      <c r="A196" s="27" t="s">
        <v>40</v>
      </c>
      <c r="E196" s="28" t="s">
        <v>1519</v>
      </c>
    </row>
    <row r="197" spans="1:5" ht="12.75">
      <c r="A197" s="29" t="s">
        <v>42</v>
      </c>
      <c r="E197" s="30" t="s">
        <v>37</v>
      </c>
    </row>
    <row r="198" spans="1:5" ht="102">
      <c r="A198" t="s">
        <v>44</v>
      </c>
      <c r="E198" s="28" t="s">
        <v>1518</v>
      </c>
    </row>
    <row r="199" spans="1:16" ht="25.5">
      <c r="A199" s="19" t="s">
        <v>35</v>
      </c>
      <c s="23" t="s">
        <v>1030</v>
      </c>
      <c s="23" t="s">
        <v>1520</v>
      </c>
      <c s="19" t="s">
        <v>37</v>
      </c>
      <c s="24" t="s">
        <v>1521</v>
      </c>
      <c s="25" t="s">
        <v>142</v>
      </c>
      <c s="26">
        <v>12</v>
      </c>
      <c s="26">
        <v>0</v>
      </c>
      <c s="26">
        <f>ROUND(ROUND(H199,2)*ROUND(G199,2),2)</f>
      </c>
      <c r="O199">
        <f>(I199*21)/100</f>
      </c>
      <c t="s">
        <v>12</v>
      </c>
    </row>
    <row r="200" spans="1:5" ht="25.5">
      <c r="A200" s="27" t="s">
        <v>40</v>
      </c>
      <c r="E200" s="28" t="s">
        <v>1522</v>
      </c>
    </row>
    <row r="201" spans="1:5" ht="12.75">
      <c r="A201" s="29" t="s">
        <v>42</v>
      </c>
      <c r="E201" s="30" t="s">
        <v>37</v>
      </c>
    </row>
    <row r="202" spans="1:5" ht="102">
      <c r="A202" t="s">
        <v>44</v>
      </c>
      <c r="E202" s="28" t="s">
        <v>1518</v>
      </c>
    </row>
    <row r="203" spans="1:16" ht="12.75">
      <c r="A203" s="19" t="s">
        <v>35</v>
      </c>
      <c s="23" t="s">
        <v>1035</v>
      </c>
      <c s="23" t="s">
        <v>1523</v>
      </c>
      <c s="19" t="s">
        <v>1423</v>
      </c>
      <c s="24" t="s">
        <v>1524</v>
      </c>
      <c s="25" t="s">
        <v>142</v>
      </c>
      <c s="26">
        <v>5</v>
      </c>
      <c s="26">
        <v>0</v>
      </c>
      <c s="26">
        <f>ROUND(ROUND(H203,2)*ROUND(G203,2),2)</f>
      </c>
      <c r="O203">
        <f>(I203*21)/100</f>
      </c>
      <c t="s">
        <v>12</v>
      </c>
    </row>
    <row r="204" spans="1:5" ht="38.25">
      <c r="A204" s="27" t="s">
        <v>40</v>
      </c>
      <c r="E204" s="28" t="s">
        <v>1525</v>
      </c>
    </row>
    <row r="205" spans="1:5" ht="12.75">
      <c r="A205" s="29" t="s">
        <v>42</v>
      </c>
      <c r="E205" s="30" t="s">
        <v>37</v>
      </c>
    </row>
    <row r="206" spans="1:5" ht="89.25">
      <c r="A206" t="s">
        <v>44</v>
      </c>
      <c r="E206" s="28" t="s">
        <v>1526</v>
      </c>
    </row>
    <row r="207" spans="1:16" ht="12.75">
      <c r="A207" s="19" t="s">
        <v>35</v>
      </c>
      <c s="23" t="s">
        <v>1041</v>
      </c>
      <c s="23" t="s">
        <v>1523</v>
      </c>
      <c s="19" t="s">
        <v>1427</v>
      </c>
      <c s="24" t="s">
        <v>1524</v>
      </c>
      <c s="25" t="s">
        <v>142</v>
      </c>
      <c s="26">
        <v>21</v>
      </c>
      <c s="26">
        <v>0</v>
      </c>
      <c s="26">
        <f>ROUND(ROUND(H207,2)*ROUND(G207,2),2)</f>
      </c>
      <c r="O207">
        <f>(I207*21)/100</f>
      </c>
      <c t="s">
        <v>12</v>
      </c>
    </row>
    <row r="208" spans="1:5" ht="25.5">
      <c r="A208" s="27" t="s">
        <v>40</v>
      </c>
      <c r="E208" s="28" t="s">
        <v>1527</v>
      </c>
    </row>
    <row r="209" spans="1:5" ht="12.75">
      <c r="A209" s="29" t="s">
        <v>42</v>
      </c>
      <c r="E209" s="30" t="s">
        <v>37</v>
      </c>
    </row>
    <row r="210" spans="1:5" ht="89.25">
      <c r="A210" t="s">
        <v>44</v>
      </c>
      <c r="E210" s="28" t="s">
        <v>1526</v>
      </c>
    </row>
    <row r="211" spans="1:16" ht="12.75">
      <c r="A211" s="19" t="s">
        <v>35</v>
      </c>
      <c s="23" t="s">
        <v>1046</v>
      </c>
      <c s="23" t="s">
        <v>1523</v>
      </c>
      <c s="19" t="s">
        <v>1482</v>
      </c>
      <c s="24" t="s">
        <v>1524</v>
      </c>
      <c s="25" t="s">
        <v>142</v>
      </c>
      <c s="26">
        <v>2</v>
      </c>
      <c s="26">
        <v>0</v>
      </c>
      <c s="26">
        <f>ROUND(ROUND(H211,2)*ROUND(G211,2),2)</f>
      </c>
      <c r="O211">
        <f>(I211*21)/100</f>
      </c>
      <c t="s">
        <v>12</v>
      </c>
    </row>
    <row r="212" spans="1:5" ht="25.5">
      <c r="A212" s="27" t="s">
        <v>40</v>
      </c>
      <c r="E212" s="28" t="s">
        <v>1528</v>
      </c>
    </row>
    <row r="213" spans="1:5" ht="12.75">
      <c r="A213" s="29" t="s">
        <v>42</v>
      </c>
      <c r="E213" s="30" t="s">
        <v>37</v>
      </c>
    </row>
    <row r="214" spans="1:5" ht="89.25">
      <c r="A214" t="s">
        <v>44</v>
      </c>
      <c r="E214" s="28" t="s">
        <v>1526</v>
      </c>
    </row>
    <row r="215" spans="1:16" ht="12.75">
      <c r="A215" s="19" t="s">
        <v>35</v>
      </c>
      <c s="23" t="s">
        <v>1051</v>
      </c>
      <c s="23" t="s">
        <v>1523</v>
      </c>
      <c s="19" t="s">
        <v>1529</v>
      </c>
      <c s="24" t="s">
        <v>1524</v>
      </c>
      <c s="25" t="s">
        <v>142</v>
      </c>
      <c s="26">
        <v>10</v>
      </c>
      <c s="26">
        <v>0</v>
      </c>
      <c s="26">
        <f>ROUND(ROUND(H215,2)*ROUND(G215,2),2)</f>
      </c>
      <c r="O215">
        <f>(I215*21)/100</f>
      </c>
      <c t="s">
        <v>12</v>
      </c>
    </row>
    <row r="216" spans="1:5" ht="12.75">
      <c r="A216" s="27" t="s">
        <v>40</v>
      </c>
      <c r="E216" s="28" t="s">
        <v>1530</v>
      </c>
    </row>
    <row r="217" spans="1:5" ht="12.75">
      <c r="A217" s="29" t="s">
        <v>42</v>
      </c>
      <c r="E217" s="30" t="s">
        <v>37</v>
      </c>
    </row>
    <row r="218" spans="1:5" ht="89.25">
      <c r="A218" t="s">
        <v>44</v>
      </c>
      <c r="E218" s="28" t="s">
        <v>1526</v>
      </c>
    </row>
    <row r="219" spans="1:16" ht="25.5">
      <c r="A219" s="19" t="s">
        <v>35</v>
      </c>
      <c s="23" t="s">
        <v>1057</v>
      </c>
      <c s="23" t="s">
        <v>1531</v>
      </c>
      <c s="19" t="s">
        <v>37</v>
      </c>
      <c s="24" t="s">
        <v>1532</v>
      </c>
      <c s="25" t="s">
        <v>142</v>
      </c>
      <c s="26">
        <v>2</v>
      </c>
      <c s="26">
        <v>0</v>
      </c>
      <c s="26">
        <f>ROUND(ROUND(H219,2)*ROUND(G219,2),2)</f>
      </c>
      <c r="O219">
        <f>(I219*21)/100</f>
      </c>
      <c t="s">
        <v>12</v>
      </c>
    </row>
    <row r="220" spans="1:5" ht="12.75">
      <c r="A220" s="27" t="s">
        <v>40</v>
      </c>
      <c r="E220" s="28" t="s">
        <v>1428</v>
      </c>
    </row>
    <row r="221" spans="1:5" ht="12.75">
      <c r="A221" s="29" t="s">
        <v>42</v>
      </c>
      <c r="E221" s="30" t="s">
        <v>37</v>
      </c>
    </row>
    <row r="222" spans="1:5" ht="89.25">
      <c r="A222" t="s">
        <v>44</v>
      </c>
      <c r="E222" s="28" t="s">
        <v>1533</v>
      </c>
    </row>
    <row r="223" spans="1:16" ht="12.75">
      <c r="A223" s="19" t="s">
        <v>35</v>
      </c>
      <c s="23" t="s">
        <v>1064</v>
      </c>
      <c s="23" t="s">
        <v>1534</v>
      </c>
      <c s="19" t="s">
        <v>37</v>
      </c>
      <c s="24" t="s">
        <v>1535</v>
      </c>
      <c s="25" t="s">
        <v>142</v>
      </c>
      <c s="26">
        <v>8</v>
      </c>
      <c s="26">
        <v>0</v>
      </c>
      <c s="26">
        <f>ROUND(ROUND(H223,2)*ROUND(G223,2),2)</f>
      </c>
      <c r="O223">
        <f>(I223*21)/100</f>
      </c>
      <c t="s">
        <v>12</v>
      </c>
    </row>
    <row r="224" spans="1:5" ht="12.75">
      <c r="A224" s="27" t="s">
        <v>40</v>
      </c>
      <c r="E224" s="28" t="s">
        <v>1428</v>
      </c>
    </row>
    <row r="225" spans="1:5" ht="12.75">
      <c r="A225" s="29" t="s">
        <v>42</v>
      </c>
      <c r="E225" s="30" t="s">
        <v>37</v>
      </c>
    </row>
    <row r="226" spans="1:5" ht="114.75">
      <c r="A226" t="s">
        <v>44</v>
      </c>
      <c r="E226" s="28" t="s">
        <v>1536</v>
      </c>
    </row>
    <row r="227" spans="1:16" ht="12.75">
      <c r="A227" s="19" t="s">
        <v>35</v>
      </c>
      <c s="23" t="s">
        <v>1069</v>
      </c>
      <c s="23" t="s">
        <v>1537</v>
      </c>
      <c s="19" t="s">
        <v>37</v>
      </c>
      <c s="24" t="s">
        <v>1538</v>
      </c>
      <c s="25" t="s">
        <v>142</v>
      </c>
      <c s="26">
        <v>6</v>
      </c>
      <c s="26">
        <v>0</v>
      </c>
      <c s="26">
        <f>ROUND(ROUND(H227,2)*ROUND(G227,2),2)</f>
      </c>
      <c r="O227">
        <f>(I227*21)/100</f>
      </c>
      <c t="s">
        <v>12</v>
      </c>
    </row>
    <row r="228" spans="1:5" ht="25.5">
      <c r="A228" s="27" t="s">
        <v>40</v>
      </c>
      <c r="E228" s="28" t="s">
        <v>1539</v>
      </c>
    </row>
    <row r="229" spans="1:5" ht="12.75">
      <c r="A229" s="29" t="s">
        <v>42</v>
      </c>
      <c r="E229" s="30" t="s">
        <v>37</v>
      </c>
    </row>
    <row r="230" spans="1:5" ht="89.25">
      <c r="A230" t="s">
        <v>44</v>
      </c>
      <c r="E230" s="28" t="s">
        <v>1514</v>
      </c>
    </row>
    <row r="231" spans="1:18" ht="12.75" customHeight="1">
      <c r="A231" s="5" t="s">
        <v>33</v>
      </c>
      <c s="5"/>
      <c s="33" t="s">
        <v>73</v>
      </c>
      <c s="5"/>
      <c s="21" t="s">
        <v>389</v>
      </c>
      <c s="5"/>
      <c s="5"/>
      <c s="5"/>
      <c s="34">
        <f>0+Q231</f>
      </c>
      <c r="O231">
        <f>0+R231</f>
      </c>
      <c r="Q231">
        <f>0+I232+I236+I240+I244</f>
      </c>
      <c>
        <f>0+O232+O236+O240+O244</f>
      </c>
    </row>
    <row r="232" spans="1:16" ht="12.75">
      <c r="A232" s="19" t="s">
        <v>35</v>
      </c>
      <c s="23" t="s">
        <v>1075</v>
      </c>
      <c s="23" t="s">
        <v>1540</v>
      </c>
      <c s="19" t="s">
        <v>1423</v>
      </c>
      <c s="24" t="s">
        <v>1541</v>
      </c>
      <c s="25" t="s">
        <v>39</v>
      </c>
      <c s="26">
        <v>2.35</v>
      </c>
      <c s="26">
        <v>0</v>
      </c>
      <c s="26">
        <f>ROUND(ROUND(H232,2)*ROUND(G232,2),2)</f>
      </c>
      <c r="O232">
        <f>(I232*21)/100</f>
      </c>
      <c t="s">
        <v>12</v>
      </c>
    </row>
    <row r="233" spans="1:5" ht="12.75">
      <c r="A233" s="27" t="s">
        <v>40</v>
      </c>
      <c r="E233" s="28" t="s">
        <v>1430</v>
      </c>
    </row>
    <row r="234" spans="1:5" ht="12.75">
      <c r="A234" s="29" t="s">
        <v>42</v>
      </c>
      <c r="E234" s="30" t="s">
        <v>1542</v>
      </c>
    </row>
    <row r="235" spans="1:5" ht="369.75">
      <c r="A235" t="s">
        <v>44</v>
      </c>
      <c r="E235" s="28" t="s">
        <v>940</v>
      </c>
    </row>
    <row r="236" spans="1:16" ht="12.75">
      <c r="A236" s="19" t="s">
        <v>35</v>
      </c>
      <c s="23" t="s">
        <v>1081</v>
      </c>
      <c s="23" t="s">
        <v>1540</v>
      </c>
      <c s="19" t="s">
        <v>1427</v>
      </c>
      <c s="24" t="s">
        <v>1541</v>
      </c>
      <c s="25" t="s">
        <v>39</v>
      </c>
      <c s="26">
        <v>6.76</v>
      </c>
      <c s="26">
        <v>0</v>
      </c>
      <c s="26">
        <f>ROUND(ROUND(H236,2)*ROUND(G236,2),2)</f>
      </c>
      <c r="O236">
        <f>(I236*21)/100</f>
      </c>
      <c t="s">
        <v>12</v>
      </c>
    </row>
    <row r="237" spans="1:5" ht="12.75">
      <c r="A237" s="27" t="s">
        <v>40</v>
      </c>
      <c r="E237" s="28" t="s">
        <v>1428</v>
      </c>
    </row>
    <row r="238" spans="1:5" ht="12.75">
      <c r="A238" s="29" t="s">
        <v>42</v>
      </c>
      <c r="E238" s="30" t="s">
        <v>1543</v>
      </c>
    </row>
    <row r="239" spans="1:5" ht="369.75">
      <c r="A239" t="s">
        <v>44</v>
      </c>
      <c r="E239" s="28" t="s">
        <v>940</v>
      </c>
    </row>
    <row r="240" spans="1:16" ht="12.75">
      <c r="A240" s="19" t="s">
        <v>35</v>
      </c>
      <c s="23" t="s">
        <v>1084</v>
      </c>
      <c s="23" t="s">
        <v>1544</v>
      </c>
      <c s="19" t="s">
        <v>1423</v>
      </c>
      <c s="24" t="s">
        <v>1545</v>
      </c>
      <c s="25" t="s">
        <v>39</v>
      </c>
      <c s="26">
        <v>4.69</v>
      </c>
      <c s="26">
        <v>0</v>
      </c>
      <c s="26">
        <f>ROUND(ROUND(H240,2)*ROUND(G240,2),2)</f>
      </c>
      <c r="O240">
        <f>(I240*21)/100</f>
      </c>
      <c t="s">
        <v>12</v>
      </c>
    </row>
    <row r="241" spans="1:5" ht="12.75">
      <c r="A241" s="27" t="s">
        <v>40</v>
      </c>
      <c r="E241" s="28" t="s">
        <v>1430</v>
      </c>
    </row>
    <row r="242" spans="1:5" ht="12.75">
      <c r="A242" s="29" t="s">
        <v>42</v>
      </c>
      <c r="E242" s="30" t="s">
        <v>1546</v>
      </c>
    </row>
    <row r="243" spans="1:5" ht="369.75">
      <c r="A243" t="s">
        <v>44</v>
      </c>
      <c r="E243" s="28" t="s">
        <v>940</v>
      </c>
    </row>
    <row r="244" spans="1:16" ht="12.75">
      <c r="A244" s="19" t="s">
        <v>35</v>
      </c>
      <c s="23" t="s">
        <v>1089</v>
      </c>
      <c s="23" t="s">
        <v>1544</v>
      </c>
      <c s="19" t="s">
        <v>1427</v>
      </c>
      <c s="24" t="s">
        <v>1545</v>
      </c>
      <c s="25" t="s">
        <v>39</v>
      </c>
      <c s="26">
        <v>13.51</v>
      </c>
      <c s="26">
        <v>0</v>
      </c>
      <c s="26">
        <f>ROUND(ROUND(H244,2)*ROUND(G244,2),2)</f>
      </c>
      <c r="O244">
        <f>(I244*21)/100</f>
      </c>
      <c t="s">
        <v>12</v>
      </c>
    </row>
    <row r="245" spans="1:5" ht="12.75">
      <c r="A245" s="27" t="s">
        <v>40</v>
      </c>
      <c r="E245" s="28" t="s">
        <v>1428</v>
      </c>
    </row>
    <row r="246" spans="1:5" ht="12.75">
      <c r="A246" s="29" t="s">
        <v>42</v>
      </c>
      <c r="E246" s="30" t="s">
        <v>1547</v>
      </c>
    </row>
    <row r="247" spans="1:5" ht="369.75">
      <c r="A247" t="s">
        <v>44</v>
      </c>
      <c r="E247" s="28" t="s">
        <v>940</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20.xml><?xml version="1.0" encoding="utf-8"?>
<worksheet xmlns="http://schemas.openxmlformats.org/spreadsheetml/2006/main" xmlns:r="http://schemas.openxmlformats.org/officeDocument/2006/relationships">
  <sheetPr>
    <pageSetUpPr fitToPage="1"/>
  </sheetPr>
  <dimension ref="A1:R40"/>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0</v>
      </c>
      <c s="1"/>
      <c s="1"/>
      <c s="1"/>
      <c s="1" t="s">
        <v>2</v>
      </c>
      <c s="1"/>
      <c s="1"/>
      <c s="1"/>
      <c s="1"/>
      <c r="P1" t="s">
        <v>12</v>
      </c>
    </row>
    <row r="2" spans="2:16" ht="25" customHeight="1">
      <c r="B2" s="1"/>
      <c s="1"/>
      <c s="1"/>
      <c s="2" t="s">
        <v>3</v>
      </c>
      <c s="1"/>
      <c s="1"/>
      <c s="5"/>
      <c s="5"/>
      <c r="O2">
        <f>0+O8</f>
      </c>
      <c t="s">
        <v>13</v>
      </c>
    </row>
    <row r="3" spans="1:16" ht="15" customHeight="1">
      <c r="A3" t="s">
        <v>1</v>
      </c>
      <c s="8" t="s">
        <v>4</v>
      </c>
      <c s="9" t="s">
        <v>5</v>
      </c>
      <c s="1"/>
      <c s="10" t="s">
        <v>6</v>
      </c>
      <c s="1"/>
      <c s="4"/>
      <c s="3" t="s">
        <v>1548</v>
      </c>
      <c s="35">
        <f>0+I8</f>
      </c>
      <c r="O3" t="s">
        <v>9</v>
      </c>
      <c t="s">
        <v>12</v>
      </c>
    </row>
    <row r="4" spans="1:16" ht="15" customHeight="1">
      <c r="A4" t="s">
        <v>7</v>
      </c>
      <c s="12" t="s">
        <v>8</v>
      </c>
      <c s="13" t="s">
        <v>1548</v>
      </c>
      <c s="5"/>
      <c s="14" t="s">
        <v>1549</v>
      </c>
      <c s="5"/>
      <c s="5"/>
      <c s="15"/>
      <c s="15"/>
      <c r="O4" t="s">
        <v>10</v>
      </c>
      <c t="s">
        <v>12</v>
      </c>
    </row>
    <row r="5" spans="1:16" ht="12.75" customHeight="1">
      <c r="A5" s="11" t="s">
        <v>16</v>
      </c>
      <c s="11" t="s">
        <v>18</v>
      </c>
      <c s="11" t="s">
        <v>20</v>
      </c>
      <c s="11" t="s">
        <v>21</v>
      </c>
      <c s="11" t="s">
        <v>22</v>
      </c>
      <c s="11" t="s">
        <v>24</v>
      </c>
      <c s="11" t="s">
        <v>26</v>
      </c>
      <c s="11" t="s">
        <v>28</v>
      </c>
      <c s="11"/>
      <c r="O5" t="s">
        <v>11</v>
      </c>
      <c t="s">
        <v>12</v>
      </c>
    </row>
    <row r="6" spans="1:9" ht="12.75" customHeight="1">
      <c r="A6" s="11"/>
      <c s="11"/>
      <c s="11"/>
      <c s="11"/>
      <c s="11"/>
      <c s="11"/>
      <c s="11"/>
      <c s="11" t="s">
        <v>29</v>
      </c>
      <c s="11" t="s">
        <v>31</v>
      </c>
    </row>
    <row r="7" spans="1:9" ht="12.75" customHeight="1">
      <c r="A7" s="11" t="s">
        <v>17</v>
      </c>
      <c s="11" t="s">
        <v>19</v>
      </c>
      <c s="11" t="s">
        <v>12</v>
      </c>
      <c s="11" t="s">
        <v>13</v>
      </c>
      <c s="11" t="s">
        <v>23</v>
      </c>
      <c s="11" t="s">
        <v>25</v>
      </c>
      <c s="11" t="s">
        <v>27</v>
      </c>
      <c s="11" t="s">
        <v>30</v>
      </c>
      <c s="11" t="s">
        <v>32</v>
      </c>
    </row>
    <row r="8" spans="1:18" ht="12.75" customHeight="1">
      <c r="A8" s="15" t="s">
        <v>33</v>
      </c>
      <c s="15"/>
      <c s="20" t="s">
        <v>19</v>
      </c>
      <c s="15"/>
      <c s="21" t="s">
        <v>111</v>
      </c>
      <c s="15"/>
      <c s="15"/>
      <c s="15"/>
      <c s="22">
        <f>0+Q8</f>
      </c>
      <c r="O8">
        <f>0+R8</f>
      </c>
      <c r="Q8">
        <f>0+I9+I13+I17+I21+I25+I29+I33+I37</f>
      </c>
      <c>
        <f>0+O9+O13+O17+O21+O25+O29+O33+O37</f>
      </c>
    </row>
    <row r="9" spans="1:16" ht="12.75">
      <c r="A9" s="19" t="s">
        <v>35</v>
      </c>
      <c s="23" t="s">
        <v>19</v>
      </c>
      <c s="23" t="s">
        <v>1550</v>
      </c>
      <c s="19" t="s">
        <v>37</v>
      </c>
      <c s="24" t="s">
        <v>1551</v>
      </c>
      <c s="25" t="s">
        <v>128</v>
      </c>
      <c s="26">
        <v>6974</v>
      </c>
      <c s="26">
        <v>0</v>
      </c>
      <c s="26">
        <f>ROUND(ROUND(H9,2)*ROUND(G9,2),2)</f>
      </c>
      <c r="O9">
        <f>(I9*21)/100</f>
      </c>
      <c t="s">
        <v>12</v>
      </c>
    </row>
    <row r="10" spans="1:5" ht="12.75">
      <c r="A10" s="27" t="s">
        <v>40</v>
      </c>
      <c r="E10" s="28" t="s">
        <v>37</v>
      </c>
    </row>
    <row r="11" spans="1:5" ht="12.75">
      <c r="A11" s="29" t="s">
        <v>42</v>
      </c>
      <c r="E11" s="30" t="s">
        <v>1552</v>
      </c>
    </row>
    <row r="12" spans="1:5" ht="25.5">
      <c r="A12" t="s">
        <v>44</v>
      </c>
      <c r="E12" s="28" t="s">
        <v>1553</v>
      </c>
    </row>
    <row r="13" spans="1:16" ht="12.75">
      <c r="A13" s="19" t="s">
        <v>35</v>
      </c>
      <c s="23" t="s">
        <v>12</v>
      </c>
      <c s="23" t="s">
        <v>1554</v>
      </c>
      <c s="19" t="s">
        <v>37</v>
      </c>
      <c s="24" t="s">
        <v>1555</v>
      </c>
      <c s="25" t="s">
        <v>128</v>
      </c>
      <c s="26">
        <v>27936</v>
      </c>
      <c s="26">
        <v>0</v>
      </c>
      <c s="26">
        <f>ROUND(ROUND(H13,2)*ROUND(G13,2),2)</f>
      </c>
      <c r="O13">
        <f>(I13*21)/100</f>
      </c>
      <c t="s">
        <v>12</v>
      </c>
    </row>
    <row r="14" spans="1:5" ht="12.75">
      <c r="A14" s="27" t="s">
        <v>40</v>
      </c>
      <c r="E14" s="28" t="s">
        <v>1556</v>
      </c>
    </row>
    <row r="15" spans="1:5" ht="12.75">
      <c r="A15" s="29" t="s">
        <v>42</v>
      </c>
      <c r="E15" s="30" t="s">
        <v>1557</v>
      </c>
    </row>
    <row r="16" spans="1:5" ht="38.25">
      <c r="A16" t="s">
        <v>44</v>
      </c>
      <c r="E16" s="28" t="s">
        <v>1558</v>
      </c>
    </row>
    <row r="17" spans="1:16" ht="12.75">
      <c r="A17" s="19" t="s">
        <v>35</v>
      </c>
      <c s="23" t="s">
        <v>13</v>
      </c>
      <c s="23" t="s">
        <v>1559</v>
      </c>
      <c s="19" t="s">
        <v>37</v>
      </c>
      <c s="24" t="s">
        <v>1560</v>
      </c>
      <c s="25" t="s">
        <v>128</v>
      </c>
      <c s="26">
        <v>27</v>
      </c>
      <c s="26">
        <v>0</v>
      </c>
      <c s="26">
        <f>ROUND(ROUND(H17,2)*ROUND(G17,2),2)</f>
      </c>
      <c r="O17">
        <f>(I17*21)/100</f>
      </c>
      <c t="s">
        <v>12</v>
      </c>
    </row>
    <row r="18" spans="1:5" ht="12.75">
      <c r="A18" s="27" t="s">
        <v>40</v>
      </c>
      <c r="E18" s="28" t="s">
        <v>37</v>
      </c>
    </row>
    <row r="19" spans="1:5" ht="12.75">
      <c r="A19" s="29" t="s">
        <v>42</v>
      </c>
      <c r="E19" s="30" t="s">
        <v>1561</v>
      </c>
    </row>
    <row r="20" spans="1:5" ht="51">
      <c r="A20" t="s">
        <v>44</v>
      </c>
      <c r="E20" s="28" t="s">
        <v>1562</v>
      </c>
    </row>
    <row r="21" spans="1:16" ht="12.75">
      <c r="A21" s="19" t="s">
        <v>35</v>
      </c>
      <c s="23" t="s">
        <v>23</v>
      </c>
      <c s="23" t="s">
        <v>1563</v>
      </c>
      <c s="19" t="s">
        <v>37</v>
      </c>
      <c s="24" t="s">
        <v>1564</v>
      </c>
      <c s="25" t="s">
        <v>128</v>
      </c>
      <c s="26">
        <v>10461</v>
      </c>
      <c s="26">
        <v>0</v>
      </c>
      <c s="26">
        <f>ROUND(ROUND(H21,2)*ROUND(G21,2),2)</f>
      </c>
      <c r="O21">
        <f>(I21*21)/100</f>
      </c>
      <c t="s">
        <v>12</v>
      </c>
    </row>
    <row r="22" spans="1:5" ht="12.75">
      <c r="A22" s="27" t="s">
        <v>40</v>
      </c>
      <c r="E22" s="28" t="s">
        <v>1565</v>
      </c>
    </row>
    <row r="23" spans="1:5" ht="12.75">
      <c r="A23" s="29" t="s">
        <v>42</v>
      </c>
      <c r="E23" s="30" t="s">
        <v>1566</v>
      </c>
    </row>
    <row r="24" spans="1:5" ht="25.5">
      <c r="A24" t="s">
        <v>44</v>
      </c>
      <c r="E24" s="28" t="s">
        <v>1567</v>
      </c>
    </row>
    <row r="25" spans="1:16" ht="12.75">
      <c r="A25" s="19" t="s">
        <v>35</v>
      </c>
      <c s="23" t="s">
        <v>25</v>
      </c>
      <c s="23" t="s">
        <v>1568</v>
      </c>
      <c s="19" t="s">
        <v>37</v>
      </c>
      <c s="24" t="s">
        <v>1569</v>
      </c>
      <c s="25" t="s">
        <v>128</v>
      </c>
      <c s="26">
        <v>27</v>
      </c>
      <c s="26">
        <v>0</v>
      </c>
      <c s="26">
        <f>ROUND(ROUND(H25,2)*ROUND(G25,2),2)</f>
      </c>
      <c r="O25">
        <f>(I25*21)/100</f>
      </c>
      <c t="s">
        <v>12</v>
      </c>
    </row>
    <row r="26" spans="1:5" ht="12.75">
      <c r="A26" s="27" t="s">
        <v>40</v>
      </c>
      <c r="E26" s="28" t="s">
        <v>37</v>
      </c>
    </row>
    <row r="27" spans="1:5" ht="12.75">
      <c r="A27" s="29" t="s">
        <v>42</v>
      </c>
      <c r="E27" s="30" t="s">
        <v>1561</v>
      </c>
    </row>
    <row r="28" spans="1:5" ht="38.25">
      <c r="A28" t="s">
        <v>44</v>
      </c>
      <c r="E28" s="28" t="s">
        <v>1570</v>
      </c>
    </row>
    <row r="29" spans="1:16" ht="12.75">
      <c r="A29" s="19" t="s">
        <v>35</v>
      </c>
      <c s="23" t="s">
        <v>27</v>
      </c>
      <c s="23" t="s">
        <v>1571</v>
      </c>
      <c s="19" t="s">
        <v>37</v>
      </c>
      <c s="24" t="s">
        <v>1572</v>
      </c>
      <c s="25" t="s">
        <v>142</v>
      </c>
      <c s="26">
        <v>81</v>
      </c>
      <c s="26">
        <v>0</v>
      </c>
      <c s="26">
        <f>ROUND(ROUND(H29,2)*ROUND(G29,2),2)</f>
      </c>
      <c r="O29">
        <f>(I29*21)/100</f>
      </c>
      <c t="s">
        <v>12</v>
      </c>
    </row>
    <row r="30" spans="1:5" ht="12.75">
      <c r="A30" s="27" t="s">
        <v>40</v>
      </c>
      <c r="E30" s="28" t="s">
        <v>1573</v>
      </c>
    </row>
    <row r="31" spans="1:5" ht="12.75">
      <c r="A31" s="29" t="s">
        <v>42</v>
      </c>
      <c r="E31" s="30" t="s">
        <v>1574</v>
      </c>
    </row>
    <row r="32" spans="1:5" ht="38.25">
      <c r="A32" t="s">
        <v>44</v>
      </c>
      <c r="E32" s="28" t="s">
        <v>1575</v>
      </c>
    </row>
    <row r="33" spans="1:16" ht="25.5">
      <c r="A33" s="19" t="s">
        <v>35</v>
      </c>
      <c s="23" t="s">
        <v>69</v>
      </c>
      <c s="23" t="s">
        <v>1576</v>
      </c>
      <c s="19" t="s">
        <v>37</v>
      </c>
      <c s="24" t="s">
        <v>1577</v>
      </c>
      <c s="25" t="s">
        <v>142</v>
      </c>
      <c s="26">
        <v>27</v>
      </c>
      <c s="26">
        <v>0</v>
      </c>
      <c s="26">
        <f>ROUND(ROUND(H33,2)*ROUND(G33,2),2)</f>
      </c>
      <c r="O33">
        <f>(I33*21)/100</f>
      </c>
      <c t="s">
        <v>12</v>
      </c>
    </row>
    <row r="34" spans="1:5" ht="38.25">
      <c r="A34" s="27" t="s">
        <v>40</v>
      </c>
      <c r="E34" s="28" t="s">
        <v>1578</v>
      </c>
    </row>
    <row r="35" spans="1:5" ht="12.75">
      <c r="A35" s="29" t="s">
        <v>42</v>
      </c>
      <c r="E35" s="30" t="s">
        <v>1579</v>
      </c>
    </row>
    <row r="36" spans="1:5" ht="114.75">
      <c r="A36" t="s">
        <v>44</v>
      </c>
      <c r="E36" s="28" t="s">
        <v>1580</v>
      </c>
    </row>
    <row r="37" spans="1:16" ht="12.75">
      <c r="A37" s="19" t="s">
        <v>35</v>
      </c>
      <c s="23" t="s">
        <v>73</v>
      </c>
      <c s="23" t="s">
        <v>1581</v>
      </c>
      <c s="19" t="s">
        <v>37</v>
      </c>
      <c s="24" t="s">
        <v>1582</v>
      </c>
      <c s="25" t="s">
        <v>39</v>
      </c>
      <c s="26">
        <v>21.6</v>
      </c>
      <c s="26">
        <v>0</v>
      </c>
      <c s="26">
        <f>ROUND(ROUND(H37,2)*ROUND(G37,2),2)</f>
      </c>
      <c r="O37">
        <f>(I37*21)/100</f>
      </c>
      <c t="s">
        <v>12</v>
      </c>
    </row>
    <row r="38" spans="1:5" ht="12.75">
      <c r="A38" s="27" t="s">
        <v>40</v>
      </c>
      <c r="E38" s="28" t="s">
        <v>1583</v>
      </c>
    </row>
    <row r="39" spans="1:5" ht="12.75">
      <c r="A39" s="29" t="s">
        <v>42</v>
      </c>
      <c r="E39" s="30" t="s">
        <v>1584</v>
      </c>
    </row>
    <row r="40" spans="1:5" ht="38.25">
      <c r="A40" t="s">
        <v>44</v>
      </c>
      <c r="E40" s="28" t="s">
        <v>227</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21.xml><?xml version="1.0" encoding="utf-8"?>
<worksheet xmlns="http://schemas.openxmlformats.org/spreadsheetml/2006/main" xmlns:r="http://schemas.openxmlformats.org/officeDocument/2006/relationships">
  <sheetPr>
    <pageSetUpPr fitToPage="1"/>
  </sheetPr>
  <dimension ref="A1:R56"/>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0</v>
      </c>
      <c s="1"/>
      <c s="1"/>
      <c s="1"/>
      <c s="1" t="s">
        <v>2</v>
      </c>
      <c s="1"/>
      <c s="1"/>
      <c s="1"/>
      <c s="1"/>
      <c r="P1" t="s">
        <v>12</v>
      </c>
    </row>
    <row r="2" spans="2:16" ht="25" customHeight="1">
      <c r="B2" s="1"/>
      <c s="1"/>
      <c s="1"/>
      <c s="2" t="s">
        <v>3</v>
      </c>
      <c s="1"/>
      <c s="1"/>
      <c s="5"/>
      <c s="5"/>
      <c r="O2">
        <f>0+O8</f>
      </c>
      <c t="s">
        <v>13</v>
      </c>
    </row>
    <row r="3" spans="1:16" ht="15" customHeight="1">
      <c r="A3" t="s">
        <v>1</v>
      </c>
      <c s="8" t="s">
        <v>4</v>
      </c>
      <c s="9" t="s">
        <v>5</v>
      </c>
      <c s="1"/>
      <c s="10" t="s">
        <v>6</v>
      </c>
      <c s="1"/>
      <c s="4"/>
      <c s="3" t="s">
        <v>1585</v>
      </c>
      <c s="35">
        <f>0+I8</f>
      </c>
      <c r="O3" t="s">
        <v>9</v>
      </c>
      <c t="s">
        <v>12</v>
      </c>
    </row>
    <row r="4" spans="1:16" ht="15" customHeight="1">
      <c r="A4" t="s">
        <v>7</v>
      </c>
      <c s="12" t="s">
        <v>8</v>
      </c>
      <c s="13" t="s">
        <v>1585</v>
      </c>
      <c s="5"/>
      <c s="14" t="s">
        <v>1586</v>
      </c>
      <c s="5"/>
      <c s="5"/>
      <c s="15"/>
      <c s="15"/>
      <c r="O4" t="s">
        <v>10</v>
      </c>
      <c t="s">
        <v>12</v>
      </c>
    </row>
    <row r="5" spans="1:16" ht="12.75" customHeight="1">
      <c r="A5" s="11" t="s">
        <v>16</v>
      </c>
      <c s="11" t="s">
        <v>18</v>
      </c>
      <c s="11" t="s">
        <v>20</v>
      </c>
      <c s="11" t="s">
        <v>21</v>
      </c>
      <c s="11" t="s">
        <v>22</v>
      </c>
      <c s="11" t="s">
        <v>24</v>
      </c>
      <c s="11" t="s">
        <v>26</v>
      </c>
      <c s="11" t="s">
        <v>28</v>
      </c>
      <c s="11"/>
      <c r="O5" t="s">
        <v>11</v>
      </c>
      <c t="s">
        <v>12</v>
      </c>
    </row>
    <row r="6" spans="1:9" ht="12.75" customHeight="1">
      <c r="A6" s="11"/>
      <c s="11"/>
      <c s="11"/>
      <c s="11"/>
      <c s="11"/>
      <c s="11"/>
      <c s="11"/>
      <c s="11" t="s">
        <v>29</v>
      </c>
      <c s="11" t="s">
        <v>31</v>
      </c>
    </row>
    <row r="7" spans="1:9" ht="12.75" customHeight="1">
      <c r="A7" s="11" t="s">
        <v>17</v>
      </c>
      <c s="11" t="s">
        <v>19</v>
      </c>
      <c s="11" t="s">
        <v>12</v>
      </c>
      <c s="11" t="s">
        <v>13</v>
      </c>
      <c s="11" t="s">
        <v>23</v>
      </c>
      <c s="11" t="s">
        <v>25</v>
      </c>
      <c s="11" t="s">
        <v>27</v>
      </c>
      <c s="11" t="s">
        <v>30</v>
      </c>
      <c s="11" t="s">
        <v>32</v>
      </c>
    </row>
    <row r="8" spans="1:18" ht="12.75" customHeight="1">
      <c r="A8" s="15" t="s">
        <v>33</v>
      </c>
      <c s="15"/>
      <c s="20" t="s">
        <v>19</v>
      </c>
      <c s="15"/>
      <c s="21" t="s">
        <v>111</v>
      </c>
      <c s="15"/>
      <c s="15"/>
      <c s="15"/>
      <c s="22">
        <f>0+Q8</f>
      </c>
      <c r="O8">
        <f>0+R8</f>
      </c>
      <c r="Q8">
        <f>0+I9+I13+I17+I21+I25+I29+I33+I37+I41+I45+I49+I53</f>
      </c>
      <c>
        <f>0+O9+O13+O17+O21+O25+O29+O33+O37+O41+O45+O49+O53</f>
      </c>
    </row>
    <row r="9" spans="1:16" ht="12.75">
      <c r="A9" s="19" t="s">
        <v>35</v>
      </c>
      <c s="23" t="s">
        <v>19</v>
      </c>
      <c s="23" t="s">
        <v>1587</v>
      </c>
      <c s="19" t="s">
        <v>37</v>
      </c>
      <c s="24" t="s">
        <v>1588</v>
      </c>
      <c s="25" t="s">
        <v>128</v>
      </c>
      <c s="26">
        <v>3161</v>
      </c>
      <c s="26">
        <v>0</v>
      </c>
      <c s="26">
        <f>ROUND(ROUND(H9,2)*ROUND(G9,2),2)</f>
      </c>
      <c r="O9">
        <f>(I9*21)/100</f>
      </c>
      <c t="s">
        <v>12</v>
      </c>
    </row>
    <row r="10" spans="1:5" ht="12.75">
      <c r="A10" s="27" t="s">
        <v>40</v>
      </c>
      <c r="E10" s="28" t="s">
        <v>37</v>
      </c>
    </row>
    <row r="11" spans="1:5" ht="12.75">
      <c r="A11" s="29" t="s">
        <v>42</v>
      </c>
      <c r="E11" s="30" t="s">
        <v>1589</v>
      </c>
    </row>
    <row r="12" spans="1:5" ht="25.5">
      <c r="A12" t="s">
        <v>44</v>
      </c>
      <c r="E12" s="28" t="s">
        <v>1590</v>
      </c>
    </row>
    <row r="13" spans="1:16" ht="12.75">
      <c r="A13" s="19" t="s">
        <v>35</v>
      </c>
      <c s="23" t="s">
        <v>12</v>
      </c>
      <c s="23" t="s">
        <v>1554</v>
      </c>
      <c s="19" t="s">
        <v>37</v>
      </c>
      <c s="24" t="s">
        <v>1555</v>
      </c>
      <c s="25" t="s">
        <v>128</v>
      </c>
      <c s="26">
        <v>12644</v>
      </c>
      <c s="26">
        <v>0</v>
      </c>
      <c s="26">
        <f>ROUND(ROUND(H13,2)*ROUND(G13,2),2)</f>
      </c>
      <c r="O13">
        <f>(I13*21)/100</f>
      </c>
      <c t="s">
        <v>12</v>
      </c>
    </row>
    <row r="14" spans="1:5" ht="12.75">
      <c r="A14" s="27" t="s">
        <v>40</v>
      </c>
      <c r="E14" s="28" t="s">
        <v>1556</v>
      </c>
    </row>
    <row r="15" spans="1:5" ht="12.75">
      <c r="A15" s="29" t="s">
        <v>42</v>
      </c>
      <c r="E15" s="30" t="s">
        <v>1591</v>
      </c>
    </row>
    <row r="16" spans="1:5" ht="38.25">
      <c r="A16" t="s">
        <v>44</v>
      </c>
      <c r="E16" s="28" t="s">
        <v>1558</v>
      </c>
    </row>
    <row r="17" spans="1:16" ht="12.75">
      <c r="A17" s="19" t="s">
        <v>35</v>
      </c>
      <c s="23" t="s">
        <v>13</v>
      </c>
      <c s="23" t="s">
        <v>1559</v>
      </c>
      <c s="19" t="s">
        <v>37</v>
      </c>
      <c s="24" t="s">
        <v>1560</v>
      </c>
      <c s="25" t="s">
        <v>128</v>
      </c>
      <c s="26">
        <v>112.75</v>
      </c>
      <c s="26">
        <v>0</v>
      </c>
      <c s="26">
        <f>ROUND(ROUND(H17,2)*ROUND(G17,2),2)</f>
      </c>
      <c r="O17">
        <f>(I17*21)/100</f>
      </c>
      <c t="s">
        <v>12</v>
      </c>
    </row>
    <row r="18" spans="1:5" ht="38.25">
      <c r="A18" s="27" t="s">
        <v>40</v>
      </c>
      <c r="E18" s="28" t="s">
        <v>1592</v>
      </c>
    </row>
    <row r="19" spans="1:5" ht="38.25">
      <c r="A19" s="29" t="s">
        <v>42</v>
      </c>
      <c r="E19" s="30" t="s">
        <v>1593</v>
      </c>
    </row>
    <row r="20" spans="1:5" ht="51">
      <c r="A20" t="s">
        <v>44</v>
      </c>
      <c r="E20" s="28" t="s">
        <v>1562</v>
      </c>
    </row>
    <row r="21" spans="1:16" ht="12.75">
      <c r="A21" s="19" t="s">
        <v>35</v>
      </c>
      <c s="23" t="s">
        <v>23</v>
      </c>
      <c s="23" t="s">
        <v>1563</v>
      </c>
      <c s="19" t="s">
        <v>37</v>
      </c>
      <c s="24" t="s">
        <v>1564</v>
      </c>
      <c s="25" t="s">
        <v>128</v>
      </c>
      <c s="26">
        <v>4741.5</v>
      </c>
      <c s="26">
        <v>0</v>
      </c>
      <c s="26">
        <f>ROUND(ROUND(H21,2)*ROUND(G21,2),2)</f>
      </c>
      <c r="O21">
        <f>(I21*21)/100</f>
      </c>
      <c t="s">
        <v>12</v>
      </c>
    </row>
    <row r="22" spans="1:5" ht="12.75">
      <c r="A22" s="27" t="s">
        <v>40</v>
      </c>
      <c r="E22" s="28" t="s">
        <v>1565</v>
      </c>
    </row>
    <row r="23" spans="1:5" ht="12.75">
      <c r="A23" s="29" t="s">
        <v>42</v>
      </c>
      <c r="E23" s="30" t="s">
        <v>1594</v>
      </c>
    </row>
    <row r="24" spans="1:5" ht="25.5">
      <c r="A24" t="s">
        <v>44</v>
      </c>
      <c r="E24" s="28" t="s">
        <v>1567</v>
      </c>
    </row>
    <row r="25" spans="1:16" ht="12.75">
      <c r="A25" s="19" t="s">
        <v>35</v>
      </c>
      <c s="23" t="s">
        <v>25</v>
      </c>
      <c s="23" t="s">
        <v>1568</v>
      </c>
      <c s="19" t="s">
        <v>65</v>
      </c>
      <c s="24" t="s">
        <v>1569</v>
      </c>
      <c s="25" t="s">
        <v>128</v>
      </c>
      <c s="26">
        <v>76.75</v>
      </c>
      <c s="26">
        <v>0</v>
      </c>
      <c s="26">
        <f>ROUND(ROUND(H25,2)*ROUND(G25,2),2)</f>
      </c>
      <c r="O25">
        <f>(I25*21)/100</f>
      </c>
      <c t="s">
        <v>12</v>
      </c>
    </row>
    <row r="26" spans="1:5" ht="12.75">
      <c r="A26" s="27" t="s">
        <v>40</v>
      </c>
      <c r="E26" s="28" t="s">
        <v>1595</v>
      </c>
    </row>
    <row r="27" spans="1:5" ht="12.75">
      <c r="A27" s="29" t="s">
        <v>42</v>
      </c>
      <c r="E27" s="30" t="s">
        <v>1596</v>
      </c>
    </row>
    <row r="28" spans="1:5" ht="38.25">
      <c r="A28" t="s">
        <v>44</v>
      </c>
      <c r="E28" s="28" t="s">
        <v>1570</v>
      </c>
    </row>
    <row r="29" spans="1:16" ht="12.75">
      <c r="A29" s="19" t="s">
        <v>35</v>
      </c>
      <c s="23" t="s">
        <v>27</v>
      </c>
      <c s="23" t="s">
        <v>1568</v>
      </c>
      <c s="19" t="s">
        <v>70</v>
      </c>
      <c s="24" t="s">
        <v>1569</v>
      </c>
      <c s="25" t="s">
        <v>128</v>
      </c>
      <c s="26">
        <v>41.31</v>
      </c>
      <c s="26">
        <v>0</v>
      </c>
      <c s="26">
        <f>ROUND(ROUND(H29,2)*ROUND(G29,2),2)</f>
      </c>
      <c r="O29">
        <f>(I29*21)/100</f>
      </c>
      <c t="s">
        <v>12</v>
      </c>
    </row>
    <row r="30" spans="1:5" ht="12.75">
      <c r="A30" s="27" t="s">
        <v>40</v>
      </c>
      <c r="E30" s="28" t="s">
        <v>1597</v>
      </c>
    </row>
    <row r="31" spans="1:5" ht="38.25">
      <c r="A31" s="29" t="s">
        <v>42</v>
      </c>
      <c r="E31" s="30" t="s">
        <v>1598</v>
      </c>
    </row>
    <row r="32" spans="1:5" ht="38.25">
      <c r="A32" t="s">
        <v>44</v>
      </c>
      <c r="E32" s="28" t="s">
        <v>1570</v>
      </c>
    </row>
    <row r="33" spans="1:16" ht="12.75">
      <c r="A33" s="19" t="s">
        <v>35</v>
      </c>
      <c s="23" t="s">
        <v>69</v>
      </c>
      <c s="23" t="s">
        <v>1599</v>
      </c>
      <c s="19" t="s">
        <v>37</v>
      </c>
      <c s="24" t="s">
        <v>1600</v>
      </c>
      <c s="25" t="s">
        <v>128</v>
      </c>
      <c s="26">
        <v>202.5</v>
      </c>
      <c s="26">
        <v>0</v>
      </c>
      <c s="26">
        <f>ROUND(ROUND(H33,2)*ROUND(G33,2),2)</f>
      </c>
      <c r="O33">
        <f>(I33*21)/100</f>
      </c>
      <c t="s">
        <v>12</v>
      </c>
    </row>
    <row r="34" spans="1:5" ht="12.75">
      <c r="A34" s="27" t="s">
        <v>40</v>
      </c>
      <c r="E34" s="28" t="s">
        <v>1573</v>
      </c>
    </row>
    <row r="35" spans="1:5" ht="12.75">
      <c r="A35" s="29" t="s">
        <v>42</v>
      </c>
      <c r="E35" s="30" t="s">
        <v>1601</v>
      </c>
    </row>
    <row r="36" spans="1:5" ht="38.25">
      <c r="A36" t="s">
        <v>44</v>
      </c>
      <c r="E36" s="28" t="s">
        <v>1602</v>
      </c>
    </row>
    <row r="37" spans="1:16" ht="12.75">
      <c r="A37" s="19" t="s">
        <v>35</v>
      </c>
      <c s="23" t="s">
        <v>73</v>
      </c>
      <c s="23" t="s">
        <v>1571</v>
      </c>
      <c s="19" t="s">
        <v>37</v>
      </c>
      <c s="24" t="s">
        <v>1572</v>
      </c>
      <c s="25" t="s">
        <v>142</v>
      </c>
      <c s="26">
        <v>135</v>
      </c>
      <c s="26">
        <v>0</v>
      </c>
      <c s="26">
        <f>ROUND(ROUND(H37,2)*ROUND(G37,2),2)</f>
      </c>
      <c r="O37">
        <f>(I37*21)/100</f>
      </c>
      <c t="s">
        <v>12</v>
      </c>
    </row>
    <row r="38" spans="1:5" ht="12.75">
      <c r="A38" s="27" t="s">
        <v>40</v>
      </c>
      <c r="E38" s="28" t="s">
        <v>1573</v>
      </c>
    </row>
    <row r="39" spans="1:5" ht="12.75">
      <c r="A39" s="29" t="s">
        <v>42</v>
      </c>
      <c r="E39" s="30" t="s">
        <v>1603</v>
      </c>
    </row>
    <row r="40" spans="1:5" ht="38.25">
      <c r="A40" t="s">
        <v>44</v>
      </c>
      <c r="E40" s="28" t="s">
        <v>1575</v>
      </c>
    </row>
    <row r="41" spans="1:16" ht="12.75">
      <c r="A41" s="19" t="s">
        <v>35</v>
      </c>
      <c s="23" t="s">
        <v>30</v>
      </c>
      <c s="23" t="s">
        <v>1604</v>
      </c>
      <c s="19" t="s">
        <v>37</v>
      </c>
      <c s="24" t="s">
        <v>1605</v>
      </c>
      <c s="25" t="s">
        <v>128</v>
      </c>
      <c s="26">
        <v>57.72</v>
      </c>
      <c s="26">
        <v>0</v>
      </c>
      <c s="26">
        <f>ROUND(ROUND(H41,2)*ROUND(G41,2),2)</f>
      </c>
      <c r="O41">
        <f>(I41*21)/100</f>
      </c>
      <c t="s">
        <v>12</v>
      </c>
    </row>
    <row r="42" spans="1:5" ht="38.25">
      <c r="A42" s="27" t="s">
        <v>40</v>
      </c>
      <c r="E42" s="28" t="s">
        <v>1606</v>
      </c>
    </row>
    <row r="43" spans="1:5" ht="12.75">
      <c r="A43" s="29" t="s">
        <v>42</v>
      </c>
      <c r="E43" s="30" t="s">
        <v>1607</v>
      </c>
    </row>
    <row r="44" spans="1:5" ht="12.75">
      <c r="A44" t="s">
        <v>44</v>
      </c>
      <c r="E44" s="28" t="s">
        <v>37</v>
      </c>
    </row>
    <row r="45" spans="1:16" ht="12.75">
      <c r="A45" s="19" t="s">
        <v>35</v>
      </c>
      <c s="23" t="s">
        <v>32</v>
      </c>
      <c s="23" t="s">
        <v>1608</v>
      </c>
      <c s="19" t="s">
        <v>37</v>
      </c>
      <c s="24" t="s">
        <v>1609</v>
      </c>
      <c s="25" t="s">
        <v>142</v>
      </c>
      <c s="26">
        <v>135</v>
      </c>
      <c s="26">
        <v>0</v>
      </c>
      <c s="26">
        <f>ROUND(ROUND(H45,2)*ROUND(G45,2),2)</f>
      </c>
      <c r="O45">
        <f>(I45*21)/100</f>
      </c>
      <c t="s">
        <v>12</v>
      </c>
    </row>
    <row r="46" spans="1:5" ht="25.5">
      <c r="A46" s="27" t="s">
        <v>40</v>
      </c>
      <c r="E46" s="28" t="s">
        <v>1610</v>
      </c>
    </row>
    <row r="47" spans="1:5" ht="12.75">
      <c r="A47" s="29" t="s">
        <v>42</v>
      </c>
      <c r="E47" s="30" t="s">
        <v>1611</v>
      </c>
    </row>
    <row r="48" spans="1:5" ht="76.5">
      <c r="A48" t="s">
        <v>44</v>
      </c>
      <c r="E48" s="28" t="s">
        <v>1612</v>
      </c>
    </row>
    <row r="49" spans="1:16" ht="25.5">
      <c r="A49" s="19" t="s">
        <v>35</v>
      </c>
      <c s="23" t="s">
        <v>84</v>
      </c>
      <c s="23" t="s">
        <v>1576</v>
      </c>
      <c s="19" t="s">
        <v>37</v>
      </c>
      <c s="24" t="s">
        <v>1577</v>
      </c>
      <c s="25" t="s">
        <v>142</v>
      </c>
      <c s="26">
        <v>45</v>
      </c>
      <c s="26">
        <v>0</v>
      </c>
      <c s="26">
        <f>ROUND(ROUND(H49,2)*ROUND(G49,2),2)</f>
      </c>
      <c r="O49">
        <f>(I49*21)/100</f>
      </c>
      <c t="s">
        <v>12</v>
      </c>
    </row>
    <row r="50" spans="1:5" ht="38.25">
      <c r="A50" s="27" t="s">
        <v>40</v>
      </c>
      <c r="E50" s="28" t="s">
        <v>1613</v>
      </c>
    </row>
    <row r="51" spans="1:5" ht="12.75">
      <c r="A51" s="29" t="s">
        <v>42</v>
      </c>
      <c r="E51" s="30" t="s">
        <v>1614</v>
      </c>
    </row>
    <row r="52" spans="1:5" ht="114.75">
      <c r="A52" t="s">
        <v>44</v>
      </c>
      <c r="E52" s="28" t="s">
        <v>1580</v>
      </c>
    </row>
    <row r="53" spans="1:16" ht="12.75">
      <c r="A53" s="19" t="s">
        <v>35</v>
      </c>
      <c s="23" t="s">
        <v>88</v>
      </c>
      <c s="23" t="s">
        <v>1581</v>
      </c>
      <c s="19" t="s">
        <v>37</v>
      </c>
      <c s="24" t="s">
        <v>1582</v>
      </c>
      <c s="25" t="s">
        <v>39</v>
      </c>
      <c s="26">
        <v>42.75</v>
      </c>
      <c s="26">
        <v>0</v>
      </c>
      <c s="26">
        <f>ROUND(ROUND(H53,2)*ROUND(G53,2),2)</f>
      </c>
      <c r="O53">
        <f>(I53*21)/100</f>
      </c>
      <c t="s">
        <v>12</v>
      </c>
    </row>
    <row r="54" spans="1:5" ht="12.75">
      <c r="A54" s="27" t="s">
        <v>40</v>
      </c>
      <c r="E54" s="28" t="s">
        <v>1615</v>
      </c>
    </row>
    <row r="55" spans="1:5" ht="12.75">
      <c r="A55" s="29" t="s">
        <v>42</v>
      </c>
      <c r="E55" s="30" t="s">
        <v>1616</v>
      </c>
    </row>
    <row r="56" spans="1:5" ht="38.25">
      <c r="A56" t="s">
        <v>44</v>
      </c>
      <c r="E56" s="28" t="s">
        <v>227</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docProps/app.xml><?xml version="1.0" encoding="utf-8"?>
<Properties xmlns="http://schemas.openxmlformats.org/officeDocument/2006/extended-properties" xmlns:vt="http://schemas.openxmlformats.org/officeDocument/2006/docPropsVTypes">
  <Applicat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category/>
  <cp:contentType/>
  <cp:contentStatus/>
</cp:coreProperties>
</file>