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70" sheetId="5" r:id="rId5"/>
    <sheet name="SO 191" sheetId="6" r:id="rId6"/>
    <sheet name="SO 201" sheetId="7" r:id="rId7"/>
    <sheet name="SO 301" sheetId="8" r:id="rId8"/>
    <sheet name="SO 302" sheetId="9" r:id="rId9"/>
    <sheet name="SO 401" sheetId="10" r:id="rId10"/>
  </sheets>
  <definedNames/>
  <calcPr fullCalcOnLoad="1"/>
</workbook>
</file>

<file path=xl/sharedStrings.xml><?xml version="1.0" encoding="utf-8"?>
<sst xmlns="http://schemas.openxmlformats.org/spreadsheetml/2006/main" count="1613" uniqueCount="643">
  <si>
    <t>Soupis objektů s DPH</t>
  </si>
  <si>
    <t>Stavba:120 033_Akt2022 - III/00312 Kuří, most ev.č. 00312-2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</si>
  <si>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</si>
  <si>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</si>
  <si>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</si>
  <si>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</si>
  <si>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</si>
  <si>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</si>
  <si>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</si>
  <si>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</si>
  <si>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</si>
  <si>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</si>
  <si>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</si>
  <si>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</si>
  <si>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</si>
  <si>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</si>
  <si>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</si>
  <si>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</si>
  <si>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120 033_Akt2022</t>
  </si>
  <si>
    <t>III/00312 Kuří, most ev.č. 00312-2</t>
  </si>
  <si>
    <t>SO 000</t>
  </si>
  <si>
    <t>Všeobecné konstrukce a práce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</si>
  <si>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</si>
  <si>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</si>
  <si>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</si>
  <si>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</si>
  <si>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</si>
  <si>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</si>
  <si>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</si>
  <si>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</si>
  <si>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</si>
  <si>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</si>
  <si>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</si>
  <si>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</si>
  <si>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</si>
  <si>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</si>
  <si>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</si>
  <si>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</si>
  <si>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</si>
  <si>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</si>
  <si>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0</t>
  </si>
  <si>
    <t>02841</t>
  </si>
  <si>
    <t/>
  </si>
  <si>
    <t>PRŮZKUMNÉ PRÁCE ŽIVOTNÍHO PROSTŘEDÍ NA POVRCHU
dendrologický průzkum</t>
  </si>
  <si>
    <t xml:space="preserve">KPL       </t>
  </si>
  <si>
    <t>02910.1</t>
  </si>
  <si>
    <t>OSTATNÍ POŽADAVKY - ZEMĚMĚŘIČSKÁ MĚŘENÍ
geometrický plán v počtu 15 ks</t>
  </si>
  <si>
    <t xml:space="preserve">KČ        </t>
  </si>
  <si>
    <t>02910.2</t>
  </si>
  <si>
    <t>OSTATNÍ POŽADAVKY - ZEMĚMĚŘIČSKÁ MĚŘENÍ
zaměření skutečného provedení stavby, geodetické práce během výstavby</t>
  </si>
  <si>
    <t>02912</t>
  </si>
  <si>
    <t>OSTATNÍ POŽADAVKY - VYTYČOVACÍ BOD MIKROSÍTĚ</t>
  </si>
  <si>
    <t xml:space="preserve">KUS       </t>
  </si>
  <si>
    <t>02930</t>
  </si>
  <si>
    <t>OSTATNÍ POŽADAVKY - UMĚLECKÁ DÍLA
pamětní deska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</si>
  <si>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</si>
  <si>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</si>
  <si>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</si>
  <si>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</si>
  <si>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</si>
  <si>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 V DIGIT FORMĚ
vypracování DSPS - 4 paré pro potřeby objednatele</t>
  </si>
  <si>
    <t>02953</t>
  </si>
  <si>
    <t>OSTATNÍ POŽADAVKY - HLAVNÍ MOSTNÍ PROHLÍDKA</t>
  </si>
  <si>
    <t>02960</t>
  </si>
  <si>
    <t>OSTATNÍ POŽADAVKY - ODBORNÝ DOZOR
zajištění geologa, geotechnika 
se souhlasem investora</t>
  </si>
  <si>
    <t>02991</t>
  </si>
  <si>
    <t>OSTATNÍ POŽADAVKY - INFORMAČNÍ TABULE</t>
  </si>
  <si>
    <t>C e l k e m</t>
  </si>
  <si>
    <t>SO 001</t>
  </si>
  <si>
    <t>Most ev.č. 20-001 - demolice</t>
  </si>
  <si>
    <t>015111</t>
  </si>
  <si>
    <t>POPLATKY ZA LIKVIDACŮ ODPADŮ NEKONTAMINOVANÝCH - 17 05 04 VYTĚŽENÉ ZEMINY A HORNINY - I. TŘÍDA TĚŽITELNOSTI</t>
  </si>
  <si>
    <t xml:space="preserve">T         </t>
  </si>
  <si>
    <t>z pol.č.13173: 328,38*1,8=591,084 [A]</t>
  </si>
  <si>
    <t>015130</t>
  </si>
  <si>
    <t>POPLATKY ZA LIKVIDACŮ ODPADŮ NEKONTAMINOVANÝCH - 17 03 02 VYBOURANÝ ASFALTOVÝ BETON BEZ DEHTU</t>
  </si>
  <si>
    <t>z pol.č.11343: 145,0*2,2=319,000 [A]</t>
  </si>
  <si>
    <t>015140</t>
  </si>
  <si>
    <t>POPLATKY ZA LIKVIDACŮ ODPADŮ NEKONTAMINOVANÝCH - 17 01 01 BETON Z DEMOLIC OBJEKTŮ, ZÁKLADŮ TV</t>
  </si>
  <si>
    <t>z pol.č.96616: 198,708*2,4=476,899 [A]</t>
  </si>
  <si>
    <t>Zemní práce</t>
  </si>
  <si>
    <t>11090</t>
  </si>
  <si>
    <t>VŠEOBECNÉ VYKLIZENÍ OSTATNÍCH PLOCH</t>
  </si>
  <si>
    <t xml:space="preserve">M2        </t>
  </si>
  <si>
    <t>11120</t>
  </si>
  <si>
    <t>ODSTRANĚNÍ KŘOVIN</t>
  </si>
  <si>
    <t>11202</t>
  </si>
  <si>
    <t>KÁCENÍ STROMŮ D KMENE DO 0,9M S ODSTRANĚNÍM PAŘEZŮ</t>
  </si>
  <si>
    <t>11343</t>
  </si>
  <si>
    <t>ODSTRAN KRYTU ZPEVNĚNÝCH PLOCH S ASFALT POJIVEM VČET PODKLADU
vč. uložení na skládku</t>
  </si>
  <si>
    <t xml:space="preserve">M3        </t>
  </si>
  <si>
    <t>odměřeno ze situace
145,0m2=145,000 [A]</t>
  </si>
  <si>
    <t>11527</t>
  </si>
  <si>
    <t>PŘEV VOD NA POVRCHU POTR DN DO 1000MM NEBO ŽLAB R.O. DO 3,6M</t>
  </si>
  <si>
    <t xml:space="preserve">M         </t>
  </si>
  <si>
    <t>12960</t>
  </si>
  <si>
    <t>ČIŠTĚNÍ VODOTEČÍ A MELIORAČ KANÁLŮ OD NÁNOSŮ
vč. uložení na skládku a poplatku za skládku</t>
  </si>
  <si>
    <t>21,6*3,0*0,15=9,720 [A]</t>
  </si>
  <si>
    <t>13173</t>
  </si>
  <si>
    <t>HLOUBENÍ JAM ZAPAŽ I NEPAŽ TŘ. I</t>
  </si>
  <si>
    <t>(15,5+5,1)m2*11,7=241,020 [A]
22,4m2*(2,2+1,7)m=87,360 [B]
Celkem: A+B=328,380 [C]</t>
  </si>
  <si>
    <t>17120</t>
  </si>
  <si>
    <t>ULOŽENÍ SYPANINY DO NÁSYPŮ A NA SKLÁDKY BEZ ZHUTNĚNÍ</t>
  </si>
  <si>
    <t>z pol.č.13173: 328,38=328,380 [A]</t>
  </si>
  <si>
    <t>17250</t>
  </si>
  <si>
    <t>ZŘÍZENÍ TĚSNĚNÍ ZE ZEMIN NEPROPUSTNÝCH
dočasná hráz
vč. odstranění</t>
  </si>
  <si>
    <t>5,5*1,0*1,3=7,150 [A]</t>
  </si>
  <si>
    <t>Základy</t>
  </si>
  <si>
    <t>22694</t>
  </si>
  <si>
    <t>ZÁPOROVÉ PAŽENÍ Z KOVU DOČASNÉ</t>
  </si>
  <si>
    <t>HEA 140: (3+2+3)ks*3,0m*24,7kg/m/1000=0,593 [A]
HEA 160: (2+3+6+3)ks*6,0m*30,4kg/m/1000+2ks*5,0m*30,4kg/m/1000=2,858 [B]
Celkem: A+B=3,451 [C]</t>
  </si>
  <si>
    <t>22695A</t>
  </si>
  <si>
    <t>VÝDŘEVA ZÁPOROVÉHO PAŽENÍ DOČASNÁ (PLOCHA)</t>
  </si>
  <si>
    <t>2*(9,6+10,5)m2=40,200 [A]</t>
  </si>
  <si>
    <t>26114</t>
  </si>
  <si>
    <t>VRTY PRO KOTVENÍ, INJEKTÁŽ A MIKROPILOTY NA POVRCHU TŘ. I D DO 200MM</t>
  </si>
  <si>
    <t>pro záporové pažení 
HEA 140: (3+2+3)ks*3,0m=24,000 [A]
HEA 160: (2+3+6+3)ks*6,0m+2ks*5,0m=94,000 [B]
Celkem: A+B=118,000 [C]</t>
  </si>
  <si>
    <t>Ostatní konstrukce a práce</t>
  </si>
  <si>
    <t>9</t>
  </si>
  <si>
    <t>9112B3</t>
  </si>
  <si>
    <t>ZÁBRADLÍ MOSTNÍ SE SVISLOU VÝPLNÍ - DEMONTÁŽ S PŘESUNEM
vč. uložení na skládku a poplatku za skládku</t>
  </si>
  <si>
    <t>10,8+12,2=23,000 [A]</t>
  </si>
  <si>
    <t>96616</t>
  </si>
  <si>
    <t>BOURÁNÍ KONSTRUKCÍ ZE ŽELEZOBETONU
vč. uložení na skládku</t>
  </si>
  <si>
    <t>římsa: 0,15m2*10,8m+0,4m2*12,2m=6,500 [A]
deska: 10,3*0,45*8,5=39,398 [B]
opěry: 6,5m2*10,6+6,5m2*11,1m=141,050 [C]
křídla: (2,8+2,1)*0,8*3,0=11,760 [D]
Celkem: A+B+C+D=198,708 [E]</t>
  </si>
  <si>
    <t>97817</t>
  </si>
  <si>
    <t>ODSTRANĚNÍ MOSTNÍ IZOLACE
vč. uložení na skládku a poplatku za skládku</t>
  </si>
  <si>
    <t>odměřeno ze situace
60,5m2=60,500 [A]</t>
  </si>
  <si>
    <t>SO 101</t>
  </si>
  <si>
    <t>Úprava komunikace</t>
  </si>
  <si>
    <t>014201</t>
  </si>
  <si>
    <t>POPLATKY ZA ZEMNÍK - ZEMINA</t>
  </si>
  <si>
    <t>50,16=50,160 [A]   dle pol. 12573</t>
  </si>
  <si>
    <t>55,474*1,8=99,853 [A]</t>
  </si>
  <si>
    <t>POPLATKY ZA LIKVIDACŮ ODPADŮ NEKONTAMINOVANÝCH - 17 03 02 VYBOURANÝ ASFALTOVÝ BETON BEZ DEHTU
dle pol. 11372</t>
  </si>
  <si>
    <t>40,812*2,2=89,786 [A]</t>
  </si>
  <si>
    <t>015330</t>
  </si>
  <si>
    <t>POPLATKY ZA LIKVIDACŮ ODPADŮ NEKONTAMINOVANÝCH - 17 05 04 KAMENNÁ SUŤ
vybouraný podklad z vozovky dle pol. 11333</t>
  </si>
  <si>
    <t>33,696*2,0=67,392 [A]</t>
  </si>
  <si>
    <t>11333</t>
  </si>
  <si>
    <t>ODSTRANĚNÍ PODKLADU ZPEVNĚNÝCH PLOCH S ASFALT POJIVEM
vč. odvozu a uložení na skládku</t>
  </si>
  <si>
    <t>33,696=33,696 [A]    dle pol. 56330</t>
  </si>
  <si>
    <t>11372</t>
  </si>
  <si>
    <t>FRÉZOVÁNÍ ZPEVNĚNÝCH PLOCH ASFALTOVÝCH
odfrézování v tl. 15 cm
vč. odvozu a uložení na skládku</t>
  </si>
  <si>
    <t>270*0,15=40,500 [A]   plocha dle pol. 574A34 x tl. dle nové konstrukce
39*0,20*0,04=0,312 [B]       odfrézování obrusné vrstvy pro napojení na stávající stav - délka dle pol. 919111 x šířka x tl.
Celkem: A+B=40,812 [C]</t>
  </si>
  <si>
    <t>12373</t>
  </si>
  <si>
    <t>ODKOP PRO SPOD STAVBU SILNIC A ŽELEZNIC TŘ. I
odkop pro aktivní zónu
vč. dovozu na skládku</t>
  </si>
  <si>
    <t>4,18*12=50,160 [A]    plocha dle vzor. řez x délka dle situace
22,14*0,24=5,314 [B]   odkop pro chodníky
Celkem: A+B=55,474 [C]</t>
  </si>
  <si>
    <t>12573</t>
  </si>
  <si>
    <t>VYKOPÁVKY ZE ZEMNÍKŮ A SKLÁDEK TŘ. I
materiál do AZ dle pol. 17130 vč. dovozu</t>
  </si>
  <si>
    <t>50,16=50,160 [A]</t>
  </si>
  <si>
    <t>ULOŽENÍ SYPANINY DO NÁSYPŮ A NA SKLÁDKY BEZ ZHUTNĚNÍ
dle pol. 12373</t>
  </si>
  <si>
    <t>55,474=55,474 [A]</t>
  </si>
  <si>
    <t>17130</t>
  </si>
  <si>
    <t>ULOŽENÍ SYPANINY DO NÁSYPŮ V AKTIVNÍ ZÓNĚ SE ZHUTNĚNÍM</t>
  </si>
  <si>
    <t>50,16=50,160 [A]   dle pol. 12373</t>
  </si>
  <si>
    <t>17380</t>
  </si>
  <si>
    <t>ZEMNÍ KRAJNICE A DOSYPÁVKY Z NAKUPOVANÝCH MATERIÁLŮ
krajnice vlevo</t>
  </si>
  <si>
    <t>(9+15)*0,24=5,760 [A]   délka x plocha v řezu</t>
  </si>
  <si>
    <t>Komunikace</t>
  </si>
  <si>
    <t>56330</t>
  </si>
  <si>
    <t>VOZOVKOVÉ VRSTVY ZE ŠTĚRKODRTI
ŠDA FR 0/32 A 0/63 ve vozovce a
ŠD v chodníku</t>
  </si>
  <si>
    <t>(96*1,12)*0,15+(96*1,22)*0,15=33,696 [A]
22,14*0,15=3,321 [B]
Celkem: A+B=37,017 [C]</t>
  </si>
  <si>
    <t>56963</t>
  </si>
  <si>
    <t>ZPEVNĚNÍ KRAJNIC Z RECYKLOVANÉHO MATERIÁLU TL DO 150MM</t>
  </si>
  <si>
    <t>(9,0+15)*0,5=12,000 [A]    krajnice vlevo - délka x šířka</t>
  </si>
  <si>
    <t>572123</t>
  </si>
  <si>
    <t>INFILTRAČNÍ POSTŘIK Z EMULZE DO 1,0KG/M2</t>
  </si>
  <si>
    <t>96*1,12=107,520 [A]   na vrstvě ŠDA - plocha dle pol. 574A34 x koef. pro rozšíření</t>
  </si>
  <si>
    <t>572213</t>
  </si>
  <si>
    <t>SPOJOVACÍ POSTŘIK Z EMULZE DO 0,5KG/M2
0,25 kg/m2</t>
  </si>
  <si>
    <t>(96+(63+111))=270,000 [A]    dle pol. 574A34
(96+(63+111))*1,02=275,400 [B]   dle pol. 574C56
Celkem: A+B=545,400 [C]</t>
  </si>
  <si>
    <t>574A34</t>
  </si>
  <si>
    <t>ASFALTOVÝ BETON PRO OBRUSNÉ VRSTVY ACO 11+, 11S TL. 40MM</t>
  </si>
  <si>
    <t>96+(63+111)=270,000 [A]   dle situace - plocha výměny celé konstrukce a plocha výměny obrusné a ložné vrstvy
39*0,20=7,800 [B]   při napojení na stáv. vozovku
Celkem: A+B=277,800 [C]</t>
  </si>
  <si>
    <t>574C56</t>
  </si>
  <si>
    <t>ASFALTOVÝ BETON PRO LOŽNÍ VRSTVY ACL 16+, 16S TL. 60MM
ložná vrstva</t>
  </si>
  <si>
    <t>(96+(63+111))*1,02=275,400 [A]   dle pol. 574A34 x koef. pro rozšíření dle vzor. řez</t>
  </si>
  <si>
    <t>574E46</t>
  </si>
  <si>
    <t>ASFALTOVÝ BETON PRO PODKLADNÍ VRSTVY ACP 16+, 16S TL. 50MM</t>
  </si>
  <si>
    <t>96*1,05=100,800 [A]   plná konstrukce vozovky - dle pol. 574A34 x koef. pro rozšíření dle vzor. řez</t>
  </si>
  <si>
    <t>582611</t>
  </si>
  <si>
    <t>KRYTY Z BETON DLAŽDIC SE ZÁMKEM ŠEDÝCH TL 60MM DO LOŽE Z KAM
chodníky</t>
  </si>
  <si>
    <t>22,14=22,140 [A]   plocha dle situace</t>
  </si>
  <si>
    <t>58261A</t>
  </si>
  <si>
    <t>KRYTY Z BETON DLAŽDIC SE ZÁMKEM BAREV RELIÉF TL 60MM DO LOŽE Z KAM</t>
  </si>
  <si>
    <t>1,5+1,1=2,600 [A]   dle situace</t>
  </si>
  <si>
    <t>Potrubí</t>
  </si>
  <si>
    <t>89711</t>
  </si>
  <si>
    <t>VPUSŤ KANALIZAČNÍ ULIČNÍ KOMPLETNÍ MONOLIT BETON
dle situace</t>
  </si>
  <si>
    <t>2=2,000 [A]</t>
  </si>
  <si>
    <t>914122</t>
  </si>
  <si>
    <t>DOPRAVNÍ ZNAČKY ZÁKLADNÍ VELIKOSTI OCELOVÉ FÓLIE TŘ 1 - MONTÁŽ S PŘEMÍSTĚNÍM</t>
  </si>
  <si>
    <t>2=2,000 [A]    B13 a E7b</t>
  </si>
  <si>
    <t>914123</t>
  </si>
  <si>
    <t>DOPRAVNÍ ZNAČKY ZÁKLADNÍ VELIKOSTI OCELOVÉ FÓLIE TŘ 1 - DEMONTÁŽ
vč. odvozu na předepsané místo
značky B13 a E7b budou ponechány pro zpětné použití - dle Situace</t>
  </si>
  <si>
    <t>4=4,000 [A]</t>
  </si>
  <si>
    <t>914912</t>
  </si>
  <si>
    <t>SLOUPKY A STOJKY DZ Z OCEL TRUBEK ZABETON MONTÁŽ S PŘESUNEM</t>
  </si>
  <si>
    <t>1=1,000 [A]</t>
  </si>
  <si>
    <t>914913</t>
  </si>
  <si>
    <t>SLOUPKY A STOJKY DZ Z OCEL TRUBEK ZABETON DEMONTÁŽ</t>
  </si>
  <si>
    <t>3=3,000 [A]</t>
  </si>
  <si>
    <t>915111</t>
  </si>
  <si>
    <t>VODOROVNÉ DOPRAVNÍ ZNAČENÍ BARVOU HLADKÉ - DODÁVKA A POKLÁDKA
1. fáze VDZ</t>
  </si>
  <si>
    <t>31,708=31,708 [A]    dle pol. 915211</t>
  </si>
  <si>
    <t>915211</t>
  </si>
  <si>
    <t>VODOROVNÉ DOPRAVNÍ ZNAČENÍ PLASTEM HLADKÉ - DODÁVKA A POKLÁDKA
2. fáze VDZ
vč. předznačení</t>
  </si>
  <si>
    <t>(45+36+6)*0,25=21,750 [A]    V4 (0,25) - délka x šířka
12*0,125=1,500 [B]               V 1a (0,125)
(33+12)*0,25*0,5=5,625 [C]   V 2b (1,5/1,5/0,25)
34*0,125*(2/3)=2,833 [D]        V 2b (3,0/1,5/0,125)
Celkem: A+B+C+D=31,708 [E]</t>
  </si>
  <si>
    <t>917212</t>
  </si>
  <si>
    <t>ZÁHONOVÉ OBRUBY Z BETONOVÝCH OBRUBNÍKŮ ŠÍŘ 80MM</t>
  </si>
  <si>
    <t>5=5,000 [A]   mezi chodníkem a dlážděným svahem vpravo</t>
  </si>
  <si>
    <t>917223</t>
  </si>
  <si>
    <t>SILNIČNÍ A CHODNÍKOVÉ OBRUBY Z BETONOVÝCH OBRUBNÍKŮ ŠÍŘ 100MM</t>
  </si>
  <si>
    <t>5+4+4,5+4,5=18,000 [A]   mezi dlažbou a zelení</t>
  </si>
  <si>
    <t>917224</t>
  </si>
  <si>
    <t>SILNIČNÍ A CHODNÍKOVÉ OBRUBY Z BETONOVÝCH OBRUBNÍKŮ ŠÍŘ 150MM
mezi silnicí a dlažbou chodníku</t>
  </si>
  <si>
    <t>2,5+2,5+9+4,2=18,200 [A]</t>
  </si>
  <si>
    <t>919111</t>
  </si>
  <si>
    <t>ŘEZÁNÍ ASFALTOVÉHO KRYTU VOZOVEK TL DO 50MM
při napojení na stáv. stav</t>
  </si>
  <si>
    <t>20+19=39,000 [A]   vpravo</t>
  </si>
  <si>
    <t>931184</t>
  </si>
  <si>
    <t>VÝPLŇ DILATAČNÍCH SPAR Z POLYSTYRENU TL 40MM</t>
  </si>
  <si>
    <t>39*0,02=0,780 [A]</t>
  </si>
  <si>
    <t>SO 170</t>
  </si>
  <si>
    <t>Provizorní trasa pro pěší a cyklisty</t>
  </si>
  <si>
    <t>POPLATKY ZA LIKVIDACŮ ODPADŮ NEKONTAMINOVANÝCH - 17 05 04 VYTĚŽENÉ ZEMINY A HORNINY - I. TŘÍDA TĚŽITELNOSTI
1,9t/m3</t>
  </si>
  <si>
    <t>dle pol. č. 122738: 5,2*1,9=9,880 [A]</t>
  </si>
  <si>
    <t>121108</t>
  </si>
  <si>
    <t>SEJMUTÍ ORNICE NEBO LESNÍ PŮDY S ODVOZEM DO 20KM
sejmutí ornice v tl. 150mm</t>
  </si>
  <si>
    <t>14,8*0,15=2,220 [A]</t>
  </si>
  <si>
    <t>122738</t>
  </si>
  <si>
    <t>ODKOPÁVKY A PROKOPÁVKY OBECNÉ TŘ. I, ODVOZ DO 20KM</t>
  </si>
  <si>
    <t>0,8m2*3,5m*2=5,600 [A]</t>
  </si>
  <si>
    <t>dle pol. č. 122738: 2,22=2,220 [A]
dle pol. č. 121108: 5,6=5,600 [B]
Celkem: A+B=7,820 [C]</t>
  </si>
  <si>
    <t>17481</t>
  </si>
  <si>
    <t>ZÁSYP JAM A RÝH Z NAKUPOVANÝCH MATERIÁLŮ
zhutněný zásyp zeminou</t>
  </si>
  <si>
    <t>zhutněný zásyp zeminou provizorní lávka: 0,25m2*3,5m*2=1,750 [A]
doplnění vhodnou zeminou: 14,8m2*0,15m=2,220 [B]
Celkem: A+B=3,970 [C]</t>
  </si>
  <si>
    <t>Vodorovné konstrukce</t>
  </si>
  <si>
    <t>421952</t>
  </si>
  <si>
    <t>MOSTOVKY A PODLAHY ZE DŘEVA DOČASNÉ
dřevěná část provizorní lávky pro pěší
vč. odstranění</t>
  </si>
  <si>
    <t>56322</t>
  </si>
  <si>
    <t>VOZOVKOVÉ VRSTVY Z VIBROVANÉHO ŠTĚRKU TL. DO 100MM</t>
  </si>
  <si>
    <t>56341</t>
  </si>
  <si>
    <t>VOZOVKOVÉ VRSTVY ZE ŠTĚRKOPÍSKU TL. DO 50MM</t>
  </si>
  <si>
    <t>58301</t>
  </si>
  <si>
    <t>KRYT ZE SINIČNÍCH DÍLCŮ (PANELŮ) TL 150MM
silniční panely pod ocelové nosníky
vč. odstranění</t>
  </si>
  <si>
    <t>2*1,0*3,0*0,15=0,900 [A]</t>
  </si>
  <si>
    <t>94817</t>
  </si>
  <si>
    <t>DOČASNÉ KONSTRUKCE Z OCEL NOSNÍKŮ VČET ODSTRAN
ocelová část provizorní lávky pro pěší
vč. odstranění</t>
  </si>
  <si>
    <t>SO 191</t>
  </si>
  <si>
    <t>Dopravně inženýrská opatření</t>
  </si>
  <si>
    <t>B1:  3 ks=3,000 [A]
C7a: 2 ks=2,000 [B]
C14a: 2 ks=2,000 [C]
IP10a: 3 ks=3,000 [D]
IP10b: 3 ks=3,000 [E]
Celkem: A+B+C+D+E=13,000 [F]</t>
  </si>
  <si>
    <t>DOPRAVNÍ ZNAČKY ZÁKLADNÍ VELIKOSTI OCELOVÉ FÓLIE TŘ 1 - DEMONTÁŽ</t>
  </si>
  <si>
    <t>914129</t>
  </si>
  <si>
    <t>DOPRAV ZNAČKY ZÁKLAD VEL OCEL FÓLIE TŘ 1 - NÁJEMNÉ</t>
  </si>
  <si>
    <t xml:space="preserve">KSDEN     </t>
  </si>
  <si>
    <t>13*28*7=2 548,000 [A]</t>
  </si>
  <si>
    <t>914322</t>
  </si>
  <si>
    <t>DOPRAV ZNAČKY ZMENŠ VEL OCEL FÓLIE TŘ 1 - MONTÁŽ S PŘESUNEM</t>
  </si>
  <si>
    <t>IS11b: 6 ks=6,000 [A]
IS11c: 5 ks=5,000 [B]
IS11d: 5 ks=5,000 [C]
E3a:  6 ks=6,000 [D]
E13: 3 ks=3,000 [E]
Celkem: A+B+C+D+E=25,000 [F]</t>
  </si>
  <si>
    <t>914323</t>
  </si>
  <si>
    <t>DOPRAV ZNAČKY ZMENŠ VEL OCEL FÓLIE TŘ 1 - DEMONTÁŽ</t>
  </si>
  <si>
    <t>914329</t>
  </si>
  <si>
    <t>DOPRAV ZNAČKY ZMENŠ VEL OCEL FÓLIE TŘ 1 - NÁJEMNÉ</t>
  </si>
  <si>
    <t>25*28*7=4 900,000 [A]</t>
  </si>
  <si>
    <t>914422</t>
  </si>
  <si>
    <t>DOPRAVNÍ ZNAČKY 100X150CM OCELOVÉ FÓLIE TŘ 1 - MONTÁŽ S PŘEMÍSTĚNÍM</t>
  </si>
  <si>
    <t>IP22: 4 ks=4,000 [A]
IS11a: 4 ks=4,000 [B]
Celkem: A+B=8,000 [C]</t>
  </si>
  <si>
    <t>914423</t>
  </si>
  <si>
    <t>DOPRAVNÍ ZNAČKY 100X150CM OCELOVÉ FÓLIE TŘ 1 - DEMONTÁŽ</t>
  </si>
  <si>
    <t>914429</t>
  </si>
  <si>
    <t>DOPRAV ZNAČ 100X150CM OCEL FÓLIE TŘ 1 - NÁJEMNÉ</t>
  </si>
  <si>
    <t>8*28*7=1 568,000 [A]</t>
  </si>
  <si>
    <t>914922</t>
  </si>
  <si>
    <t>SLOUPKY A STOJKY DZ Z OCEL TRUBEK DO PATKY MONTÁŽ S PŘESUNEM</t>
  </si>
  <si>
    <t>914923</t>
  </si>
  <si>
    <t>SLOUPKY A STOJKY DZ Z OCEL TRUBEK DO PATKY DEMONTÁŽ</t>
  </si>
  <si>
    <t>914929</t>
  </si>
  <si>
    <t>SLOUPKY A STOJKY DZ Z OCEL TRUBEK DO PATKY NÁJEMNÉ</t>
  </si>
  <si>
    <t>45*28*7=8 820,000 [A]</t>
  </si>
  <si>
    <t>916312</t>
  </si>
  <si>
    <t>DOPRAVNÍ ZÁBRANY Z2 S FÓLIÍ TŘ 1 - MONTÁŽ S PŘESUNEM</t>
  </si>
  <si>
    <t>916313</t>
  </si>
  <si>
    <t>DOPRAVNÍ ZÁBRANY Z2 S FÓLIÍ TŘ 1 - DEMONTÁŽ</t>
  </si>
  <si>
    <t>916319</t>
  </si>
  <si>
    <t>DOPRAVNÍ ZÁBRANY Z2 - NÁJEMNÉ</t>
  </si>
  <si>
    <t>3*28*7=588,000 [A]</t>
  </si>
  <si>
    <t>916722</t>
  </si>
  <si>
    <t>UPEVŇOVACÍ KONSTR - PODKLADNÍ DESKA OD 28KG - MONTÁŽ S PŘESUNEM</t>
  </si>
  <si>
    <t>916723</t>
  </si>
  <si>
    <t>UPEVŇOVACÍ KONSTR - PODKLADNÍ DESKA OD 28KG - DEMONTÁŽ</t>
  </si>
  <si>
    <t>916729</t>
  </si>
  <si>
    <t>UPEVŇOVACÍ KONSTR - PODKL DESKA OD 28KG - NÁJEMNÉ</t>
  </si>
  <si>
    <t>SO 201</t>
  </si>
  <si>
    <t>Most ev.č. 00312-2</t>
  </si>
  <si>
    <t>113765</t>
  </si>
  <si>
    <t>FRÉZOVÁNÍ DRÁŽKY PRŮŘEZU DO 600MM2 V ASFALTOVÉ VOZOVCE</t>
  </si>
  <si>
    <t>podél římsy: 14,7+11,1=25,800 [A]
podél odvod. proužku: 19,7+11,1=30,800 [B]
řezaná spára ve vozovce: 2*7,5=15,000 [C]
Celkem: A+B+C=71,600 [D]</t>
  </si>
  <si>
    <t>11512</t>
  </si>
  <si>
    <t>ČERPÁNÍ VODY DO 1000 L/MIN</t>
  </si>
  <si>
    <t xml:space="preserve">HOD       </t>
  </si>
  <si>
    <t>2*8*40=640,000 [A]</t>
  </si>
  <si>
    <t>17581</t>
  </si>
  <si>
    <t>OBSYP POTRUBÍ A OBJEKTŮ Z NAKUPOVANÝCH MATERIÁLŮ</t>
  </si>
  <si>
    <t>18,7m2*10,2m+21,9m2*(2,2+1,7)m=276,150 [A]</t>
  </si>
  <si>
    <t>18222</t>
  </si>
  <si>
    <t>ROZPROSTŘENÍ ORNICE VE SVAHU V TL DO 0,15M
vč. dodání materiálu</t>
  </si>
  <si>
    <t>35,0m2=35,000 [A]</t>
  </si>
  <si>
    <t>18242</t>
  </si>
  <si>
    <t>ZALOŽENÍ TRÁVNÍKU HYDROOSEVEM NA ORNICI</t>
  </si>
  <si>
    <t>18247</t>
  </si>
  <si>
    <t>OŠETŘOVÁNÍ TRÁVNÍKU</t>
  </si>
  <si>
    <t>ošetření 4x z pol.č.18242: 4*35,0m2=140,000 [A]</t>
  </si>
  <si>
    <t>21341</t>
  </si>
  <si>
    <t>DRENÁŽNÍ VRSTVY Z PLASTBETONU (PLASTMALTY)</t>
  </si>
  <si>
    <t>2*0,15*0,04*8,44=0,101 [A]</t>
  </si>
  <si>
    <t>227831</t>
  </si>
  <si>
    <t>MIKROPILOTY KOMPLET D DO 150MM NA POVRCHU</t>
  </si>
  <si>
    <t>O1: 2*11ks*4,35m=95,700 [A]
O2: 2*11ks*4,35m=95,700 [B]
Celkem: A+B=191,400 [C]</t>
  </si>
  <si>
    <t>VRTY PRO KOTVENÍ, INJEKTÁŽ A MIKROPILOTY NA POVRCHU TŘ. I D DO 200MM
80%
vč. uložení na skládku a poplatku za skládku</t>
  </si>
  <si>
    <t>O1: 2*11ks*4,35m*0,8=76,560 [A]
O2: 2*11ks*4,35m*0,8=76,560 [B]
Celkem: A+B=153,120 [C]</t>
  </si>
  <si>
    <t>26124</t>
  </si>
  <si>
    <t>VRTY PRO KOTVENÍ, INJEKTÁŽ A MIKROPILOTY NA POVRCHU TŘ. II D DO 200MM
20%
vč. uložení na skládku a poplatku za skládku</t>
  </si>
  <si>
    <t>O1: 2*11ks*4,35m*0,2=19,140 [A]
O2: 2*11ks*4,35m*0,2=19,140 [B]
Celkem: A+B=38,280 [C]</t>
  </si>
  <si>
    <t>272325</t>
  </si>
  <si>
    <t>ZÁKLADY ZE ŽELEZOBETONU DO C30/37</t>
  </si>
  <si>
    <t>O1: 1,35*0,65*11,5+1,2*0,65*2,4=11,963 [A]
O2: 1,35*0,65*11,5=10,091 [B]
Celkem: A+B=22,054 [C]</t>
  </si>
  <si>
    <t>272365</t>
  </si>
  <si>
    <t>VÝZTUŽ ZÁKLADŮ Z OCELI 10505, B500B</t>
  </si>
  <si>
    <t>dle př. č. 07: 4252,7/1000=4,253 [A]</t>
  </si>
  <si>
    <t>289971</t>
  </si>
  <si>
    <t>OPLÁŠTĚNÍ (ZPEVNĚNÍ) Z GEOTEXTILIE</t>
  </si>
  <si>
    <t>O1: 2*6,3m2+2*5,8m2=24,200 [A]
O2: 2*(6,8+5,7)m2=25,000 [B]
NK: 2*(4,1+1,8)*11,1=130,980 [C]
Celkem: A+B+C=180,180 [D]</t>
  </si>
  <si>
    <t>28999R</t>
  </si>
  <si>
    <t>OPLÁŠTĚNÍ (ZPEVNĚNÍ) Z FÓLIE
vč. obsypu</t>
  </si>
  <si>
    <t>3,3*(12,5+11,5)=79,200 [A]</t>
  </si>
  <si>
    <t>Svislé konstrukce</t>
  </si>
  <si>
    <t>31717</t>
  </si>
  <si>
    <t>KOVOVÉ KONSTRUKCE PRO KOTVENÍ ŘÍMSY</t>
  </si>
  <si>
    <t xml:space="preserve">KG        </t>
  </si>
  <si>
    <t>2*2*8ks*6kg/ks=192,000 [A]</t>
  </si>
  <si>
    <t>317325</t>
  </si>
  <si>
    <t>ŘÍMSY ZE ŽELEZOBETONU DO C30/37
vč. vyznačení lotopočtu výstavby vlysem do betonu</t>
  </si>
  <si>
    <t>0,65m2*(14,6+11,1)m+0,25m2*2,3m=17,280 [A]</t>
  </si>
  <si>
    <t>317365</t>
  </si>
  <si>
    <t>VÝZTUŽ ŘÍMS Z OCELI 10505, B500B</t>
  </si>
  <si>
    <t>333325</t>
  </si>
  <si>
    <t>MOSTNÍ OPĚRY A KŘÍDLA ZE ŽELEZOVÉHO BETONU DO C30/37
křídla</t>
  </si>
  <si>
    <t>O1: 6,3m2*0,45m+5,8m2*0,5m=5,735 [A]
O2: (6,8+5,7)m2*0,45m=5,625 [B]
Celkem: A+B=11,360 [C]</t>
  </si>
  <si>
    <t>333365</t>
  </si>
  <si>
    <t>VÝZTUŽ MOSTNÍCH OPĚR A KŘÍDEL Z OCELI 10505, B500B</t>
  </si>
  <si>
    <t>dle př. č. 07: 1760,2/1000=1,760 [A]</t>
  </si>
  <si>
    <t>389325</t>
  </si>
  <si>
    <t>MOSTNÍ RÁMOVÉ KONSTRUKCE ZE ŽELEZOBETONU C30/37</t>
  </si>
  <si>
    <t>deska: 6,7m2*8,44m=56,548 [A] 
stojky: 2*11,0*2,38*0,65=34,034 [B]
Celkem: A+B=90,582 [C]</t>
  </si>
  <si>
    <t>389365</t>
  </si>
  <si>
    <t>VÝZTUŽ MOSTNÍ RÁMOVÉ KONSTRUKCE Z OCELI 10505, B500B</t>
  </si>
  <si>
    <t>dle př. č. 07: 14040,6/1000=14,041 [A]</t>
  </si>
  <si>
    <t>43112</t>
  </si>
  <si>
    <t>SCHODIŠŤ KONSTR Z DÍLCŮ ŽELEZOBETON</t>
  </si>
  <si>
    <t>0,5*0,3*0,75*13=1,463 [A]</t>
  </si>
  <si>
    <t>451312</t>
  </si>
  <si>
    <t>PODKLADNÍ A VÝPLŇOVÉ VRSTVY Z PROSTÉHO BETONU C12/15</t>
  </si>
  <si>
    <t>pod chodník: 22,2m2*0,15=3,330 [A]
pod základ: 2*1,6*11,9*0,15+1,5*2,4*0,15=6,252 [B]
pod drenáž: 2*1,5*0,3*10,1=9,090 [C]
Celkem: A+B+C=18,672 [D]</t>
  </si>
  <si>
    <t>45131A</t>
  </si>
  <si>
    <t>PODKLADNÍ A VÝPLŇOVÉ VRSTVY Z PROSTÉHO BETONU C20/25</t>
  </si>
  <si>
    <t>pod dlažbu: 7,4*21,6*0,15+2*6,8*0,75*0,15=25,506 [A]
pod schodiště: 1,0m2*0,75m=0,750 [B]
Celkem: A+B=26,256 [C]</t>
  </si>
  <si>
    <t>45852</t>
  </si>
  <si>
    <t>VÝPLŇ ZA OPĚRAMI A ZDMI Z KAMENIVA DRCENÉHO</t>
  </si>
  <si>
    <t>0,5m2*(12,5+11,5)m=12,000 [A]</t>
  </si>
  <si>
    <t>46251</t>
  </si>
  <si>
    <t>ZÁHOZ Z LOMOVÉHO KAMENE</t>
  </si>
  <si>
    <t>33,3*0,5=16,650 [A]</t>
  </si>
  <si>
    <t>465512</t>
  </si>
  <si>
    <t>DLAŽBY Z LOMOVÉHO KAMENE NA MC</t>
  </si>
  <si>
    <t>7,4*21,6*0,2+2*6,8*0,75*0,2=34,008 [A]</t>
  </si>
  <si>
    <t>467314</t>
  </si>
  <si>
    <t>STUPNĚ A PRAHY VODNÍCH KORYT Z PROSTÉHO BETONU C25/30</t>
  </si>
  <si>
    <t>0,5*0,7*(3,2+6,8)=3,500 [A]</t>
  </si>
  <si>
    <t>572214</t>
  </si>
  <si>
    <t>SPOJOVACÍ POSTŘIK Z MODIFIK EMULZE DO 0,5KG/M2</t>
  </si>
  <si>
    <t>2*7,5*7,8=117,000 [A]</t>
  </si>
  <si>
    <t>574A33</t>
  </si>
  <si>
    <t>ASFALTOVÝ BETON PRO OBRUSNÉ VRSTVY ACO 11 TL. 40MM</t>
  </si>
  <si>
    <t>7,5*7,8-2*0,5*7,8=50,700 [A]</t>
  </si>
  <si>
    <t>ASFALTOVÝ BETON PRO OBRUSNÉ VRSTVY ACO 11+, 11S TL. 40MM
ochrana izolace</t>
  </si>
  <si>
    <t>7,5*7,8=58,500 [A]</t>
  </si>
  <si>
    <t>ASFALTOVÝ BETON PRO LOŽNÍ VRSTVY ACL 16+, 16S TL. 60MM</t>
  </si>
  <si>
    <t>575A45</t>
  </si>
  <si>
    <t>LITÝ ASFALT MA I (SILNICE, DÁLNICE) 16 TL. 35MM
odvod. proužek</t>
  </si>
  <si>
    <t>0,5*(19,7+11,1)=15,400 [A]</t>
  </si>
  <si>
    <t>Přidružená stavební výroba</t>
  </si>
  <si>
    <t>711412</t>
  </si>
  <si>
    <t>IZOLACE MOSTOVEK CELOPLOŠNÁ ASFALTOVÝMI PÁSY</t>
  </si>
  <si>
    <t>16,3*11,1+2*1,8*11,1=220,890 [A]</t>
  </si>
  <si>
    <t>711432</t>
  </si>
  <si>
    <t>IZOLACE MOSTOVEK POD ŘÍMSOU ASFALTOVÝMI PÁSY</t>
  </si>
  <si>
    <t>2*2,0*8,44=33,760 [A]</t>
  </si>
  <si>
    <t>78382</t>
  </si>
  <si>
    <t>NÁTĚRY BETON KONSTR TYP S2 (OS-B)</t>
  </si>
  <si>
    <t>bok NK: 2*1,6*8,44=27,008 [A]</t>
  </si>
  <si>
    <t>78383</t>
  </si>
  <si>
    <t>NÁTĚRY BETON KONSTR TYP S4 (OS-C)
římsa</t>
  </si>
  <si>
    <t>0,3*(14,6+11,1+2,3)=8,400 [A]</t>
  </si>
  <si>
    <t xml:space="preserve">Potrubí    </t>
  </si>
  <si>
    <t>87533</t>
  </si>
  <si>
    <t>POTRUBÍ DREN Z TRUB PLAST DN DO 150MM
vč. obetonování drenážním betonem</t>
  </si>
  <si>
    <t>13,7+11,0=24,700 [A]</t>
  </si>
  <si>
    <t>87634</t>
  </si>
  <si>
    <t>CHRÁNIČKY Z TRUB PLASTOVÝCH DN DO 200MM
prostup křídlem</t>
  </si>
  <si>
    <t>3*0,45+0,5=1,850 [A]</t>
  </si>
  <si>
    <t>9112B1</t>
  </si>
  <si>
    <t>ZÁBRADLÍ MOSTNÍ SE SVISLOU VÝPLNÍ - DODÁVKA A MONTÁŽ
městského typu</t>
  </si>
  <si>
    <t>14,6+13,2=27,800 [A]</t>
  </si>
  <si>
    <t>91345</t>
  </si>
  <si>
    <t>NIVELAČNÍ ZNAČKY KOVOVÉ</t>
  </si>
  <si>
    <t>2*2+2*3=10,000 [A]</t>
  </si>
  <si>
    <t>91355</t>
  </si>
  <si>
    <t>EVIDENČNÍ ČÍSLO MOSTU</t>
  </si>
  <si>
    <t>91359</t>
  </si>
  <si>
    <t>OZNAČANÍ VODOTEČE</t>
  </si>
  <si>
    <t>914161</t>
  </si>
  <si>
    <t>DOPRAVNÍ ZNAČKY ZÁKLADNÍ VELIKOSTI HLINÍKOVÉ FÓLIE TŘ 1 - DODÁVKA A MONTÁŽ</t>
  </si>
  <si>
    <t>914941</t>
  </si>
  <si>
    <t>SLOUPKY A STOJKY DOPRAVNÍCH ZNAČEK Z HLINÍK TRUBEK DO PATKY - DODÁVKA A MONTÁŽ</t>
  </si>
  <si>
    <t>3,2+6,3+6,8+2,4=18,700 [A]</t>
  </si>
  <si>
    <t>931315</t>
  </si>
  <si>
    <t>TĚSNĚNÍ DILATAČ SPAR ASF ZÁLIVKOU PRŮŘ DO 600MM2</t>
  </si>
  <si>
    <t>SO 301</t>
  </si>
  <si>
    <t>Přeložka vodovodu 1.SČV a.s.</t>
  </si>
  <si>
    <t>014102</t>
  </si>
  <si>
    <t>POPLATKY ZA SKLÁDKU
Nevhodná zemina na skládku</t>
  </si>
  <si>
    <t>přepočteno na tuny (2000kg/m3)
z pol.č.13273: 18,48*2=36,960 [A]</t>
  </si>
  <si>
    <t>11511</t>
  </si>
  <si>
    <t>ČERPÁNÍ VODY DO 500 L/MIN
předpoklad čerpání 4h/denně - 10 dní</t>
  </si>
  <si>
    <t>4*10,0=40,000 [A]</t>
  </si>
  <si>
    <t>13273</t>
  </si>
  <si>
    <t>HLOUBENÍ RÝH ŠÍŘ DO 2M PAŽ I NEPAŽ TŘ. I
- zemina nevhodná pro zpětné použití 
- včetně odvozu na skládku a rozvozných vzdáleností</t>
  </si>
  <si>
    <t>12,0*1,1*1,4=18,480 [A]</t>
  </si>
  <si>
    <t>z pol.č.13273: 18,48=18,480 [A]</t>
  </si>
  <si>
    <t>ZÁSYP JAM A RÝH Z NAKUPOVANÝCH MATERIÁLŮ
rýha pro potrubí - zásyp fr. 8/16- 32/63 mm</t>
  </si>
  <si>
    <t>12,0*1,1*0,8=10,560 [A]</t>
  </si>
  <si>
    <t>OBSYP POTRUBÍ A OBJEKTŮ Z NAKUPOVANÝCH MATERIÁLŮ
Obsyp 30 cm nad vrchol potrubí - na celou šířku rýhy - štěrk dobře zrněný frakce 4/8, příp. 0/4 / lomová výsivka(viz. výkres uložení potrubí).</t>
  </si>
  <si>
    <t>12,0*1,1*0,1=1,320 [A]</t>
  </si>
  <si>
    <t>27232</t>
  </si>
  <si>
    <t>ZÁKLADY ZE ŽELEZOBETONU
Podkladní bloky pod potrubí</t>
  </si>
  <si>
    <t>4*0,3*0,3*0,3=0,108 [A]</t>
  </si>
  <si>
    <t xml:space="preserve">ZÁKLADY ZE ŽELEZOBETONU DO C30/37
Technologická lávka
společný pro SO301 a SO302 </t>
  </si>
  <si>
    <t>2*1,3*1,0*0,6=1,560 [A]</t>
  </si>
  <si>
    <t>42417A</t>
  </si>
  <si>
    <t>MOSTNÍ NOSNÍKY Z OCELI S 235
Technologická lávka</t>
  </si>
  <si>
    <t>HEB 280: 2*103,0kg/m*12,82/1000=2,641 [A]</t>
  </si>
  <si>
    <t>451112</t>
  </si>
  <si>
    <t>PODKL A VÝPLŇ VRSTVY Z DÍLCŮ BETON DO C12/15</t>
  </si>
  <si>
    <t>2*1,5*1,2*0,1=0,360 [A]</t>
  </si>
  <si>
    <t>46591</t>
  </si>
  <si>
    <t>DLAŽBY Z KAMENICKÝCH VÝROBKŮ
odláždění dvěma řadami žulových kostek (o velikosti 100x100mm) do betonového lože tl.100mm - okolí hydrantového a šoupátkového poklopu</t>
  </si>
  <si>
    <t>71341</t>
  </si>
  <si>
    <t>IZOLACE TEPELNÁ POTRUBÍ PEVNÁ
vodovodní litinové potrubí TLT DN100 (řad) s integrovanou izolační vrstvou (polyuretan) a ochrannou plášťovou troubou (pozinkovaný ocelový plech) včetně všech armatur a tvarovek -  definitivní uložení</t>
  </si>
  <si>
    <t>22,85*0,5=11,425 [A]</t>
  </si>
  <si>
    <t>742999R</t>
  </si>
  <si>
    <t>SONDA NA POTRUBÍ
provedení kopaných sond za účelem ověření hloubek vodovodu</t>
  </si>
  <si>
    <t>85127</t>
  </si>
  <si>
    <t>01</t>
  </si>
  <si>
    <t>POTRUBÍ Z TRUB LITINOVÝCH TLAKOVÝCH HRDLOVÝCH DN DO 100MM
zřízení kompletního potrubí dle PD. Zahrnuje veškeré tvarovky, odbočky, armatury a doplňkový materiál dle kladečského schématu</t>
  </si>
  <si>
    <t>vodovodní litinové potrubí TLT DN100 (řad) - definitivní uložení: 6,15=6,150 [A]</t>
  </si>
  <si>
    <t>85133</t>
  </si>
  <si>
    <t>POTRUBÍ Z TRUB LITINOVÝCH TLAKOVÝCH HRDLOVÝCH DN DO 150MM
zřízení kompletního potrubí dle PD. Zahrnuje veškeré tvarovky, odbočky, armatury a doplňkový materiál dle kladečského schématu</t>
  </si>
  <si>
    <t>vodovodní litinové potrubí TLT DN150 (řad) s integrovanou izolační vrstvou (polyuretan) a ochrannou plášťovou troubou (nerezový ocelový plech) včetně všech armatur a tvarovek -  definitivní uložení: 22,85=22,850 [A]</t>
  </si>
  <si>
    <t>87134</t>
  </si>
  <si>
    <t>POTRUBÍ Z TRUB PLASTOVÝCH TLAKOVÝCH HRDLOVÝCH DN DO 200MM
zřízení kompletního potrubí dle PD. Zahrnuje veškeré tvarovky, odbočky, armatury a doplňkový materiál dle kladečského schématu</t>
  </si>
  <si>
    <t>vodovodní plastové potrubí PE 100 d160x9,5 mm SDR11 (řad) včetně armatur a tvarovek - provizorní přeložka: 27,9=27,900 [A]</t>
  </si>
  <si>
    <t>891426</t>
  </si>
  <si>
    <t>HYDRANTY PODZEMNÍ DN 80MM</t>
  </si>
  <si>
    <t>hydrant s funkcí kalníku (podzemní hydrant): 1=1,000 [A]</t>
  </si>
  <si>
    <t>891526</t>
  </si>
  <si>
    <t>HYDRANTY NADZEMNÍ DN 80MM</t>
  </si>
  <si>
    <t>automatický vzdušník: 1=1,000 [A]</t>
  </si>
  <si>
    <t>893231</t>
  </si>
  <si>
    <t>ŠACHTY ARMATUR ZDĚNÉ PŮDORYS PLOCHY DO 1,5M2
Technologická lávka
pilíř na základové patce (patka technologické lávky) o rozměrech 1,3x1,0x1,5m (tl. stěny 150mm + tepelná izolace, zděný nebo z kompozitního materiálu, včetně zhotovení a  utěsnení prostupů pro vodovodní potrubí)
společný pro SO301 a SO302 (se dvěma samostatními uzamykatelnými dvířkami)</t>
  </si>
  <si>
    <t>89917</t>
  </si>
  <si>
    <t>KOVOVÉ DOPLŇKY TRUB VEDENÍ
kotvící objímky pro uchycení potrubí na technologické lávce</t>
  </si>
  <si>
    <t>5*5,0=25,000 [A]</t>
  </si>
  <si>
    <t>899309</t>
  </si>
  <si>
    <t>DOPLŇKY NA POTRUBÍ - VÝSTRAŽNÁ FÓLIE</t>
  </si>
  <si>
    <t>899622</t>
  </si>
  <si>
    <t>ZKOUŠKA VODOTĚSNOSTI POTRUBÍ DN DO 100MM</t>
  </si>
  <si>
    <t>vodovodní potrubí profilu DN100 (definitivní uložení): 6,15=6,150 [B]</t>
  </si>
  <si>
    <t>899632</t>
  </si>
  <si>
    <t>ZKOUŠKA VODOTĚSNOSTI POTRUBÍ DN DO 150MM</t>
  </si>
  <si>
    <t>vodovodní potrubí profilu DN100 (definitivní uložení): 22,85=22,850 [A]</t>
  </si>
  <si>
    <t>899642</t>
  </si>
  <si>
    <t>ZKOUŠKA VODOTĚSNOSTI POTRUBÍ DN DO 200MM</t>
  </si>
  <si>
    <t>vodovodní potrubí profilu d160 (provizorní převedení): 27,9=27,900 [A]</t>
  </si>
  <si>
    <t>899901</t>
  </si>
  <si>
    <t>PŘEPOJENÍ PŘÍPOJEK
propojení nového potrubí přeložky se stávajícím řadem PVC DN160 - provizorní a definitivní uložení</t>
  </si>
  <si>
    <t>93650</t>
  </si>
  <si>
    <t>DROBNÉ DOPLŇK KONSTR KOVOVÉ
Technologická lávka
vějířová ochrana proti vstupu nepovolaných osob z páskové oceli
společné pro SO301 a SO302</t>
  </si>
  <si>
    <t>966894</t>
  </si>
  <si>
    <t>ODSTRANĚNÍ PODZEMNÍHO HYDRANTU
stávající vzdušník</t>
  </si>
  <si>
    <t>96711</t>
  </si>
  <si>
    <t>VYBOURÁNÍ ČÁSTÍ KONSTRUKCÍ Z BETON DÍLCŮ
konstrukce původní žlabové chráničky na mostě
vč. uložení na skládku a poplatku za skládku</t>
  </si>
  <si>
    <t>0,5*0,6*11,20 =3,360 [A]</t>
  </si>
  <si>
    <t>96912</t>
  </si>
  <si>
    <t>VYBOURÁNÍ POTRUBÍ DN DO 100MM VODOVODNÍCH
stávající vodovodní plastové potrubí PVC DN100 včetně armatur a tepelné izololace v chráničce (řad)</t>
  </si>
  <si>
    <t>SO 302</t>
  </si>
  <si>
    <t>Přeložka vodovodu Stavokomplet</t>
  </si>
  <si>
    <t>přepočteno na tuny (2000kg/m3)
z pol.č.13273: 24,64*2=49,280 [A]</t>
  </si>
  <si>
    <t>16,0*1,1*1,4=24,640 [A]</t>
  </si>
  <si>
    <t>z pol.č.13273: 24,64=24,640 [A]</t>
  </si>
  <si>
    <t>16,0*1,1*0,8=14,080 [A]</t>
  </si>
  <si>
    <t>16,0*1,1*0,1=1,760 [A]</t>
  </si>
  <si>
    <t>4*0,4*0,4*0,3=0,192 [A]</t>
  </si>
  <si>
    <t>27,6*0,5=13,800 [A]</t>
  </si>
  <si>
    <t>vodovodní litinové potrubí TLT DN100 (řad) - definitivní uložení: 11,0=11,000 [A]</t>
  </si>
  <si>
    <t>vodovodní litinové potrubí TLT DN150 (řad) s integrovanou izolační vrstvou (polyuretan) a ochrannou plášťovou troubou (nerezový ocelový plech) včetně všech armatur a tvarovek -  definitivní uložení: 27,6=27,600 [A]</t>
  </si>
  <si>
    <t>vodovodní plastové potrubí PE 100 d160x9,5 mm SDR11 (řad) včetně armatur a tvarovek - provizorní přeložka: 32,5=32,500 [A]</t>
  </si>
  <si>
    <t>vodovodní potrubí profilu DN100 (definitivní uložení): 11,0=11,000 [A]</t>
  </si>
  <si>
    <t>vodovodní potrubí profilu DN100 (definitivní uložení): 27,6=27,600 [A]</t>
  </si>
  <si>
    <t>vodovodní potrubí profilu d160 (provizorní převedení): 32,5=32,500 [A]</t>
  </si>
  <si>
    <t>SO 401</t>
  </si>
  <si>
    <t>Přeložka sítí ČEZ Distribuce</t>
  </si>
  <si>
    <t>131351021</t>
  </si>
  <si>
    <t>Hloubení jam do 15 m3 zapažených v hornině třídy těžitelnosti II, skupiny 4 při překopech inženýrských sítí strojně</t>
  </si>
  <si>
    <t>174111101</t>
  </si>
  <si>
    <t>Zásyp jam, šachet rýh nebo kolem objektů sypaninou se zhutněním ručně</t>
  </si>
  <si>
    <t>Elektromontáže</t>
  </si>
  <si>
    <t>21-M</t>
  </si>
  <si>
    <t>210100191</t>
  </si>
  <si>
    <t>Ukončení kabelů smršťovací záklopkou nebo páskou se zapojením bez letování žíly do 3x150+70 mm2</t>
  </si>
  <si>
    <t>210101237</t>
  </si>
  <si>
    <t>Propojení kabelů celoplastových spojkou do 1 kV venkovní smršťovací SVCZ 1 až 5 do 3x185+90 až 240+120 mm2</t>
  </si>
  <si>
    <t>210902041</t>
  </si>
  <si>
    <t>Montáž kabelu Al do 1 kV plný kulatý průřezu 3x120+70 mm2 uložených volně (např. AYKY)</t>
  </si>
  <si>
    <t>34113223</t>
  </si>
  <si>
    <t>kabel silový s Al jádrem 1kV 3x120+70mm2 (1-AYKY)</t>
  </si>
  <si>
    <t>34343128</t>
  </si>
  <si>
    <t>trubka smršťovací tenkostěnná bez lepidla RC 38,0/19,0</t>
  </si>
  <si>
    <t>R001</t>
  </si>
  <si>
    <t>Kabelová spojka SSU 3-SH-70-185</t>
  </si>
  <si>
    <t>R003</t>
  </si>
  <si>
    <t>Označovací šítek kableu</t>
  </si>
  <si>
    <t>R1001</t>
  </si>
  <si>
    <t>Montáž označovacího šítku kabelu</t>
  </si>
  <si>
    <t>R1002</t>
  </si>
  <si>
    <t>Drobný elektroinstalační materiál</t>
  </si>
  <si>
    <t>Zemní práce při extr.mont.pracích</t>
  </si>
  <si>
    <t>46-M</t>
  </si>
  <si>
    <t>34571358</t>
  </si>
  <si>
    <t>trubka elektroinstalační ohebná dvouplášťová korugovaná (chránička) D 136/160mm, HDPE+LDPE</t>
  </si>
  <si>
    <t>460010024</t>
  </si>
  <si>
    <t>Vytyčení trasy vedení kabelového podzemního v zastavěném prostoru</t>
  </si>
  <si>
    <t>460030011</t>
  </si>
  <si>
    <t>Sejmutí drnu jakékoliv tloušťky</t>
  </si>
  <si>
    <t>460030142</t>
  </si>
  <si>
    <t>Odstranění podkladu nebo krytu komunikace z kameniva těženého tloušťky do 20 cm</t>
  </si>
  <si>
    <t>460030151</t>
  </si>
  <si>
    <t>Odstranění podkladu nebo krytu komunikace z kameniva drceného tloušťky do 10 cm</t>
  </si>
  <si>
    <t>460030171</t>
  </si>
  <si>
    <t>Odstranění podkladu nebo krytu komunikace ze živice tloušťky do 5 cm</t>
  </si>
  <si>
    <t>460030172</t>
  </si>
  <si>
    <t>Odstranění podkladu nebo krytu komunikace ze živice tloušťky do 10 cm</t>
  </si>
  <si>
    <t>460030191</t>
  </si>
  <si>
    <t>Řezání podkladu nebo krytu živičného tloušťky do 5 cm</t>
  </si>
  <si>
    <t>460030192</t>
  </si>
  <si>
    <t>Řezání podkladu nebo krytu živičného tloušťky do 10 cm</t>
  </si>
  <si>
    <t>460071004</t>
  </si>
  <si>
    <t>Hloubení nezapažených jam strojně v hornině tř 4</t>
  </si>
  <si>
    <t>460150154</t>
  </si>
  <si>
    <t>Hloubení kabelových zapažených i nezapažených rýh ručně š 35 cm, hl 70 cm, v hornině tř 4</t>
  </si>
  <si>
    <t>460150174</t>
  </si>
  <si>
    <t>Hloubení kabelových zapažených i nezapažených rýh ručně š 35 cm, hl 90 cm, v hornině tř 4</t>
  </si>
  <si>
    <t>460150304</t>
  </si>
  <si>
    <t>Hloubení kabelových zapažených i nezapažených rýh ručně š 50 cm, hl 120 cm, v hornině tř 4</t>
  </si>
  <si>
    <t>460310105</t>
  </si>
  <si>
    <t>Řízený zemní protlak strojně v hornině tř 1 až 4 hloubky do 6 m vnějšího průměru do 160 mm</t>
  </si>
  <si>
    <t>460350011</t>
  </si>
  <si>
    <t>Žlaby betonové kabelové přes vodní toky a příkopy hloubky do 0,5 m a šířky do 10 m v hor. tř 1 až 4</t>
  </si>
  <si>
    <t>460400071</t>
  </si>
  <si>
    <t>Pažení příložné plné výkopů jam hloubky do 4 m</t>
  </si>
  <si>
    <t>460400171</t>
  </si>
  <si>
    <t>Odstranění pažení příložného výkopů jam hloubky do 4 m</t>
  </si>
  <si>
    <t>460421082</t>
  </si>
  <si>
    <t>Lože kabelů z písku nebo štěrkopísku tl 5 cm nad kabel, kryté plastovou folií, š lože do 50 cm</t>
  </si>
  <si>
    <t>460470001</t>
  </si>
  <si>
    <t>Provizorní zajištění potrubí ve výkopech při křížení s kabelem</t>
  </si>
  <si>
    <t>460470011</t>
  </si>
  <si>
    <t>Provizorní zajištění kabelů ve výkopech při jejich křížení</t>
  </si>
  <si>
    <t>460470012</t>
  </si>
  <si>
    <t>Provizorní zajištění kabelů ve výkopech při jejich souběhu</t>
  </si>
  <si>
    <t>460490013</t>
  </si>
  <si>
    <t>Krytí kabelů výstražnou fólií šířky 34 cm</t>
  </si>
  <si>
    <t>460490051</t>
  </si>
  <si>
    <t>Krytí spojek, koncovek a odbočnic pro kabely do 6 kV cihlami s ložem a zásypem pískem</t>
  </si>
  <si>
    <t>460510056</t>
  </si>
  <si>
    <t>Kabelové prostupy z trub plastových do rýhy bez obsypu, průměru do 20 cm</t>
  </si>
  <si>
    <t>460510076</t>
  </si>
  <si>
    <t>Kabelové prostupy z trub plastových do rýhy s obetonováním, průměru do 20 cm</t>
  </si>
  <si>
    <t>460560154</t>
  </si>
  <si>
    <t>Zásyp rýh ručně šířky 35 cm, hloubky 70 cm, z horniny třídy 4</t>
  </si>
  <si>
    <t>460560174</t>
  </si>
  <si>
    <t>Zásyp rýh ručně šířky 35 cm, hloubky 90 cm, z horniny třídy 4</t>
  </si>
  <si>
    <t>460560194</t>
  </si>
  <si>
    <t>Zásyp rýh ručně šířky 35 cm, hloubky 120 cm, z horniny třídy 4</t>
  </si>
  <si>
    <t>460600023</t>
  </si>
  <si>
    <t>Vodorovné přemístění horniny jakékoliv třídy do 1000 m</t>
  </si>
  <si>
    <t>460600031</t>
  </si>
  <si>
    <t>Příplatek k vodorovnému přemístění horniny za každých dalších 1000 m</t>
  </si>
  <si>
    <t>460620003</t>
  </si>
  <si>
    <t>Položení drnu včetně zalití vodou ve svahu</t>
  </si>
  <si>
    <t>460650042</t>
  </si>
  <si>
    <t>Zřízení podkladní vrstvy vozovky a chodníku ze štěrkopísku se zhutněním tloušťky do 10 cm</t>
  </si>
  <si>
    <t>460650053</t>
  </si>
  <si>
    <t>Zřízení podkladní vrstvy vozovky a chodníku ze štěrkodrti se zhutněním tloušťky do 15 cm</t>
  </si>
  <si>
    <t>460650133</t>
  </si>
  <si>
    <t>Zřízení krytu vozovky a chodníku z litého asfaltu tloušťky do 5 cm</t>
  </si>
  <si>
    <t>460650135</t>
  </si>
  <si>
    <t>Zřízení krytu vozovky a chodníku z litého asfaltu tloušťky do 8 cm</t>
  </si>
  <si>
    <t>R002</t>
  </si>
  <si>
    <t>Trubka PE 100 DN 160</t>
  </si>
  <si>
    <t>Elektroinstalace - silnoproud</t>
  </si>
  <si>
    <t>741</t>
  </si>
  <si>
    <t>R742O11</t>
  </si>
  <si>
    <t xml:space="preserve">Výstražné tyče
pro určení polohy vedení protlaku NN pod korytem na obou březích </t>
  </si>
  <si>
    <t>Průzkumné, geodetické a projektové práce</t>
  </si>
  <si>
    <t>VRN1</t>
  </si>
  <si>
    <t>012103000</t>
  </si>
  <si>
    <t>Geodetické práce před výstavbou</t>
  </si>
  <si>
    <t>012203000</t>
  </si>
  <si>
    <t>Geodetické práce při provádění stavby</t>
  </si>
  <si>
    <t>013254000</t>
  </si>
  <si>
    <t>Dokumentace skutečného provedení stavby</t>
  </si>
  <si>
    <t>Inženýrská činnost</t>
  </si>
  <si>
    <t>VRN4</t>
  </si>
  <si>
    <t>044002000</t>
  </si>
  <si>
    <t>Revize</t>
  </si>
  <si>
    <t>045303000</t>
  </si>
  <si>
    <t>Koordinační činnost</t>
  </si>
  <si>
    <t>Provozní vlivy</t>
  </si>
  <si>
    <t>VRN7</t>
  </si>
  <si>
    <t>072103011</t>
  </si>
  <si>
    <t>Zajištění DIO komunikace II. a III. třídy - jednoduché el. vedení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</si>
</sst>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0" fillId="0" borderId="3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177" fontId="4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SUM(C11:C19)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SUM(E11:E19)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2">
        <f>'SO 000'!H25</f>
      </c>
      <c r="D11" s="12">
        <f>'SO 000'!P25</f>
      </c>
      <c r="E11" s="12">
        <f>C11+D11</f>
      </c>
    </row>
    <row r="12" spans="1:5" ht="12.75" customHeight="1">
      <c r="A12" s="7" t="s">
        <v>68</v>
      </c>
      <c r="B12" s="7" t="s">
        <v>69</v>
      </c>
      <c r="C12" s="12">
        <f>'SO 001'!H55</f>
      </c>
      <c r="D12" s="12">
        <f>'SO 001'!P55</f>
      </c>
      <c r="E12" s="12">
        <f>C12+D12</f>
      </c>
    </row>
    <row r="13" spans="1:5" ht="12.75" customHeight="1">
      <c r="A13" s="7" t="s">
        <v>128</v>
      </c>
      <c r="B13" s="7" t="s">
        <v>129</v>
      </c>
      <c r="C13" s="12">
        <f>'SO 101'!H90</f>
      </c>
      <c r="D13" s="12">
        <f>'SO 101'!P90</f>
      </c>
      <c r="E13" s="12">
        <f>C13+D13</f>
      </c>
    </row>
    <row r="14" spans="1:5" ht="12.75" customHeight="1">
      <c r="A14" s="7" t="s">
        <v>224</v>
      </c>
      <c r="B14" s="7" t="s">
        <v>225</v>
      </c>
      <c r="C14" s="12">
        <f>'SO 170'!H42</f>
      </c>
      <c r="D14" s="12">
        <f>'SO 170'!P42</f>
      </c>
      <c r="E14" s="12">
        <f>C14+D14</f>
      </c>
    </row>
    <row r="15" spans="1:5" ht="12.75" customHeight="1">
      <c r="A15" s="7" t="s">
        <v>250</v>
      </c>
      <c r="B15" s="7" t="s">
        <v>251</v>
      </c>
      <c r="C15" s="12">
        <f>'SO 191'!H41</f>
      </c>
      <c r="D15" s="12">
        <f>'SO 191'!P41</f>
      </c>
      <c r="E15" s="12">
        <f>C15+D15</f>
      </c>
    </row>
    <row r="16" spans="1:5" ht="12.75" customHeight="1">
      <c r="A16" s="7" t="s">
        <v>294</v>
      </c>
      <c r="B16" s="7" t="s">
        <v>295</v>
      </c>
      <c r="C16" s="12">
        <f>'SO 201'!H124</f>
      </c>
      <c r="D16" s="12">
        <f>'SO 201'!P124</f>
      </c>
      <c r="E16" s="12">
        <f>C16+D16</f>
      </c>
    </row>
    <row r="17" spans="1:5" ht="12.75" customHeight="1">
      <c r="A17" s="7" t="s">
        <v>429</v>
      </c>
      <c r="B17" s="7" t="s">
        <v>430</v>
      </c>
      <c r="C17" s="12">
        <f>'SO 301'!H82</f>
      </c>
      <c r="D17" s="12">
        <f>'SO 301'!P82</f>
      </c>
      <c r="E17" s="12">
        <f>C17+D17</f>
      </c>
    </row>
    <row r="18" spans="1:5" ht="12.75" customHeight="1">
      <c r="A18" s="7" t="s">
        <v>506</v>
      </c>
      <c r="B18" s="7" t="s">
        <v>507</v>
      </c>
      <c r="C18" s="12">
        <f>'SO 302'!H72</f>
      </c>
      <c r="D18" s="12">
        <f>'SO 302'!P72</f>
      </c>
      <c r="E18" s="12">
        <f>C18+D18</f>
      </c>
    </row>
    <row r="19" spans="1:5" ht="12.75" customHeight="1">
      <c r="A19" s="7" t="s">
        <v>521</v>
      </c>
      <c r="B19" s="7" t="s">
        <v>522</v>
      </c>
      <c r="C19" s="12">
        <f>'SO 401'!H87</f>
      </c>
      <c r="D19" s="12">
        <f>'SO 401'!P87</f>
      </c>
      <c r="E19" s="12">
        <f>C19+D19</f>
      </c>
    </row>
  </sheetData>
  <sheetProtection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101'!A1" tooltip="Odkaz na stranku objektu [SO 101]" display="SO 101"/>
    <hyperlink ref="A14" location="#'SO 170'!A1" tooltip="Odkaz na stranku objektu [SO 170]" display="SO 170"/>
    <hyperlink ref="A15" location="#'SO 191'!A1" tooltip="Odkaz na stranku objektu [SO 191]" display="SO 191"/>
    <hyperlink ref="A16" location="#'SO 201'!A1" tooltip="Odkaz na stranku objektu [SO 201]" display="SO 201"/>
    <hyperlink ref="A17" location="#'SO 301'!A1" tooltip="Odkaz na stranku objektu [SO 301]" display="SO 301"/>
    <hyperlink ref="A18" location="#'SO 302'!A1" tooltip="Odkaz na stranku objektu [SO 302]" display="SO 302"/>
    <hyperlink ref="A19" location="#'SO 401'!A1" tooltip="Odkaz na stranku objektu [SO 401]" display="SO 4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521</v>
      </c>
      <c r="D5" s="5" t="s">
        <v>522</v>
      </c>
      <c r="E5" s="5"/>
    </row>
    <row r="6" spans="1:5" ht="12.75" customHeight="1">
      <c r="A6" t="s">
        <v>17</v>
      </c>
      <c r="C6" s="5" t="s">
        <v>521</v>
      </c>
      <c r="D6" s="5" t="s">
        <v>522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23</v>
      </c>
      <c r="D11" s="8" t="s">
        <v>80</v>
      </c>
      <c r="E11" s="8"/>
      <c r="F11" s="10"/>
      <c r="G11" s="8"/>
      <c r="H11" s="10"/>
    </row>
    <row r="12" spans="1:16" ht="12.75">
      <c r="A12" s="7">
        <v>7</v>
      </c>
      <c r="B12" s="7" t="s">
        <v>523</v>
      </c>
      <c r="C12" s="7" t="s">
        <v>42</v>
      </c>
      <c r="D12" s="7" t="s">
        <v>524</v>
      </c>
      <c r="E12" s="7" t="s">
        <v>90</v>
      </c>
      <c r="F12" s="9">
        <v>8</v>
      </c>
      <c r="G12" s="13"/>
      <c r="H12" s="12">
        <f>ROUND((G12*F12),2)</f>
      </c>
      <c r="O12">
        <f>rekapitulace!H8</f>
      </c>
      <c r="P12">
        <f>O12/100*H12</f>
      </c>
    </row>
    <row r="13" spans="1:16" ht="12.75">
      <c r="A13" s="7">
        <v>8</v>
      </c>
      <c r="B13" s="7" t="s">
        <v>525</v>
      </c>
      <c r="C13" s="7" t="s">
        <v>42</v>
      </c>
      <c r="D13" s="7" t="s">
        <v>526</v>
      </c>
      <c r="E13" s="7" t="s">
        <v>90</v>
      </c>
      <c r="F13" s="9">
        <v>8</v>
      </c>
      <c r="G13" s="13"/>
      <c r="H13" s="12">
        <f>ROUND((G13*F13),2)</f>
      </c>
      <c r="O13">
        <f>rekapitulace!H8</f>
      </c>
      <c r="P13">
        <f>O13/100*H13</f>
      </c>
    </row>
    <row r="14" spans="1:16" ht="12.75" customHeight="1">
      <c r="A14" s="14"/>
      <c r="B14" s="14"/>
      <c r="C14" s="14" t="s">
        <v>23</v>
      </c>
      <c r="D14" s="14" t="s">
        <v>80</v>
      </c>
      <c r="E14" s="14"/>
      <c r="F14" s="14"/>
      <c r="G14" s="14"/>
      <c r="H14" s="14">
        <f>SUM(H12:H13)</f>
      </c>
      <c r="P14">
        <f>ROUND(SUM(P12:P13),2)</f>
      </c>
    </row>
    <row r="16" spans="1:8" ht="12.75" customHeight="1">
      <c r="A16" s="8"/>
      <c r="B16" s="8"/>
      <c r="C16" s="8" t="s">
        <v>528</v>
      </c>
      <c r="D16" s="8" t="s">
        <v>527</v>
      </c>
      <c r="E16" s="8"/>
      <c r="F16" s="10"/>
      <c r="G16" s="8"/>
      <c r="H16" s="10"/>
    </row>
    <row r="17" spans="1:16" ht="12.75">
      <c r="A17" s="7">
        <v>9</v>
      </c>
      <c r="B17" s="7" t="s">
        <v>529</v>
      </c>
      <c r="C17" s="7" t="s">
        <v>42</v>
      </c>
      <c r="D17" s="7" t="s">
        <v>530</v>
      </c>
      <c r="E17" s="7" t="s">
        <v>52</v>
      </c>
      <c r="F17" s="9">
        <v>2</v>
      </c>
      <c r="G17" s="13"/>
      <c r="H17" s="12">
        <f>ROUND((G17*F17),2)</f>
      </c>
      <c r="O17">
        <f>rekapitulace!H8</f>
      </c>
      <c r="P17">
        <f>O17/100*H17</f>
      </c>
    </row>
    <row r="18" spans="1:16" ht="12.75">
      <c r="A18" s="7">
        <v>10</v>
      </c>
      <c r="B18" s="7" t="s">
        <v>531</v>
      </c>
      <c r="C18" s="7" t="s">
        <v>42</v>
      </c>
      <c r="D18" s="7" t="s">
        <v>532</v>
      </c>
      <c r="E18" s="7" t="s">
        <v>52</v>
      </c>
      <c r="F18" s="9">
        <v>4</v>
      </c>
      <c r="G18" s="13"/>
      <c r="H18" s="12">
        <f>ROUND((G18*F18),2)</f>
      </c>
      <c r="O18">
        <f>rekapitulace!H8</f>
      </c>
      <c r="P18">
        <f>O18/100*H18</f>
      </c>
    </row>
    <row r="19" spans="1:16" ht="12.75">
      <c r="A19" s="7">
        <v>11</v>
      </c>
      <c r="B19" s="7" t="s">
        <v>533</v>
      </c>
      <c r="C19" s="7" t="s">
        <v>42</v>
      </c>
      <c r="D19" s="7" t="s">
        <v>534</v>
      </c>
      <c r="E19" s="7" t="s">
        <v>94</v>
      </c>
      <c r="F19" s="9">
        <v>230</v>
      </c>
      <c r="G19" s="13"/>
      <c r="H19" s="12">
        <f>ROUND((G19*F19),2)</f>
      </c>
      <c r="O19">
        <f>rekapitulace!H8</f>
      </c>
      <c r="P19">
        <f>O19/100*H19</f>
      </c>
    </row>
    <row r="20" spans="1:16" ht="12.75">
      <c r="A20" s="7">
        <v>12</v>
      </c>
      <c r="B20" s="7" t="s">
        <v>535</v>
      </c>
      <c r="C20" s="7" t="s">
        <v>42</v>
      </c>
      <c r="D20" s="7" t="s">
        <v>536</v>
      </c>
      <c r="E20" s="7" t="s">
        <v>94</v>
      </c>
      <c r="F20" s="9">
        <v>230</v>
      </c>
      <c r="G20" s="13"/>
      <c r="H20" s="12">
        <f>ROUND((G20*F20),2)</f>
      </c>
      <c r="O20">
        <f>rekapitulace!H8</f>
      </c>
      <c r="P20">
        <f>O20/100*H20</f>
      </c>
    </row>
    <row r="21" spans="1:16" ht="12.75">
      <c r="A21" s="7">
        <v>13</v>
      </c>
      <c r="B21" s="7" t="s">
        <v>537</v>
      </c>
      <c r="C21" s="7" t="s">
        <v>42</v>
      </c>
      <c r="D21" s="7" t="s">
        <v>538</v>
      </c>
      <c r="E21" s="7" t="s">
        <v>94</v>
      </c>
      <c r="F21" s="9">
        <v>2</v>
      </c>
      <c r="G21" s="13"/>
      <c r="H21" s="12">
        <f>ROUND((G21*F21),2)</f>
      </c>
      <c r="O21">
        <f>rekapitulace!H8</f>
      </c>
      <c r="P21">
        <f>O21/100*H21</f>
      </c>
    </row>
    <row r="22" spans="1:16" ht="12.75">
      <c r="A22" s="7">
        <v>50</v>
      </c>
      <c r="B22" s="7" t="s">
        <v>539</v>
      </c>
      <c r="C22" s="7" t="s">
        <v>42</v>
      </c>
      <c r="D22" s="7" t="s">
        <v>540</v>
      </c>
      <c r="E22" s="7" t="s">
        <v>52</v>
      </c>
      <c r="F22" s="9">
        <v>4</v>
      </c>
      <c r="G22" s="13"/>
      <c r="H22" s="12">
        <f>ROUND((G22*F22),2)</f>
      </c>
      <c r="O22">
        <f>rekapitulace!H8</f>
      </c>
      <c r="P22">
        <f>O22/100*H22</f>
      </c>
    </row>
    <row r="23" spans="1:16" ht="12.75">
      <c r="A23" s="7">
        <v>52</v>
      </c>
      <c r="B23" s="7" t="s">
        <v>541</v>
      </c>
      <c r="C23" s="7" t="s">
        <v>42</v>
      </c>
      <c r="D23" s="7" t="s">
        <v>542</v>
      </c>
      <c r="E23" s="7" t="s">
        <v>52</v>
      </c>
      <c r="F23" s="9">
        <v>6</v>
      </c>
      <c r="G23" s="13"/>
      <c r="H23" s="12">
        <f>ROUND((G23*F23),2)</f>
      </c>
      <c r="O23">
        <f>rekapitulace!H8</f>
      </c>
      <c r="P23">
        <f>O23/100*H23</f>
      </c>
    </row>
    <row r="24" spans="1:16" ht="12.75">
      <c r="A24" s="7">
        <v>53</v>
      </c>
      <c r="B24" s="7" t="s">
        <v>543</v>
      </c>
      <c r="C24" s="7" t="s">
        <v>42</v>
      </c>
      <c r="D24" s="7" t="s">
        <v>544</v>
      </c>
      <c r="E24" s="7" t="s">
        <v>52</v>
      </c>
      <c r="F24" s="9">
        <v>6</v>
      </c>
      <c r="G24" s="13"/>
      <c r="H24" s="12">
        <f>ROUND((G24*F24),2)</f>
      </c>
      <c r="O24">
        <f>rekapitulace!H8</f>
      </c>
      <c r="P24">
        <f>O24/100*H24</f>
      </c>
    </row>
    <row r="25" spans="1:16" ht="12.75">
      <c r="A25" s="7">
        <v>54</v>
      </c>
      <c r="B25" s="7" t="s">
        <v>545</v>
      </c>
      <c r="C25" s="7" t="s">
        <v>42</v>
      </c>
      <c r="D25" s="7" t="s">
        <v>546</v>
      </c>
      <c r="E25" s="7" t="s">
        <v>44</v>
      </c>
      <c r="F25" s="9">
        <v>1</v>
      </c>
      <c r="G25" s="13"/>
      <c r="H25" s="12">
        <f>ROUND((G25*F25),2)</f>
      </c>
      <c r="O25">
        <f>rekapitulace!H8</f>
      </c>
      <c r="P25">
        <f>O25/100*H25</f>
      </c>
    </row>
    <row r="26" spans="1:16" ht="12.75" customHeight="1">
      <c r="A26" s="14"/>
      <c r="B26" s="14"/>
      <c r="C26" s="14" t="s">
        <v>528</v>
      </c>
      <c r="D26" s="14" t="s">
        <v>527</v>
      </c>
      <c r="E26" s="14"/>
      <c r="F26" s="14"/>
      <c r="G26" s="14"/>
      <c r="H26" s="14">
        <f>SUM(H17:H25)</f>
      </c>
      <c r="P26">
        <f>ROUND(SUM(P17:P25),2)</f>
      </c>
    </row>
    <row r="28" spans="1:8" ht="12.75" customHeight="1">
      <c r="A28" s="8"/>
      <c r="B28" s="8"/>
      <c r="C28" s="8" t="s">
        <v>548</v>
      </c>
      <c r="D28" s="8" t="s">
        <v>547</v>
      </c>
      <c r="E28" s="8"/>
      <c r="F28" s="10"/>
      <c r="G28" s="8"/>
      <c r="H28" s="10"/>
    </row>
    <row r="29" spans="1:16" ht="12.75">
      <c r="A29" s="7">
        <v>15</v>
      </c>
      <c r="B29" s="7" t="s">
        <v>549</v>
      </c>
      <c r="C29" s="7" t="s">
        <v>23</v>
      </c>
      <c r="D29" s="7" t="s">
        <v>550</v>
      </c>
      <c r="E29" s="7" t="s">
        <v>94</v>
      </c>
      <c r="F29" s="9">
        <v>10</v>
      </c>
      <c r="G29" s="13"/>
      <c r="H29" s="12">
        <f>ROUND((G29*F29),2)</f>
      </c>
      <c r="O29">
        <f>rekapitulace!H8</f>
      </c>
      <c r="P29">
        <f>O29/100*H29</f>
      </c>
    </row>
    <row r="30" spans="1:16" ht="12.75">
      <c r="A30" s="7">
        <v>14</v>
      </c>
      <c r="B30" s="7" t="s">
        <v>549</v>
      </c>
      <c r="C30" s="7" t="s">
        <v>42</v>
      </c>
      <c r="D30" s="7" t="s">
        <v>550</v>
      </c>
      <c r="E30" s="7" t="s">
        <v>94</v>
      </c>
      <c r="F30" s="9">
        <v>34</v>
      </c>
      <c r="G30" s="13"/>
      <c r="H30" s="12">
        <f>ROUND((G30*F30),2)</f>
      </c>
      <c r="O30">
        <f>rekapitulace!H8</f>
      </c>
      <c r="P30">
        <f>O30/100*H30</f>
      </c>
    </row>
    <row r="31" spans="1:16" ht="12.75">
      <c r="A31" s="7">
        <v>16</v>
      </c>
      <c r="B31" s="7" t="s">
        <v>551</v>
      </c>
      <c r="C31" s="7" t="s">
        <v>42</v>
      </c>
      <c r="D31" s="7" t="s">
        <v>552</v>
      </c>
      <c r="E31" s="7" t="s">
        <v>44</v>
      </c>
      <c r="F31" s="9">
        <v>1</v>
      </c>
      <c r="G31" s="13"/>
      <c r="H31" s="12">
        <f>ROUND((G31*F31),2)</f>
      </c>
      <c r="O31">
        <f>rekapitulace!H8</f>
      </c>
      <c r="P31">
        <f>O31/100*H31</f>
      </c>
    </row>
    <row r="32" spans="1:16" ht="12.75">
      <c r="A32" s="7">
        <v>17</v>
      </c>
      <c r="B32" s="7" t="s">
        <v>553</v>
      </c>
      <c r="C32" s="7" t="s">
        <v>42</v>
      </c>
      <c r="D32" s="7" t="s">
        <v>554</v>
      </c>
      <c r="E32" s="7" t="s">
        <v>83</v>
      </c>
      <c r="F32" s="9">
        <v>32</v>
      </c>
      <c r="G32" s="13"/>
      <c r="H32" s="12">
        <f>ROUND((G32*F32),2)</f>
      </c>
      <c r="O32">
        <f>rekapitulace!H8</f>
      </c>
      <c r="P32">
        <f>O32/100*H32</f>
      </c>
    </row>
    <row r="33" spans="1:16" ht="12.75">
      <c r="A33" s="7">
        <v>18</v>
      </c>
      <c r="B33" s="7" t="s">
        <v>555</v>
      </c>
      <c r="C33" s="7" t="s">
        <v>42</v>
      </c>
      <c r="D33" s="7" t="s">
        <v>556</v>
      </c>
      <c r="E33" s="7" t="s">
        <v>83</v>
      </c>
      <c r="F33" s="9">
        <v>25</v>
      </c>
      <c r="G33" s="13"/>
      <c r="H33" s="12">
        <f>ROUND((G33*F33),2)</f>
      </c>
      <c r="O33">
        <f>rekapitulace!H8</f>
      </c>
      <c r="P33">
        <f>O33/100*H33</f>
      </c>
    </row>
    <row r="34" spans="1:16" ht="12.75">
      <c r="A34" s="7">
        <v>19</v>
      </c>
      <c r="B34" s="7" t="s">
        <v>557</v>
      </c>
      <c r="C34" s="7" t="s">
        <v>42</v>
      </c>
      <c r="D34" s="7" t="s">
        <v>558</v>
      </c>
      <c r="E34" s="7" t="s">
        <v>83</v>
      </c>
      <c r="F34" s="9">
        <v>25</v>
      </c>
      <c r="G34" s="13"/>
      <c r="H34" s="12">
        <f>ROUND((G34*F34),2)</f>
      </c>
      <c r="O34">
        <f>rekapitulace!H8</f>
      </c>
      <c r="P34">
        <f>O34/100*H34</f>
      </c>
    </row>
    <row r="35" spans="1:16" ht="12.75">
      <c r="A35" s="7">
        <v>20</v>
      </c>
      <c r="B35" s="7" t="s">
        <v>559</v>
      </c>
      <c r="C35" s="7" t="s">
        <v>42</v>
      </c>
      <c r="D35" s="7" t="s">
        <v>560</v>
      </c>
      <c r="E35" s="7" t="s">
        <v>83</v>
      </c>
      <c r="F35" s="9">
        <v>14</v>
      </c>
      <c r="G35" s="13"/>
      <c r="H35" s="12">
        <f>ROUND((G35*F35),2)</f>
      </c>
      <c r="O35">
        <f>rekapitulace!H8</f>
      </c>
      <c r="P35">
        <f>O35/100*H35</f>
      </c>
    </row>
    <row r="36" spans="1:16" ht="12.75">
      <c r="A36" s="7">
        <v>21</v>
      </c>
      <c r="B36" s="7" t="s">
        <v>561</v>
      </c>
      <c r="C36" s="7" t="s">
        <v>42</v>
      </c>
      <c r="D36" s="7" t="s">
        <v>562</v>
      </c>
      <c r="E36" s="7" t="s">
        <v>83</v>
      </c>
      <c r="F36" s="9">
        <v>11</v>
      </c>
      <c r="G36" s="13"/>
      <c r="H36" s="12">
        <f>ROUND((G36*F36),2)</f>
      </c>
      <c r="O36">
        <f>rekapitulace!H8</f>
      </c>
      <c r="P36">
        <f>O36/100*H36</f>
      </c>
    </row>
    <row r="37" spans="1:16" ht="12.75">
      <c r="A37" s="7">
        <v>22</v>
      </c>
      <c r="B37" s="7" t="s">
        <v>563</v>
      </c>
      <c r="C37" s="7" t="s">
        <v>42</v>
      </c>
      <c r="D37" s="7" t="s">
        <v>564</v>
      </c>
      <c r="E37" s="7" t="s">
        <v>94</v>
      </c>
      <c r="F37" s="9">
        <v>56</v>
      </c>
      <c r="G37" s="13"/>
      <c r="H37" s="12">
        <f>ROUND((G37*F37),2)</f>
      </c>
      <c r="O37">
        <f>rekapitulace!H8</f>
      </c>
      <c r="P37">
        <f>O37/100*H37</f>
      </c>
    </row>
    <row r="38" spans="1:16" ht="12.75">
      <c r="A38" s="7">
        <v>23</v>
      </c>
      <c r="B38" s="7" t="s">
        <v>565</v>
      </c>
      <c r="C38" s="7" t="s">
        <v>42</v>
      </c>
      <c r="D38" s="7" t="s">
        <v>566</v>
      </c>
      <c r="E38" s="7" t="s">
        <v>94</v>
      </c>
      <c r="F38" s="9">
        <v>44</v>
      </c>
      <c r="G38" s="13"/>
      <c r="H38" s="12">
        <f>ROUND((G38*F38),2)</f>
      </c>
      <c r="O38">
        <f>rekapitulace!H8</f>
      </c>
      <c r="P38">
        <f>O38/100*H38</f>
      </c>
    </row>
    <row r="39" spans="1:16" ht="12.75">
      <c r="A39" s="7">
        <v>24</v>
      </c>
      <c r="B39" s="7" t="s">
        <v>567</v>
      </c>
      <c r="C39" s="7" t="s">
        <v>42</v>
      </c>
      <c r="D39" s="7" t="s">
        <v>568</v>
      </c>
      <c r="E39" s="7" t="s">
        <v>90</v>
      </c>
      <c r="F39" s="9">
        <v>5</v>
      </c>
      <c r="G39" s="13"/>
      <c r="H39" s="12">
        <f>ROUND((G39*F39),2)</f>
      </c>
      <c r="O39">
        <f>rekapitulace!H8</f>
      </c>
      <c r="P39">
        <f>O39/100*H39</f>
      </c>
    </row>
    <row r="40" spans="1:16" ht="12.75">
      <c r="A40" s="7">
        <v>25</v>
      </c>
      <c r="B40" s="7" t="s">
        <v>569</v>
      </c>
      <c r="C40" s="7" t="s">
        <v>42</v>
      </c>
      <c r="D40" s="7" t="s">
        <v>570</v>
      </c>
      <c r="E40" s="7" t="s">
        <v>94</v>
      </c>
      <c r="F40" s="9">
        <v>28</v>
      </c>
      <c r="G40" s="13"/>
      <c r="H40" s="12">
        <f>ROUND((G40*F40),2)</f>
      </c>
      <c r="O40">
        <f>rekapitulace!H8</f>
      </c>
      <c r="P40">
        <f>O40/100*H40</f>
      </c>
    </row>
    <row r="41" spans="1:16" ht="12.75">
      <c r="A41" s="7">
        <v>26</v>
      </c>
      <c r="B41" s="7" t="s">
        <v>571</v>
      </c>
      <c r="C41" s="7" t="s">
        <v>42</v>
      </c>
      <c r="D41" s="7" t="s">
        <v>572</v>
      </c>
      <c r="E41" s="7" t="s">
        <v>94</v>
      </c>
      <c r="F41" s="9">
        <v>64</v>
      </c>
      <c r="G41" s="13"/>
      <c r="H41" s="12">
        <f>ROUND((G41*F41),2)</f>
      </c>
      <c r="O41">
        <f>rekapitulace!H8</f>
      </c>
      <c r="P41">
        <f>O41/100*H41</f>
      </c>
    </row>
    <row r="42" spans="1:16" ht="12.75">
      <c r="A42" s="7">
        <v>27</v>
      </c>
      <c r="B42" s="7" t="s">
        <v>573</v>
      </c>
      <c r="C42" s="7" t="s">
        <v>42</v>
      </c>
      <c r="D42" s="7" t="s">
        <v>574</v>
      </c>
      <c r="E42" s="7" t="s">
        <v>94</v>
      </c>
      <c r="F42" s="9">
        <v>22</v>
      </c>
      <c r="G42" s="13"/>
      <c r="H42" s="12">
        <f>ROUND((G42*F42),2)</f>
      </c>
      <c r="O42">
        <f>rekapitulace!H8</f>
      </c>
      <c r="P42">
        <f>O42/100*H42</f>
      </c>
    </row>
    <row r="43" spans="1:16" ht="12.75">
      <c r="A43" s="7">
        <v>28</v>
      </c>
      <c r="B43" s="7" t="s">
        <v>575</v>
      </c>
      <c r="C43" s="7" t="s">
        <v>42</v>
      </c>
      <c r="D43" s="7" t="s">
        <v>576</v>
      </c>
      <c r="E43" s="7" t="s">
        <v>94</v>
      </c>
      <c r="F43" s="9">
        <v>22</v>
      </c>
      <c r="G43" s="13"/>
      <c r="H43" s="12">
        <f>ROUND((G43*F43),2)</f>
      </c>
      <c r="O43">
        <f>rekapitulace!H8</f>
      </c>
      <c r="P43">
        <f>O43/100*H43</f>
      </c>
    </row>
    <row r="44" spans="1:16" ht="12.75">
      <c r="A44" s="7">
        <v>29</v>
      </c>
      <c r="B44" s="7" t="s">
        <v>577</v>
      </c>
      <c r="C44" s="7" t="s">
        <v>42</v>
      </c>
      <c r="D44" s="7" t="s">
        <v>578</v>
      </c>
      <c r="E44" s="7" t="s">
        <v>94</v>
      </c>
      <c r="F44" s="9">
        <v>3</v>
      </c>
      <c r="G44" s="13"/>
      <c r="H44" s="12">
        <f>ROUND((G44*F44),2)</f>
      </c>
      <c r="O44">
        <f>rekapitulace!H8</f>
      </c>
      <c r="P44">
        <f>O44/100*H44</f>
      </c>
    </row>
    <row r="45" spans="1:16" ht="12.75">
      <c r="A45" s="7">
        <v>30</v>
      </c>
      <c r="B45" s="7" t="s">
        <v>579</v>
      </c>
      <c r="C45" s="7" t="s">
        <v>42</v>
      </c>
      <c r="D45" s="7" t="s">
        <v>580</v>
      </c>
      <c r="E45" s="7" t="s">
        <v>83</v>
      </c>
      <c r="F45" s="9">
        <v>5</v>
      </c>
      <c r="G45" s="13"/>
      <c r="H45" s="12">
        <f>ROUND((G45*F45),2)</f>
      </c>
      <c r="O45">
        <f>rekapitulace!H8</f>
      </c>
      <c r="P45">
        <f>O45/100*H45</f>
      </c>
    </row>
    <row r="46" spans="1:16" ht="12.75">
      <c r="A46" s="7">
        <v>31</v>
      </c>
      <c r="B46" s="7" t="s">
        <v>581</v>
      </c>
      <c r="C46" s="7" t="s">
        <v>42</v>
      </c>
      <c r="D46" s="7" t="s">
        <v>582</v>
      </c>
      <c r="E46" s="7" t="s">
        <v>83</v>
      </c>
      <c r="F46" s="9">
        <v>5</v>
      </c>
      <c r="G46" s="13"/>
      <c r="H46" s="12">
        <f>ROUND((G46*F46),2)</f>
      </c>
      <c r="O46">
        <f>rekapitulace!H8</f>
      </c>
      <c r="P46">
        <f>O46/100*H46</f>
      </c>
    </row>
    <row r="47" spans="1:16" ht="12.75">
      <c r="A47" s="7">
        <v>32</v>
      </c>
      <c r="B47" s="7" t="s">
        <v>583</v>
      </c>
      <c r="C47" s="7" t="s">
        <v>42</v>
      </c>
      <c r="D47" s="7" t="s">
        <v>584</v>
      </c>
      <c r="E47" s="7" t="s">
        <v>94</v>
      </c>
      <c r="F47" s="9">
        <v>114</v>
      </c>
      <c r="G47" s="13"/>
      <c r="H47" s="12">
        <f>ROUND((G47*F47),2)</f>
      </c>
      <c r="O47">
        <f>rekapitulace!H8</f>
      </c>
      <c r="P47">
        <f>O47/100*H47</f>
      </c>
    </row>
    <row r="48" spans="1:16" ht="12.75">
      <c r="A48" s="7">
        <v>33</v>
      </c>
      <c r="B48" s="7" t="s">
        <v>585</v>
      </c>
      <c r="C48" s="7" t="s">
        <v>42</v>
      </c>
      <c r="D48" s="7" t="s">
        <v>586</v>
      </c>
      <c r="E48" s="7" t="s">
        <v>52</v>
      </c>
      <c r="F48" s="9">
        <v>4</v>
      </c>
      <c r="G48" s="13"/>
      <c r="H48" s="12">
        <f>ROUND((G48*F48),2)</f>
      </c>
      <c r="O48">
        <f>rekapitulace!H8</f>
      </c>
      <c r="P48">
        <f>O48/100*H48</f>
      </c>
    </row>
    <row r="49" spans="1:16" ht="12.75">
      <c r="A49" s="7">
        <v>34</v>
      </c>
      <c r="B49" s="7" t="s">
        <v>587</v>
      </c>
      <c r="C49" s="7" t="s">
        <v>42</v>
      </c>
      <c r="D49" s="7" t="s">
        <v>588</v>
      </c>
      <c r="E49" s="7" t="s">
        <v>52</v>
      </c>
      <c r="F49" s="9">
        <v>4</v>
      </c>
      <c r="G49" s="13"/>
      <c r="H49" s="12">
        <f>ROUND((G49*F49),2)</f>
      </c>
      <c r="O49">
        <f>rekapitulace!H8</f>
      </c>
      <c r="P49">
        <f>O49/100*H49</f>
      </c>
    </row>
    <row r="50" spans="1:16" ht="12.75">
      <c r="A50" s="7">
        <v>35</v>
      </c>
      <c r="B50" s="7" t="s">
        <v>589</v>
      </c>
      <c r="C50" s="7" t="s">
        <v>42</v>
      </c>
      <c r="D50" s="7" t="s">
        <v>590</v>
      </c>
      <c r="E50" s="7" t="s">
        <v>94</v>
      </c>
      <c r="F50" s="9">
        <v>60</v>
      </c>
      <c r="G50" s="13"/>
      <c r="H50" s="12">
        <f>ROUND((G50*F50),2)</f>
      </c>
      <c r="O50">
        <f>rekapitulace!H8</f>
      </c>
      <c r="P50">
        <f>O50/100*H50</f>
      </c>
    </row>
    <row r="51" spans="1:16" ht="12.75">
      <c r="A51" s="7">
        <v>36</v>
      </c>
      <c r="B51" s="7" t="s">
        <v>591</v>
      </c>
      <c r="C51" s="7" t="s">
        <v>42</v>
      </c>
      <c r="D51" s="7" t="s">
        <v>592</v>
      </c>
      <c r="E51" s="7" t="s">
        <v>94</v>
      </c>
      <c r="F51" s="9">
        <v>92</v>
      </c>
      <c r="G51" s="13"/>
      <c r="H51" s="12">
        <f>ROUND((G51*F51),2)</f>
      </c>
      <c r="O51">
        <f>rekapitulace!H8</f>
      </c>
      <c r="P51">
        <f>O51/100*H51</f>
      </c>
    </row>
    <row r="52" spans="1:16" ht="12.75">
      <c r="A52" s="7">
        <v>37</v>
      </c>
      <c r="B52" s="7" t="s">
        <v>593</v>
      </c>
      <c r="C52" s="7" t="s">
        <v>42</v>
      </c>
      <c r="D52" s="7" t="s">
        <v>594</v>
      </c>
      <c r="E52" s="7" t="s">
        <v>52</v>
      </c>
      <c r="F52" s="9">
        <v>4</v>
      </c>
      <c r="G52" s="13"/>
      <c r="H52" s="12">
        <f>ROUND((G52*F52),2)</f>
      </c>
      <c r="O52">
        <f>rekapitulace!H8</f>
      </c>
      <c r="P52">
        <f>O52/100*H52</f>
      </c>
    </row>
    <row r="53" spans="1:16" ht="12.75">
      <c r="A53" s="7">
        <v>38</v>
      </c>
      <c r="B53" s="7" t="s">
        <v>595</v>
      </c>
      <c r="C53" s="7" t="s">
        <v>42</v>
      </c>
      <c r="D53" s="7" t="s">
        <v>596</v>
      </c>
      <c r="E53" s="7" t="s">
        <v>94</v>
      </c>
      <c r="F53" s="9">
        <v>10</v>
      </c>
      <c r="G53" s="13"/>
      <c r="H53" s="12">
        <f>ROUND((G53*F53),2)</f>
      </c>
      <c r="O53">
        <f>rekapitulace!H8</f>
      </c>
      <c r="P53">
        <f>O53/100*H53</f>
      </c>
    </row>
    <row r="54" spans="1:16" ht="12.75">
      <c r="A54" s="7">
        <v>39</v>
      </c>
      <c r="B54" s="7" t="s">
        <v>597</v>
      </c>
      <c r="C54" s="7" t="s">
        <v>42</v>
      </c>
      <c r="D54" s="7" t="s">
        <v>598</v>
      </c>
      <c r="E54" s="7" t="s">
        <v>94</v>
      </c>
      <c r="F54" s="9">
        <v>34</v>
      </c>
      <c r="G54" s="13"/>
      <c r="H54" s="12">
        <f>ROUND((G54*F54),2)</f>
      </c>
      <c r="O54">
        <f>rekapitulace!H8</f>
      </c>
      <c r="P54">
        <f>O54/100*H54</f>
      </c>
    </row>
    <row r="55" spans="1:16" ht="12.75">
      <c r="A55" s="7">
        <v>40</v>
      </c>
      <c r="B55" s="7" t="s">
        <v>599</v>
      </c>
      <c r="C55" s="7" t="s">
        <v>42</v>
      </c>
      <c r="D55" s="7" t="s">
        <v>600</v>
      </c>
      <c r="E55" s="7" t="s">
        <v>94</v>
      </c>
      <c r="F55" s="9">
        <v>28</v>
      </c>
      <c r="G55" s="13"/>
      <c r="H55" s="12">
        <f>ROUND((G55*F55),2)</f>
      </c>
      <c r="O55">
        <f>rekapitulace!H8</f>
      </c>
      <c r="P55">
        <f>O55/100*H55</f>
      </c>
    </row>
    <row r="56" spans="1:16" ht="12.75">
      <c r="A56" s="7">
        <v>41</v>
      </c>
      <c r="B56" s="7" t="s">
        <v>601</v>
      </c>
      <c r="C56" s="7" t="s">
        <v>42</v>
      </c>
      <c r="D56" s="7" t="s">
        <v>602</v>
      </c>
      <c r="E56" s="7" t="s">
        <v>94</v>
      </c>
      <c r="F56" s="9">
        <v>64</v>
      </c>
      <c r="G56" s="13"/>
      <c r="H56" s="12">
        <f>ROUND((G56*F56),2)</f>
      </c>
      <c r="O56">
        <f>rekapitulace!H8</f>
      </c>
      <c r="P56">
        <f>O56/100*H56</f>
      </c>
    </row>
    <row r="57" spans="1:16" ht="12.75">
      <c r="A57" s="7">
        <v>42</v>
      </c>
      <c r="B57" s="7" t="s">
        <v>603</v>
      </c>
      <c r="C57" s="7" t="s">
        <v>42</v>
      </c>
      <c r="D57" s="7" t="s">
        <v>604</v>
      </c>
      <c r="E57" s="7" t="s">
        <v>94</v>
      </c>
      <c r="F57" s="9">
        <v>22</v>
      </c>
      <c r="G57" s="13"/>
      <c r="H57" s="12">
        <f>ROUND((G57*F57),2)</f>
      </c>
      <c r="O57">
        <f>rekapitulace!H8</f>
      </c>
      <c r="P57">
        <f>O57/100*H57</f>
      </c>
    </row>
    <row r="58" spans="1:16" ht="12.75">
      <c r="A58" s="7">
        <v>43</v>
      </c>
      <c r="B58" s="7" t="s">
        <v>605</v>
      </c>
      <c r="C58" s="7" t="s">
        <v>42</v>
      </c>
      <c r="D58" s="7" t="s">
        <v>606</v>
      </c>
      <c r="E58" s="7" t="s">
        <v>90</v>
      </c>
      <c r="F58" s="9">
        <v>30</v>
      </c>
      <c r="G58" s="13"/>
      <c r="H58" s="12">
        <f>ROUND((G58*F58),2)</f>
      </c>
      <c r="O58">
        <f>rekapitulace!H8</f>
      </c>
      <c r="P58">
        <f>O58/100*H58</f>
      </c>
    </row>
    <row r="59" spans="1:16" ht="12.75">
      <c r="A59" s="7">
        <v>44</v>
      </c>
      <c r="B59" s="7" t="s">
        <v>607</v>
      </c>
      <c r="C59" s="7" t="s">
        <v>42</v>
      </c>
      <c r="D59" s="7" t="s">
        <v>608</v>
      </c>
      <c r="E59" s="7" t="s">
        <v>90</v>
      </c>
      <c r="F59" s="9">
        <v>300</v>
      </c>
      <c r="G59" s="13"/>
      <c r="H59" s="12">
        <f>ROUND((G59*F59),2)</f>
      </c>
      <c r="O59">
        <f>rekapitulace!H8</f>
      </c>
      <c r="P59">
        <f>O59/100*H59</f>
      </c>
    </row>
    <row r="60" spans="1:16" ht="12.75">
      <c r="A60" s="7">
        <v>45</v>
      </c>
      <c r="B60" s="7" t="s">
        <v>609</v>
      </c>
      <c r="C60" s="7" t="s">
        <v>42</v>
      </c>
      <c r="D60" s="7" t="s">
        <v>610</v>
      </c>
      <c r="E60" s="7" t="s">
        <v>83</v>
      </c>
      <c r="F60" s="9">
        <v>32</v>
      </c>
      <c r="G60" s="13"/>
      <c r="H60" s="12">
        <f>ROUND((G60*F60),2)</f>
      </c>
      <c r="O60">
        <f>rekapitulace!H8</f>
      </c>
      <c r="P60">
        <f>O60/100*H60</f>
      </c>
    </row>
    <row r="61" spans="1:16" ht="12.75">
      <c r="A61" s="7">
        <v>46</v>
      </c>
      <c r="B61" s="7" t="s">
        <v>611</v>
      </c>
      <c r="C61" s="7" t="s">
        <v>42</v>
      </c>
      <c r="D61" s="7" t="s">
        <v>612</v>
      </c>
      <c r="E61" s="7" t="s">
        <v>83</v>
      </c>
      <c r="F61" s="9">
        <v>25</v>
      </c>
      <c r="G61" s="13"/>
      <c r="H61" s="12">
        <f>ROUND((G61*F61),2)</f>
      </c>
      <c r="O61">
        <f>rekapitulace!H8</f>
      </c>
      <c r="P61">
        <f>O61/100*H61</f>
      </c>
    </row>
    <row r="62" spans="1:16" ht="12.75">
      <c r="A62" s="7">
        <v>47</v>
      </c>
      <c r="B62" s="7" t="s">
        <v>613</v>
      </c>
      <c r="C62" s="7" t="s">
        <v>42</v>
      </c>
      <c r="D62" s="7" t="s">
        <v>614</v>
      </c>
      <c r="E62" s="7" t="s">
        <v>83</v>
      </c>
      <c r="F62" s="9">
        <v>25</v>
      </c>
      <c r="G62" s="13"/>
      <c r="H62" s="12">
        <f>ROUND((G62*F62),2)</f>
      </c>
      <c r="O62">
        <f>rekapitulace!H8</f>
      </c>
      <c r="P62">
        <f>O62/100*H62</f>
      </c>
    </row>
    <row r="63" spans="1:16" ht="12.75">
      <c r="A63" s="7">
        <v>48</v>
      </c>
      <c r="B63" s="7" t="s">
        <v>615</v>
      </c>
      <c r="C63" s="7" t="s">
        <v>42</v>
      </c>
      <c r="D63" s="7" t="s">
        <v>616</v>
      </c>
      <c r="E63" s="7" t="s">
        <v>83</v>
      </c>
      <c r="F63" s="9">
        <v>14</v>
      </c>
      <c r="G63" s="13"/>
      <c r="H63" s="12">
        <f>ROUND((G63*F63),2)</f>
      </c>
      <c r="O63">
        <f>rekapitulace!H8</f>
      </c>
      <c r="P63">
        <f>O63/100*H63</f>
      </c>
    </row>
    <row r="64" spans="1:16" ht="12.75">
      <c r="A64" s="7">
        <v>49</v>
      </c>
      <c r="B64" s="7" t="s">
        <v>617</v>
      </c>
      <c r="C64" s="7" t="s">
        <v>42</v>
      </c>
      <c r="D64" s="7" t="s">
        <v>618</v>
      </c>
      <c r="E64" s="7" t="s">
        <v>83</v>
      </c>
      <c r="F64" s="9">
        <v>11</v>
      </c>
      <c r="G64" s="13"/>
      <c r="H64" s="12">
        <f>ROUND((G64*F64),2)</f>
      </c>
      <c r="O64">
        <f>rekapitulace!H8</f>
      </c>
      <c r="P64">
        <f>O64/100*H64</f>
      </c>
    </row>
    <row r="65" spans="1:16" ht="12.75">
      <c r="A65" s="7">
        <v>51</v>
      </c>
      <c r="B65" s="7" t="s">
        <v>619</v>
      </c>
      <c r="C65" s="7" t="s">
        <v>42</v>
      </c>
      <c r="D65" s="7" t="s">
        <v>620</v>
      </c>
      <c r="E65" s="7" t="s">
        <v>94</v>
      </c>
      <c r="F65" s="9">
        <v>22</v>
      </c>
      <c r="G65" s="13"/>
      <c r="H65" s="12">
        <f>ROUND((G65*F65),2)</f>
      </c>
      <c r="O65">
        <f>rekapitulace!H8</f>
      </c>
      <c r="P65">
        <f>O65/100*H65</f>
      </c>
    </row>
    <row r="66" spans="1:16" ht="12.75" customHeight="1">
      <c r="A66" s="14"/>
      <c r="B66" s="14"/>
      <c r="C66" s="14" t="s">
        <v>548</v>
      </c>
      <c r="D66" s="14" t="s">
        <v>547</v>
      </c>
      <c r="E66" s="14"/>
      <c r="F66" s="14"/>
      <c r="G66" s="14"/>
      <c r="H66" s="14">
        <f>SUM(H29:H65)</f>
      </c>
      <c r="P66">
        <f>ROUND(SUM(P29:P65),2)</f>
      </c>
    </row>
    <row r="68" spans="1:8" ht="12.75" customHeight="1">
      <c r="A68" s="8"/>
      <c r="B68" s="8"/>
      <c r="C68" s="8" t="s">
        <v>622</v>
      </c>
      <c r="D68" s="8" t="s">
        <v>621</v>
      </c>
      <c r="E68" s="8"/>
      <c r="F68" s="10"/>
      <c r="G68" s="8"/>
      <c r="H68" s="10"/>
    </row>
    <row r="69" spans="1:16" ht="12.75">
      <c r="A69" s="7">
        <v>55</v>
      </c>
      <c r="B69" s="7" t="s">
        <v>623</v>
      </c>
      <c r="C69" s="7" t="s">
        <v>42</v>
      </c>
      <c r="D69" s="7" t="s">
        <v>624</v>
      </c>
      <c r="E69" s="7" t="s">
        <v>52</v>
      </c>
      <c r="F69" s="9">
        <v>2</v>
      </c>
      <c r="G69" s="13"/>
      <c r="H69" s="12">
        <f>ROUND((G69*F69),2)</f>
      </c>
      <c r="O69">
        <f>rekapitulace!H8</f>
      </c>
      <c r="P69">
        <f>O69/100*H69</f>
      </c>
    </row>
    <row r="70" spans="1:16" ht="12.75" customHeight="1">
      <c r="A70" s="14"/>
      <c r="B70" s="14"/>
      <c r="C70" s="14" t="s">
        <v>622</v>
      </c>
      <c r="D70" s="14" t="s">
        <v>621</v>
      </c>
      <c r="E70" s="14"/>
      <c r="F70" s="14"/>
      <c r="G70" s="14"/>
      <c r="H70" s="14">
        <f>SUM(H69:H69)</f>
      </c>
      <c r="P70">
        <f>ROUND(SUM(P69:P69),2)</f>
      </c>
    </row>
    <row r="72" spans="1:8" ht="12.75" customHeight="1">
      <c r="A72" s="8"/>
      <c r="B72" s="8"/>
      <c r="C72" s="8" t="s">
        <v>626</v>
      </c>
      <c r="D72" s="8" t="s">
        <v>625</v>
      </c>
      <c r="E72" s="8"/>
      <c r="F72" s="10"/>
      <c r="G72" s="8"/>
      <c r="H72" s="10"/>
    </row>
    <row r="73" spans="1:16" ht="12.75">
      <c r="A73" s="7">
        <v>1</v>
      </c>
      <c r="B73" s="7" t="s">
        <v>627</v>
      </c>
      <c r="C73" s="7" t="s">
        <v>42</v>
      </c>
      <c r="D73" s="7" t="s">
        <v>628</v>
      </c>
      <c r="E73" s="7" t="s">
        <v>44</v>
      </c>
      <c r="F73" s="9">
        <v>1</v>
      </c>
      <c r="G73" s="13"/>
      <c r="H73" s="12">
        <f>ROUND((G73*F73),2)</f>
      </c>
      <c r="O73">
        <f>rekapitulace!H8</f>
      </c>
      <c r="P73">
        <f>O73/100*H73</f>
      </c>
    </row>
    <row r="74" spans="1:16" ht="12.75">
      <c r="A74" s="7">
        <v>2</v>
      </c>
      <c r="B74" s="7" t="s">
        <v>629</v>
      </c>
      <c r="C74" s="7" t="s">
        <v>42</v>
      </c>
      <c r="D74" s="7" t="s">
        <v>630</v>
      </c>
      <c r="E74" s="7" t="s">
        <v>44</v>
      </c>
      <c r="F74" s="9">
        <v>1</v>
      </c>
      <c r="G74" s="13"/>
      <c r="H74" s="12">
        <f>ROUND((G74*F74),2)</f>
      </c>
      <c r="O74">
        <f>rekapitulace!H8</f>
      </c>
      <c r="P74">
        <f>O74/100*H74</f>
      </c>
    </row>
    <row r="75" spans="1:16" ht="12.75">
      <c r="A75" s="7">
        <v>3</v>
      </c>
      <c r="B75" s="7" t="s">
        <v>631</v>
      </c>
      <c r="C75" s="7" t="s">
        <v>42</v>
      </c>
      <c r="D75" s="7" t="s">
        <v>632</v>
      </c>
      <c r="E75" s="7" t="s">
        <v>44</v>
      </c>
      <c r="F75" s="9">
        <v>1</v>
      </c>
      <c r="G75" s="13"/>
      <c r="H75" s="12">
        <f>ROUND((G75*F75),2)</f>
      </c>
      <c r="O75">
        <f>rekapitulace!H8</f>
      </c>
      <c r="P75">
        <f>O75/100*H75</f>
      </c>
    </row>
    <row r="76" spans="1:16" ht="12.75" customHeight="1">
      <c r="A76" s="14"/>
      <c r="B76" s="14"/>
      <c r="C76" s="14" t="s">
        <v>626</v>
      </c>
      <c r="D76" s="14" t="s">
        <v>625</v>
      </c>
      <c r="E76" s="14"/>
      <c r="F76" s="14"/>
      <c r="G76" s="14"/>
      <c r="H76" s="14">
        <f>SUM(H73:H75)</f>
      </c>
      <c r="P76">
        <f>ROUND(SUM(P73:P75),2)</f>
      </c>
    </row>
    <row r="78" spans="1:8" ht="12.75" customHeight="1">
      <c r="A78" s="8"/>
      <c r="B78" s="8"/>
      <c r="C78" s="8" t="s">
        <v>634</v>
      </c>
      <c r="D78" s="8" t="s">
        <v>633</v>
      </c>
      <c r="E78" s="8"/>
      <c r="F78" s="10"/>
      <c r="G78" s="8"/>
      <c r="H78" s="10"/>
    </row>
    <row r="79" spans="1:16" ht="12.75">
      <c r="A79" s="7">
        <v>4</v>
      </c>
      <c r="B79" s="7" t="s">
        <v>635</v>
      </c>
      <c r="C79" s="7" t="s">
        <v>42</v>
      </c>
      <c r="D79" s="7" t="s">
        <v>636</v>
      </c>
      <c r="E79" s="7" t="s">
        <v>44</v>
      </c>
      <c r="F79" s="9">
        <v>1</v>
      </c>
      <c r="G79" s="13"/>
      <c r="H79" s="12">
        <f>ROUND((G79*F79),2)</f>
      </c>
      <c r="O79">
        <f>rekapitulace!H8</f>
      </c>
      <c r="P79">
        <f>O79/100*H79</f>
      </c>
    </row>
    <row r="80" spans="1:16" ht="12.75">
      <c r="A80" s="7">
        <v>5</v>
      </c>
      <c r="B80" s="7" t="s">
        <v>637</v>
      </c>
      <c r="C80" s="7" t="s">
        <v>42</v>
      </c>
      <c r="D80" s="7" t="s">
        <v>638</v>
      </c>
      <c r="E80" s="7" t="s">
        <v>44</v>
      </c>
      <c r="F80" s="9">
        <v>1</v>
      </c>
      <c r="G80" s="13"/>
      <c r="H80" s="12">
        <f>ROUND((G80*F80),2)</f>
      </c>
      <c r="O80">
        <f>rekapitulace!H8</f>
      </c>
      <c r="P80">
        <f>O80/100*H80</f>
      </c>
    </row>
    <row r="81" spans="1:16" ht="12.75" customHeight="1">
      <c r="A81" s="14"/>
      <c r="B81" s="14"/>
      <c r="C81" s="14" t="s">
        <v>634</v>
      </c>
      <c r="D81" s="14" t="s">
        <v>633</v>
      </c>
      <c r="E81" s="14"/>
      <c r="F81" s="14"/>
      <c r="G81" s="14"/>
      <c r="H81" s="14">
        <f>SUM(H79:H80)</f>
      </c>
      <c r="P81">
        <f>ROUND(SUM(P79:P80),2)</f>
      </c>
    </row>
    <row r="83" spans="1:8" ht="12.75" customHeight="1">
      <c r="A83" s="8"/>
      <c r="B83" s="8"/>
      <c r="C83" s="8" t="s">
        <v>640</v>
      </c>
      <c r="D83" s="8" t="s">
        <v>639</v>
      </c>
      <c r="E83" s="8"/>
      <c r="F83" s="10"/>
      <c r="G83" s="8"/>
      <c r="H83" s="10"/>
    </row>
    <row r="84" spans="1:16" ht="12.75">
      <c r="A84" s="7">
        <v>6</v>
      </c>
      <c r="B84" s="7" t="s">
        <v>641</v>
      </c>
      <c r="C84" s="7" t="s">
        <v>42</v>
      </c>
      <c r="D84" s="7" t="s">
        <v>642</v>
      </c>
      <c r="E84" s="7" t="s">
        <v>44</v>
      </c>
      <c r="F84" s="9">
        <v>1</v>
      </c>
      <c r="G84" s="13"/>
      <c r="H84" s="12">
        <f>ROUND((G84*F84),2)</f>
      </c>
      <c r="O84">
        <f>rekapitulace!H8</f>
      </c>
      <c r="P84">
        <f>O84/100*H84</f>
      </c>
    </row>
    <row r="85" spans="1:16" ht="12.75" customHeight="1">
      <c r="A85" s="14"/>
      <c r="B85" s="14"/>
      <c r="C85" s="14" t="s">
        <v>640</v>
      </c>
      <c r="D85" s="14" t="s">
        <v>639</v>
      </c>
      <c r="E85" s="14"/>
      <c r="F85" s="14"/>
      <c r="G85" s="14"/>
      <c r="H85" s="14">
        <f>SUM(H84:H84)</f>
      </c>
      <c r="P85">
        <f>ROUND(SUM(P84:P84),2)</f>
      </c>
    </row>
    <row r="87" spans="1:16" ht="12.75" customHeight="1">
      <c r="A87" s="14"/>
      <c r="B87" s="14"/>
      <c r="C87" s="14"/>
      <c r="D87" s="14" t="s">
        <v>67</v>
      </c>
      <c r="E87" s="14"/>
      <c r="F87" s="14"/>
      <c r="G87" s="14"/>
      <c r="H87" s="14">
        <f>+H14+H26+H66+H70+H76+H81+H85</f>
      </c>
      <c r="P87">
        <f>+P14+P26+P66+P70+P76+P81+P85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20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41</v>
      </c>
      <c r="C12" s="7" t="s">
        <v>42</v>
      </c>
      <c r="D12" s="7" t="s">
        <v>43</v>
      </c>
      <c r="E12" s="7" t="s">
        <v>44</v>
      </c>
      <c r="F12" s="9">
        <v>1</v>
      </c>
      <c r="G12" s="13"/>
      <c r="H12" s="12">
        <f>ROUND((G12*F12),2)</f>
      </c>
      <c r="O12">
        <f>rekapitulace!H8</f>
      </c>
      <c r="P12">
        <f>O12/100*H12</f>
      </c>
    </row>
    <row r="13" spans="1:16" ht="12.75">
      <c r="A13" s="7">
        <v>2</v>
      </c>
      <c r="B13" s="7" t="s">
        <v>45</v>
      </c>
      <c r="C13" s="7" t="s">
        <v>42</v>
      </c>
      <c r="D13" s="7" t="s">
        <v>46</v>
      </c>
      <c r="E13" s="7" t="s">
        <v>47</v>
      </c>
      <c r="F13" s="9">
        <v>1</v>
      </c>
      <c r="G13" s="13"/>
      <c r="H13" s="12">
        <f>ROUND((G13*F13),2)</f>
      </c>
      <c r="O13">
        <f>rekapitulace!H8</f>
      </c>
      <c r="P13">
        <f>O13/100*H13</f>
      </c>
    </row>
    <row r="14" spans="1:16" ht="12.75">
      <c r="A14" s="7">
        <v>3</v>
      </c>
      <c r="B14" s="7" t="s">
        <v>48</v>
      </c>
      <c r="C14" s="7" t="s">
        <v>42</v>
      </c>
      <c r="D14" s="7" t="s">
        <v>49</v>
      </c>
      <c r="E14" s="7" t="s">
        <v>47</v>
      </c>
      <c r="F14" s="9">
        <v>1</v>
      </c>
      <c r="G14" s="13"/>
      <c r="H14" s="12">
        <f>ROUND((G14*F14),2)</f>
      </c>
      <c r="O14">
        <f>rekapitulace!H8</f>
      </c>
      <c r="P14">
        <f>O14/100*H14</f>
      </c>
    </row>
    <row r="15" spans="1:16" ht="12.75">
      <c r="A15" s="7">
        <v>4</v>
      </c>
      <c r="B15" s="7" t="s">
        <v>50</v>
      </c>
      <c r="C15" s="7" t="s">
        <v>42</v>
      </c>
      <c r="D15" s="7" t="s">
        <v>51</v>
      </c>
      <c r="E15" s="7" t="s">
        <v>52</v>
      </c>
      <c r="F15" s="9">
        <v>3</v>
      </c>
      <c r="G15" s="13"/>
      <c r="H15" s="12">
        <f>ROUND((G15*F15),2)</f>
      </c>
      <c r="O15">
        <f>rekapitulace!H8</f>
      </c>
      <c r="P15">
        <f>O15/100*H15</f>
      </c>
    </row>
    <row r="16" spans="1:16" ht="12.75">
      <c r="A16" s="7">
        <v>5</v>
      </c>
      <c r="B16" s="7" t="s">
        <v>53</v>
      </c>
      <c r="C16" s="7" t="s">
        <v>42</v>
      </c>
      <c r="D16" s="7" t="s">
        <v>54</v>
      </c>
      <c r="E16" s="7" t="s">
        <v>44</v>
      </c>
      <c r="F16" s="9">
        <v>1</v>
      </c>
      <c r="G16" s="13"/>
      <c r="H16" s="12">
        <f>ROUND((G16*F16),2)</f>
      </c>
      <c r="O16">
        <f>rekapitulace!H8</f>
      </c>
      <c r="P16">
        <f>O16/100*H16</f>
      </c>
    </row>
    <row r="17" spans="1:16" ht="12.75">
      <c r="A17" s="7">
        <v>6</v>
      </c>
      <c r="B17" s="7" t="s">
        <v>55</v>
      </c>
      <c r="C17" s="7" t="s">
        <v>42</v>
      </c>
      <c r="D17" s="7" t="s">
        <v>56</v>
      </c>
      <c r="E17" s="7" t="s">
        <v>52</v>
      </c>
      <c r="F17" s="9">
        <v>1</v>
      </c>
      <c r="G17" s="13"/>
      <c r="H17" s="12">
        <f>ROUND((G17*F17),2)</f>
      </c>
      <c r="O17">
        <f>rekapitulace!H8</f>
      </c>
      <c r="P17">
        <f>O17/100*H17</f>
      </c>
    </row>
    <row r="18" spans="1:16" ht="12.75">
      <c r="A18" s="7">
        <v>7</v>
      </c>
      <c r="B18" s="7" t="s">
        <v>57</v>
      </c>
      <c r="C18" s="7" t="s">
        <v>42</v>
      </c>
      <c r="D18" s="7" t="s">
        <v>58</v>
      </c>
      <c r="E18" s="7" t="s">
        <v>47</v>
      </c>
      <c r="F18" s="9">
        <v>1</v>
      </c>
      <c r="G18" s="13"/>
      <c r="H18" s="12">
        <f>ROUND((G18*F18),2)</f>
      </c>
      <c r="O18">
        <f>rekapitulace!H8</f>
      </c>
      <c r="P18">
        <f>O18/100*H18</f>
      </c>
    </row>
    <row r="19" spans="1:16" ht="12.75">
      <c r="A19" s="7">
        <v>8</v>
      </c>
      <c r="B19" s="7" t="s">
        <v>59</v>
      </c>
      <c r="C19" s="7" t="s">
        <v>42</v>
      </c>
      <c r="D19" s="7" t="s">
        <v>60</v>
      </c>
      <c r="E19" s="7" t="s">
        <v>47</v>
      </c>
      <c r="F19" s="9">
        <v>1</v>
      </c>
      <c r="G19" s="13"/>
      <c r="H19" s="12">
        <f>ROUND((G19*F19),2)</f>
      </c>
      <c r="O19">
        <f>rekapitulace!H8</f>
      </c>
      <c r="P19">
        <f>O19/100*H19</f>
      </c>
    </row>
    <row r="20" spans="1:16" ht="12.75">
      <c r="A20" s="7">
        <v>9</v>
      </c>
      <c r="B20" s="7" t="s">
        <v>61</v>
      </c>
      <c r="C20" s="7" t="s">
        <v>42</v>
      </c>
      <c r="D20" s="7" t="s">
        <v>62</v>
      </c>
      <c r="E20" s="7" t="s">
        <v>52</v>
      </c>
      <c r="F20" s="9">
        <v>1</v>
      </c>
      <c r="G20" s="13"/>
      <c r="H20" s="12">
        <f>ROUND((G20*F20),2)</f>
      </c>
      <c r="O20">
        <f>rekapitulace!H8</f>
      </c>
      <c r="P20">
        <f>O20/100*H20</f>
      </c>
    </row>
    <row r="21" spans="1:16" ht="12.75">
      <c r="A21" s="7">
        <v>10</v>
      </c>
      <c r="B21" s="7" t="s">
        <v>63</v>
      </c>
      <c r="C21" s="7" t="s">
        <v>42</v>
      </c>
      <c r="D21" s="7" t="s">
        <v>64</v>
      </c>
      <c r="E21" s="7" t="s">
        <v>47</v>
      </c>
      <c r="F21" s="9">
        <v>1</v>
      </c>
      <c r="G21" s="13"/>
      <c r="H21" s="12">
        <f>ROUND((G21*F21),2)</f>
      </c>
      <c r="O21">
        <f>rekapitulace!H8</f>
      </c>
      <c r="P21">
        <f>O21/100*H21</f>
      </c>
    </row>
    <row r="22" spans="1:16" ht="12.75">
      <c r="A22" s="7">
        <v>11</v>
      </c>
      <c r="B22" s="7" t="s">
        <v>65</v>
      </c>
      <c r="C22" s="7" t="s">
        <v>42</v>
      </c>
      <c r="D22" s="7" t="s">
        <v>66</v>
      </c>
      <c r="E22" s="7" t="s">
        <v>52</v>
      </c>
      <c r="F22" s="9">
        <v>1</v>
      </c>
      <c r="G22" s="13"/>
      <c r="H22" s="12">
        <f>ROUND((G22*F22),2)</f>
      </c>
      <c r="O22">
        <f>rekapitulace!H8</f>
      </c>
      <c r="P22">
        <f>O22/100*H22</f>
      </c>
    </row>
    <row r="23" spans="1:16" ht="12.75" customHeight="1">
      <c r="A23" s="14"/>
      <c r="B23" s="14"/>
      <c r="C23" s="14" t="s">
        <v>40</v>
      </c>
      <c r="D23" s="14" t="s">
        <v>21</v>
      </c>
      <c r="E23" s="14"/>
      <c r="F23" s="14"/>
      <c r="G23" s="14"/>
      <c r="H23" s="14">
        <f>SUM(H12:H22)</f>
      </c>
      <c r="P23">
        <f>ROUND(SUM(P12:P22),2)</f>
      </c>
    </row>
    <row r="25" spans="1:16" ht="12.75" customHeight="1">
      <c r="A25" s="14"/>
      <c r="B25" s="14"/>
      <c r="C25" s="14"/>
      <c r="D25" s="14" t="s">
        <v>67</v>
      </c>
      <c r="E25" s="14"/>
      <c r="F25" s="14"/>
      <c r="G25" s="14"/>
      <c r="H25" s="14">
        <f>+H23</f>
      </c>
      <c r="P25">
        <f>+P23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68</v>
      </c>
      <c r="D5" s="5" t="s">
        <v>69</v>
      </c>
      <c r="E5" s="5"/>
    </row>
    <row r="6" spans="1:5" ht="12.75" customHeight="1">
      <c r="A6" t="s">
        <v>17</v>
      </c>
      <c r="C6" s="5" t="s">
        <v>68</v>
      </c>
      <c r="D6" s="5" t="s">
        <v>69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70</v>
      </c>
      <c r="C12" s="7" t="s">
        <v>42</v>
      </c>
      <c r="D12" s="7" t="s">
        <v>71</v>
      </c>
      <c r="E12" s="7" t="s">
        <v>72</v>
      </c>
      <c r="F12" s="9">
        <v>591.084</v>
      </c>
      <c r="G12" s="13"/>
      <c r="H12" s="12">
        <f>ROUND((G12*F12),2)</f>
      </c>
      <c r="O12">
        <f>rekapitulace!H8</f>
      </c>
      <c r="P12">
        <f>O12/100*H12</f>
      </c>
    </row>
    <row r="13" ht="76.5">
      <c r="D13" s="15" t="s">
        <v>73</v>
      </c>
    </row>
    <row r="14" spans="1:16" ht="12.75">
      <c r="A14" s="7">
        <v>2</v>
      </c>
      <c r="B14" s="7" t="s">
        <v>74</v>
      </c>
      <c r="C14" s="7" t="s">
        <v>42</v>
      </c>
      <c r="D14" s="7" t="s">
        <v>75</v>
      </c>
      <c r="E14" s="7" t="s">
        <v>72</v>
      </c>
      <c r="F14" s="9">
        <v>319</v>
      </c>
      <c r="G14" s="13"/>
      <c r="H14" s="12">
        <f>ROUND((G14*F14),2)</f>
      </c>
      <c r="O14">
        <f>rekapitulace!H8</f>
      </c>
      <c r="P14">
        <f>O14/100*H14</f>
      </c>
    </row>
    <row r="15" ht="76.5">
      <c r="D15" s="15" t="s">
        <v>76</v>
      </c>
    </row>
    <row r="16" spans="1:16" ht="12.75">
      <c r="A16" s="7">
        <v>3</v>
      </c>
      <c r="B16" s="7" t="s">
        <v>77</v>
      </c>
      <c r="C16" s="7" t="s">
        <v>42</v>
      </c>
      <c r="D16" s="7" t="s">
        <v>78</v>
      </c>
      <c r="E16" s="7" t="s">
        <v>72</v>
      </c>
      <c r="F16" s="9">
        <v>476.899</v>
      </c>
      <c r="G16" s="13"/>
      <c r="H16" s="12">
        <f>ROUND((G16*F16),2)</f>
      </c>
      <c r="O16">
        <f>rekapitulace!H8</f>
      </c>
      <c r="P16">
        <f>O16/100*H16</f>
      </c>
    </row>
    <row r="17" ht="76.5">
      <c r="D17" s="15" t="s">
        <v>79</v>
      </c>
    </row>
    <row r="18" spans="1:16" ht="12.75" customHeight="1">
      <c r="A18" s="14"/>
      <c r="B18" s="14"/>
      <c r="C18" s="14" t="s">
        <v>40</v>
      </c>
      <c r="D18" s="14" t="s">
        <v>21</v>
      </c>
      <c r="E18" s="14"/>
      <c r="F18" s="14"/>
      <c r="G18" s="14"/>
      <c r="H18" s="14">
        <f>SUM(H12:H17)</f>
      </c>
      <c r="P18">
        <f>ROUND(SUM(P12:P17),2)</f>
      </c>
    </row>
    <row r="20" spans="1:8" ht="12.75" customHeight="1">
      <c r="A20" s="8"/>
      <c r="B20" s="8"/>
      <c r="C20" s="8" t="s">
        <v>23</v>
      </c>
      <c r="D20" s="8" t="s">
        <v>80</v>
      </c>
      <c r="E20" s="8"/>
      <c r="F20" s="10"/>
      <c r="G20" s="8"/>
      <c r="H20" s="10"/>
    </row>
    <row r="21" spans="1:16" ht="12.75">
      <c r="A21" s="7">
        <v>4</v>
      </c>
      <c r="B21" s="7" t="s">
        <v>81</v>
      </c>
      <c r="C21" s="7" t="s">
        <v>42</v>
      </c>
      <c r="D21" s="7" t="s">
        <v>82</v>
      </c>
      <c r="E21" s="7" t="s">
        <v>83</v>
      </c>
      <c r="F21" s="9">
        <v>100</v>
      </c>
      <c r="G21" s="13"/>
      <c r="H21" s="12">
        <f>ROUND((G21*F21),2)</f>
      </c>
      <c r="O21">
        <f>rekapitulace!H8</f>
      </c>
      <c r="P21">
        <f>O21/100*H21</f>
      </c>
    </row>
    <row r="22" spans="1:16" ht="12.75">
      <c r="A22" s="7">
        <v>5</v>
      </c>
      <c r="B22" s="7" t="s">
        <v>84</v>
      </c>
      <c r="C22" s="7" t="s">
        <v>42</v>
      </c>
      <c r="D22" s="7" t="s">
        <v>85</v>
      </c>
      <c r="E22" s="7" t="s">
        <v>83</v>
      </c>
      <c r="F22" s="9">
        <v>30</v>
      </c>
      <c r="G22" s="13"/>
      <c r="H22" s="12">
        <f>ROUND((G22*F22),2)</f>
      </c>
      <c r="O22">
        <f>rekapitulace!H8</f>
      </c>
      <c r="P22">
        <f>O22/100*H22</f>
      </c>
    </row>
    <row r="23" spans="1:16" ht="12.75">
      <c r="A23" s="7">
        <v>6</v>
      </c>
      <c r="B23" s="7" t="s">
        <v>86</v>
      </c>
      <c r="C23" s="7" t="s">
        <v>42</v>
      </c>
      <c r="D23" s="7" t="s">
        <v>87</v>
      </c>
      <c r="E23" s="7" t="s">
        <v>52</v>
      </c>
      <c r="F23" s="9">
        <v>1</v>
      </c>
      <c r="G23" s="13"/>
      <c r="H23" s="12">
        <f>ROUND((G23*F23),2)</f>
      </c>
      <c r="O23">
        <f>rekapitulace!H8</f>
      </c>
      <c r="P23">
        <f>O23/100*H23</f>
      </c>
    </row>
    <row r="24" spans="1:16" ht="12.75">
      <c r="A24" s="7">
        <v>7</v>
      </c>
      <c r="B24" s="7" t="s">
        <v>88</v>
      </c>
      <c r="C24" s="7" t="s">
        <v>42</v>
      </c>
      <c r="D24" s="7" t="s">
        <v>89</v>
      </c>
      <c r="E24" s="7" t="s">
        <v>90</v>
      </c>
      <c r="F24" s="9">
        <v>145</v>
      </c>
      <c r="G24" s="13"/>
      <c r="H24" s="12">
        <f>ROUND((G24*F24),2)</f>
      </c>
      <c r="O24">
        <f>rekapitulace!H8</f>
      </c>
      <c r="P24">
        <f>O24/100*H24</f>
      </c>
    </row>
    <row r="25" ht="76.5">
      <c r="D25" s="15" t="s">
        <v>91</v>
      </c>
    </row>
    <row r="26" spans="1:16" ht="12.75">
      <c r="A26" s="7">
        <v>8</v>
      </c>
      <c r="B26" s="7" t="s">
        <v>92</v>
      </c>
      <c r="C26" s="7" t="s">
        <v>42</v>
      </c>
      <c r="D26" s="7" t="s">
        <v>93</v>
      </c>
      <c r="E26" s="7" t="s">
        <v>94</v>
      </c>
      <c r="F26" s="9">
        <v>16.9</v>
      </c>
      <c r="G26" s="13"/>
      <c r="H26" s="12">
        <f>ROUND((G26*F26),2)</f>
      </c>
      <c r="O26">
        <f>rekapitulace!H8</f>
      </c>
      <c r="P26">
        <f>O26/100*H26</f>
      </c>
    </row>
    <row r="27" spans="1:16" ht="12.75">
      <c r="A27" s="7">
        <v>9</v>
      </c>
      <c r="B27" s="7" t="s">
        <v>95</v>
      </c>
      <c r="C27" s="7" t="s">
        <v>42</v>
      </c>
      <c r="D27" s="7" t="s">
        <v>96</v>
      </c>
      <c r="E27" s="7" t="s">
        <v>90</v>
      </c>
      <c r="F27" s="9">
        <v>9.72</v>
      </c>
      <c r="G27" s="13"/>
      <c r="H27" s="12">
        <f>ROUND((G27*F27),2)</f>
      </c>
      <c r="O27">
        <f>rekapitulace!H8</f>
      </c>
      <c r="P27">
        <f>O27/100*H27</f>
      </c>
    </row>
    <row r="28" ht="38.25">
      <c r="D28" s="15" t="s">
        <v>97</v>
      </c>
    </row>
    <row r="29" spans="1:16" ht="12.75">
      <c r="A29" s="7">
        <v>10</v>
      </c>
      <c r="B29" s="7" t="s">
        <v>98</v>
      </c>
      <c r="C29" s="7" t="s">
        <v>42</v>
      </c>
      <c r="D29" s="7" t="s">
        <v>99</v>
      </c>
      <c r="E29" s="7" t="s">
        <v>90</v>
      </c>
      <c r="F29" s="9">
        <v>328.38</v>
      </c>
      <c r="G29" s="13"/>
      <c r="H29" s="12">
        <f>ROUND((G29*F29),2)</f>
      </c>
      <c r="O29">
        <f>rekapitulace!H8</f>
      </c>
      <c r="P29">
        <f>O29/100*H29</f>
      </c>
    </row>
    <row r="30" ht="140.25">
      <c r="D30" s="15" t="s">
        <v>100</v>
      </c>
    </row>
    <row r="31" spans="1:16" ht="12.75">
      <c r="A31" s="7">
        <v>11</v>
      </c>
      <c r="B31" s="7" t="s">
        <v>101</v>
      </c>
      <c r="C31" s="7" t="s">
        <v>42</v>
      </c>
      <c r="D31" s="7" t="s">
        <v>102</v>
      </c>
      <c r="E31" s="7" t="s">
        <v>90</v>
      </c>
      <c r="F31" s="9">
        <v>328.38</v>
      </c>
      <c r="G31" s="13"/>
      <c r="H31" s="12">
        <f>ROUND((G31*F31),2)</f>
      </c>
      <c r="O31">
        <f>rekapitulace!H8</f>
      </c>
      <c r="P31">
        <f>O31/100*H31</f>
      </c>
    </row>
    <row r="32" ht="76.5">
      <c r="D32" s="15" t="s">
        <v>103</v>
      </c>
    </row>
    <row r="33" spans="1:16" ht="12.75">
      <c r="A33" s="7">
        <v>12</v>
      </c>
      <c r="B33" s="7" t="s">
        <v>104</v>
      </c>
      <c r="C33" s="7" t="s">
        <v>42</v>
      </c>
      <c r="D33" s="7" t="s">
        <v>105</v>
      </c>
      <c r="E33" s="7" t="s">
        <v>90</v>
      </c>
      <c r="F33" s="9">
        <v>7.15</v>
      </c>
      <c r="G33" s="13"/>
      <c r="H33" s="12">
        <f>ROUND((G33*F33),2)</f>
      </c>
      <c r="O33">
        <f>rekapitulace!H8</f>
      </c>
      <c r="P33">
        <f>O33/100*H33</f>
      </c>
    </row>
    <row r="34" ht="38.25">
      <c r="D34" s="15" t="s">
        <v>106</v>
      </c>
    </row>
    <row r="35" spans="1:16" ht="12.75" customHeight="1">
      <c r="A35" s="14"/>
      <c r="B35" s="14"/>
      <c r="C35" s="14" t="s">
        <v>23</v>
      </c>
      <c r="D35" s="14" t="s">
        <v>80</v>
      </c>
      <c r="E35" s="14"/>
      <c r="F35" s="14"/>
      <c r="G35" s="14"/>
      <c r="H35" s="14">
        <f>SUM(H21:H34)</f>
      </c>
      <c r="P35">
        <f>ROUND(SUM(P21:P34),2)</f>
      </c>
    </row>
    <row r="37" spans="1:8" ht="12.75" customHeight="1">
      <c r="A37" s="8"/>
      <c r="B37" s="8"/>
      <c r="C37" s="8" t="s">
        <v>33</v>
      </c>
      <c r="D37" s="8" t="s">
        <v>107</v>
      </c>
      <c r="E37" s="8"/>
      <c r="F37" s="10"/>
      <c r="G37" s="8"/>
      <c r="H37" s="10"/>
    </row>
    <row r="38" spans="1:16" ht="12.75">
      <c r="A38" s="7">
        <v>13</v>
      </c>
      <c r="B38" s="7" t="s">
        <v>108</v>
      </c>
      <c r="C38" s="7" t="s">
        <v>42</v>
      </c>
      <c r="D38" s="7" t="s">
        <v>109</v>
      </c>
      <c r="E38" s="7" t="s">
        <v>72</v>
      </c>
      <c r="F38" s="9">
        <v>3.451</v>
      </c>
      <c r="G38" s="13"/>
      <c r="H38" s="12">
        <f>ROUND((G38*F38),2)</f>
      </c>
      <c r="O38">
        <f>rekapitulace!H8</f>
      </c>
      <c r="P38">
        <f>O38/100*H38</f>
      </c>
    </row>
    <row r="39" ht="229.5">
      <c r="D39" s="15" t="s">
        <v>110</v>
      </c>
    </row>
    <row r="40" spans="1:16" ht="12.75">
      <c r="A40" s="7">
        <v>14</v>
      </c>
      <c r="B40" s="7" t="s">
        <v>111</v>
      </c>
      <c r="C40" s="7" t="s">
        <v>42</v>
      </c>
      <c r="D40" s="7" t="s">
        <v>112</v>
      </c>
      <c r="E40" s="7" t="s">
        <v>83</v>
      </c>
      <c r="F40" s="9">
        <v>40.2</v>
      </c>
      <c r="G40" s="13"/>
      <c r="H40" s="12">
        <f>ROUND((G40*F40),2)</f>
      </c>
      <c r="O40">
        <f>rekapitulace!H8</f>
      </c>
      <c r="P40">
        <f>O40/100*H40</f>
      </c>
    </row>
    <row r="41" ht="38.25">
      <c r="D41" s="15" t="s">
        <v>113</v>
      </c>
    </row>
    <row r="42" spans="1:16" ht="12.75">
      <c r="A42" s="7">
        <v>15</v>
      </c>
      <c r="B42" s="7" t="s">
        <v>114</v>
      </c>
      <c r="C42" s="7" t="s">
        <v>42</v>
      </c>
      <c r="D42" s="7" t="s">
        <v>115</v>
      </c>
      <c r="E42" s="7" t="s">
        <v>94</v>
      </c>
      <c r="F42" s="9">
        <v>118</v>
      </c>
      <c r="G42" s="13"/>
      <c r="H42" s="12">
        <f>ROUND((G42*F42),2)</f>
      </c>
      <c r="O42">
        <f>rekapitulace!H8</f>
      </c>
      <c r="P42">
        <f>O42/100*H42</f>
      </c>
    </row>
    <row r="43" ht="204">
      <c r="D43" s="15" t="s">
        <v>116</v>
      </c>
    </row>
    <row r="44" spans="1:16" ht="12.75" customHeight="1">
      <c r="A44" s="14"/>
      <c r="B44" s="14"/>
      <c r="C44" s="14" t="s">
        <v>33</v>
      </c>
      <c r="D44" s="14" t="s">
        <v>107</v>
      </c>
      <c r="E44" s="14"/>
      <c r="F44" s="14"/>
      <c r="G44" s="14"/>
      <c r="H44" s="14">
        <f>SUM(H38:H43)</f>
      </c>
      <c r="P44">
        <f>ROUND(SUM(P38:P43),2)</f>
      </c>
    </row>
    <row r="46" spans="1:8" ht="12.75" customHeight="1">
      <c r="A46" s="8"/>
      <c r="B46" s="8"/>
      <c r="C46" s="8" t="s">
        <v>118</v>
      </c>
      <c r="D46" s="8" t="s">
        <v>117</v>
      </c>
      <c r="E46" s="8"/>
      <c r="F46" s="10"/>
      <c r="G46" s="8"/>
      <c r="H46" s="10"/>
    </row>
    <row r="47" spans="1:16" ht="12.75">
      <c r="A47" s="7">
        <v>16</v>
      </c>
      <c r="B47" s="7" t="s">
        <v>119</v>
      </c>
      <c r="C47" s="7" t="s">
        <v>42</v>
      </c>
      <c r="D47" s="7" t="s">
        <v>120</v>
      </c>
      <c r="E47" s="7" t="s">
        <v>94</v>
      </c>
      <c r="F47" s="9">
        <v>23</v>
      </c>
      <c r="G47" s="13"/>
      <c r="H47" s="12">
        <f>ROUND((G47*F47),2)</f>
      </c>
      <c r="O47">
        <f>rekapitulace!H8</f>
      </c>
      <c r="P47">
        <f>O47/100*H47</f>
      </c>
    </row>
    <row r="48" ht="38.25">
      <c r="D48" s="15" t="s">
        <v>121</v>
      </c>
    </row>
    <row r="49" spans="1:16" ht="12.75">
      <c r="A49" s="7">
        <v>17</v>
      </c>
      <c r="B49" s="7" t="s">
        <v>122</v>
      </c>
      <c r="C49" s="7" t="s">
        <v>42</v>
      </c>
      <c r="D49" s="7" t="s">
        <v>123</v>
      </c>
      <c r="E49" s="7" t="s">
        <v>90</v>
      </c>
      <c r="F49" s="9">
        <v>198.708</v>
      </c>
      <c r="G49" s="13"/>
      <c r="H49" s="12">
        <f>ROUND((G49*F49),2)</f>
      </c>
      <c r="O49">
        <f>rekapitulace!H8</f>
      </c>
      <c r="P49">
        <f>O49/100*H49</f>
      </c>
    </row>
    <row r="50" ht="293.25">
      <c r="D50" s="15" t="s">
        <v>124</v>
      </c>
    </row>
    <row r="51" spans="1:16" ht="12.75">
      <c r="A51" s="7">
        <v>18</v>
      </c>
      <c r="B51" s="7" t="s">
        <v>125</v>
      </c>
      <c r="C51" s="7" t="s">
        <v>42</v>
      </c>
      <c r="D51" s="7" t="s">
        <v>126</v>
      </c>
      <c r="E51" s="7" t="s">
        <v>83</v>
      </c>
      <c r="F51" s="9">
        <v>60.5</v>
      </c>
      <c r="G51" s="13"/>
      <c r="H51" s="12">
        <f>ROUND((G51*F51),2)</f>
      </c>
      <c r="O51">
        <f>rekapitulace!H8</f>
      </c>
      <c r="P51">
        <f>O51/100*H51</f>
      </c>
    </row>
    <row r="52" ht="63.75">
      <c r="D52" s="15" t="s">
        <v>127</v>
      </c>
    </row>
    <row r="53" spans="1:16" ht="12.75" customHeight="1">
      <c r="A53" s="14"/>
      <c r="B53" s="14"/>
      <c r="C53" s="14" t="s">
        <v>118</v>
      </c>
      <c r="D53" s="14" t="s">
        <v>117</v>
      </c>
      <c r="E53" s="14"/>
      <c r="F53" s="14"/>
      <c r="G53" s="14"/>
      <c r="H53" s="14">
        <f>SUM(H47:H52)</f>
      </c>
      <c r="P53">
        <f>ROUND(SUM(P47:P52),2)</f>
      </c>
    </row>
    <row r="55" spans="1:16" ht="12.75" customHeight="1">
      <c r="A55" s="14"/>
      <c r="B55" s="14"/>
      <c r="C55" s="14"/>
      <c r="D55" s="14" t="s">
        <v>67</v>
      </c>
      <c r="E55" s="14"/>
      <c r="F55" s="14"/>
      <c r="G55" s="14"/>
      <c r="H55" s="14">
        <f>+H18+H35+H44+H53</f>
      </c>
      <c r="P55">
        <f>+P18+P35+P44+P53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128</v>
      </c>
      <c r="D5" s="5" t="s">
        <v>129</v>
      </c>
      <c r="E5" s="5"/>
    </row>
    <row r="6" spans="1:5" ht="12.75" customHeight="1">
      <c r="A6" t="s">
        <v>17</v>
      </c>
      <c r="C6" s="5" t="s">
        <v>128</v>
      </c>
      <c r="D6" s="5" t="s">
        <v>129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130</v>
      </c>
      <c r="C12" s="7" t="s">
        <v>42</v>
      </c>
      <c r="D12" s="7" t="s">
        <v>131</v>
      </c>
      <c r="E12" s="7" t="s">
        <v>90</v>
      </c>
      <c r="F12" s="9">
        <v>50.16</v>
      </c>
      <c r="G12" s="13"/>
      <c r="H12" s="12">
        <f>ROUND((G12*F12),2)</f>
      </c>
      <c r="O12">
        <f>rekapitulace!H8</f>
      </c>
      <c r="P12">
        <f>O12/100*H12</f>
      </c>
    </row>
    <row r="13" ht="51">
      <c r="D13" s="15" t="s">
        <v>132</v>
      </c>
    </row>
    <row r="14" spans="1:16" ht="12.75">
      <c r="A14" s="7">
        <v>2</v>
      </c>
      <c r="B14" s="7" t="s">
        <v>70</v>
      </c>
      <c r="C14" s="7" t="s">
        <v>42</v>
      </c>
      <c r="D14" s="7" t="s">
        <v>71</v>
      </c>
      <c r="E14" s="7" t="s">
        <v>72</v>
      </c>
      <c r="F14" s="9">
        <v>99.853</v>
      </c>
      <c r="G14" s="13"/>
      <c r="H14" s="12">
        <f>ROUND((G14*F14),2)</f>
      </c>
      <c r="O14">
        <f>rekapitulace!H8</f>
      </c>
      <c r="P14">
        <f>O14/100*H14</f>
      </c>
    </row>
    <row r="15" ht="38.25">
      <c r="D15" s="15" t="s">
        <v>133</v>
      </c>
    </row>
    <row r="16" spans="1:16" ht="12.75">
      <c r="A16" s="7">
        <v>3</v>
      </c>
      <c r="B16" s="7" t="s">
        <v>74</v>
      </c>
      <c r="C16" s="7" t="s">
        <v>42</v>
      </c>
      <c r="D16" s="7" t="s">
        <v>134</v>
      </c>
      <c r="E16" s="7" t="s">
        <v>72</v>
      </c>
      <c r="F16" s="9">
        <v>89.786</v>
      </c>
      <c r="G16" s="13"/>
      <c r="H16" s="12">
        <f>ROUND((G16*F16),2)</f>
      </c>
      <c r="O16">
        <f>rekapitulace!H8</f>
      </c>
      <c r="P16">
        <f>O16/100*H16</f>
      </c>
    </row>
    <row r="17" ht="38.25">
      <c r="D17" s="15" t="s">
        <v>135</v>
      </c>
    </row>
    <row r="18" spans="1:16" ht="12.75">
      <c r="A18" s="7">
        <v>4</v>
      </c>
      <c r="B18" s="7" t="s">
        <v>136</v>
      </c>
      <c r="C18" s="7" t="s">
        <v>42</v>
      </c>
      <c r="D18" s="7" t="s">
        <v>137</v>
      </c>
      <c r="E18" s="7" t="s">
        <v>72</v>
      </c>
      <c r="F18" s="9">
        <v>67.392</v>
      </c>
      <c r="G18" s="13"/>
      <c r="H18" s="12">
        <f>ROUND((G18*F18),2)</f>
      </c>
      <c r="O18">
        <f>rekapitulace!H8</f>
      </c>
      <c r="P18">
        <f>O18/100*H18</f>
      </c>
    </row>
    <row r="19" ht="38.25">
      <c r="D19" s="15" t="s">
        <v>138</v>
      </c>
    </row>
    <row r="20" spans="1:16" ht="12.75" customHeight="1">
      <c r="A20" s="14"/>
      <c r="B20" s="14"/>
      <c r="C20" s="14" t="s">
        <v>40</v>
      </c>
      <c r="D20" s="14" t="s">
        <v>21</v>
      </c>
      <c r="E20" s="14"/>
      <c r="F20" s="14"/>
      <c r="G20" s="14"/>
      <c r="H20" s="14">
        <f>SUM(H12:H19)</f>
      </c>
      <c r="P20">
        <f>ROUND(SUM(P12:P19),2)</f>
      </c>
    </row>
    <row r="22" spans="1:8" ht="12.75" customHeight="1">
      <c r="A22" s="8"/>
      <c r="B22" s="8"/>
      <c r="C22" s="8" t="s">
        <v>23</v>
      </c>
      <c r="D22" s="8" t="s">
        <v>80</v>
      </c>
      <c r="E22" s="8"/>
      <c r="F22" s="10"/>
      <c r="G22" s="8"/>
      <c r="H22" s="10"/>
    </row>
    <row r="23" spans="1:16" ht="12.75">
      <c r="A23" s="7">
        <v>5</v>
      </c>
      <c r="B23" s="7" t="s">
        <v>139</v>
      </c>
      <c r="C23" s="7" t="s">
        <v>42</v>
      </c>
      <c r="D23" s="7" t="s">
        <v>140</v>
      </c>
      <c r="E23" s="7" t="s">
        <v>90</v>
      </c>
      <c r="F23" s="9">
        <v>33.696</v>
      </c>
      <c r="G23" s="13"/>
      <c r="H23" s="12">
        <f>ROUND((G23*F23),2)</f>
      </c>
      <c r="O23">
        <f>rekapitulace!H8</f>
      </c>
      <c r="P23">
        <f>O23/100*H23</f>
      </c>
    </row>
    <row r="24" ht="51">
      <c r="D24" s="15" t="s">
        <v>141</v>
      </c>
    </row>
    <row r="25" spans="1:16" ht="12.75">
      <c r="A25" s="7">
        <v>6</v>
      </c>
      <c r="B25" s="7" t="s">
        <v>142</v>
      </c>
      <c r="C25" s="7" t="s">
        <v>42</v>
      </c>
      <c r="D25" s="7" t="s">
        <v>143</v>
      </c>
      <c r="E25" s="7" t="s">
        <v>90</v>
      </c>
      <c r="F25" s="9">
        <v>40.812</v>
      </c>
      <c r="G25" s="13"/>
      <c r="H25" s="12">
        <f>ROUND((G25*F25),2)</f>
      </c>
      <c r="O25">
        <f>rekapitulace!H8</f>
      </c>
      <c r="P25">
        <f>O25/100*H25</f>
      </c>
    </row>
    <row r="26" ht="357">
      <c r="D26" s="15" t="s">
        <v>144</v>
      </c>
    </row>
    <row r="27" spans="1:16" ht="12.75">
      <c r="A27" s="7">
        <v>7</v>
      </c>
      <c r="B27" s="7" t="s">
        <v>145</v>
      </c>
      <c r="C27" s="7" t="s">
        <v>42</v>
      </c>
      <c r="D27" s="7" t="s">
        <v>146</v>
      </c>
      <c r="E27" s="7" t="s">
        <v>90</v>
      </c>
      <c r="F27" s="9">
        <v>55.474</v>
      </c>
      <c r="G27" s="13"/>
      <c r="H27" s="12">
        <f>ROUND((G27*F27),2)</f>
      </c>
      <c r="O27">
        <f>rekapitulace!H8</f>
      </c>
      <c r="P27">
        <f>O27/100*H27</f>
      </c>
    </row>
    <row r="28" ht="191.25">
      <c r="D28" s="15" t="s">
        <v>147</v>
      </c>
    </row>
    <row r="29" spans="1:16" ht="12.75">
      <c r="A29" s="7">
        <v>8</v>
      </c>
      <c r="B29" s="7" t="s">
        <v>148</v>
      </c>
      <c r="C29" s="7" t="s">
        <v>42</v>
      </c>
      <c r="D29" s="7" t="s">
        <v>149</v>
      </c>
      <c r="E29" s="7" t="s">
        <v>90</v>
      </c>
      <c r="F29" s="9">
        <v>50.16</v>
      </c>
      <c r="G29" s="13"/>
      <c r="H29" s="12">
        <f>ROUND((G29*F29),2)</f>
      </c>
      <c r="O29">
        <f>rekapitulace!H8</f>
      </c>
      <c r="P29">
        <f>O29/100*H29</f>
      </c>
    </row>
    <row r="30" ht="25.5">
      <c r="D30" s="15" t="s">
        <v>150</v>
      </c>
    </row>
    <row r="31" spans="1:16" ht="12.75">
      <c r="A31" s="7">
        <v>9</v>
      </c>
      <c r="B31" s="7" t="s">
        <v>101</v>
      </c>
      <c r="C31" s="7" t="s">
        <v>42</v>
      </c>
      <c r="D31" s="7" t="s">
        <v>151</v>
      </c>
      <c r="E31" s="7" t="s">
        <v>90</v>
      </c>
      <c r="F31" s="9">
        <v>55.474</v>
      </c>
      <c r="G31" s="13"/>
      <c r="H31" s="12">
        <f>ROUND((G31*F31),2)</f>
      </c>
      <c r="O31">
        <f>rekapitulace!H8</f>
      </c>
      <c r="P31">
        <f>O31/100*H31</f>
      </c>
    </row>
    <row r="32" ht="25.5">
      <c r="D32" s="15" t="s">
        <v>152</v>
      </c>
    </row>
    <row r="33" spans="1:16" ht="12.75">
      <c r="A33" s="7">
        <v>10</v>
      </c>
      <c r="B33" s="7" t="s">
        <v>153</v>
      </c>
      <c r="C33" s="7" t="s">
        <v>42</v>
      </c>
      <c r="D33" s="7" t="s">
        <v>154</v>
      </c>
      <c r="E33" s="7" t="s">
        <v>90</v>
      </c>
      <c r="F33" s="9">
        <v>50.16</v>
      </c>
      <c r="G33" s="13"/>
      <c r="H33" s="12">
        <f>ROUND((G33*F33),2)</f>
      </c>
      <c r="O33">
        <f>rekapitulace!H8</f>
      </c>
      <c r="P33">
        <f>O33/100*H33</f>
      </c>
    </row>
    <row r="34" ht="51">
      <c r="D34" s="15" t="s">
        <v>155</v>
      </c>
    </row>
    <row r="35" spans="1:16" ht="12.75">
      <c r="A35" s="7">
        <v>11</v>
      </c>
      <c r="B35" s="7" t="s">
        <v>156</v>
      </c>
      <c r="C35" s="7" t="s">
        <v>42</v>
      </c>
      <c r="D35" s="7" t="s">
        <v>157</v>
      </c>
      <c r="E35" s="7" t="s">
        <v>90</v>
      </c>
      <c r="F35" s="9">
        <v>5.76</v>
      </c>
      <c r="G35" s="13"/>
      <c r="H35" s="12">
        <f>ROUND((G35*F35),2)</f>
      </c>
      <c r="O35">
        <f>rekapitulace!H8</f>
      </c>
      <c r="P35">
        <f>O35/100*H35</f>
      </c>
    </row>
    <row r="36" ht="76.5">
      <c r="D36" s="15" t="s">
        <v>158</v>
      </c>
    </row>
    <row r="37" spans="1:16" ht="12.75" customHeight="1">
      <c r="A37" s="14"/>
      <c r="B37" s="14"/>
      <c r="C37" s="14" t="s">
        <v>23</v>
      </c>
      <c r="D37" s="14" t="s">
        <v>80</v>
      </c>
      <c r="E37" s="14"/>
      <c r="F37" s="14"/>
      <c r="G37" s="14"/>
      <c r="H37" s="14">
        <f>SUM(H23:H36)</f>
      </c>
      <c r="P37">
        <f>ROUND(SUM(P23:P36),2)</f>
      </c>
    </row>
    <row r="39" spans="1:8" ht="12.75" customHeight="1">
      <c r="A39" s="8"/>
      <c r="B39" s="8"/>
      <c r="C39" s="8" t="s">
        <v>36</v>
      </c>
      <c r="D39" s="8" t="s">
        <v>159</v>
      </c>
      <c r="E39" s="8"/>
      <c r="F39" s="10"/>
      <c r="G39" s="8"/>
      <c r="H39" s="10"/>
    </row>
    <row r="40" spans="1:16" ht="12.75">
      <c r="A40" s="7">
        <v>12</v>
      </c>
      <c r="B40" s="7" t="s">
        <v>160</v>
      </c>
      <c r="C40" s="7" t="s">
        <v>42</v>
      </c>
      <c r="D40" s="7" t="s">
        <v>161</v>
      </c>
      <c r="E40" s="7" t="s">
        <v>90</v>
      </c>
      <c r="F40" s="9">
        <v>37.017</v>
      </c>
      <c r="G40" s="13"/>
      <c r="H40" s="12">
        <f>ROUND((G40*F40),2)</f>
      </c>
      <c r="O40">
        <f>rekapitulace!H8</f>
      </c>
      <c r="P40">
        <f>O40/100*H40</f>
      </c>
    </row>
    <row r="41" ht="140.25">
      <c r="D41" s="15" t="s">
        <v>162</v>
      </c>
    </row>
    <row r="42" spans="1:16" ht="12.75">
      <c r="A42" s="7">
        <v>13</v>
      </c>
      <c r="B42" s="7" t="s">
        <v>163</v>
      </c>
      <c r="C42" s="7" t="s">
        <v>42</v>
      </c>
      <c r="D42" s="7" t="s">
        <v>164</v>
      </c>
      <c r="E42" s="7" t="s">
        <v>83</v>
      </c>
      <c r="F42" s="9">
        <v>12</v>
      </c>
      <c r="G42" s="13"/>
      <c r="H42" s="12">
        <f>ROUND((G42*F42),2)</f>
      </c>
      <c r="O42">
        <f>rekapitulace!H8</f>
      </c>
      <c r="P42">
        <f>O42/100*H42</f>
      </c>
    </row>
    <row r="43" ht="89.25">
      <c r="D43" s="15" t="s">
        <v>165</v>
      </c>
    </row>
    <row r="44" spans="1:16" ht="12.75">
      <c r="A44" s="7">
        <v>14</v>
      </c>
      <c r="B44" s="7" t="s">
        <v>166</v>
      </c>
      <c r="C44" s="7" t="s">
        <v>42</v>
      </c>
      <c r="D44" s="7" t="s">
        <v>167</v>
      </c>
      <c r="E44" s="7" t="s">
        <v>83</v>
      </c>
      <c r="F44" s="9">
        <v>107.52</v>
      </c>
      <c r="G44" s="13"/>
      <c r="H44" s="12">
        <f>ROUND((G44*F44),2)</f>
      </c>
      <c r="O44">
        <f>rekapitulace!H8</f>
      </c>
      <c r="P44">
        <f>O44/100*H44</f>
      </c>
    </row>
    <row r="45" ht="127.5">
      <c r="D45" s="15" t="s">
        <v>168</v>
      </c>
    </row>
    <row r="46" spans="1:16" ht="12.75">
      <c r="A46" s="7">
        <v>15</v>
      </c>
      <c r="B46" s="7" t="s">
        <v>169</v>
      </c>
      <c r="C46" s="7" t="s">
        <v>42</v>
      </c>
      <c r="D46" s="7" t="s">
        <v>170</v>
      </c>
      <c r="E46" s="7" t="s">
        <v>83</v>
      </c>
      <c r="F46" s="9">
        <v>545.4</v>
      </c>
      <c r="G46" s="13"/>
      <c r="H46" s="12">
        <f>ROUND((G46*F46),2)</f>
      </c>
      <c r="O46">
        <f>rekapitulace!H8</f>
      </c>
      <c r="P46">
        <f>O46/100*H46</f>
      </c>
    </row>
    <row r="47" ht="178.5">
      <c r="D47" s="15" t="s">
        <v>171</v>
      </c>
    </row>
    <row r="48" spans="1:16" ht="12.75">
      <c r="A48" s="7">
        <v>16</v>
      </c>
      <c r="B48" s="7" t="s">
        <v>172</v>
      </c>
      <c r="C48" s="7" t="s">
        <v>42</v>
      </c>
      <c r="D48" s="7" t="s">
        <v>173</v>
      </c>
      <c r="E48" s="7" t="s">
        <v>83</v>
      </c>
      <c r="F48" s="9">
        <v>277.8</v>
      </c>
      <c r="G48" s="13"/>
      <c r="H48" s="12">
        <f>ROUND((G48*F48),2)</f>
      </c>
      <c r="O48">
        <f>rekapitulace!H8</f>
      </c>
      <c r="P48">
        <f>O48/100*H48</f>
      </c>
    </row>
    <row r="49" ht="306">
      <c r="D49" s="15" t="s">
        <v>174</v>
      </c>
    </row>
    <row r="50" spans="1:16" ht="12.75">
      <c r="A50" s="7">
        <v>17</v>
      </c>
      <c r="B50" s="7" t="s">
        <v>175</v>
      </c>
      <c r="C50" s="7" t="s">
        <v>42</v>
      </c>
      <c r="D50" s="7" t="s">
        <v>176</v>
      </c>
      <c r="E50" s="7" t="s">
        <v>83</v>
      </c>
      <c r="F50" s="9">
        <v>275.4</v>
      </c>
      <c r="G50" s="13"/>
      <c r="H50" s="12">
        <f>ROUND((G50*F50),2)</f>
      </c>
      <c r="O50">
        <f>rekapitulace!H8</f>
      </c>
      <c r="P50">
        <f>O50/100*H50</f>
      </c>
    </row>
    <row r="51" ht="127.5">
      <c r="D51" s="15" t="s">
        <v>177</v>
      </c>
    </row>
    <row r="52" spans="1:16" ht="12.75">
      <c r="A52" s="7">
        <v>18</v>
      </c>
      <c r="B52" s="7" t="s">
        <v>178</v>
      </c>
      <c r="C52" s="7" t="s">
        <v>42</v>
      </c>
      <c r="D52" s="7" t="s">
        <v>179</v>
      </c>
      <c r="E52" s="7" t="s">
        <v>83</v>
      </c>
      <c r="F52" s="9">
        <v>100.8</v>
      </c>
      <c r="G52" s="13"/>
      <c r="H52" s="12">
        <f>ROUND((G52*F52),2)</f>
      </c>
      <c r="O52">
        <f>rekapitulace!H8</f>
      </c>
      <c r="P52">
        <f>O52/100*H52</f>
      </c>
    </row>
    <row r="53" ht="140.25">
      <c r="D53" s="15" t="s">
        <v>180</v>
      </c>
    </row>
    <row r="54" spans="1:16" ht="12.75">
      <c r="A54" s="7">
        <v>19</v>
      </c>
      <c r="B54" s="7" t="s">
        <v>181</v>
      </c>
      <c r="C54" s="7" t="s">
        <v>42</v>
      </c>
      <c r="D54" s="7" t="s">
        <v>182</v>
      </c>
      <c r="E54" s="7" t="s">
        <v>83</v>
      </c>
      <c r="F54" s="9">
        <v>22.14</v>
      </c>
      <c r="G54" s="13"/>
      <c r="H54" s="12">
        <f>ROUND((G54*F54),2)</f>
      </c>
      <c r="O54">
        <f>rekapitulace!H8</f>
      </c>
      <c r="P54">
        <f>O54/100*H54</f>
      </c>
    </row>
    <row r="55" ht="51">
      <c r="D55" s="15" t="s">
        <v>183</v>
      </c>
    </row>
    <row r="56" spans="1:16" ht="12.75">
      <c r="A56" s="7">
        <v>20</v>
      </c>
      <c r="B56" s="7" t="s">
        <v>184</v>
      </c>
      <c r="C56" s="7" t="s">
        <v>42</v>
      </c>
      <c r="D56" s="7" t="s">
        <v>185</v>
      </c>
      <c r="E56" s="7" t="s">
        <v>83</v>
      </c>
      <c r="F56" s="9">
        <v>2.6</v>
      </c>
      <c r="G56" s="13"/>
      <c r="H56" s="12">
        <f>ROUND((G56*F56),2)</f>
      </c>
      <c r="O56">
        <f>rekapitulace!H8</f>
      </c>
      <c r="P56">
        <f>O56/100*H56</f>
      </c>
    </row>
    <row r="57" ht="51">
      <c r="D57" s="15" t="s">
        <v>186</v>
      </c>
    </row>
    <row r="58" spans="1:16" ht="12.75" customHeight="1">
      <c r="A58" s="14"/>
      <c r="B58" s="14"/>
      <c r="C58" s="14" t="s">
        <v>36</v>
      </c>
      <c r="D58" s="14" t="s">
        <v>159</v>
      </c>
      <c r="E58" s="14"/>
      <c r="F58" s="14"/>
      <c r="G58" s="14"/>
      <c r="H58" s="14">
        <f>SUM(H40:H57)</f>
      </c>
      <c r="P58">
        <f>ROUND(SUM(P40:P57),2)</f>
      </c>
    </row>
    <row r="60" spans="1:8" ht="12.75" customHeight="1">
      <c r="A60" s="8"/>
      <c r="B60" s="8"/>
      <c r="C60" s="8" t="s">
        <v>39</v>
      </c>
      <c r="D60" s="8" t="s">
        <v>187</v>
      </c>
      <c r="E60" s="8"/>
      <c r="F60" s="10"/>
      <c r="G60" s="8"/>
      <c r="H60" s="10"/>
    </row>
    <row r="61" spans="1:16" ht="12.75">
      <c r="A61" s="7">
        <v>21</v>
      </c>
      <c r="B61" s="7" t="s">
        <v>188</v>
      </c>
      <c r="C61" s="7" t="s">
        <v>42</v>
      </c>
      <c r="D61" s="7" t="s">
        <v>189</v>
      </c>
      <c r="E61" s="7" t="s">
        <v>52</v>
      </c>
      <c r="F61" s="9">
        <v>2</v>
      </c>
      <c r="G61" s="13"/>
      <c r="H61" s="12">
        <f>ROUND((G61*F61),2)</f>
      </c>
      <c r="O61">
        <f>rekapitulace!H8</f>
      </c>
      <c r="P61">
        <f>O61/100*H61</f>
      </c>
    </row>
    <row r="62" ht="25.5">
      <c r="D62" s="15" t="s">
        <v>190</v>
      </c>
    </row>
    <row r="63" spans="1:16" ht="12.75" customHeight="1">
      <c r="A63" s="14"/>
      <c r="B63" s="14"/>
      <c r="C63" s="14" t="s">
        <v>39</v>
      </c>
      <c r="D63" s="14" t="s">
        <v>187</v>
      </c>
      <c r="E63" s="14"/>
      <c r="F63" s="14"/>
      <c r="G63" s="14"/>
      <c r="H63" s="14">
        <f>SUM(H61:H62)</f>
      </c>
      <c r="P63">
        <f>ROUND(SUM(P61:P62),2)</f>
      </c>
    </row>
    <row r="65" spans="1:8" ht="12.75" customHeight="1">
      <c r="A65" s="8"/>
      <c r="B65" s="8"/>
      <c r="C65" s="8" t="s">
        <v>118</v>
      </c>
      <c r="D65" s="8" t="s">
        <v>117</v>
      </c>
      <c r="E65" s="8"/>
      <c r="F65" s="10"/>
      <c r="G65" s="8"/>
      <c r="H65" s="10"/>
    </row>
    <row r="66" spans="1:16" ht="12.75">
      <c r="A66" s="7">
        <v>22</v>
      </c>
      <c r="B66" s="7" t="s">
        <v>191</v>
      </c>
      <c r="C66" s="7" t="s">
        <v>42</v>
      </c>
      <c r="D66" s="7" t="s">
        <v>192</v>
      </c>
      <c r="E66" s="7" t="s">
        <v>52</v>
      </c>
      <c r="F66" s="9">
        <v>2</v>
      </c>
      <c r="G66" s="13"/>
      <c r="H66" s="12">
        <f>ROUND((G66*F66),2)</f>
      </c>
      <c r="O66">
        <f>rekapitulace!H8</f>
      </c>
      <c r="P66">
        <f>O66/100*H66</f>
      </c>
    </row>
    <row r="67" ht="38.25">
      <c r="D67" s="15" t="s">
        <v>193</v>
      </c>
    </row>
    <row r="68" spans="1:16" ht="12.75">
      <c r="A68" s="7">
        <v>23</v>
      </c>
      <c r="B68" s="7" t="s">
        <v>194</v>
      </c>
      <c r="C68" s="7" t="s">
        <v>42</v>
      </c>
      <c r="D68" s="7" t="s">
        <v>195</v>
      </c>
      <c r="E68" s="7" t="s">
        <v>52</v>
      </c>
      <c r="F68" s="9">
        <v>4</v>
      </c>
      <c r="G68" s="13"/>
      <c r="H68" s="12">
        <f>ROUND((G68*F68),2)</f>
      </c>
      <c r="O68">
        <f>rekapitulace!H8</f>
      </c>
      <c r="P68">
        <f>O68/100*H68</f>
      </c>
    </row>
    <row r="69" ht="25.5">
      <c r="D69" s="15" t="s">
        <v>196</v>
      </c>
    </row>
    <row r="70" spans="1:16" ht="12.75">
      <c r="A70" s="7">
        <v>24</v>
      </c>
      <c r="B70" s="7" t="s">
        <v>197</v>
      </c>
      <c r="C70" s="7" t="s">
        <v>42</v>
      </c>
      <c r="D70" s="7" t="s">
        <v>198</v>
      </c>
      <c r="E70" s="7" t="s">
        <v>52</v>
      </c>
      <c r="F70" s="9">
        <v>1</v>
      </c>
      <c r="G70" s="13"/>
      <c r="H70" s="12">
        <f>ROUND((G70*F70),2)</f>
      </c>
      <c r="O70">
        <f>rekapitulace!H8</f>
      </c>
      <c r="P70">
        <f>O70/100*H70</f>
      </c>
    </row>
    <row r="71" ht="25.5">
      <c r="D71" s="15" t="s">
        <v>199</v>
      </c>
    </row>
    <row r="72" spans="1:16" ht="12.75">
      <c r="A72" s="7">
        <v>25</v>
      </c>
      <c r="B72" s="7" t="s">
        <v>200</v>
      </c>
      <c r="C72" s="7" t="s">
        <v>42</v>
      </c>
      <c r="D72" s="7" t="s">
        <v>201</v>
      </c>
      <c r="E72" s="7" t="s">
        <v>52</v>
      </c>
      <c r="F72" s="9">
        <v>3</v>
      </c>
      <c r="G72" s="13"/>
      <c r="H72" s="12">
        <f>ROUND((G72*F72),2)</f>
      </c>
      <c r="O72">
        <f>rekapitulace!H8</f>
      </c>
      <c r="P72">
        <f>O72/100*H72</f>
      </c>
    </row>
    <row r="73" ht="25.5">
      <c r="D73" s="15" t="s">
        <v>202</v>
      </c>
    </row>
    <row r="74" spans="1:16" ht="12.75">
      <c r="A74" s="7">
        <v>26</v>
      </c>
      <c r="B74" s="7" t="s">
        <v>203</v>
      </c>
      <c r="C74" s="7" t="s">
        <v>42</v>
      </c>
      <c r="D74" s="7" t="s">
        <v>204</v>
      </c>
      <c r="E74" s="7" t="s">
        <v>83</v>
      </c>
      <c r="F74" s="9">
        <v>31.708</v>
      </c>
      <c r="G74" s="13"/>
      <c r="H74" s="12">
        <f>ROUND((G74*F74),2)</f>
      </c>
      <c r="O74">
        <f>rekapitulace!H8</f>
      </c>
      <c r="P74">
        <f>O74/100*H74</f>
      </c>
    </row>
    <row r="75" ht="51">
      <c r="D75" s="15" t="s">
        <v>205</v>
      </c>
    </row>
    <row r="76" spans="1:16" ht="12.75">
      <c r="A76" s="7">
        <v>27</v>
      </c>
      <c r="B76" s="7" t="s">
        <v>206</v>
      </c>
      <c r="C76" s="7" t="s">
        <v>42</v>
      </c>
      <c r="D76" s="7" t="s">
        <v>207</v>
      </c>
      <c r="E76" s="7" t="s">
        <v>83</v>
      </c>
      <c r="F76" s="9">
        <v>31.708</v>
      </c>
      <c r="G76" s="13"/>
      <c r="H76" s="12">
        <f>ROUND((G76*F76),2)</f>
      </c>
      <c r="O76">
        <f>rekapitulace!H8</f>
      </c>
      <c r="P76">
        <f>O76/100*H76</f>
      </c>
    </row>
    <row r="77" ht="318.75">
      <c r="D77" s="15" t="s">
        <v>208</v>
      </c>
    </row>
    <row r="78" spans="1:16" ht="12.75">
      <c r="A78" s="7">
        <v>28</v>
      </c>
      <c r="B78" s="7" t="s">
        <v>209</v>
      </c>
      <c r="C78" s="7" t="s">
        <v>42</v>
      </c>
      <c r="D78" s="7" t="s">
        <v>210</v>
      </c>
      <c r="E78" s="7" t="s">
        <v>94</v>
      </c>
      <c r="F78" s="9">
        <v>5</v>
      </c>
      <c r="G78" s="13"/>
      <c r="H78" s="12">
        <f>ROUND((G78*F78),2)</f>
      </c>
      <c r="O78">
        <f>rekapitulace!H8</f>
      </c>
      <c r="P78">
        <f>O78/100*H78</f>
      </c>
    </row>
    <row r="79" ht="89.25">
      <c r="D79" s="15" t="s">
        <v>211</v>
      </c>
    </row>
    <row r="80" spans="1:16" ht="12.75">
      <c r="A80" s="7">
        <v>29</v>
      </c>
      <c r="B80" s="7" t="s">
        <v>212</v>
      </c>
      <c r="C80" s="7" t="s">
        <v>42</v>
      </c>
      <c r="D80" s="7" t="s">
        <v>213</v>
      </c>
      <c r="E80" s="7" t="s">
        <v>94</v>
      </c>
      <c r="F80" s="9">
        <v>18</v>
      </c>
      <c r="G80" s="13"/>
      <c r="H80" s="12">
        <f>ROUND((G80*F80),2)</f>
      </c>
      <c r="O80">
        <f>rekapitulace!H8</f>
      </c>
      <c r="P80">
        <f>O80/100*H80</f>
      </c>
    </row>
    <row r="81" ht="76.5">
      <c r="D81" s="15" t="s">
        <v>214</v>
      </c>
    </row>
    <row r="82" spans="1:16" ht="12.75">
      <c r="A82" s="7">
        <v>30</v>
      </c>
      <c r="B82" s="7" t="s">
        <v>215</v>
      </c>
      <c r="C82" s="7" t="s">
        <v>42</v>
      </c>
      <c r="D82" s="7" t="s">
        <v>216</v>
      </c>
      <c r="E82" s="7" t="s">
        <v>94</v>
      </c>
      <c r="F82" s="9">
        <v>18.2</v>
      </c>
      <c r="G82" s="13"/>
      <c r="H82" s="12">
        <f>ROUND((G82*F82),2)</f>
      </c>
      <c r="O82">
        <f>rekapitulace!H8</f>
      </c>
      <c r="P82">
        <f>O82/100*H82</f>
      </c>
    </row>
    <row r="83" ht="38.25">
      <c r="D83" s="15" t="s">
        <v>217</v>
      </c>
    </row>
    <row r="84" spans="1:16" ht="12.75">
      <c r="A84" s="7">
        <v>31</v>
      </c>
      <c r="B84" s="7" t="s">
        <v>218</v>
      </c>
      <c r="C84" s="7" t="s">
        <v>42</v>
      </c>
      <c r="D84" s="7" t="s">
        <v>219</v>
      </c>
      <c r="E84" s="7" t="s">
        <v>94</v>
      </c>
      <c r="F84" s="9">
        <v>39</v>
      </c>
      <c r="G84" s="13"/>
      <c r="H84" s="12">
        <f>ROUND((G84*F84),2)</f>
      </c>
      <c r="O84">
        <f>rekapitulace!H8</f>
      </c>
      <c r="P84">
        <f>O84/100*H84</f>
      </c>
    </row>
    <row r="85" ht="38.25">
      <c r="D85" s="15" t="s">
        <v>220</v>
      </c>
    </row>
    <row r="86" spans="1:16" ht="12.75">
      <c r="A86" s="7">
        <v>32</v>
      </c>
      <c r="B86" s="7" t="s">
        <v>221</v>
      </c>
      <c r="C86" s="7" t="s">
        <v>42</v>
      </c>
      <c r="D86" s="7" t="s">
        <v>222</v>
      </c>
      <c r="E86" s="7" t="s">
        <v>83</v>
      </c>
      <c r="F86" s="9">
        <v>0.78</v>
      </c>
      <c r="G86" s="13"/>
      <c r="H86" s="12">
        <f>ROUND((G86*F86),2)</f>
      </c>
      <c r="O86">
        <f>rekapitulace!H8</f>
      </c>
      <c r="P86">
        <f>O86/100*H86</f>
      </c>
    </row>
    <row r="87" ht="25.5">
      <c r="D87" s="15" t="s">
        <v>223</v>
      </c>
    </row>
    <row r="88" spans="1:16" ht="12.75" customHeight="1">
      <c r="A88" s="14"/>
      <c r="B88" s="14"/>
      <c r="C88" s="14" t="s">
        <v>118</v>
      </c>
      <c r="D88" s="14" t="s">
        <v>117</v>
      </c>
      <c r="E88" s="14"/>
      <c r="F88" s="14"/>
      <c r="G88" s="14"/>
      <c r="H88" s="14">
        <f>SUM(H66:H87)</f>
      </c>
      <c r="P88">
        <f>ROUND(SUM(P66:P87),2)</f>
      </c>
    </row>
    <row r="90" spans="1:16" ht="12.75" customHeight="1">
      <c r="A90" s="14"/>
      <c r="B90" s="14"/>
      <c r="C90" s="14"/>
      <c r="D90" s="14" t="s">
        <v>67</v>
      </c>
      <c r="E90" s="14"/>
      <c r="F90" s="14"/>
      <c r="G90" s="14"/>
      <c r="H90" s="14">
        <f>+H20+H37+H58+H63+H88</f>
      </c>
      <c r="P90">
        <f>+P20+P37+P58+P63+P88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224</v>
      </c>
      <c r="D5" s="5" t="s">
        <v>225</v>
      </c>
      <c r="E5" s="5"/>
    </row>
    <row r="6" spans="1:5" ht="12.75" customHeight="1">
      <c r="A6" t="s">
        <v>17</v>
      </c>
      <c r="C6" s="5" t="s">
        <v>224</v>
      </c>
      <c r="D6" s="5" t="s">
        <v>225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70</v>
      </c>
      <c r="C12" s="7" t="s">
        <v>42</v>
      </c>
      <c r="D12" s="7" t="s">
        <v>226</v>
      </c>
      <c r="E12" s="7" t="s">
        <v>72</v>
      </c>
      <c r="F12" s="9">
        <v>9.88</v>
      </c>
      <c r="G12" s="13"/>
      <c r="H12" s="12">
        <f>ROUND((G12*F12),2)</f>
      </c>
      <c r="O12">
        <f>rekapitulace!H8</f>
      </c>
      <c r="P12">
        <f>O12/100*H12</f>
      </c>
    </row>
    <row r="13" ht="51">
      <c r="D13" s="15" t="s">
        <v>227</v>
      </c>
    </row>
    <row r="14" spans="1:16" ht="12.75" customHeight="1">
      <c r="A14" s="14"/>
      <c r="B14" s="14"/>
      <c r="C14" s="14" t="s">
        <v>40</v>
      </c>
      <c r="D14" s="14" t="s">
        <v>21</v>
      </c>
      <c r="E14" s="14"/>
      <c r="F14" s="14"/>
      <c r="G14" s="14"/>
      <c r="H14" s="14">
        <f>SUM(H12:H13)</f>
      </c>
      <c r="P14">
        <f>ROUND(SUM(P12:P13),2)</f>
      </c>
    </row>
    <row r="16" spans="1:8" ht="12.75" customHeight="1">
      <c r="A16" s="8"/>
      <c r="B16" s="8"/>
      <c r="C16" s="8" t="s">
        <v>23</v>
      </c>
      <c r="D16" s="8" t="s">
        <v>80</v>
      </c>
      <c r="E16" s="8"/>
      <c r="F16" s="10"/>
      <c r="G16" s="8"/>
      <c r="H16" s="10"/>
    </row>
    <row r="17" spans="1:16" ht="12.75">
      <c r="A17" s="7">
        <v>2</v>
      </c>
      <c r="B17" s="7" t="s">
        <v>228</v>
      </c>
      <c r="C17" s="7" t="s">
        <v>42</v>
      </c>
      <c r="D17" s="7" t="s">
        <v>229</v>
      </c>
      <c r="E17" s="7" t="s">
        <v>90</v>
      </c>
      <c r="F17" s="9">
        <v>2.22</v>
      </c>
      <c r="G17" s="13"/>
      <c r="H17" s="12">
        <f>ROUND((G17*F17),2)</f>
      </c>
      <c r="O17">
        <f>rekapitulace!H8</f>
      </c>
      <c r="P17">
        <f>O17/100*H17</f>
      </c>
    </row>
    <row r="18" ht="38.25">
      <c r="D18" s="15" t="s">
        <v>230</v>
      </c>
    </row>
    <row r="19" spans="1:16" ht="12.75">
      <c r="A19" s="7">
        <v>3</v>
      </c>
      <c r="B19" s="7" t="s">
        <v>231</v>
      </c>
      <c r="C19" s="7" t="s">
        <v>42</v>
      </c>
      <c r="D19" s="7" t="s">
        <v>232</v>
      </c>
      <c r="E19" s="7" t="s">
        <v>90</v>
      </c>
      <c r="F19" s="9">
        <v>5.6</v>
      </c>
      <c r="G19" s="13"/>
      <c r="H19" s="12">
        <f>ROUND((G19*F19),2)</f>
      </c>
      <c r="O19">
        <f>rekapitulace!H8</f>
      </c>
      <c r="P19">
        <f>O19/100*H19</f>
      </c>
    </row>
    <row r="20" ht="38.25">
      <c r="D20" s="15" t="s">
        <v>233</v>
      </c>
    </row>
    <row r="21" spans="1:16" ht="12.75">
      <c r="A21" s="7">
        <v>4</v>
      </c>
      <c r="B21" s="7" t="s">
        <v>101</v>
      </c>
      <c r="C21" s="7" t="s">
        <v>42</v>
      </c>
      <c r="D21" s="7" t="s">
        <v>102</v>
      </c>
      <c r="E21" s="7" t="s">
        <v>90</v>
      </c>
      <c r="F21" s="9">
        <v>7.82</v>
      </c>
      <c r="G21" s="13"/>
      <c r="H21" s="12">
        <f>ROUND((G21*F21),2)</f>
      </c>
      <c r="O21">
        <f>rekapitulace!H8</f>
      </c>
      <c r="P21">
        <f>O21/100*H21</f>
      </c>
    </row>
    <row r="22" ht="140.25">
      <c r="D22" s="15" t="s">
        <v>234</v>
      </c>
    </row>
    <row r="23" spans="1:16" ht="12.75">
      <c r="A23" s="7">
        <v>5</v>
      </c>
      <c r="B23" s="7" t="s">
        <v>235</v>
      </c>
      <c r="C23" s="7" t="s">
        <v>42</v>
      </c>
      <c r="D23" s="7" t="s">
        <v>236</v>
      </c>
      <c r="E23" s="7" t="s">
        <v>90</v>
      </c>
      <c r="F23" s="9">
        <v>3.97</v>
      </c>
      <c r="G23" s="13"/>
      <c r="H23" s="12">
        <f>ROUND((G23*F23),2)</f>
      </c>
      <c r="O23">
        <f>rekapitulace!H8</f>
      </c>
      <c r="P23">
        <f>O23/100*H23</f>
      </c>
    </row>
    <row r="24" ht="216.75">
      <c r="D24" s="15" t="s">
        <v>237</v>
      </c>
    </row>
    <row r="25" spans="1:16" ht="12.75" customHeight="1">
      <c r="A25" s="14"/>
      <c r="B25" s="14"/>
      <c r="C25" s="14" t="s">
        <v>23</v>
      </c>
      <c r="D25" s="14" t="s">
        <v>80</v>
      </c>
      <c r="E25" s="14"/>
      <c r="F25" s="14"/>
      <c r="G25" s="14"/>
      <c r="H25" s="14">
        <f>SUM(H17:H24)</f>
      </c>
      <c r="P25">
        <f>ROUND(SUM(P17:P24),2)</f>
      </c>
    </row>
    <row r="27" spans="1:8" ht="12.75" customHeight="1">
      <c r="A27" s="8"/>
      <c r="B27" s="8"/>
      <c r="C27" s="8" t="s">
        <v>35</v>
      </c>
      <c r="D27" s="8" t="s">
        <v>238</v>
      </c>
      <c r="E27" s="8"/>
      <c r="F27" s="10"/>
      <c r="G27" s="8"/>
      <c r="H27" s="10"/>
    </row>
    <row r="28" spans="1:16" ht="12.75">
      <c r="A28" s="7">
        <v>6</v>
      </c>
      <c r="B28" s="7" t="s">
        <v>239</v>
      </c>
      <c r="C28" s="7" t="s">
        <v>42</v>
      </c>
      <c r="D28" s="7" t="s">
        <v>240</v>
      </c>
      <c r="E28" s="7" t="s">
        <v>90</v>
      </c>
      <c r="F28" s="9">
        <v>2.6</v>
      </c>
      <c r="G28" s="13"/>
      <c r="H28" s="12">
        <f>ROUND((G28*F28),2)</f>
      </c>
      <c r="O28">
        <f>rekapitulace!H8</f>
      </c>
      <c r="P28">
        <f>O28/100*H28</f>
      </c>
    </row>
    <row r="29" spans="1:16" ht="12.75" customHeight="1">
      <c r="A29" s="14"/>
      <c r="B29" s="14"/>
      <c r="C29" s="14" t="s">
        <v>35</v>
      </c>
      <c r="D29" s="14" t="s">
        <v>238</v>
      </c>
      <c r="E29" s="14"/>
      <c r="F29" s="14"/>
      <c r="G29" s="14"/>
      <c r="H29" s="14">
        <f>SUM(H28:H28)</f>
      </c>
      <c r="P29">
        <f>ROUND(SUM(P28:P28),2)</f>
      </c>
    </row>
    <row r="31" spans="1:8" ht="12.75" customHeight="1">
      <c r="A31" s="8"/>
      <c r="B31" s="8"/>
      <c r="C31" s="8" t="s">
        <v>36</v>
      </c>
      <c r="D31" s="8" t="s">
        <v>159</v>
      </c>
      <c r="E31" s="8"/>
      <c r="F31" s="10"/>
      <c r="G31" s="8"/>
      <c r="H31" s="10"/>
    </row>
    <row r="32" spans="1:16" ht="12.75">
      <c r="A32" s="7">
        <v>7</v>
      </c>
      <c r="B32" s="7" t="s">
        <v>241</v>
      </c>
      <c r="C32" s="7" t="s">
        <v>42</v>
      </c>
      <c r="D32" s="7" t="s">
        <v>242</v>
      </c>
      <c r="E32" s="7" t="s">
        <v>83</v>
      </c>
      <c r="F32" s="9">
        <v>14.8</v>
      </c>
      <c r="G32" s="13"/>
      <c r="H32" s="12">
        <f>ROUND((G32*F32),2)</f>
      </c>
      <c r="O32">
        <f>rekapitulace!H8</f>
      </c>
      <c r="P32">
        <f>O32/100*H32</f>
      </c>
    </row>
    <row r="33" spans="1:16" ht="12.75">
      <c r="A33" s="7">
        <v>8</v>
      </c>
      <c r="B33" s="7" t="s">
        <v>243</v>
      </c>
      <c r="C33" s="7" t="s">
        <v>42</v>
      </c>
      <c r="D33" s="7" t="s">
        <v>244</v>
      </c>
      <c r="E33" s="7" t="s">
        <v>83</v>
      </c>
      <c r="F33" s="9">
        <v>14.8</v>
      </c>
      <c r="G33" s="13"/>
      <c r="H33" s="12">
        <f>ROUND((G33*F33),2)</f>
      </c>
      <c r="O33">
        <f>rekapitulace!H8</f>
      </c>
      <c r="P33">
        <f>O33/100*H33</f>
      </c>
    </row>
    <row r="34" spans="1:16" ht="12.75">
      <c r="A34" s="7">
        <v>9</v>
      </c>
      <c r="B34" s="7" t="s">
        <v>245</v>
      </c>
      <c r="C34" s="7" t="s">
        <v>42</v>
      </c>
      <c r="D34" s="7" t="s">
        <v>246</v>
      </c>
      <c r="E34" s="7" t="s">
        <v>83</v>
      </c>
      <c r="F34" s="9">
        <v>0.9</v>
      </c>
      <c r="G34" s="13"/>
      <c r="H34" s="12">
        <f>ROUND((G34*F34),2)</f>
      </c>
      <c r="O34">
        <f>rekapitulace!H8</f>
      </c>
      <c r="P34">
        <f>O34/100*H34</f>
      </c>
    </row>
    <row r="35" ht="38.25">
      <c r="D35" s="15" t="s">
        <v>247</v>
      </c>
    </row>
    <row r="36" spans="1:16" ht="12.75" customHeight="1">
      <c r="A36" s="14"/>
      <c r="B36" s="14"/>
      <c r="C36" s="14" t="s">
        <v>36</v>
      </c>
      <c r="D36" s="14" t="s">
        <v>159</v>
      </c>
      <c r="E36" s="14"/>
      <c r="F36" s="14"/>
      <c r="G36" s="14"/>
      <c r="H36" s="14">
        <f>SUM(H32:H35)</f>
      </c>
      <c r="P36">
        <f>ROUND(SUM(P32:P35),2)</f>
      </c>
    </row>
    <row r="38" spans="1:8" ht="12.75" customHeight="1">
      <c r="A38" s="8"/>
      <c r="B38" s="8"/>
      <c r="C38" s="8" t="s">
        <v>118</v>
      </c>
      <c r="D38" s="8" t="s">
        <v>117</v>
      </c>
      <c r="E38" s="8"/>
      <c r="F38" s="10"/>
      <c r="G38" s="8"/>
      <c r="H38" s="10"/>
    </row>
    <row r="39" spans="1:16" ht="12.75">
      <c r="A39" s="7">
        <v>10</v>
      </c>
      <c r="B39" s="7" t="s">
        <v>248</v>
      </c>
      <c r="C39" s="7" t="s">
        <v>42</v>
      </c>
      <c r="D39" s="7" t="s">
        <v>249</v>
      </c>
      <c r="E39" s="7" t="s">
        <v>72</v>
      </c>
      <c r="F39" s="9">
        <v>1.1</v>
      </c>
      <c r="G39" s="13"/>
      <c r="H39" s="12">
        <f>ROUND((G39*F39),2)</f>
      </c>
      <c r="O39">
        <f>rekapitulace!H8</f>
      </c>
      <c r="P39">
        <f>O39/100*H39</f>
      </c>
    </row>
    <row r="40" spans="1:16" ht="12.75" customHeight="1">
      <c r="A40" s="14"/>
      <c r="B40" s="14"/>
      <c r="C40" s="14" t="s">
        <v>118</v>
      </c>
      <c r="D40" s="14" t="s">
        <v>117</v>
      </c>
      <c r="E40" s="14"/>
      <c r="F40" s="14"/>
      <c r="G40" s="14"/>
      <c r="H40" s="14">
        <f>SUM(H39:H39)</f>
      </c>
      <c r="P40">
        <f>ROUND(SUM(P39:P39),2)</f>
      </c>
    </row>
    <row r="42" spans="1:16" ht="12.75" customHeight="1">
      <c r="A42" s="14"/>
      <c r="B42" s="14"/>
      <c r="C42" s="14"/>
      <c r="D42" s="14" t="s">
        <v>67</v>
      </c>
      <c r="E42" s="14"/>
      <c r="F42" s="14"/>
      <c r="G42" s="14"/>
      <c r="H42" s="14">
        <f>+H14+H25+H29+H36+H40</f>
      </c>
      <c r="P42">
        <f>+P14+P25+P29+P36+P40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250</v>
      </c>
      <c r="D5" s="5" t="s">
        <v>251</v>
      </c>
      <c r="E5" s="5"/>
    </row>
    <row r="6" spans="1:5" ht="12.75" customHeight="1">
      <c r="A6" t="s">
        <v>17</v>
      </c>
      <c r="C6" s="5" t="s">
        <v>250</v>
      </c>
      <c r="D6" s="5" t="s">
        <v>251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118</v>
      </c>
      <c r="D11" s="8" t="s">
        <v>117</v>
      </c>
      <c r="E11" s="8"/>
      <c r="F11" s="10"/>
      <c r="G11" s="8"/>
      <c r="H11" s="10"/>
    </row>
    <row r="12" spans="1:16" ht="12.75">
      <c r="A12" s="7">
        <v>1</v>
      </c>
      <c r="B12" s="7" t="s">
        <v>191</v>
      </c>
      <c r="C12" s="7" t="s">
        <v>42</v>
      </c>
      <c r="D12" s="7" t="s">
        <v>192</v>
      </c>
      <c r="E12" s="7" t="s">
        <v>52</v>
      </c>
      <c r="F12" s="9">
        <v>13</v>
      </c>
      <c r="G12" s="13"/>
      <c r="H12" s="12">
        <f>ROUND((G12*F12),2)</f>
      </c>
      <c r="O12">
        <f>rekapitulace!H8</f>
      </c>
      <c r="P12">
        <f>O12/100*H12</f>
      </c>
    </row>
    <row r="13" ht="242.25">
      <c r="D13" s="15" t="s">
        <v>252</v>
      </c>
    </row>
    <row r="14" spans="1:16" ht="12.75">
      <c r="A14" s="7">
        <v>2</v>
      </c>
      <c r="B14" s="7" t="s">
        <v>194</v>
      </c>
      <c r="C14" s="7" t="s">
        <v>42</v>
      </c>
      <c r="D14" s="7" t="s">
        <v>253</v>
      </c>
      <c r="E14" s="7" t="s">
        <v>52</v>
      </c>
      <c r="F14" s="9">
        <v>13</v>
      </c>
      <c r="G14" s="13"/>
      <c r="H14" s="12">
        <f>ROUND((G14*F14),2)</f>
      </c>
      <c r="O14">
        <f>rekapitulace!H8</f>
      </c>
      <c r="P14">
        <f>O14/100*H14</f>
      </c>
    </row>
    <row r="15" spans="1:16" ht="12.75">
      <c r="A15" s="7">
        <v>3</v>
      </c>
      <c r="B15" s="7" t="s">
        <v>254</v>
      </c>
      <c r="C15" s="7" t="s">
        <v>42</v>
      </c>
      <c r="D15" s="7" t="s">
        <v>255</v>
      </c>
      <c r="E15" s="7" t="s">
        <v>256</v>
      </c>
      <c r="F15" s="9">
        <v>2548</v>
      </c>
      <c r="G15" s="13"/>
      <c r="H15" s="12">
        <f>ROUND((G15*F15),2)</f>
      </c>
      <c r="O15">
        <f>rekapitulace!H8</f>
      </c>
      <c r="P15">
        <f>O15/100*H15</f>
      </c>
    </row>
    <row r="16" ht="38.25">
      <c r="D16" s="15" t="s">
        <v>257</v>
      </c>
    </row>
    <row r="17" spans="1:16" ht="12.75">
      <c r="A17" s="7">
        <v>4</v>
      </c>
      <c r="B17" s="7" t="s">
        <v>258</v>
      </c>
      <c r="C17" s="7" t="s">
        <v>42</v>
      </c>
      <c r="D17" s="7" t="s">
        <v>259</v>
      </c>
      <c r="E17" s="7" t="s">
        <v>52</v>
      </c>
      <c r="F17" s="9">
        <v>25</v>
      </c>
      <c r="G17" s="13"/>
      <c r="H17" s="12">
        <f>ROUND((G17*F17),2)</f>
      </c>
      <c r="O17">
        <f>rekapitulace!H8</f>
      </c>
      <c r="P17">
        <f>O17/100*H17</f>
      </c>
    </row>
    <row r="18" ht="242.25">
      <c r="D18" s="15" t="s">
        <v>260</v>
      </c>
    </row>
    <row r="19" spans="1:16" ht="12.75">
      <c r="A19" s="7">
        <v>5</v>
      </c>
      <c r="B19" s="7" t="s">
        <v>261</v>
      </c>
      <c r="C19" s="7" t="s">
        <v>42</v>
      </c>
      <c r="D19" s="7" t="s">
        <v>262</v>
      </c>
      <c r="E19" s="7" t="s">
        <v>52</v>
      </c>
      <c r="F19" s="9">
        <v>25</v>
      </c>
      <c r="G19" s="13"/>
      <c r="H19" s="12">
        <f>ROUND((G19*F19),2)</f>
      </c>
      <c r="O19">
        <f>rekapitulace!H8</f>
      </c>
      <c r="P19">
        <f>O19/100*H19</f>
      </c>
    </row>
    <row r="20" spans="1:16" ht="12.75">
      <c r="A20" s="7">
        <v>6</v>
      </c>
      <c r="B20" s="7" t="s">
        <v>263</v>
      </c>
      <c r="C20" s="7" t="s">
        <v>42</v>
      </c>
      <c r="D20" s="7" t="s">
        <v>264</v>
      </c>
      <c r="E20" s="7" t="s">
        <v>256</v>
      </c>
      <c r="F20" s="9">
        <v>4900</v>
      </c>
      <c r="G20" s="13"/>
      <c r="H20" s="12">
        <f>ROUND((G20*F20),2)</f>
      </c>
      <c r="O20">
        <f>rekapitulace!H8</f>
      </c>
      <c r="P20">
        <f>O20/100*H20</f>
      </c>
    </row>
    <row r="21" ht="38.25">
      <c r="D21" s="15" t="s">
        <v>265</v>
      </c>
    </row>
    <row r="22" spans="1:16" ht="12.75">
      <c r="A22" s="7">
        <v>7</v>
      </c>
      <c r="B22" s="7" t="s">
        <v>266</v>
      </c>
      <c r="C22" s="7" t="s">
        <v>42</v>
      </c>
      <c r="D22" s="7" t="s">
        <v>267</v>
      </c>
      <c r="E22" s="7" t="s">
        <v>52</v>
      </c>
      <c r="F22" s="9">
        <v>8</v>
      </c>
      <c r="G22" s="13"/>
      <c r="H22" s="12">
        <f>ROUND((G22*F22),2)</f>
      </c>
      <c r="O22">
        <f>rekapitulace!H8</f>
      </c>
      <c r="P22">
        <f>O22/100*H22</f>
      </c>
    </row>
    <row r="23" ht="114.75">
      <c r="D23" s="15" t="s">
        <v>268</v>
      </c>
    </row>
    <row r="24" spans="1:16" ht="12.75">
      <c r="A24" s="7">
        <v>8</v>
      </c>
      <c r="B24" s="7" t="s">
        <v>269</v>
      </c>
      <c r="C24" s="7" t="s">
        <v>42</v>
      </c>
      <c r="D24" s="7" t="s">
        <v>270</v>
      </c>
      <c r="E24" s="7" t="s">
        <v>52</v>
      </c>
      <c r="F24" s="9">
        <v>8</v>
      </c>
      <c r="G24" s="13"/>
      <c r="H24" s="12">
        <f>ROUND((G24*F24),2)</f>
      </c>
      <c r="O24">
        <f>rekapitulace!H8</f>
      </c>
      <c r="P24">
        <f>O24/100*H24</f>
      </c>
    </row>
    <row r="25" spans="1:16" ht="12.75">
      <c r="A25" s="7">
        <v>9</v>
      </c>
      <c r="B25" s="7" t="s">
        <v>271</v>
      </c>
      <c r="C25" s="7" t="s">
        <v>42</v>
      </c>
      <c r="D25" s="7" t="s">
        <v>272</v>
      </c>
      <c r="E25" s="7" t="s">
        <v>256</v>
      </c>
      <c r="F25" s="9">
        <v>1568</v>
      </c>
      <c r="G25" s="13"/>
      <c r="H25" s="12">
        <f>ROUND((G25*F25),2)</f>
      </c>
      <c r="O25">
        <f>rekapitulace!H8</f>
      </c>
      <c r="P25">
        <f>O25/100*H25</f>
      </c>
    </row>
    <row r="26" ht="38.25">
      <c r="D26" s="15" t="s">
        <v>273</v>
      </c>
    </row>
    <row r="27" spans="1:16" ht="12.75">
      <c r="A27" s="7">
        <v>10</v>
      </c>
      <c r="B27" s="7" t="s">
        <v>274</v>
      </c>
      <c r="C27" s="7" t="s">
        <v>42</v>
      </c>
      <c r="D27" s="7" t="s">
        <v>275</v>
      </c>
      <c r="E27" s="7" t="s">
        <v>52</v>
      </c>
      <c r="F27" s="9">
        <v>45</v>
      </c>
      <c r="G27" s="13"/>
      <c r="H27" s="12">
        <f>ROUND((G27*F27),2)</f>
      </c>
      <c r="O27">
        <f>rekapitulace!H8</f>
      </c>
      <c r="P27">
        <f>O27/100*H27</f>
      </c>
    </row>
    <row r="28" spans="1:16" ht="12.75">
      <c r="A28" s="7">
        <v>11</v>
      </c>
      <c r="B28" s="7" t="s">
        <v>276</v>
      </c>
      <c r="C28" s="7" t="s">
        <v>42</v>
      </c>
      <c r="D28" s="7" t="s">
        <v>277</v>
      </c>
      <c r="E28" s="7" t="s">
        <v>52</v>
      </c>
      <c r="F28" s="9">
        <v>45</v>
      </c>
      <c r="G28" s="13"/>
      <c r="H28" s="12">
        <f>ROUND((G28*F28),2)</f>
      </c>
      <c r="O28">
        <f>rekapitulace!H8</f>
      </c>
      <c r="P28">
        <f>O28/100*H28</f>
      </c>
    </row>
    <row r="29" spans="1:16" ht="12.75">
      <c r="A29" s="7">
        <v>12</v>
      </c>
      <c r="B29" s="7" t="s">
        <v>278</v>
      </c>
      <c r="C29" s="7" t="s">
        <v>42</v>
      </c>
      <c r="D29" s="7" t="s">
        <v>279</v>
      </c>
      <c r="E29" s="7" t="s">
        <v>256</v>
      </c>
      <c r="F29" s="9">
        <v>8820</v>
      </c>
      <c r="G29" s="13"/>
      <c r="H29" s="12">
        <f>ROUND((G29*F29),2)</f>
      </c>
      <c r="O29">
        <f>rekapitulace!H8</f>
      </c>
      <c r="P29">
        <f>O29/100*H29</f>
      </c>
    </row>
    <row r="30" ht="38.25">
      <c r="D30" s="15" t="s">
        <v>280</v>
      </c>
    </row>
    <row r="31" spans="1:16" ht="12.75">
      <c r="A31" s="7">
        <v>13</v>
      </c>
      <c r="B31" s="7" t="s">
        <v>281</v>
      </c>
      <c r="C31" s="7" t="s">
        <v>42</v>
      </c>
      <c r="D31" s="7" t="s">
        <v>282</v>
      </c>
      <c r="E31" s="7" t="s">
        <v>52</v>
      </c>
      <c r="F31" s="9">
        <v>3</v>
      </c>
      <c r="G31" s="13"/>
      <c r="H31" s="12">
        <f>ROUND((G31*F31),2)</f>
      </c>
      <c r="O31">
        <f>rekapitulace!H8</f>
      </c>
      <c r="P31">
        <f>O31/100*H31</f>
      </c>
    </row>
    <row r="32" spans="1:16" ht="12.75">
      <c r="A32" s="7">
        <v>14</v>
      </c>
      <c r="B32" s="7" t="s">
        <v>283</v>
      </c>
      <c r="C32" s="7" t="s">
        <v>42</v>
      </c>
      <c r="D32" s="7" t="s">
        <v>284</v>
      </c>
      <c r="E32" s="7" t="s">
        <v>52</v>
      </c>
      <c r="F32" s="9">
        <v>3</v>
      </c>
      <c r="G32" s="13"/>
      <c r="H32" s="12">
        <f>ROUND((G32*F32),2)</f>
      </c>
      <c r="O32">
        <f>rekapitulace!H8</f>
      </c>
      <c r="P32">
        <f>O32/100*H32</f>
      </c>
    </row>
    <row r="33" spans="1:16" ht="12.75">
      <c r="A33" s="7">
        <v>15</v>
      </c>
      <c r="B33" s="7" t="s">
        <v>285</v>
      </c>
      <c r="C33" s="7" t="s">
        <v>42</v>
      </c>
      <c r="D33" s="7" t="s">
        <v>286</v>
      </c>
      <c r="E33" s="7" t="s">
        <v>256</v>
      </c>
      <c r="F33" s="9">
        <v>588</v>
      </c>
      <c r="G33" s="13"/>
      <c r="H33" s="12">
        <f>ROUND((G33*F33),2)</f>
      </c>
      <c r="O33">
        <f>rekapitulace!H8</f>
      </c>
      <c r="P33">
        <f>O33/100*H33</f>
      </c>
    </row>
    <row r="34" ht="38.25">
      <c r="D34" s="15" t="s">
        <v>287</v>
      </c>
    </row>
    <row r="35" spans="1:16" ht="12.75">
      <c r="A35" s="7">
        <v>16</v>
      </c>
      <c r="B35" s="7" t="s">
        <v>288</v>
      </c>
      <c r="C35" s="7" t="s">
        <v>42</v>
      </c>
      <c r="D35" s="7" t="s">
        <v>289</v>
      </c>
      <c r="E35" s="7" t="s">
        <v>52</v>
      </c>
      <c r="F35" s="9">
        <v>45</v>
      </c>
      <c r="G35" s="13"/>
      <c r="H35" s="12">
        <f>ROUND((G35*F35),2)</f>
      </c>
      <c r="O35">
        <f>rekapitulace!H8</f>
      </c>
      <c r="P35">
        <f>O35/100*H35</f>
      </c>
    </row>
    <row r="36" spans="1:16" ht="12.75">
      <c r="A36" s="7">
        <v>17</v>
      </c>
      <c r="B36" s="7" t="s">
        <v>290</v>
      </c>
      <c r="C36" s="7" t="s">
        <v>42</v>
      </c>
      <c r="D36" s="7" t="s">
        <v>291</v>
      </c>
      <c r="E36" s="7" t="s">
        <v>52</v>
      </c>
      <c r="F36" s="9">
        <v>45</v>
      </c>
      <c r="G36" s="13"/>
      <c r="H36" s="12">
        <f>ROUND((G36*F36),2)</f>
      </c>
      <c r="O36">
        <f>rekapitulace!H8</f>
      </c>
      <c r="P36">
        <f>O36/100*H36</f>
      </c>
    </row>
    <row r="37" spans="1:16" ht="12.75">
      <c r="A37" s="7">
        <v>18</v>
      </c>
      <c r="B37" s="7" t="s">
        <v>292</v>
      </c>
      <c r="C37" s="7" t="s">
        <v>42</v>
      </c>
      <c r="D37" s="7" t="s">
        <v>293</v>
      </c>
      <c r="E37" s="7" t="s">
        <v>256</v>
      </c>
      <c r="F37" s="9">
        <v>8820</v>
      </c>
      <c r="G37" s="13"/>
      <c r="H37" s="12">
        <f>ROUND((G37*F37),2)</f>
      </c>
      <c r="O37">
        <f>rekapitulace!H8</f>
      </c>
      <c r="P37">
        <f>O37/100*H37</f>
      </c>
    </row>
    <row r="38" ht="38.25">
      <c r="D38" s="15" t="s">
        <v>280</v>
      </c>
    </row>
    <row r="39" spans="1:16" ht="12.75" customHeight="1">
      <c r="A39" s="14"/>
      <c r="B39" s="14"/>
      <c r="C39" s="14" t="s">
        <v>118</v>
      </c>
      <c r="D39" s="14" t="s">
        <v>117</v>
      </c>
      <c r="E39" s="14"/>
      <c r="F39" s="14"/>
      <c r="G39" s="14"/>
      <c r="H39" s="14">
        <f>SUM(H12:H38)</f>
      </c>
      <c r="P39">
        <f>ROUND(SUM(P12:P38),2)</f>
      </c>
    </row>
    <row r="41" spans="1:16" ht="12.75" customHeight="1">
      <c r="A41" s="14"/>
      <c r="B41" s="14"/>
      <c r="C41" s="14"/>
      <c r="D41" s="14" t="s">
        <v>67</v>
      </c>
      <c r="E41" s="14"/>
      <c r="F41" s="14"/>
      <c r="G41" s="14"/>
      <c r="H41" s="14">
        <f>+H39</f>
      </c>
      <c r="P41">
        <f>+P39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294</v>
      </c>
      <c r="D5" s="5" t="s">
        <v>295</v>
      </c>
      <c r="E5" s="5"/>
    </row>
    <row r="6" spans="1:5" ht="12.75" customHeight="1">
      <c r="A6" t="s">
        <v>17</v>
      </c>
      <c r="C6" s="5" t="s">
        <v>294</v>
      </c>
      <c r="D6" s="5" t="s">
        <v>295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23</v>
      </c>
      <c r="D11" s="8" t="s">
        <v>80</v>
      </c>
      <c r="E11" s="8"/>
      <c r="F11" s="10"/>
      <c r="G11" s="8"/>
      <c r="H11" s="10"/>
    </row>
    <row r="12" spans="1:16" ht="12.75">
      <c r="A12" s="7">
        <v>1</v>
      </c>
      <c r="B12" s="7" t="s">
        <v>296</v>
      </c>
      <c r="C12" s="7" t="s">
        <v>42</v>
      </c>
      <c r="D12" s="7" t="s">
        <v>297</v>
      </c>
      <c r="E12" s="7" t="s">
        <v>94</v>
      </c>
      <c r="F12" s="9">
        <v>71.6</v>
      </c>
      <c r="G12" s="13"/>
      <c r="H12" s="12">
        <f>ROUND((G12*F12),2)</f>
      </c>
      <c r="O12">
        <f>rekapitulace!H8</f>
      </c>
      <c r="P12">
        <f>O12/100*H12</f>
      </c>
    </row>
    <row r="13" ht="242.25">
      <c r="D13" s="15" t="s">
        <v>298</v>
      </c>
    </row>
    <row r="14" spans="1:16" ht="12.75">
      <c r="A14" s="7">
        <v>2</v>
      </c>
      <c r="B14" s="7" t="s">
        <v>299</v>
      </c>
      <c r="C14" s="7" t="s">
        <v>42</v>
      </c>
      <c r="D14" s="7" t="s">
        <v>300</v>
      </c>
      <c r="E14" s="7" t="s">
        <v>301</v>
      </c>
      <c r="F14" s="9">
        <v>640</v>
      </c>
      <c r="G14" s="13"/>
      <c r="H14" s="12">
        <f>ROUND((G14*F14),2)</f>
      </c>
      <c r="O14">
        <f>rekapitulace!H8</f>
      </c>
      <c r="P14">
        <f>O14/100*H14</f>
      </c>
    </row>
    <row r="15" ht="38.25">
      <c r="D15" s="15" t="s">
        <v>302</v>
      </c>
    </row>
    <row r="16" spans="1:16" ht="12.75">
      <c r="A16" s="7">
        <v>3</v>
      </c>
      <c r="B16" s="7" t="s">
        <v>303</v>
      </c>
      <c r="C16" s="7" t="s">
        <v>42</v>
      </c>
      <c r="D16" s="7" t="s">
        <v>304</v>
      </c>
      <c r="E16" s="7" t="s">
        <v>90</v>
      </c>
      <c r="F16" s="9">
        <v>276.15</v>
      </c>
      <c r="G16" s="13"/>
      <c r="H16" s="12">
        <f>ROUND((G16*F16),2)</f>
      </c>
      <c r="O16">
        <f>rekapitulace!H8</f>
      </c>
      <c r="P16">
        <f>O16/100*H16</f>
      </c>
    </row>
    <row r="17" ht="76.5">
      <c r="D17" s="15" t="s">
        <v>305</v>
      </c>
    </row>
    <row r="18" spans="1:16" ht="12.75">
      <c r="A18" s="7">
        <v>4</v>
      </c>
      <c r="B18" s="7" t="s">
        <v>306</v>
      </c>
      <c r="C18" s="7" t="s">
        <v>42</v>
      </c>
      <c r="D18" s="7" t="s">
        <v>307</v>
      </c>
      <c r="E18" s="7" t="s">
        <v>83</v>
      </c>
      <c r="F18" s="9">
        <v>35</v>
      </c>
      <c r="G18" s="13"/>
      <c r="H18" s="12">
        <f>ROUND((G18*F18),2)</f>
      </c>
      <c r="O18">
        <f>rekapitulace!H8</f>
      </c>
      <c r="P18">
        <f>O18/100*H18</f>
      </c>
    </row>
    <row r="19" ht="25.5">
      <c r="D19" s="15" t="s">
        <v>308</v>
      </c>
    </row>
    <row r="20" spans="1:16" ht="12.75">
      <c r="A20" s="7">
        <v>5</v>
      </c>
      <c r="B20" s="7" t="s">
        <v>309</v>
      </c>
      <c r="C20" s="7" t="s">
        <v>42</v>
      </c>
      <c r="D20" s="7" t="s">
        <v>310</v>
      </c>
      <c r="E20" s="7" t="s">
        <v>83</v>
      </c>
      <c r="F20" s="9">
        <v>35</v>
      </c>
      <c r="G20" s="13"/>
      <c r="H20" s="12">
        <f>ROUND((G20*F20),2)</f>
      </c>
      <c r="O20">
        <f>rekapitulace!H8</f>
      </c>
      <c r="P20">
        <f>O20/100*H20</f>
      </c>
    </row>
    <row r="21" ht="25.5">
      <c r="D21" s="15" t="s">
        <v>308</v>
      </c>
    </row>
    <row r="22" spans="1:16" ht="12.75">
      <c r="A22" s="7">
        <v>6</v>
      </c>
      <c r="B22" s="7" t="s">
        <v>311</v>
      </c>
      <c r="C22" s="7" t="s">
        <v>42</v>
      </c>
      <c r="D22" s="7" t="s">
        <v>312</v>
      </c>
      <c r="E22" s="7" t="s">
        <v>83</v>
      </c>
      <c r="F22" s="9">
        <v>140</v>
      </c>
      <c r="G22" s="13"/>
      <c r="H22" s="12">
        <f>ROUND((G22*F22),2)</f>
      </c>
      <c r="O22">
        <f>rekapitulace!H8</f>
      </c>
      <c r="P22">
        <f>O22/100*H22</f>
      </c>
    </row>
    <row r="23" ht="89.25">
      <c r="D23" s="15" t="s">
        <v>313</v>
      </c>
    </row>
    <row r="24" spans="1:16" ht="12.75" customHeight="1">
      <c r="A24" s="14"/>
      <c r="B24" s="14"/>
      <c r="C24" s="14" t="s">
        <v>23</v>
      </c>
      <c r="D24" s="14" t="s">
        <v>80</v>
      </c>
      <c r="E24" s="14"/>
      <c r="F24" s="14"/>
      <c r="G24" s="14"/>
      <c r="H24" s="14">
        <f>SUM(H12:H23)</f>
      </c>
      <c r="P24">
        <f>ROUND(SUM(P12:P23),2)</f>
      </c>
    </row>
    <row r="26" spans="1:8" ht="12.75" customHeight="1">
      <c r="A26" s="8"/>
      <c r="B26" s="8"/>
      <c r="C26" s="8" t="s">
        <v>33</v>
      </c>
      <c r="D26" s="8" t="s">
        <v>107</v>
      </c>
      <c r="E26" s="8"/>
      <c r="F26" s="10"/>
      <c r="G26" s="8"/>
      <c r="H26" s="10"/>
    </row>
    <row r="27" spans="1:16" ht="12.75">
      <c r="A27" s="7">
        <v>7</v>
      </c>
      <c r="B27" s="7" t="s">
        <v>314</v>
      </c>
      <c r="C27" s="7" t="s">
        <v>42</v>
      </c>
      <c r="D27" s="7" t="s">
        <v>315</v>
      </c>
      <c r="E27" s="7" t="s">
        <v>90</v>
      </c>
      <c r="F27" s="9">
        <v>0.101</v>
      </c>
      <c r="G27" s="13"/>
      <c r="H27" s="12">
        <f>ROUND((G27*F27),2)</f>
      </c>
      <c r="O27">
        <f>rekapitulace!H8</f>
      </c>
      <c r="P27">
        <f>O27/100*H27</f>
      </c>
    </row>
    <row r="28" ht="38.25">
      <c r="D28" s="15" t="s">
        <v>316</v>
      </c>
    </row>
    <row r="29" spans="1:16" ht="12.75">
      <c r="A29" s="7">
        <v>8</v>
      </c>
      <c r="B29" s="7" t="s">
        <v>317</v>
      </c>
      <c r="C29" s="7" t="s">
        <v>42</v>
      </c>
      <c r="D29" s="7" t="s">
        <v>318</v>
      </c>
      <c r="E29" s="7" t="s">
        <v>94</v>
      </c>
      <c r="F29" s="9">
        <v>191.4</v>
      </c>
      <c r="G29" s="13"/>
      <c r="H29" s="12">
        <f>ROUND((G29*F29),2)</f>
      </c>
      <c r="O29">
        <f>rekapitulace!H8</f>
      </c>
      <c r="P29">
        <f>O29/100*H29</f>
      </c>
    </row>
    <row r="30" ht="140.25">
      <c r="D30" s="15" t="s">
        <v>319</v>
      </c>
    </row>
    <row r="31" spans="1:16" ht="12.75">
      <c r="A31" s="7">
        <v>9</v>
      </c>
      <c r="B31" s="7" t="s">
        <v>114</v>
      </c>
      <c r="C31" s="7" t="s">
        <v>42</v>
      </c>
      <c r="D31" s="7" t="s">
        <v>320</v>
      </c>
      <c r="E31" s="7" t="s">
        <v>94</v>
      </c>
      <c r="F31" s="9">
        <v>153.12</v>
      </c>
      <c r="G31" s="13"/>
      <c r="H31" s="12">
        <f>ROUND((G31*F31),2)</f>
      </c>
      <c r="O31">
        <f>rekapitulace!H8</f>
      </c>
      <c r="P31">
        <f>O31/100*H31</f>
      </c>
    </row>
    <row r="32" ht="165.75">
      <c r="D32" s="15" t="s">
        <v>321</v>
      </c>
    </row>
    <row r="33" spans="1:16" ht="12.75">
      <c r="A33" s="7">
        <v>10</v>
      </c>
      <c r="B33" s="7" t="s">
        <v>322</v>
      </c>
      <c r="C33" s="7" t="s">
        <v>42</v>
      </c>
      <c r="D33" s="7" t="s">
        <v>323</v>
      </c>
      <c r="E33" s="7" t="s">
        <v>94</v>
      </c>
      <c r="F33" s="9">
        <v>38.28</v>
      </c>
      <c r="G33" s="13"/>
      <c r="H33" s="12">
        <f>ROUND((G33*F33),2)</f>
      </c>
      <c r="O33">
        <f>rekapitulace!H8</f>
      </c>
      <c r="P33">
        <f>O33/100*H33</f>
      </c>
    </row>
    <row r="34" ht="165.75">
      <c r="D34" s="15" t="s">
        <v>324</v>
      </c>
    </row>
    <row r="35" spans="1:16" ht="12.75">
      <c r="A35" s="7">
        <v>11</v>
      </c>
      <c r="B35" s="7" t="s">
        <v>325</v>
      </c>
      <c r="C35" s="7" t="s">
        <v>42</v>
      </c>
      <c r="D35" s="7" t="s">
        <v>326</v>
      </c>
      <c r="E35" s="7" t="s">
        <v>90</v>
      </c>
      <c r="F35" s="9">
        <v>22.054</v>
      </c>
      <c r="G35" s="13"/>
      <c r="H35" s="12">
        <f>ROUND((G35*F35),2)</f>
      </c>
      <c r="O35">
        <f>rekapitulace!H8</f>
      </c>
      <c r="P35">
        <f>O35/100*H35</f>
      </c>
    </row>
    <row r="36" ht="165.75">
      <c r="D36" s="15" t="s">
        <v>327</v>
      </c>
    </row>
    <row r="37" spans="1:16" ht="12.75">
      <c r="A37" s="7">
        <v>12</v>
      </c>
      <c r="B37" s="7" t="s">
        <v>328</v>
      </c>
      <c r="C37" s="7" t="s">
        <v>42</v>
      </c>
      <c r="D37" s="7" t="s">
        <v>329</v>
      </c>
      <c r="E37" s="7" t="s">
        <v>72</v>
      </c>
      <c r="F37" s="9">
        <v>4.253</v>
      </c>
      <c r="G37" s="13"/>
      <c r="H37" s="12">
        <f>ROUND((G37*F37),2)</f>
      </c>
      <c r="O37">
        <f>rekapitulace!H8</f>
      </c>
      <c r="P37">
        <f>O37/100*H37</f>
      </c>
    </row>
    <row r="38" ht="63.75">
      <c r="D38" s="15" t="s">
        <v>330</v>
      </c>
    </row>
    <row r="39" spans="1:16" ht="12.75">
      <c r="A39" s="7">
        <v>13</v>
      </c>
      <c r="B39" s="7" t="s">
        <v>331</v>
      </c>
      <c r="C39" s="7" t="s">
        <v>42</v>
      </c>
      <c r="D39" s="7" t="s">
        <v>332</v>
      </c>
      <c r="E39" s="7" t="s">
        <v>83</v>
      </c>
      <c r="F39" s="9">
        <v>180.18</v>
      </c>
      <c r="G39" s="13"/>
      <c r="H39" s="12">
        <f>ROUND((G39*F39),2)</f>
      </c>
      <c r="O39">
        <f>rekapitulace!H8</f>
      </c>
      <c r="P39">
        <f>O39/100*H39</f>
      </c>
    </row>
    <row r="40" ht="229.5">
      <c r="D40" s="15" t="s">
        <v>333</v>
      </c>
    </row>
    <row r="41" spans="1:16" ht="12.75">
      <c r="A41" s="7">
        <v>14</v>
      </c>
      <c r="B41" s="7" t="s">
        <v>334</v>
      </c>
      <c r="C41" s="7" t="s">
        <v>42</v>
      </c>
      <c r="D41" s="7" t="s">
        <v>335</v>
      </c>
      <c r="E41" s="7" t="s">
        <v>83</v>
      </c>
      <c r="F41" s="9">
        <v>79.2</v>
      </c>
      <c r="G41" s="13"/>
      <c r="H41" s="12">
        <f>ROUND((G41*F41),2)</f>
      </c>
      <c r="O41">
        <f>rekapitulace!H8</f>
      </c>
      <c r="P41">
        <f>O41/100*H41</f>
      </c>
    </row>
    <row r="42" ht="38.25">
      <c r="D42" s="15" t="s">
        <v>336</v>
      </c>
    </row>
    <row r="43" spans="1:16" ht="12.75" customHeight="1">
      <c r="A43" s="14"/>
      <c r="B43" s="14"/>
      <c r="C43" s="14" t="s">
        <v>33</v>
      </c>
      <c r="D43" s="14" t="s">
        <v>107</v>
      </c>
      <c r="E43" s="14"/>
      <c r="F43" s="14"/>
      <c r="G43" s="14"/>
      <c r="H43" s="14">
        <f>SUM(H27:H42)</f>
      </c>
      <c r="P43">
        <f>ROUND(SUM(P27:P42),2)</f>
      </c>
    </row>
    <row r="45" spans="1:8" ht="12.75" customHeight="1">
      <c r="A45" s="8"/>
      <c r="B45" s="8"/>
      <c r="C45" s="8" t="s">
        <v>34</v>
      </c>
      <c r="D45" s="8" t="s">
        <v>337</v>
      </c>
      <c r="E45" s="8"/>
      <c r="F45" s="10"/>
      <c r="G45" s="8"/>
      <c r="H45" s="10"/>
    </row>
    <row r="46" spans="1:16" ht="12.75">
      <c r="A46" s="7">
        <v>15</v>
      </c>
      <c r="B46" s="7" t="s">
        <v>338</v>
      </c>
      <c r="C46" s="7" t="s">
        <v>42</v>
      </c>
      <c r="D46" s="7" t="s">
        <v>339</v>
      </c>
      <c r="E46" s="7" t="s">
        <v>340</v>
      </c>
      <c r="F46" s="9">
        <v>192</v>
      </c>
      <c r="G46" s="13"/>
      <c r="H46" s="12">
        <f>ROUND((G46*F46),2)</f>
      </c>
      <c r="O46">
        <f>rekapitulace!H8</f>
      </c>
      <c r="P46">
        <f>O46/100*H46</f>
      </c>
    </row>
    <row r="47" ht="51">
      <c r="D47" s="15" t="s">
        <v>341</v>
      </c>
    </row>
    <row r="48" spans="1:16" ht="12.75">
      <c r="A48" s="7">
        <v>16</v>
      </c>
      <c r="B48" s="7" t="s">
        <v>342</v>
      </c>
      <c r="C48" s="7" t="s">
        <v>42</v>
      </c>
      <c r="D48" s="7" t="s">
        <v>343</v>
      </c>
      <c r="E48" s="7" t="s">
        <v>90</v>
      </c>
      <c r="F48" s="9">
        <v>17.28</v>
      </c>
      <c r="G48" s="13"/>
      <c r="H48" s="12">
        <f>ROUND((G48*F48),2)</f>
      </c>
      <c r="O48">
        <f>rekapitulace!H8</f>
      </c>
      <c r="P48">
        <f>O48/100*H48</f>
      </c>
    </row>
    <row r="49" ht="63.75">
      <c r="D49" s="15" t="s">
        <v>344</v>
      </c>
    </row>
    <row r="50" spans="1:16" ht="12.75">
      <c r="A50" s="7">
        <v>17</v>
      </c>
      <c r="B50" s="7" t="s">
        <v>345</v>
      </c>
      <c r="C50" s="7" t="s">
        <v>42</v>
      </c>
      <c r="D50" s="7" t="s">
        <v>346</v>
      </c>
      <c r="E50" s="7" t="s">
        <v>72</v>
      </c>
      <c r="F50" s="9">
        <v>2.084</v>
      </c>
      <c r="G50" s="13"/>
      <c r="H50" s="12">
        <f>ROUND((G50*F50),2)</f>
      </c>
      <c r="O50">
        <f>rekapitulace!H8</f>
      </c>
      <c r="P50">
        <f>O50/100*H50</f>
      </c>
    </row>
    <row r="51" spans="1:16" ht="12.75">
      <c r="A51" s="7">
        <v>18</v>
      </c>
      <c r="B51" s="7" t="s">
        <v>347</v>
      </c>
      <c r="C51" s="7" t="s">
        <v>42</v>
      </c>
      <c r="D51" s="7" t="s">
        <v>348</v>
      </c>
      <c r="E51" s="7" t="s">
        <v>90</v>
      </c>
      <c r="F51" s="9">
        <v>11.36</v>
      </c>
      <c r="G51" s="13"/>
      <c r="H51" s="12">
        <f>ROUND((G51*F51),2)</f>
      </c>
      <c r="O51">
        <f>rekapitulace!H8</f>
      </c>
      <c r="P51">
        <f>O51/100*H51</f>
      </c>
    </row>
    <row r="52" ht="165.75">
      <c r="D52" s="15" t="s">
        <v>349</v>
      </c>
    </row>
    <row r="53" spans="1:16" ht="12.75">
      <c r="A53" s="7">
        <v>19</v>
      </c>
      <c r="B53" s="7" t="s">
        <v>350</v>
      </c>
      <c r="C53" s="7" t="s">
        <v>42</v>
      </c>
      <c r="D53" s="7" t="s">
        <v>351</v>
      </c>
      <c r="E53" s="7" t="s">
        <v>72</v>
      </c>
      <c r="F53" s="9">
        <v>1.76</v>
      </c>
      <c r="G53" s="13"/>
      <c r="H53" s="12">
        <f>ROUND((G53*F53),2)</f>
      </c>
      <c r="O53">
        <f>rekapitulace!H8</f>
      </c>
      <c r="P53">
        <f>O53/100*H53</f>
      </c>
    </row>
    <row r="54" ht="63.75">
      <c r="D54" s="15" t="s">
        <v>352</v>
      </c>
    </row>
    <row r="55" spans="1:16" ht="12.75">
      <c r="A55" s="7">
        <v>20</v>
      </c>
      <c r="B55" s="7" t="s">
        <v>353</v>
      </c>
      <c r="C55" s="7" t="s">
        <v>42</v>
      </c>
      <c r="D55" s="7" t="s">
        <v>354</v>
      </c>
      <c r="E55" s="7" t="s">
        <v>90</v>
      </c>
      <c r="F55" s="9">
        <v>90.582</v>
      </c>
      <c r="G55" s="13"/>
      <c r="H55" s="12">
        <f>ROUND((G55*F55),2)</f>
      </c>
      <c r="O55">
        <f>rekapitulace!H8</f>
      </c>
      <c r="P55">
        <f>O55/100*H55</f>
      </c>
    </row>
    <row r="56" ht="140.25">
      <c r="D56" s="15" t="s">
        <v>355</v>
      </c>
    </row>
    <row r="57" spans="1:16" ht="12.75">
      <c r="A57" s="7">
        <v>21</v>
      </c>
      <c r="B57" s="7" t="s">
        <v>356</v>
      </c>
      <c r="C57" s="7" t="s">
        <v>42</v>
      </c>
      <c r="D57" s="7" t="s">
        <v>357</v>
      </c>
      <c r="E57" s="7" t="s">
        <v>72</v>
      </c>
      <c r="F57" s="9">
        <v>14.041</v>
      </c>
      <c r="G57" s="13"/>
      <c r="H57" s="12">
        <f>ROUND((G57*F57),2)</f>
      </c>
      <c r="O57">
        <f>rekapitulace!H8</f>
      </c>
      <c r="P57">
        <f>O57/100*H57</f>
      </c>
    </row>
    <row r="58" ht="63.75">
      <c r="D58" s="15" t="s">
        <v>358</v>
      </c>
    </row>
    <row r="59" spans="1:16" ht="12.75" customHeight="1">
      <c r="A59" s="14"/>
      <c r="B59" s="14"/>
      <c r="C59" s="14" t="s">
        <v>34</v>
      </c>
      <c r="D59" s="14" t="s">
        <v>337</v>
      </c>
      <c r="E59" s="14"/>
      <c r="F59" s="14"/>
      <c r="G59" s="14"/>
      <c r="H59" s="14">
        <f>SUM(H46:H58)</f>
      </c>
      <c r="P59">
        <f>ROUND(SUM(P46:P58),2)</f>
      </c>
    </row>
    <row r="61" spans="1:8" ht="12.75" customHeight="1">
      <c r="A61" s="8"/>
      <c r="B61" s="8"/>
      <c r="C61" s="8" t="s">
        <v>35</v>
      </c>
      <c r="D61" s="8" t="s">
        <v>238</v>
      </c>
      <c r="E61" s="8"/>
      <c r="F61" s="10"/>
      <c r="G61" s="8"/>
      <c r="H61" s="10"/>
    </row>
    <row r="62" spans="1:16" ht="12.75">
      <c r="A62" s="7">
        <v>22</v>
      </c>
      <c r="B62" s="7" t="s">
        <v>359</v>
      </c>
      <c r="C62" s="7" t="s">
        <v>42</v>
      </c>
      <c r="D62" s="7" t="s">
        <v>360</v>
      </c>
      <c r="E62" s="7" t="s">
        <v>90</v>
      </c>
      <c r="F62" s="9">
        <v>1.463</v>
      </c>
      <c r="G62" s="13"/>
      <c r="H62" s="12">
        <f>ROUND((G62*F62),2)</f>
      </c>
      <c r="O62">
        <f>rekapitulace!H8</f>
      </c>
      <c r="P62">
        <f>O62/100*H62</f>
      </c>
    </row>
    <row r="63" ht="38.25">
      <c r="D63" s="15" t="s">
        <v>361</v>
      </c>
    </row>
    <row r="64" spans="1:16" ht="12.75">
      <c r="A64" s="7">
        <v>23</v>
      </c>
      <c r="B64" s="7" t="s">
        <v>362</v>
      </c>
      <c r="C64" s="7" t="s">
        <v>42</v>
      </c>
      <c r="D64" s="7" t="s">
        <v>363</v>
      </c>
      <c r="E64" s="7" t="s">
        <v>90</v>
      </c>
      <c r="F64" s="9">
        <v>18.672</v>
      </c>
      <c r="G64" s="13"/>
      <c r="H64" s="12">
        <f>ROUND((G64*F64),2)</f>
      </c>
      <c r="O64">
        <f>rekapitulace!H8</f>
      </c>
      <c r="P64">
        <f>O64/100*H64</f>
      </c>
    </row>
    <row r="65" ht="255">
      <c r="D65" s="15" t="s">
        <v>364</v>
      </c>
    </row>
    <row r="66" spans="1:16" ht="12.75">
      <c r="A66" s="7">
        <v>24</v>
      </c>
      <c r="B66" s="7" t="s">
        <v>365</v>
      </c>
      <c r="C66" s="7" t="s">
        <v>42</v>
      </c>
      <c r="D66" s="7" t="s">
        <v>366</v>
      </c>
      <c r="E66" s="7" t="s">
        <v>90</v>
      </c>
      <c r="F66" s="9">
        <v>26.256</v>
      </c>
      <c r="G66" s="13"/>
      <c r="H66" s="12">
        <f>ROUND((G66*F66),2)</f>
      </c>
      <c r="O66">
        <f>rekapitulace!H8</f>
      </c>
      <c r="P66">
        <f>O66/100*H66</f>
      </c>
    </row>
    <row r="67" ht="204">
      <c r="D67" s="15" t="s">
        <v>367</v>
      </c>
    </row>
    <row r="68" spans="1:16" ht="12.75">
      <c r="A68" s="7">
        <v>25</v>
      </c>
      <c r="B68" s="7" t="s">
        <v>368</v>
      </c>
      <c r="C68" s="7" t="s">
        <v>42</v>
      </c>
      <c r="D68" s="7" t="s">
        <v>369</v>
      </c>
      <c r="E68" s="7" t="s">
        <v>90</v>
      </c>
      <c r="F68" s="9">
        <v>12</v>
      </c>
      <c r="G68" s="13"/>
      <c r="H68" s="12">
        <f>ROUND((G68*F68),2)</f>
      </c>
      <c r="O68">
        <f>rekapitulace!H8</f>
      </c>
      <c r="P68">
        <f>O68/100*H68</f>
      </c>
    </row>
    <row r="69" ht="51">
      <c r="D69" s="15" t="s">
        <v>370</v>
      </c>
    </row>
    <row r="70" spans="1:16" ht="12.75">
      <c r="A70" s="7">
        <v>26</v>
      </c>
      <c r="B70" s="7" t="s">
        <v>371</v>
      </c>
      <c r="C70" s="7" t="s">
        <v>42</v>
      </c>
      <c r="D70" s="7" t="s">
        <v>372</v>
      </c>
      <c r="E70" s="7" t="s">
        <v>90</v>
      </c>
      <c r="F70" s="9">
        <v>16.65</v>
      </c>
      <c r="G70" s="13"/>
      <c r="H70" s="12">
        <f>ROUND((G70*F70),2)</f>
      </c>
      <c r="O70">
        <f>rekapitulace!H8</f>
      </c>
      <c r="P70">
        <f>O70/100*H70</f>
      </c>
    </row>
    <row r="71" ht="38.25">
      <c r="D71" s="15" t="s">
        <v>373</v>
      </c>
    </row>
    <row r="72" spans="1:16" ht="12.75">
      <c r="A72" s="7">
        <v>27</v>
      </c>
      <c r="B72" s="7" t="s">
        <v>374</v>
      </c>
      <c r="C72" s="7" t="s">
        <v>42</v>
      </c>
      <c r="D72" s="7" t="s">
        <v>375</v>
      </c>
      <c r="E72" s="7" t="s">
        <v>90</v>
      </c>
      <c r="F72" s="9">
        <v>34.008</v>
      </c>
      <c r="G72" s="13"/>
      <c r="H72" s="12">
        <f>ROUND((G72*F72),2)</f>
      </c>
      <c r="O72">
        <f>rekapitulace!H8</f>
      </c>
      <c r="P72">
        <f>O72/100*H72</f>
      </c>
    </row>
    <row r="73" ht="63.75">
      <c r="D73" s="15" t="s">
        <v>376</v>
      </c>
    </row>
    <row r="74" spans="1:16" ht="12.75">
      <c r="A74" s="7">
        <v>28</v>
      </c>
      <c r="B74" s="7" t="s">
        <v>377</v>
      </c>
      <c r="C74" s="7" t="s">
        <v>42</v>
      </c>
      <c r="D74" s="7" t="s">
        <v>378</v>
      </c>
      <c r="E74" s="7" t="s">
        <v>90</v>
      </c>
      <c r="F74" s="9">
        <v>3.5</v>
      </c>
      <c r="G74" s="13"/>
      <c r="H74" s="12">
        <f>ROUND((G74*F74),2)</f>
      </c>
      <c r="O74">
        <f>rekapitulace!H8</f>
      </c>
      <c r="P74">
        <f>O74/100*H74</f>
      </c>
    </row>
    <row r="75" ht="38.25">
      <c r="D75" s="15" t="s">
        <v>379</v>
      </c>
    </row>
    <row r="76" spans="1:16" ht="12.75" customHeight="1">
      <c r="A76" s="14"/>
      <c r="B76" s="14"/>
      <c r="C76" s="14" t="s">
        <v>35</v>
      </c>
      <c r="D76" s="14" t="s">
        <v>238</v>
      </c>
      <c r="E76" s="14"/>
      <c r="F76" s="14"/>
      <c r="G76" s="14"/>
      <c r="H76" s="14">
        <f>SUM(H62:H75)</f>
      </c>
      <c r="P76">
        <f>ROUND(SUM(P62:P75),2)</f>
      </c>
    </row>
    <row r="78" spans="1:8" ht="12.75" customHeight="1">
      <c r="A78" s="8"/>
      <c r="B78" s="8"/>
      <c r="C78" s="8" t="s">
        <v>36</v>
      </c>
      <c r="D78" s="8" t="s">
        <v>159</v>
      </c>
      <c r="E78" s="8"/>
      <c r="F78" s="10"/>
      <c r="G78" s="8"/>
      <c r="H78" s="10"/>
    </row>
    <row r="79" spans="1:16" ht="12.75">
      <c r="A79" s="7">
        <v>29</v>
      </c>
      <c r="B79" s="7" t="s">
        <v>380</v>
      </c>
      <c r="C79" s="7" t="s">
        <v>42</v>
      </c>
      <c r="D79" s="7" t="s">
        <v>381</v>
      </c>
      <c r="E79" s="7" t="s">
        <v>83</v>
      </c>
      <c r="F79" s="9">
        <v>117</v>
      </c>
      <c r="G79" s="13"/>
      <c r="H79" s="12">
        <f>ROUND((G79*F79),2)</f>
      </c>
      <c r="O79">
        <f>rekapitulace!H8</f>
      </c>
      <c r="P79">
        <f>O79/100*H79</f>
      </c>
    </row>
    <row r="80" ht="38.25">
      <c r="D80" s="15" t="s">
        <v>382</v>
      </c>
    </row>
    <row r="81" spans="1:16" ht="12.75">
      <c r="A81" s="7">
        <v>30</v>
      </c>
      <c r="B81" s="7" t="s">
        <v>383</v>
      </c>
      <c r="C81" s="7" t="s">
        <v>42</v>
      </c>
      <c r="D81" s="7" t="s">
        <v>384</v>
      </c>
      <c r="E81" s="7" t="s">
        <v>83</v>
      </c>
      <c r="F81" s="9">
        <v>50.7</v>
      </c>
      <c r="G81" s="13"/>
      <c r="H81" s="12">
        <f>ROUND((G81*F81),2)</f>
      </c>
      <c r="O81">
        <f>rekapitulace!H8</f>
      </c>
      <c r="P81">
        <f>O81/100*H81</f>
      </c>
    </row>
    <row r="82" ht="51">
      <c r="D82" s="15" t="s">
        <v>385</v>
      </c>
    </row>
    <row r="83" spans="1:16" ht="12.75">
      <c r="A83" s="7">
        <v>31</v>
      </c>
      <c r="B83" s="7" t="s">
        <v>172</v>
      </c>
      <c r="C83" s="7" t="s">
        <v>42</v>
      </c>
      <c r="D83" s="7" t="s">
        <v>386</v>
      </c>
      <c r="E83" s="7" t="s">
        <v>83</v>
      </c>
      <c r="F83" s="9">
        <v>58.5</v>
      </c>
      <c r="G83" s="13"/>
      <c r="H83" s="12">
        <f>ROUND((G83*F83),2)</f>
      </c>
      <c r="O83">
        <f>rekapitulace!H8</f>
      </c>
      <c r="P83">
        <f>O83/100*H83</f>
      </c>
    </row>
    <row r="84" ht="25.5">
      <c r="D84" s="15" t="s">
        <v>387</v>
      </c>
    </row>
    <row r="85" spans="1:16" ht="12.75">
      <c r="A85" s="7">
        <v>32</v>
      </c>
      <c r="B85" s="7" t="s">
        <v>175</v>
      </c>
      <c r="C85" s="7" t="s">
        <v>42</v>
      </c>
      <c r="D85" s="7" t="s">
        <v>388</v>
      </c>
      <c r="E85" s="7" t="s">
        <v>83</v>
      </c>
      <c r="F85" s="9">
        <v>58.5</v>
      </c>
      <c r="G85" s="13"/>
      <c r="H85" s="12">
        <f>ROUND((G85*F85),2)</f>
      </c>
      <c r="O85">
        <f>rekapitulace!H8</f>
      </c>
      <c r="P85">
        <f>O85/100*H85</f>
      </c>
    </row>
    <row r="86" ht="25.5">
      <c r="D86" s="15" t="s">
        <v>387</v>
      </c>
    </row>
    <row r="87" spans="1:16" ht="12.75">
      <c r="A87" s="7">
        <v>33</v>
      </c>
      <c r="B87" s="7" t="s">
        <v>389</v>
      </c>
      <c r="C87" s="7" t="s">
        <v>42</v>
      </c>
      <c r="D87" s="7" t="s">
        <v>390</v>
      </c>
      <c r="E87" s="7" t="s">
        <v>83</v>
      </c>
      <c r="F87" s="9">
        <v>15.4</v>
      </c>
      <c r="G87" s="13"/>
      <c r="H87" s="12">
        <f>ROUND((G87*F87),2)</f>
      </c>
      <c r="O87">
        <f>rekapitulace!H8</f>
      </c>
      <c r="P87">
        <f>O87/100*H87</f>
      </c>
    </row>
    <row r="88" ht="38.25">
      <c r="D88" s="15" t="s">
        <v>391</v>
      </c>
    </row>
    <row r="89" spans="1:16" ht="12.75" customHeight="1">
      <c r="A89" s="14"/>
      <c r="B89" s="14"/>
      <c r="C89" s="14" t="s">
        <v>36</v>
      </c>
      <c r="D89" s="14" t="s">
        <v>159</v>
      </c>
      <c r="E89" s="14"/>
      <c r="F89" s="14"/>
      <c r="G89" s="14"/>
      <c r="H89" s="14">
        <f>SUM(H79:H88)</f>
      </c>
      <c r="P89">
        <f>ROUND(SUM(P79:P88),2)</f>
      </c>
    </row>
    <row r="91" spans="1:8" ht="12.75" customHeight="1">
      <c r="A91" s="8"/>
      <c r="B91" s="8"/>
      <c r="C91" s="8" t="s">
        <v>38</v>
      </c>
      <c r="D91" s="8" t="s">
        <v>392</v>
      </c>
      <c r="E91" s="8"/>
      <c r="F91" s="10"/>
      <c r="G91" s="8"/>
      <c r="H91" s="10"/>
    </row>
    <row r="92" spans="1:16" ht="12.75">
      <c r="A92" s="7">
        <v>34</v>
      </c>
      <c r="B92" s="7" t="s">
        <v>393</v>
      </c>
      <c r="C92" s="7" t="s">
        <v>42</v>
      </c>
      <c r="D92" s="7" t="s">
        <v>394</v>
      </c>
      <c r="E92" s="7" t="s">
        <v>83</v>
      </c>
      <c r="F92" s="9">
        <v>220.89</v>
      </c>
      <c r="G92" s="13"/>
      <c r="H92" s="12">
        <f>ROUND((G92*F92),2)</f>
      </c>
      <c r="O92">
        <f>rekapitulace!H8</f>
      </c>
      <c r="P92">
        <f>O92/100*H92</f>
      </c>
    </row>
    <row r="93" ht="51">
      <c r="D93" s="15" t="s">
        <v>395</v>
      </c>
    </row>
    <row r="94" spans="1:16" ht="12.75">
      <c r="A94" s="7">
        <v>35</v>
      </c>
      <c r="B94" s="7" t="s">
        <v>396</v>
      </c>
      <c r="C94" s="7" t="s">
        <v>42</v>
      </c>
      <c r="D94" s="7" t="s">
        <v>397</v>
      </c>
      <c r="E94" s="7" t="s">
        <v>83</v>
      </c>
      <c r="F94" s="9">
        <v>33.76</v>
      </c>
      <c r="G94" s="13"/>
      <c r="H94" s="12">
        <f>ROUND((G94*F94),2)</f>
      </c>
      <c r="O94">
        <f>rekapitulace!H8</f>
      </c>
      <c r="P94">
        <f>O94/100*H94</f>
      </c>
    </row>
    <row r="95" ht="38.25">
      <c r="D95" s="15" t="s">
        <v>398</v>
      </c>
    </row>
    <row r="96" spans="1:16" ht="12.75">
      <c r="A96" s="7">
        <v>36</v>
      </c>
      <c r="B96" s="7" t="s">
        <v>399</v>
      </c>
      <c r="C96" s="7" t="s">
        <v>42</v>
      </c>
      <c r="D96" s="7" t="s">
        <v>400</v>
      </c>
      <c r="E96" s="7" t="s">
        <v>83</v>
      </c>
      <c r="F96" s="9">
        <v>27.008</v>
      </c>
      <c r="G96" s="13"/>
      <c r="H96" s="12">
        <f>ROUND((G96*F96),2)</f>
      </c>
      <c r="O96">
        <f>rekapitulace!H8</f>
      </c>
      <c r="P96">
        <f>O96/100*H96</f>
      </c>
    </row>
    <row r="97" ht="51">
      <c r="D97" s="15" t="s">
        <v>401</v>
      </c>
    </row>
    <row r="98" spans="1:16" ht="12.75">
      <c r="A98" s="7">
        <v>37</v>
      </c>
      <c r="B98" s="7" t="s">
        <v>402</v>
      </c>
      <c r="C98" s="7" t="s">
        <v>42</v>
      </c>
      <c r="D98" s="7" t="s">
        <v>403</v>
      </c>
      <c r="E98" s="7" t="s">
        <v>83</v>
      </c>
      <c r="F98" s="9">
        <v>8.4</v>
      </c>
      <c r="G98" s="13"/>
      <c r="H98" s="12">
        <f>ROUND((G98*F98),2)</f>
      </c>
      <c r="O98">
        <f>rekapitulace!H8</f>
      </c>
      <c r="P98">
        <f>O98/100*H98</f>
      </c>
    </row>
    <row r="99" ht="51">
      <c r="D99" s="15" t="s">
        <v>404</v>
      </c>
    </row>
    <row r="100" spans="1:16" ht="12.75" customHeight="1">
      <c r="A100" s="14"/>
      <c r="B100" s="14"/>
      <c r="C100" s="14" t="s">
        <v>38</v>
      </c>
      <c r="D100" s="14" t="s">
        <v>392</v>
      </c>
      <c r="E100" s="14"/>
      <c r="F100" s="14"/>
      <c r="G100" s="14"/>
      <c r="H100" s="14">
        <f>SUM(H92:H99)</f>
      </c>
      <c r="P100">
        <f>ROUND(SUM(P92:P99),2)</f>
      </c>
    </row>
    <row r="102" spans="1:8" ht="12.75" customHeight="1">
      <c r="A102" s="8"/>
      <c r="B102" s="8"/>
      <c r="C102" s="8" t="s">
        <v>39</v>
      </c>
      <c r="D102" s="8" t="s">
        <v>405</v>
      </c>
      <c r="E102" s="8"/>
      <c r="F102" s="10"/>
      <c r="G102" s="8"/>
      <c r="H102" s="10"/>
    </row>
    <row r="103" spans="1:16" ht="12.75">
      <c r="A103" s="7">
        <v>38</v>
      </c>
      <c r="B103" s="7" t="s">
        <v>406</v>
      </c>
      <c r="C103" s="7" t="s">
        <v>42</v>
      </c>
      <c r="D103" s="7" t="s">
        <v>407</v>
      </c>
      <c r="E103" s="7" t="s">
        <v>94</v>
      </c>
      <c r="F103" s="9">
        <v>24.7</v>
      </c>
      <c r="G103" s="13"/>
      <c r="H103" s="12">
        <f>ROUND((G103*F103),2)</f>
      </c>
      <c r="O103">
        <f>rekapitulace!H8</f>
      </c>
      <c r="P103">
        <f>O103/100*H103</f>
      </c>
    </row>
    <row r="104" ht="38.25">
      <c r="D104" s="15" t="s">
        <v>408</v>
      </c>
    </row>
    <row r="105" spans="1:16" ht="12.75">
      <c r="A105" s="7">
        <v>39</v>
      </c>
      <c r="B105" s="7" t="s">
        <v>409</v>
      </c>
      <c r="C105" s="7" t="s">
        <v>42</v>
      </c>
      <c r="D105" s="7" t="s">
        <v>410</v>
      </c>
      <c r="E105" s="7" t="s">
        <v>94</v>
      </c>
      <c r="F105" s="9">
        <v>1.85</v>
      </c>
      <c r="G105" s="13"/>
      <c r="H105" s="12">
        <f>ROUND((G105*F105),2)</f>
      </c>
      <c r="O105">
        <f>rekapitulace!H8</f>
      </c>
      <c r="P105">
        <f>O105/100*H105</f>
      </c>
    </row>
    <row r="106" ht="38.25">
      <c r="D106" s="15" t="s">
        <v>411</v>
      </c>
    </row>
    <row r="107" spans="1:16" ht="12.75" customHeight="1">
      <c r="A107" s="14"/>
      <c r="B107" s="14"/>
      <c r="C107" s="14" t="s">
        <v>39</v>
      </c>
      <c r="D107" s="14" t="s">
        <v>187</v>
      </c>
      <c r="E107" s="14"/>
      <c r="F107" s="14"/>
      <c r="G107" s="14"/>
      <c r="H107" s="14">
        <f>SUM(H103:H106)</f>
      </c>
      <c r="P107">
        <f>ROUND(SUM(P103:P106),2)</f>
      </c>
    </row>
    <row r="109" spans="1:8" ht="12.75" customHeight="1">
      <c r="A109" s="8"/>
      <c r="B109" s="8"/>
      <c r="C109" s="8" t="s">
        <v>118</v>
      </c>
      <c r="D109" s="8" t="s">
        <v>117</v>
      </c>
      <c r="E109" s="8"/>
      <c r="F109" s="10"/>
      <c r="G109" s="8"/>
      <c r="H109" s="10"/>
    </row>
    <row r="110" spans="1:16" ht="12.75">
      <c r="A110" s="7">
        <v>40</v>
      </c>
      <c r="B110" s="7" t="s">
        <v>412</v>
      </c>
      <c r="C110" s="7" t="s">
        <v>42</v>
      </c>
      <c r="D110" s="7" t="s">
        <v>413</v>
      </c>
      <c r="E110" s="7" t="s">
        <v>94</v>
      </c>
      <c r="F110" s="9">
        <v>27.8</v>
      </c>
      <c r="G110" s="13"/>
      <c r="H110" s="12">
        <f>ROUND((G110*F110),2)</f>
      </c>
      <c r="O110">
        <f>rekapitulace!H8</f>
      </c>
      <c r="P110">
        <f>O110/100*H110</f>
      </c>
    </row>
    <row r="111" ht="38.25">
      <c r="D111" s="15" t="s">
        <v>414</v>
      </c>
    </row>
    <row r="112" spans="1:16" ht="12.75">
      <c r="A112" s="7">
        <v>41</v>
      </c>
      <c r="B112" s="7" t="s">
        <v>415</v>
      </c>
      <c r="C112" s="7" t="s">
        <v>42</v>
      </c>
      <c r="D112" s="7" t="s">
        <v>416</v>
      </c>
      <c r="E112" s="7" t="s">
        <v>52</v>
      </c>
      <c r="F112" s="9">
        <v>10</v>
      </c>
      <c r="G112" s="13"/>
      <c r="H112" s="12">
        <f>ROUND((G112*F112),2)</f>
      </c>
      <c r="O112">
        <f>rekapitulace!H8</f>
      </c>
      <c r="P112">
        <f>O112/100*H112</f>
      </c>
    </row>
    <row r="113" ht="38.25">
      <c r="D113" s="15" t="s">
        <v>417</v>
      </c>
    </row>
    <row r="114" spans="1:16" ht="12.75">
      <c r="A114" s="7">
        <v>42</v>
      </c>
      <c r="B114" s="7" t="s">
        <v>418</v>
      </c>
      <c r="C114" s="7" t="s">
        <v>42</v>
      </c>
      <c r="D114" s="7" t="s">
        <v>419</v>
      </c>
      <c r="E114" s="7" t="s">
        <v>52</v>
      </c>
      <c r="F114" s="9">
        <v>2</v>
      </c>
      <c r="G114" s="13"/>
      <c r="H114" s="12">
        <f>ROUND((G114*F114),2)</f>
      </c>
      <c r="O114">
        <f>rekapitulace!H8</f>
      </c>
      <c r="P114">
        <f>O114/100*H114</f>
      </c>
    </row>
    <row r="115" spans="1:16" ht="12.75">
      <c r="A115" s="7">
        <v>43</v>
      </c>
      <c r="B115" s="7" t="s">
        <v>420</v>
      </c>
      <c r="C115" s="7" t="s">
        <v>42</v>
      </c>
      <c r="D115" s="7" t="s">
        <v>421</v>
      </c>
      <c r="E115" s="7" t="s">
        <v>52</v>
      </c>
      <c r="F115" s="9">
        <v>2</v>
      </c>
      <c r="G115" s="13"/>
      <c r="H115" s="12">
        <f>ROUND((G115*F115),2)</f>
      </c>
      <c r="O115">
        <f>rekapitulace!H8</f>
      </c>
      <c r="P115">
        <f>O115/100*H115</f>
      </c>
    </row>
    <row r="116" spans="1:16" ht="12.75">
      <c r="A116" s="7">
        <v>44</v>
      </c>
      <c r="B116" s="7" t="s">
        <v>422</v>
      </c>
      <c r="C116" s="7" t="s">
        <v>42</v>
      </c>
      <c r="D116" s="7" t="s">
        <v>423</v>
      </c>
      <c r="E116" s="7" t="s">
        <v>52</v>
      </c>
      <c r="F116" s="9">
        <v>1</v>
      </c>
      <c r="G116" s="13"/>
      <c r="H116" s="12">
        <f>ROUND((G116*F116),2)</f>
      </c>
      <c r="O116">
        <f>rekapitulace!H8</f>
      </c>
      <c r="P116">
        <f>O116/100*H116</f>
      </c>
    </row>
    <row r="117" spans="1:16" ht="12.75">
      <c r="A117" s="7">
        <v>45</v>
      </c>
      <c r="B117" s="7" t="s">
        <v>424</v>
      </c>
      <c r="C117" s="7" t="s">
        <v>42</v>
      </c>
      <c r="D117" s="7" t="s">
        <v>425</v>
      </c>
      <c r="E117" s="7" t="s">
        <v>52</v>
      </c>
      <c r="F117" s="9">
        <v>1</v>
      </c>
      <c r="G117" s="13"/>
      <c r="H117" s="12">
        <f>ROUND((G117*F117),2)</f>
      </c>
      <c r="O117">
        <f>rekapitulace!H8</f>
      </c>
      <c r="P117">
        <f>O117/100*H117</f>
      </c>
    </row>
    <row r="118" spans="1:16" ht="12.75">
      <c r="A118" s="7">
        <v>46</v>
      </c>
      <c r="B118" s="7" t="s">
        <v>212</v>
      </c>
      <c r="C118" s="7" t="s">
        <v>42</v>
      </c>
      <c r="D118" s="7" t="s">
        <v>213</v>
      </c>
      <c r="E118" s="7" t="s">
        <v>94</v>
      </c>
      <c r="F118" s="9">
        <v>18.7</v>
      </c>
      <c r="G118" s="13"/>
      <c r="H118" s="12">
        <f>ROUND((G118*F118),2)</f>
      </c>
      <c r="O118">
        <f>rekapitulace!H8</f>
      </c>
      <c r="P118">
        <f>O118/100*H118</f>
      </c>
    </row>
    <row r="119" ht="38.25">
      <c r="D119" s="15" t="s">
        <v>426</v>
      </c>
    </row>
    <row r="120" spans="1:16" ht="12.75">
      <c r="A120" s="7">
        <v>47</v>
      </c>
      <c r="B120" s="7" t="s">
        <v>427</v>
      </c>
      <c r="C120" s="7" t="s">
        <v>42</v>
      </c>
      <c r="D120" s="7" t="s">
        <v>428</v>
      </c>
      <c r="E120" s="7" t="s">
        <v>94</v>
      </c>
      <c r="F120" s="9">
        <v>71.6</v>
      </c>
      <c r="G120" s="13"/>
      <c r="H120" s="12">
        <f>ROUND((G120*F120),2)</f>
      </c>
      <c r="O120">
        <f>rekapitulace!H8</f>
      </c>
      <c r="P120">
        <f>O120/100*H120</f>
      </c>
    </row>
    <row r="121" ht="242.25">
      <c r="D121" s="15" t="s">
        <v>298</v>
      </c>
    </row>
    <row r="122" spans="1:16" ht="12.75" customHeight="1">
      <c r="A122" s="14"/>
      <c r="B122" s="14"/>
      <c r="C122" s="14" t="s">
        <v>118</v>
      </c>
      <c r="D122" s="14" t="s">
        <v>117</v>
      </c>
      <c r="E122" s="14"/>
      <c r="F122" s="14"/>
      <c r="G122" s="14"/>
      <c r="H122" s="14">
        <f>SUM(H110:H121)</f>
      </c>
      <c r="P122">
        <f>ROUND(SUM(P110:P121),2)</f>
      </c>
    </row>
    <row r="124" spans="1:16" ht="12.75" customHeight="1">
      <c r="A124" s="14"/>
      <c r="B124" s="14"/>
      <c r="C124" s="14"/>
      <c r="D124" s="14" t="s">
        <v>67</v>
      </c>
      <c r="E124" s="14"/>
      <c r="F124" s="14"/>
      <c r="G124" s="14"/>
      <c r="H124" s="14">
        <f>+H24+H43+H59+H76+H89+H100+H107+H122</f>
      </c>
      <c r="P124">
        <f>+P24+P43+P59+P76+P89+P100+P107+P122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429</v>
      </c>
      <c r="D5" s="5" t="s">
        <v>430</v>
      </c>
      <c r="E5" s="5"/>
    </row>
    <row r="6" spans="1:5" ht="12.75" customHeight="1">
      <c r="A6" t="s">
        <v>17</v>
      </c>
      <c r="C6" s="5" t="s">
        <v>429</v>
      </c>
      <c r="D6" s="5" t="s">
        <v>430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431</v>
      </c>
      <c r="C12" s="7" t="s">
        <v>42</v>
      </c>
      <c r="D12" s="7" t="s">
        <v>432</v>
      </c>
      <c r="E12" s="7" t="s">
        <v>72</v>
      </c>
      <c r="F12" s="9">
        <v>36.96</v>
      </c>
      <c r="G12" s="13"/>
      <c r="H12" s="12">
        <f>ROUND((G12*F12),2)</f>
      </c>
      <c r="O12">
        <f>rekapitulace!H8</f>
      </c>
      <c r="P12">
        <f>O12/100*H12</f>
      </c>
    </row>
    <row r="13" ht="114.75">
      <c r="D13" s="15" t="s">
        <v>433</v>
      </c>
    </row>
    <row r="14" spans="1:16" ht="12.75" customHeight="1">
      <c r="A14" s="14"/>
      <c r="B14" s="14"/>
      <c r="C14" s="14" t="s">
        <v>40</v>
      </c>
      <c r="D14" s="14" t="s">
        <v>21</v>
      </c>
      <c r="E14" s="14"/>
      <c r="F14" s="14"/>
      <c r="G14" s="14"/>
      <c r="H14" s="14">
        <f>SUM(H12:H13)</f>
      </c>
      <c r="P14">
        <f>ROUND(SUM(P12:P13),2)</f>
      </c>
    </row>
    <row r="16" spans="1:8" ht="12.75" customHeight="1">
      <c r="A16" s="8"/>
      <c r="B16" s="8"/>
      <c r="C16" s="8" t="s">
        <v>23</v>
      </c>
      <c r="D16" s="8" t="s">
        <v>80</v>
      </c>
      <c r="E16" s="8"/>
      <c r="F16" s="10"/>
      <c r="G16" s="8"/>
      <c r="H16" s="10"/>
    </row>
    <row r="17" spans="1:16" ht="12.75">
      <c r="A17" s="7">
        <v>2</v>
      </c>
      <c r="B17" s="7" t="s">
        <v>434</v>
      </c>
      <c r="C17" s="7" t="s">
        <v>42</v>
      </c>
      <c r="D17" s="7" t="s">
        <v>435</v>
      </c>
      <c r="E17" s="7" t="s">
        <v>301</v>
      </c>
      <c r="F17" s="9">
        <v>40</v>
      </c>
      <c r="G17" s="13"/>
      <c r="H17" s="12">
        <f>ROUND((G17*F17),2)</f>
      </c>
      <c r="O17">
        <f>rekapitulace!H8</f>
      </c>
      <c r="P17">
        <f>O17/100*H17</f>
      </c>
    </row>
    <row r="18" ht="25.5">
      <c r="D18" s="15" t="s">
        <v>436</v>
      </c>
    </row>
    <row r="19" spans="1:16" ht="12.75">
      <c r="A19" s="7">
        <v>3</v>
      </c>
      <c r="B19" s="7" t="s">
        <v>437</v>
      </c>
      <c r="C19" s="7" t="s">
        <v>42</v>
      </c>
      <c r="D19" s="7" t="s">
        <v>438</v>
      </c>
      <c r="E19" s="7" t="s">
        <v>90</v>
      </c>
      <c r="F19" s="9">
        <v>18.48</v>
      </c>
      <c r="G19" s="13"/>
      <c r="H19" s="12">
        <f>ROUND((G19*F19),2)</f>
      </c>
      <c r="O19">
        <f>rekapitulace!H8</f>
      </c>
      <c r="P19">
        <f>O19/100*H19</f>
      </c>
    </row>
    <row r="20" ht="38.25">
      <c r="D20" s="15" t="s">
        <v>439</v>
      </c>
    </row>
    <row r="21" spans="1:16" ht="12.75">
      <c r="A21" s="7">
        <v>4</v>
      </c>
      <c r="B21" s="7" t="s">
        <v>101</v>
      </c>
      <c r="C21" s="7" t="s">
        <v>42</v>
      </c>
      <c r="D21" s="7" t="s">
        <v>102</v>
      </c>
      <c r="E21" s="7" t="s">
        <v>90</v>
      </c>
      <c r="F21" s="9">
        <v>18.48</v>
      </c>
      <c r="G21" s="13"/>
      <c r="H21" s="12">
        <f>ROUND((G21*F21),2)</f>
      </c>
      <c r="O21">
        <f>rekapitulace!H8</f>
      </c>
      <c r="P21">
        <f>O21/100*H21</f>
      </c>
    </row>
    <row r="22" ht="63.75">
      <c r="D22" s="15" t="s">
        <v>440</v>
      </c>
    </row>
    <row r="23" spans="1:16" ht="12.75">
      <c r="A23" s="7">
        <v>5</v>
      </c>
      <c r="B23" s="7" t="s">
        <v>235</v>
      </c>
      <c r="C23" s="7" t="s">
        <v>42</v>
      </c>
      <c r="D23" s="7" t="s">
        <v>441</v>
      </c>
      <c r="E23" s="7" t="s">
        <v>90</v>
      </c>
      <c r="F23" s="9">
        <v>10.56</v>
      </c>
      <c r="G23" s="13"/>
      <c r="H23" s="12">
        <f>ROUND((G23*F23),2)</f>
      </c>
      <c r="O23">
        <f>rekapitulace!H8</f>
      </c>
      <c r="P23">
        <f>O23/100*H23</f>
      </c>
    </row>
    <row r="24" ht="38.25">
      <c r="D24" s="15" t="s">
        <v>442</v>
      </c>
    </row>
    <row r="25" spans="1:16" ht="12.75">
      <c r="A25" s="7">
        <v>6</v>
      </c>
      <c r="B25" s="7" t="s">
        <v>303</v>
      </c>
      <c r="C25" s="7" t="s">
        <v>42</v>
      </c>
      <c r="D25" s="7" t="s">
        <v>443</v>
      </c>
      <c r="E25" s="7" t="s">
        <v>90</v>
      </c>
      <c r="F25" s="9">
        <v>1.32</v>
      </c>
      <c r="G25" s="13"/>
      <c r="H25" s="12">
        <f>ROUND((G25*F25),2)</f>
      </c>
      <c r="O25">
        <f>rekapitulace!H8</f>
      </c>
      <c r="P25">
        <f>O25/100*H25</f>
      </c>
    </row>
    <row r="26" ht="38.25">
      <c r="D26" s="15" t="s">
        <v>444</v>
      </c>
    </row>
    <row r="27" spans="1:16" ht="12.75" customHeight="1">
      <c r="A27" s="14"/>
      <c r="B27" s="14"/>
      <c r="C27" s="14" t="s">
        <v>23</v>
      </c>
      <c r="D27" s="14" t="s">
        <v>80</v>
      </c>
      <c r="E27" s="14"/>
      <c r="F27" s="14"/>
      <c r="G27" s="14"/>
      <c r="H27" s="14">
        <f>SUM(H17:H26)</f>
      </c>
      <c r="P27">
        <f>ROUND(SUM(P17:P26),2)</f>
      </c>
    </row>
    <row r="29" spans="1:8" ht="12.75" customHeight="1">
      <c r="A29" s="8"/>
      <c r="B29" s="8"/>
      <c r="C29" s="8" t="s">
        <v>33</v>
      </c>
      <c r="D29" s="8" t="s">
        <v>107</v>
      </c>
      <c r="E29" s="8"/>
      <c r="F29" s="10"/>
      <c r="G29" s="8"/>
      <c r="H29" s="10"/>
    </row>
    <row r="30" spans="1:16" ht="12.75">
      <c r="A30" s="7">
        <v>7</v>
      </c>
      <c r="B30" s="7" t="s">
        <v>445</v>
      </c>
      <c r="C30" s="7" t="s">
        <v>42</v>
      </c>
      <c r="D30" s="7" t="s">
        <v>446</v>
      </c>
      <c r="E30" s="7" t="s">
        <v>90</v>
      </c>
      <c r="F30" s="9">
        <v>0.108</v>
      </c>
      <c r="G30" s="13"/>
      <c r="H30" s="12">
        <f>ROUND((G30*F30),2)</f>
      </c>
      <c r="O30">
        <f>rekapitulace!H8</f>
      </c>
      <c r="P30">
        <f>O30/100*H30</f>
      </c>
    </row>
    <row r="31" ht="38.25">
      <c r="D31" s="15" t="s">
        <v>447</v>
      </c>
    </row>
    <row r="32" spans="1:16" ht="12.75">
      <c r="A32" s="7">
        <v>8</v>
      </c>
      <c r="B32" s="7" t="s">
        <v>325</v>
      </c>
      <c r="C32" s="7" t="s">
        <v>42</v>
      </c>
      <c r="D32" s="7" t="s">
        <v>448</v>
      </c>
      <c r="E32" s="7" t="s">
        <v>90</v>
      </c>
      <c r="F32" s="9">
        <v>1.56</v>
      </c>
      <c r="G32" s="13"/>
      <c r="H32" s="12">
        <f>ROUND((G32*F32),2)</f>
      </c>
      <c r="O32">
        <f>rekapitulace!H8</f>
      </c>
      <c r="P32">
        <f>O32/100*H32</f>
      </c>
    </row>
    <row r="33" ht="38.25">
      <c r="D33" s="15" t="s">
        <v>449</v>
      </c>
    </row>
    <row r="34" spans="1:16" ht="12.75" customHeight="1">
      <c r="A34" s="14"/>
      <c r="B34" s="14"/>
      <c r="C34" s="14" t="s">
        <v>33</v>
      </c>
      <c r="D34" s="14" t="s">
        <v>107</v>
      </c>
      <c r="E34" s="14"/>
      <c r="F34" s="14"/>
      <c r="G34" s="14"/>
      <c r="H34" s="14">
        <f>SUM(H30:H33)</f>
      </c>
      <c r="P34">
        <f>ROUND(SUM(P30:P33),2)</f>
      </c>
    </row>
    <row r="36" spans="1:8" ht="12.75" customHeight="1">
      <c r="A36" s="8"/>
      <c r="B36" s="8"/>
      <c r="C36" s="8" t="s">
        <v>35</v>
      </c>
      <c r="D36" s="8" t="s">
        <v>238</v>
      </c>
      <c r="E36" s="8"/>
      <c r="F36" s="10"/>
      <c r="G36" s="8"/>
      <c r="H36" s="10"/>
    </row>
    <row r="37" spans="1:16" ht="12.75">
      <c r="A37" s="7">
        <v>9</v>
      </c>
      <c r="B37" s="7" t="s">
        <v>450</v>
      </c>
      <c r="C37" s="7" t="s">
        <v>42</v>
      </c>
      <c r="D37" s="7" t="s">
        <v>451</v>
      </c>
      <c r="E37" s="7" t="s">
        <v>72</v>
      </c>
      <c r="F37" s="9">
        <v>2.641</v>
      </c>
      <c r="G37" s="13"/>
      <c r="H37" s="12">
        <f>ROUND((G37*F37),2)</f>
      </c>
      <c r="O37">
        <f>rekapitulace!H8</f>
      </c>
      <c r="P37">
        <f>O37/100*H37</f>
      </c>
    </row>
    <row r="38" ht="63.75">
      <c r="D38" s="15" t="s">
        <v>452</v>
      </c>
    </row>
    <row r="39" spans="1:16" ht="12.75">
      <c r="A39" s="7">
        <v>10</v>
      </c>
      <c r="B39" s="7" t="s">
        <v>453</v>
      </c>
      <c r="C39" s="7" t="s">
        <v>42</v>
      </c>
      <c r="D39" s="7" t="s">
        <v>454</v>
      </c>
      <c r="E39" s="7" t="s">
        <v>90</v>
      </c>
      <c r="F39" s="9">
        <v>0.36</v>
      </c>
      <c r="G39" s="13"/>
      <c r="H39" s="12">
        <f>ROUND((G39*F39),2)</f>
      </c>
      <c r="O39">
        <f>rekapitulace!H8</f>
      </c>
      <c r="P39">
        <f>O39/100*H39</f>
      </c>
    </row>
    <row r="40" ht="38.25">
      <c r="D40" s="15" t="s">
        <v>455</v>
      </c>
    </row>
    <row r="41" spans="1:16" ht="12.75">
      <c r="A41" s="7">
        <v>11</v>
      </c>
      <c r="B41" s="7" t="s">
        <v>456</v>
      </c>
      <c r="C41" s="7" t="s">
        <v>42</v>
      </c>
      <c r="D41" s="7" t="s">
        <v>457</v>
      </c>
      <c r="E41" s="7" t="s">
        <v>83</v>
      </c>
      <c r="F41" s="9">
        <v>1</v>
      </c>
      <c r="G41" s="13"/>
      <c r="H41" s="12">
        <f>ROUND((G41*F41),2)</f>
      </c>
      <c r="O41">
        <f>rekapitulace!H8</f>
      </c>
      <c r="P41">
        <f>O41/100*H41</f>
      </c>
    </row>
    <row r="42" spans="1:16" ht="12.75" customHeight="1">
      <c r="A42" s="14"/>
      <c r="B42" s="14"/>
      <c r="C42" s="14" t="s">
        <v>35</v>
      </c>
      <c r="D42" s="14" t="s">
        <v>238</v>
      </c>
      <c r="E42" s="14"/>
      <c r="F42" s="14"/>
      <c r="G42" s="14"/>
      <c r="H42" s="14">
        <f>SUM(H37:H41)</f>
      </c>
      <c r="P42">
        <f>ROUND(SUM(P37:P41),2)</f>
      </c>
    </row>
    <row r="44" spans="1:8" ht="12.75" customHeight="1">
      <c r="A44" s="8"/>
      <c r="B44" s="8"/>
      <c r="C44" s="8" t="s">
        <v>38</v>
      </c>
      <c r="D44" s="8" t="s">
        <v>392</v>
      </c>
      <c r="E44" s="8"/>
      <c r="F44" s="10"/>
      <c r="G44" s="8"/>
      <c r="H44" s="10"/>
    </row>
    <row r="45" spans="1:16" ht="12.75">
      <c r="A45" s="7">
        <v>12</v>
      </c>
      <c r="B45" s="7" t="s">
        <v>458</v>
      </c>
      <c r="C45" s="7" t="s">
        <v>42</v>
      </c>
      <c r="D45" s="7" t="s">
        <v>459</v>
      </c>
      <c r="E45" s="7" t="s">
        <v>83</v>
      </c>
      <c r="F45" s="9">
        <v>11.425</v>
      </c>
      <c r="G45" s="13"/>
      <c r="H45" s="12">
        <f>ROUND((G45*F45),2)</f>
      </c>
      <c r="O45">
        <f>rekapitulace!H8</f>
      </c>
      <c r="P45">
        <f>O45/100*H45</f>
      </c>
    </row>
    <row r="46" ht="38.25">
      <c r="D46" s="15" t="s">
        <v>460</v>
      </c>
    </row>
    <row r="47" spans="1:16" ht="12.75">
      <c r="A47" s="7">
        <v>13</v>
      </c>
      <c r="B47" s="7" t="s">
        <v>461</v>
      </c>
      <c r="C47" s="7" t="s">
        <v>42</v>
      </c>
      <c r="D47" s="7" t="s">
        <v>462</v>
      </c>
      <c r="E47" s="7" t="s">
        <v>52</v>
      </c>
      <c r="F47" s="9">
        <v>2</v>
      </c>
      <c r="G47" s="13"/>
      <c r="H47" s="12">
        <f>ROUND((G47*F47),2)</f>
      </c>
      <c r="O47">
        <f>rekapitulace!H8</f>
      </c>
      <c r="P47">
        <f>O47/100*H47</f>
      </c>
    </row>
    <row r="48" spans="1:16" ht="12.75" customHeight="1">
      <c r="A48" s="14"/>
      <c r="B48" s="14"/>
      <c r="C48" s="14" t="s">
        <v>38</v>
      </c>
      <c r="D48" s="14" t="s">
        <v>392</v>
      </c>
      <c r="E48" s="14"/>
      <c r="F48" s="14"/>
      <c r="G48" s="14"/>
      <c r="H48" s="14">
        <f>SUM(H45:H47)</f>
      </c>
      <c r="P48">
        <f>ROUND(SUM(P45:P47),2)</f>
      </c>
    </row>
    <row r="50" spans="1:8" ht="12.75" customHeight="1">
      <c r="A50" s="8"/>
      <c r="B50" s="8"/>
      <c r="C50" s="8" t="s">
        <v>39</v>
      </c>
      <c r="D50" s="8" t="s">
        <v>405</v>
      </c>
      <c r="E50" s="8"/>
      <c r="F50" s="10"/>
      <c r="G50" s="8"/>
      <c r="H50" s="10"/>
    </row>
    <row r="51" spans="1:16" ht="12.75">
      <c r="A51" s="7">
        <v>14</v>
      </c>
      <c r="B51" s="7" t="s">
        <v>463</v>
      </c>
      <c r="C51" s="7" t="s">
        <v>464</v>
      </c>
      <c r="D51" s="7" t="s">
        <v>465</v>
      </c>
      <c r="E51" s="7" t="s">
        <v>94</v>
      </c>
      <c r="F51" s="9">
        <v>6.15</v>
      </c>
      <c r="G51" s="13"/>
      <c r="H51" s="12">
        <f>ROUND((G51*F51),2)</f>
      </c>
      <c r="O51">
        <f>rekapitulace!H8</f>
      </c>
      <c r="P51">
        <f>O51/100*H51</f>
      </c>
    </row>
    <row r="52" ht="127.5">
      <c r="D52" s="15" t="s">
        <v>466</v>
      </c>
    </row>
    <row r="53" spans="1:16" ht="12.75">
      <c r="A53" s="7">
        <v>15</v>
      </c>
      <c r="B53" s="7" t="s">
        <v>467</v>
      </c>
      <c r="C53" s="7" t="s">
        <v>42</v>
      </c>
      <c r="D53" s="7" t="s">
        <v>468</v>
      </c>
      <c r="E53" s="7" t="s">
        <v>94</v>
      </c>
      <c r="F53" s="9">
        <v>22.85</v>
      </c>
      <c r="G53" s="13"/>
      <c r="H53" s="12">
        <f>ROUND((G53*F53),2)</f>
      </c>
      <c r="O53">
        <f>rekapitulace!H8</f>
      </c>
      <c r="P53">
        <f>O53/100*H53</f>
      </c>
    </row>
    <row r="54" ht="344.25">
      <c r="D54" s="15" t="s">
        <v>469</v>
      </c>
    </row>
    <row r="55" spans="1:16" ht="12.75">
      <c r="A55" s="7">
        <v>16</v>
      </c>
      <c r="B55" s="7" t="s">
        <v>470</v>
      </c>
      <c r="C55" s="7" t="s">
        <v>42</v>
      </c>
      <c r="D55" s="7" t="s">
        <v>471</v>
      </c>
      <c r="E55" s="7" t="s">
        <v>94</v>
      </c>
      <c r="F55" s="9">
        <v>27.9</v>
      </c>
      <c r="G55" s="13"/>
      <c r="H55" s="12">
        <f>ROUND((G55*F55),2)</f>
      </c>
      <c r="O55">
        <f>rekapitulace!H8</f>
      </c>
      <c r="P55">
        <f>O55/100*H55</f>
      </c>
    </row>
    <row r="56" ht="191.25">
      <c r="D56" s="15" t="s">
        <v>472</v>
      </c>
    </row>
    <row r="57" spans="1:16" ht="12.75">
      <c r="A57" s="7">
        <v>17</v>
      </c>
      <c r="B57" s="7" t="s">
        <v>473</v>
      </c>
      <c r="C57" s="7" t="s">
        <v>42</v>
      </c>
      <c r="D57" s="7" t="s">
        <v>474</v>
      </c>
      <c r="E57" s="7" t="s">
        <v>52</v>
      </c>
      <c r="F57" s="9">
        <v>1</v>
      </c>
      <c r="G57" s="13"/>
      <c r="H57" s="12">
        <f>ROUND((G57*F57),2)</f>
      </c>
      <c r="O57">
        <f>rekapitulace!H8</f>
      </c>
      <c r="P57">
        <f>O57/100*H57</f>
      </c>
    </row>
    <row r="58" ht="89.25">
      <c r="D58" s="15" t="s">
        <v>475</v>
      </c>
    </row>
    <row r="59" spans="1:16" ht="12.75">
      <c r="A59" s="7">
        <v>18</v>
      </c>
      <c r="B59" s="7" t="s">
        <v>476</v>
      </c>
      <c r="C59" s="7" t="s">
        <v>42</v>
      </c>
      <c r="D59" s="7" t="s">
        <v>477</v>
      </c>
      <c r="E59" s="7" t="s">
        <v>52</v>
      </c>
      <c r="F59" s="9">
        <v>1</v>
      </c>
      <c r="G59" s="13"/>
      <c r="H59" s="12">
        <f>ROUND((G59*F59),2)</f>
      </c>
      <c r="O59">
        <f>rekapitulace!H8</f>
      </c>
      <c r="P59">
        <f>O59/100*H59</f>
      </c>
    </row>
    <row r="60" ht="63.75">
      <c r="D60" s="15" t="s">
        <v>478</v>
      </c>
    </row>
    <row r="61" spans="1:16" ht="12.75">
      <c r="A61" s="7">
        <v>19</v>
      </c>
      <c r="B61" s="7" t="s">
        <v>479</v>
      </c>
      <c r="C61" s="7" t="s">
        <v>42</v>
      </c>
      <c r="D61" s="7" t="s">
        <v>480</v>
      </c>
      <c r="E61" s="7" t="s">
        <v>52</v>
      </c>
      <c r="F61" s="9">
        <v>1</v>
      </c>
      <c r="G61" s="13"/>
      <c r="H61" s="12">
        <f>ROUND((G61*F61),2)</f>
      </c>
      <c r="O61">
        <f>rekapitulace!H8</f>
      </c>
      <c r="P61">
        <f>O61/100*H61</f>
      </c>
    </row>
    <row r="62" spans="1:16" ht="12.75">
      <c r="A62" s="7">
        <v>20</v>
      </c>
      <c r="B62" s="7" t="s">
        <v>481</v>
      </c>
      <c r="C62" s="7" t="s">
        <v>42</v>
      </c>
      <c r="D62" s="7" t="s">
        <v>482</v>
      </c>
      <c r="E62" s="7" t="s">
        <v>340</v>
      </c>
      <c r="F62" s="9">
        <v>25</v>
      </c>
      <c r="G62" s="13"/>
      <c r="H62" s="12">
        <f>ROUND((G62*F62),2)</f>
      </c>
      <c r="O62">
        <f>rekapitulace!H8</f>
      </c>
      <c r="P62">
        <f>O62/100*H62</f>
      </c>
    </row>
    <row r="63" ht="25.5">
      <c r="D63" s="15" t="s">
        <v>483</v>
      </c>
    </row>
    <row r="64" spans="1:16" ht="12.75">
      <c r="A64" s="7">
        <v>21</v>
      </c>
      <c r="B64" s="7" t="s">
        <v>484</v>
      </c>
      <c r="C64" s="7" t="s">
        <v>42</v>
      </c>
      <c r="D64" s="7" t="s">
        <v>485</v>
      </c>
      <c r="E64" s="7" t="s">
        <v>94</v>
      </c>
      <c r="F64" s="9">
        <v>7</v>
      </c>
      <c r="G64" s="13"/>
      <c r="H64" s="12">
        <f>ROUND((G64*F64),2)</f>
      </c>
      <c r="O64">
        <f>rekapitulace!H8</f>
      </c>
      <c r="P64">
        <f>O64/100*H64</f>
      </c>
    </row>
    <row r="65" spans="1:16" ht="12.75">
      <c r="A65" s="7">
        <v>22</v>
      </c>
      <c r="B65" s="7" t="s">
        <v>486</v>
      </c>
      <c r="C65" s="7" t="s">
        <v>42</v>
      </c>
      <c r="D65" s="7" t="s">
        <v>487</v>
      </c>
      <c r="E65" s="7" t="s">
        <v>94</v>
      </c>
      <c r="F65" s="9">
        <v>6.15</v>
      </c>
      <c r="G65" s="13"/>
      <c r="H65" s="12">
        <f>ROUND((G65*F65),2)</f>
      </c>
      <c r="O65">
        <f>rekapitulace!H8</f>
      </c>
      <c r="P65">
        <f>O65/100*H65</f>
      </c>
    </row>
    <row r="66" ht="102">
      <c r="D66" s="15" t="s">
        <v>488</v>
      </c>
    </row>
    <row r="67" spans="1:16" ht="12.75">
      <c r="A67" s="7">
        <v>23</v>
      </c>
      <c r="B67" s="7" t="s">
        <v>489</v>
      </c>
      <c r="C67" s="7" t="s">
        <v>42</v>
      </c>
      <c r="D67" s="7" t="s">
        <v>490</v>
      </c>
      <c r="E67" s="7" t="s">
        <v>94</v>
      </c>
      <c r="F67" s="9">
        <v>22.85</v>
      </c>
      <c r="G67" s="13"/>
      <c r="H67" s="12">
        <f>ROUND((G67*F67),2)</f>
      </c>
      <c r="O67">
        <f>rekapitulace!H8</f>
      </c>
      <c r="P67">
        <f>O67/100*H67</f>
      </c>
    </row>
    <row r="68" ht="102">
      <c r="D68" s="15" t="s">
        <v>491</v>
      </c>
    </row>
    <row r="69" spans="1:16" ht="12.75">
      <c r="A69" s="7">
        <v>24</v>
      </c>
      <c r="B69" s="7" t="s">
        <v>492</v>
      </c>
      <c r="C69" s="7" t="s">
        <v>42</v>
      </c>
      <c r="D69" s="7" t="s">
        <v>493</v>
      </c>
      <c r="E69" s="7" t="s">
        <v>94</v>
      </c>
      <c r="F69" s="9">
        <v>27.9</v>
      </c>
      <c r="G69" s="13"/>
      <c r="H69" s="12">
        <f>ROUND((G69*F69),2)</f>
      </c>
      <c r="O69">
        <f>rekapitulace!H8</f>
      </c>
      <c r="P69">
        <f>O69/100*H69</f>
      </c>
    </row>
    <row r="70" ht="114.75">
      <c r="D70" s="15" t="s">
        <v>494</v>
      </c>
    </row>
    <row r="71" spans="1:16" ht="12.75">
      <c r="A71" s="7">
        <v>25</v>
      </c>
      <c r="B71" s="7" t="s">
        <v>495</v>
      </c>
      <c r="C71" s="7" t="s">
        <v>42</v>
      </c>
      <c r="D71" s="7" t="s">
        <v>496</v>
      </c>
      <c r="E71" s="7" t="s">
        <v>52</v>
      </c>
      <c r="F71" s="9">
        <v>4</v>
      </c>
      <c r="G71" s="13"/>
      <c r="H71" s="12">
        <f>ROUND((G71*F71),2)</f>
      </c>
      <c r="O71">
        <f>rekapitulace!H8</f>
      </c>
      <c r="P71">
        <f>O71/100*H71</f>
      </c>
    </row>
    <row r="72" spans="1:16" ht="12.75" customHeight="1">
      <c r="A72" s="14"/>
      <c r="B72" s="14"/>
      <c r="C72" s="14" t="s">
        <v>39</v>
      </c>
      <c r="D72" s="14" t="s">
        <v>187</v>
      </c>
      <c r="E72" s="14"/>
      <c r="F72" s="14"/>
      <c r="G72" s="14"/>
      <c r="H72" s="14">
        <f>SUM(H51:H71)</f>
      </c>
      <c r="P72">
        <f>ROUND(SUM(P51:P71),2)</f>
      </c>
    </row>
    <row r="74" spans="1:8" ht="12.75" customHeight="1">
      <c r="A74" s="8"/>
      <c r="B74" s="8"/>
      <c r="C74" s="8" t="s">
        <v>118</v>
      </c>
      <c r="D74" s="8" t="s">
        <v>117</v>
      </c>
      <c r="E74" s="8"/>
      <c r="F74" s="10"/>
      <c r="G74" s="8"/>
      <c r="H74" s="10"/>
    </row>
    <row r="75" spans="1:16" ht="12.75">
      <c r="A75" s="7">
        <v>26</v>
      </c>
      <c r="B75" s="7" t="s">
        <v>497</v>
      </c>
      <c r="C75" s="7" t="s">
        <v>42</v>
      </c>
      <c r="D75" s="7" t="s">
        <v>498</v>
      </c>
      <c r="E75" s="7" t="s">
        <v>340</v>
      </c>
      <c r="F75" s="9">
        <v>50</v>
      </c>
      <c r="G75" s="13"/>
      <c r="H75" s="12">
        <f>ROUND((G75*F75),2)</f>
      </c>
      <c r="O75">
        <f>rekapitulace!H8</f>
      </c>
      <c r="P75">
        <f>O75/100*H75</f>
      </c>
    </row>
    <row r="76" spans="1:16" ht="12.75">
      <c r="A76" s="7">
        <v>27</v>
      </c>
      <c r="B76" s="7" t="s">
        <v>499</v>
      </c>
      <c r="C76" s="7" t="s">
        <v>42</v>
      </c>
      <c r="D76" s="7" t="s">
        <v>500</v>
      </c>
      <c r="E76" s="7" t="s">
        <v>52</v>
      </c>
      <c r="F76" s="9">
        <v>1</v>
      </c>
      <c r="G76" s="13"/>
      <c r="H76" s="12">
        <f>ROUND((G76*F76),2)</f>
      </c>
      <c r="O76">
        <f>rekapitulace!H8</f>
      </c>
      <c r="P76">
        <f>O76/100*H76</f>
      </c>
    </row>
    <row r="77" spans="1:16" ht="12.75">
      <c r="A77" s="7">
        <v>28</v>
      </c>
      <c r="B77" s="7" t="s">
        <v>501</v>
      </c>
      <c r="C77" s="7" t="s">
        <v>42</v>
      </c>
      <c r="D77" s="7" t="s">
        <v>502</v>
      </c>
      <c r="E77" s="7" t="s">
        <v>90</v>
      </c>
      <c r="F77" s="9">
        <v>3.36</v>
      </c>
      <c r="G77" s="13"/>
      <c r="H77" s="12">
        <f>ROUND((G77*F77),2)</f>
      </c>
      <c r="O77">
        <f>rekapitulace!H8</f>
      </c>
      <c r="P77">
        <f>O77/100*H77</f>
      </c>
    </row>
    <row r="78" ht="51">
      <c r="D78" s="15" t="s">
        <v>503</v>
      </c>
    </row>
    <row r="79" spans="1:16" ht="12.75">
      <c r="A79" s="7">
        <v>29</v>
      </c>
      <c r="B79" s="7" t="s">
        <v>504</v>
      </c>
      <c r="C79" s="7" t="s">
        <v>42</v>
      </c>
      <c r="D79" s="7" t="s">
        <v>505</v>
      </c>
      <c r="E79" s="7" t="s">
        <v>94</v>
      </c>
      <c r="F79" s="9">
        <v>22</v>
      </c>
      <c r="G79" s="13"/>
      <c r="H79" s="12">
        <f>ROUND((G79*F79),2)</f>
      </c>
      <c r="O79">
        <f>rekapitulace!H8</f>
      </c>
      <c r="P79">
        <f>O79/100*H79</f>
      </c>
    </row>
    <row r="80" spans="1:16" ht="12.75" customHeight="1">
      <c r="A80" s="14"/>
      <c r="B80" s="14"/>
      <c r="C80" s="14" t="s">
        <v>118</v>
      </c>
      <c r="D80" s="14" t="s">
        <v>117</v>
      </c>
      <c r="E80" s="14"/>
      <c r="F80" s="14"/>
      <c r="G80" s="14"/>
      <c r="H80" s="14">
        <f>SUM(H75:H79)</f>
      </c>
      <c r="P80">
        <f>ROUND(SUM(P75:P79),2)</f>
      </c>
    </row>
    <row r="82" spans="1:16" ht="12.75" customHeight="1">
      <c r="A82" s="14"/>
      <c r="B82" s="14"/>
      <c r="C82" s="14"/>
      <c r="D82" s="14" t="s">
        <v>67</v>
      </c>
      <c r="E82" s="14"/>
      <c r="F82" s="14"/>
      <c r="G82" s="14"/>
      <c r="H82" s="14">
        <f>+H14+H27+H34+H42+H48+H72+H80</f>
      </c>
      <c r="P82">
        <f>+P14+P27+P34+P42+P48+P72+P80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506</v>
      </c>
      <c r="D5" s="5" t="s">
        <v>507</v>
      </c>
      <c r="E5" s="5"/>
    </row>
    <row r="6" spans="1:5" ht="12.75" customHeight="1">
      <c r="A6" t="s">
        <v>17</v>
      </c>
      <c r="C6" s="5" t="s">
        <v>506</v>
      </c>
      <c r="D6" s="5" t="s">
        <v>507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/>
      <c r="O8" t="s">
        <v>32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30</v>
      </c>
      <c r="H9" s="4" t="s">
        <v>31</v>
      </c>
      <c r="O9" t="s">
        <v>11</v>
      </c>
    </row>
    <row r="10" spans="1:8" ht="14.25">
      <c r="A10" s="4" t="s">
        <v>23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39</v>
      </c>
    </row>
    <row r="11" spans="1:8" ht="12.75" customHeight="1">
      <c r="A11" s="8"/>
      <c r="B11" s="8"/>
      <c r="C11" s="8" t="s">
        <v>40</v>
      </c>
      <c r="D11" s="8" t="s">
        <v>21</v>
      </c>
      <c r="E11" s="8"/>
      <c r="F11" s="10"/>
      <c r="G11" s="8"/>
      <c r="H11" s="10"/>
    </row>
    <row r="12" spans="1:16" ht="12.75">
      <c r="A12" s="7">
        <v>1</v>
      </c>
      <c r="B12" s="7" t="s">
        <v>431</v>
      </c>
      <c r="C12" s="7" t="s">
        <v>42</v>
      </c>
      <c r="D12" s="7" t="s">
        <v>432</v>
      </c>
      <c r="E12" s="7" t="s">
        <v>72</v>
      </c>
      <c r="F12" s="9">
        <v>49.28</v>
      </c>
      <c r="G12" s="13"/>
      <c r="H12" s="12">
        <f>ROUND((G12*F12),2)</f>
      </c>
      <c r="O12">
        <f>rekapitulace!H8</f>
      </c>
      <c r="P12">
        <f>O12/100*H12</f>
      </c>
    </row>
    <row r="13" ht="114.75">
      <c r="D13" s="15" t="s">
        <v>508</v>
      </c>
    </row>
    <row r="14" spans="1:16" ht="12.75" customHeight="1">
      <c r="A14" s="14"/>
      <c r="B14" s="14"/>
      <c r="C14" s="14" t="s">
        <v>40</v>
      </c>
      <c r="D14" s="14" t="s">
        <v>21</v>
      </c>
      <c r="E14" s="14"/>
      <c r="F14" s="14"/>
      <c r="G14" s="14"/>
      <c r="H14" s="14">
        <f>SUM(H12:H13)</f>
      </c>
      <c r="P14">
        <f>ROUND(SUM(P12:P13),2)</f>
      </c>
    </row>
    <row r="16" spans="1:8" ht="12.75" customHeight="1">
      <c r="A16" s="8"/>
      <c r="B16" s="8"/>
      <c r="C16" s="8" t="s">
        <v>23</v>
      </c>
      <c r="D16" s="8" t="s">
        <v>80</v>
      </c>
      <c r="E16" s="8"/>
      <c r="F16" s="10"/>
      <c r="G16" s="8"/>
      <c r="H16" s="10"/>
    </row>
    <row r="17" spans="1:16" ht="12.75">
      <c r="A17" s="7">
        <v>2</v>
      </c>
      <c r="B17" s="7" t="s">
        <v>434</v>
      </c>
      <c r="C17" s="7" t="s">
        <v>42</v>
      </c>
      <c r="D17" s="7" t="s">
        <v>435</v>
      </c>
      <c r="E17" s="7" t="s">
        <v>301</v>
      </c>
      <c r="F17" s="9">
        <v>40</v>
      </c>
      <c r="G17" s="13"/>
      <c r="H17" s="12">
        <f>ROUND((G17*F17),2)</f>
      </c>
      <c r="O17">
        <f>rekapitulace!H8</f>
      </c>
      <c r="P17">
        <f>O17/100*H17</f>
      </c>
    </row>
    <row r="18" ht="25.5">
      <c r="D18" s="15" t="s">
        <v>436</v>
      </c>
    </row>
    <row r="19" spans="1:16" ht="12.75">
      <c r="A19" s="7">
        <v>3</v>
      </c>
      <c r="B19" s="7" t="s">
        <v>437</v>
      </c>
      <c r="C19" s="7" t="s">
        <v>42</v>
      </c>
      <c r="D19" s="7" t="s">
        <v>438</v>
      </c>
      <c r="E19" s="7" t="s">
        <v>90</v>
      </c>
      <c r="F19" s="9">
        <v>24.64</v>
      </c>
      <c r="G19" s="13"/>
      <c r="H19" s="12">
        <f>ROUND((G19*F19),2)</f>
      </c>
      <c r="O19">
        <f>rekapitulace!H8</f>
      </c>
      <c r="P19">
        <f>O19/100*H19</f>
      </c>
    </row>
    <row r="20" ht="38.25">
      <c r="D20" s="15" t="s">
        <v>509</v>
      </c>
    </row>
    <row r="21" spans="1:16" ht="12.75">
      <c r="A21" s="7">
        <v>4</v>
      </c>
      <c r="B21" s="7" t="s">
        <v>101</v>
      </c>
      <c r="C21" s="7" t="s">
        <v>42</v>
      </c>
      <c r="D21" s="7" t="s">
        <v>102</v>
      </c>
      <c r="E21" s="7" t="s">
        <v>90</v>
      </c>
      <c r="F21" s="9">
        <v>24.64</v>
      </c>
      <c r="G21" s="13"/>
      <c r="H21" s="12">
        <f>ROUND((G21*F21),2)</f>
      </c>
      <c r="O21">
        <f>rekapitulace!H8</f>
      </c>
      <c r="P21">
        <f>O21/100*H21</f>
      </c>
    </row>
    <row r="22" ht="63.75">
      <c r="D22" s="15" t="s">
        <v>510</v>
      </c>
    </row>
    <row r="23" spans="1:16" ht="12.75">
      <c r="A23" s="7">
        <v>5</v>
      </c>
      <c r="B23" s="7" t="s">
        <v>235</v>
      </c>
      <c r="C23" s="7" t="s">
        <v>42</v>
      </c>
      <c r="D23" s="7" t="s">
        <v>441</v>
      </c>
      <c r="E23" s="7" t="s">
        <v>90</v>
      </c>
      <c r="F23" s="9">
        <v>14.08</v>
      </c>
      <c r="G23" s="13"/>
      <c r="H23" s="12">
        <f>ROUND((G23*F23),2)</f>
      </c>
      <c r="O23">
        <f>rekapitulace!H8</f>
      </c>
      <c r="P23">
        <f>O23/100*H23</f>
      </c>
    </row>
    <row r="24" ht="38.25">
      <c r="D24" s="15" t="s">
        <v>511</v>
      </c>
    </row>
    <row r="25" spans="1:16" ht="12.75">
      <c r="A25" s="7">
        <v>6</v>
      </c>
      <c r="B25" s="7" t="s">
        <v>303</v>
      </c>
      <c r="C25" s="7" t="s">
        <v>42</v>
      </c>
      <c r="D25" s="7" t="s">
        <v>443</v>
      </c>
      <c r="E25" s="7" t="s">
        <v>90</v>
      </c>
      <c r="F25" s="9">
        <v>1.76</v>
      </c>
      <c r="G25" s="13"/>
      <c r="H25" s="12">
        <f>ROUND((G25*F25),2)</f>
      </c>
      <c r="O25">
        <f>rekapitulace!H8</f>
      </c>
      <c r="P25">
        <f>O25/100*H25</f>
      </c>
    </row>
    <row r="26" ht="38.25">
      <c r="D26" s="15" t="s">
        <v>512</v>
      </c>
    </row>
    <row r="27" spans="1:16" ht="12.75" customHeight="1">
      <c r="A27" s="14"/>
      <c r="B27" s="14"/>
      <c r="C27" s="14" t="s">
        <v>23</v>
      </c>
      <c r="D27" s="14" t="s">
        <v>80</v>
      </c>
      <c r="E27" s="14"/>
      <c r="F27" s="14"/>
      <c r="G27" s="14"/>
      <c r="H27" s="14">
        <f>SUM(H17:H26)</f>
      </c>
      <c r="P27">
        <f>ROUND(SUM(P17:P26),2)</f>
      </c>
    </row>
    <row r="29" spans="1:8" ht="12.75" customHeight="1">
      <c r="A29" s="8"/>
      <c r="B29" s="8"/>
      <c r="C29" s="8" t="s">
        <v>33</v>
      </c>
      <c r="D29" s="8" t="s">
        <v>107</v>
      </c>
      <c r="E29" s="8"/>
      <c r="F29" s="10"/>
      <c r="G29" s="8"/>
      <c r="H29" s="10"/>
    </row>
    <row r="30" spans="1:16" ht="12.75">
      <c r="A30" s="7">
        <v>7</v>
      </c>
      <c r="B30" s="7" t="s">
        <v>445</v>
      </c>
      <c r="C30" s="7" t="s">
        <v>42</v>
      </c>
      <c r="D30" s="7" t="s">
        <v>446</v>
      </c>
      <c r="E30" s="7" t="s">
        <v>90</v>
      </c>
      <c r="F30" s="9">
        <v>0.192</v>
      </c>
      <c r="G30" s="13"/>
      <c r="H30" s="12">
        <f>ROUND((G30*F30),2)</f>
      </c>
      <c r="O30">
        <f>rekapitulace!H8</f>
      </c>
      <c r="P30">
        <f>O30/100*H30</f>
      </c>
    </row>
    <row r="31" ht="38.25">
      <c r="D31" s="15" t="s">
        <v>513</v>
      </c>
    </row>
    <row r="32" spans="1:16" ht="12.75" customHeight="1">
      <c r="A32" s="14"/>
      <c r="B32" s="14"/>
      <c r="C32" s="14" t="s">
        <v>33</v>
      </c>
      <c r="D32" s="14" t="s">
        <v>107</v>
      </c>
      <c r="E32" s="14"/>
      <c r="F32" s="14"/>
      <c r="G32" s="14"/>
      <c r="H32" s="14">
        <f>SUM(H30:H31)</f>
      </c>
      <c r="P32">
        <f>ROUND(SUM(P30:P31),2)</f>
      </c>
    </row>
    <row r="34" spans="1:8" ht="12.75" customHeight="1">
      <c r="A34" s="8"/>
      <c r="B34" s="8"/>
      <c r="C34" s="8" t="s">
        <v>35</v>
      </c>
      <c r="D34" s="8" t="s">
        <v>238</v>
      </c>
      <c r="E34" s="8"/>
      <c r="F34" s="10"/>
      <c r="G34" s="8"/>
      <c r="H34" s="10"/>
    </row>
    <row r="35" spans="1:16" ht="12.75">
      <c r="A35" s="7">
        <v>8</v>
      </c>
      <c r="B35" s="7" t="s">
        <v>456</v>
      </c>
      <c r="C35" s="7" t="s">
        <v>42</v>
      </c>
      <c r="D35" s="7" t="s">
        <v>457</v>
      </c>
      <c r="E35" s="7" t="s">
        <v>83</v>
      </c>
      <c r="F35" s="9">
        <v>1</v>
      </c>
      <c r="G35" s="13"/>
      <c r="H35" s="12">
        <f>ROUND((G35*F35),2)</f>
      </c>
      <c r="O35">
        <f>rekapitulace!H8</f>
      </c>
      <c r="P35">
        <f>O35/100*H35</f>
      </c>
    </row>
    <row r="36" spans="1:16" ht="12.75" customHeight="1">
      <c r="A36" s="14"/>
      <c r="B36" s="14"/>
      <c r="C36" s="14" t="s">
        <v>35</v>
      </c>
      <c r="D36" s="14" t="s">
        <v>238</v>
      </c>
      <c r="E36" s="14"/>
      <c r="F36" s="14"/>
      <c r="G36" s="14"/>
      <c r="H36" s="14">
        <f>SUM(H35:H35)</f>
      </c>
      <c r="P36">
        <f>ROUND(SUM(P35:P35),2)</f>
      </c>
    </row>
    <row r="38" spans="1:8" ht="12.75" customHeight="1">
      <c r="A38" s="8"/>
      <c r="B38" s="8"/>
      <c r="C38" s="8" t="s">
        <v>38</v>
      </c>
      <c r="D38" s="8" t="s">
        <v>392</v>
      </c>
      <c r="E38" s="8"/>
      <c r="F38" s="10"/>
      <c r="G38" s="8"/>
      <c r="H38" s="10"/>
    </row>
    <row r="39" spans="1:16" ht="12.75">
      <c r="A39" s="7">
        <v>9</v>
      </c>
      <c r="B39" s="7" t="s">
        <v>458</v>
      </c>
      <c r="C39" s="7" t="s">
        <v>42</v>
      </c>
      <c r="D39" s="7" t="s">
        <v>459</v>
      </c>
      <c r="E39" s="7" t="s">
        <v>83</v>
      </c>
      <c r="F39" s="9">
        <v>13.8</v>
      </c>
      <c r="G39" s="13"/>
      <c r="H39" s="12">
        <f>ROUND((G39*F39),2)</f>
      </c>
      <c r="O39">
        <f>rekapitulace!H8</f>
      </c>
      <c r="P39">
        <f>O39/100*H39</f>
      </c>
    </row>
    <row r="40" ht="38.25">
      <c r="D40" s="15" t="s">
        <v>514</v>
      </c>
    </row>
    <row r="41" spans="1:16" ht="12.75">
      <c r="A41" s="7">
        <v>10</v>
      </c>
      <c r="B41" s="7" t="s">
        <v>461</v>
      </c>
      <c r="C41" s="7" t="s">
        <v>42</v>
      </c>
      <c r="D41" s="7" t="s">
        <v>462</v>
      </c>
      <c r="E41" s="7" t="s">
        <v>52</v>
      </c>
      <c r="F41" s="9">
        <v>2</v>
      </c>
      <c r="G41" s="13"/>
      <c r="H41" s="12">
        <f>ROUND((G41*F41),2)</f>
      </c>
      <c r="O41">
        <f>rekapitulace!H8</f>
      </c>
      <c r="P41">
        <f>O41/100*H41</f>
      </c>
    </row>
    <row r="42" spans="1:16" ht="12.75" customHeight="1">
      <c r="A42" s="14"/>
      <c r="B42" s="14"/>
      <c r="C42" s="14" t="s">
        <v>38</v>
      </c>
      <c r="D42" s="14" t="s">
        <v>392</v>
      </c>
      <c r="E42" s="14"/>
      <c r="F42" s="14"/>
      <c r="G42" s="14"/>
      <c r="H42" s="14">
        <f>SUM(H39:H41)</f>
      </c>
      <c r="P42">
        <f>ROUND(SUM(P39:P41),2)</f>
      </c>
    </row>
    <row r="44" spans="1:8" ht="12.75" customHeight="1">
      <c r="A44" s="8"/>
      <c r="B44" s="8"/>
      <c r="C44" s="8" t="s">
        <v>39</v>
      </c>
      <c r="D44" s="8" t="s">
        <v>405</v>
      </c>
      <c r="E44" s="8"/>
      <c r="F44" s="10"/>
      <c r="G44" s="8"/>
      <c r="H44" s="10"/>
    </row>
    <row r="45" spans="1:16" ht="12.75">
      <c r="A45" s="7">
        <v>11</v>
      </c>
      <c r="B45" s="7" t="s">
        <v>463</v>
      </c>
      <c r="C45" s="7" t="s">
        <v>464</v>
      </c>
      <c r="D45" s="7" t="s">
        <v>465</v>
      </c>
      <c r="E45" s="7" t="s">
        <v>94</v>
      </c>
      <c r="F45" s="9">
        <v>11</v>
      </c>
      <c r="G45" s="13"/>
      <c r="H45" s="12">
        <f>ROUND((G45*F45),2)</f>
      </c>
      <c r="O45">
        <f>rekapitulace!H8</f>
      </c>
      <c r="P45">
        <f>O45/100*H45</f>
      </c>
    </row>
    <row r="46" ht="127.5">
      <c r="D46" s="15" t="s">
        <v>515</v>
      </c>
    </row>
    <row r="47" spans="1:16" ht="12.75">
      <c r="A47" s="7">
        <v>12</v>
      </c>
      <c r="B47" s="7" t="s">
        <v>467</v>
      </c>
      <c r="C47" s="7" t="s">
        <v>42</v>
      </c>
      <c r="D47" s="7" t="s">
        <v>468</v>
      </c>
      <c r="E47" s="7" t="s">
        <v>94</v>
      </c>
      <c r="F47" s="9">
        <v>27.6</v>
      </c>
      <c r="G47" s="13"/>
      <c r="H47" s="12">
        <f>ROUND((G47*F47),2)</f>
      </c>
      <c r="O47">
        <f>rekapitulace!H8</f>
      </c>
      <c r="P47">
        <f>O47/100*H47</f>
      </c>
    </row>
    <row r="48" ht="344.25">
      <c r="D48" s="15" t="s">
        <v>516</v>
      </c>
    </row>
    <row r="49" spans="1:16" ht="12.75">
      <c r="A49" s="7">
        <v>13</v>
      </c>
      <c r="B49" s="7" t="s">
        <v>470</v>
      </c>
      <c r="C49" s="7" t="s">
        <v>42</v>
      </c>
      <c r="D49" s="7" t="s">
        <v>471</v>
      </c>
      <c r="E49" s="7" t="s">
        <v>94</v>
      </c>
      <c r="F49" s="9">
        <v>32.5</v>
      </c>
      <c r="G49" s="13"/>
      <c r="H49" s="12">
        <f>ROUND((G49*F49),2)</f>
      </c>
      <c r="O49">
        <f>rekapitulace!H8</f>
      </c>
      <c r="P49">
        <f>O49/100*H49</f>
      </c>
    </row>
    <row r="50" ht="191.25">
      <c r="D50" s="15" t="s">
        <v>517</v>
      </c>
    </row>
    <row r="51" spans="1:16" ht="12.75">
      <c r="A51" s="7">
        <v>14</v>
      </c>
      <c r="B51" s="7" t="s">
        <v>473</v>
      </c>
      <c r="C51" s="7" t="s">
        <v>42</v>
      </c>
      <c r="D51" s="7" t="s">
        <v>474</v>
      </c>
      <c r="E51" s="7" t="s">
        <v>52</v>
      </c>
      <c r="F51" s="9">
        <v>1</v>
      </c>
      <c r="G51" s="13"/>
      <c r="H51" s="12">
        <f>ROUND((G51*F51),2)</f>
      </c>
      <c r="O51">
        <f>rekapitulace!H8</f>
      </c>
      <c r="P51">
        <f>O51/100*H51</f>
      </c>
    </row>
    <row r="52" ht="89.25">
      <c r="D52" s="15" t="s">
        <v>475</v>
      </c>
    </row>
    <row r="53" spans="1:16" ht="12.75">
      <c r="A53" s="7">
        <v>15</v>
      </c>
      <c r="B53" s="7" t="s">
        <v>476</v>
      </c>
      <c r="C53" s="7" t="s">
        <v>42</v>
      </c>
      <c r="D53" s="7" t="s">
        <v>477</v>
      </c>
      <c r="E53" s="7" t="s">
        <v>52</v>
      </c>
      <c r="F53" s="9">
        <v>1</v>
      </c>
      <c r="G53" s="13"/>
      <c r="H53" s="12">
        <f>ROUND((G53*F53),2)</f>
      </c>
      <c r="O53">
        <f>rekapitulace!H8</f>
      </c>
      <c r="P53">
        <f>O53/100*H53</f>
      </c>
    </row>
    <row r="54" ht="63.75">
      <c r="D54" s="15" t="s">
        <v>478</v>
      </c>
    </row>
    <row r="55" spans="1:16" ht="12.75">
      <c r="A55" s="7">
        <v>16</v>
      </c>
      <c r="B55" s="7" t="s">
        <v>481</v>
      </c>
      <c r="C55" s="7" t="s">
        <v>42</v>
      </c>
      <c r="D55" s="7" t="s">
        <v>482</v>
      </c>
      <c r="E55" s="7" t="s">
        <v>340</v>
      </c>
      <c r="F55" s="9">
        <v>25</v>
      </c>
      <c r="G55" s="13"/>
      <c r="H55" s="12">
        <f>ROUND((G55*F55),2)</f>
      </c>
      <c r="O55">
        <f>rekapitulace!H8</f>
      </c>
      <c r="P55">
        <f>O55/100*H55</f>
      </c>
    </row>
    <row r="56" ht="25.5">
      <c r="D56" s="15" t="s">
        <v>483</v>
      </c>
    </row>
    <row r="57" spans="1:16" ht="12.75">
      <c r="A57" s="7">
        <v>17</v>
      </c>
      <c r="B57" s="7" t="s">
        <v>484</v>
      </c>
      <c r="C57" s="7" t="s">
        <v>42</v>
      </c>
      <c r="D57" s="7" t="s">
        <v>485</v>
      </c>
      <c r="E57" s="7" t="s">
        <v>94</v>
      </c>
      <c r="F57" s="9">
        <v>12</v>
      </c>
      <c r="G57" s="13"/>
      <c r="H57" s="12">
        <f>ROUND((G57*F57),2)</f>
      </c>
      <c r="O57">
        <f>rekapitulace!H8</f>
      </c>
      <c r="P57">
        <f>O57/100*H57</f>
      </c>
    </row>
    <row r="58" spans="1:16" ht="12.75">
      <c r="A58" s="7">
        <v>18</v>
      </c>
      <c r="B58" s="7" t="s">
        <v>486</v>
      </c>
      <c r="C58" s="7" t="s">
        <v>42</v>
      </c>
      <c r="D58" s="7" t="s">
        <v>487</v>
      </c>
      <c r="E58" s="7" t="s">
        <v>94</v>
      </c>
      <c r="F58" s="9">
        <v>11</v>
      </c>
      <c r="G58" s="13"/>
      <c r="H58" s="12">
        <f>ROUND((G58*F58),2)</f>
      </c>
      <c r="O58">
        <f>rekapitulace!H8</f>
      </c>
      <c r="P58">
        <f>O58/100*H58</f>
      </c>
    </row>
    <row r="59" ht="102">
      <c r="D59" s="15" t="s">
        <v>518</v>
      </c>
    </row>
    <row r="60" spans="1:16" ht="12.75">
      <c r="A60" s="7">
        <v>19</v>
      </c>
      <c r="B60" s="7" t="s">
        <v>489</v>
      </c>
      <c r="C60" s="7" t="s">
        <v>42</v>
      </c>
      <c r="D60" s="7" t="s">
        <v>490</v>
      </c>
      <c r="E60" s="7" t="s">
        <v>94</v>
      </c>
      <c r="F60" s="9">
        <v>27.6</v>
      </c>
      <c r="G60" s="13"/>
      <c r="H60" s="12">
        <f>ROUND((G60*F60),2)</f>
      </c>
      <c r="O60">
        <f>rekapitulace!H8</f>
      </c>
      <c r="P60">
        <f>O60/100*H60</f>
      </c>
    </row>
    <row r="61" ht="102">
      <c r="D61" s="15" t="s">
        <v>519</v>
      </c>
    </row>
    <row r="62" spans="1:16" ht="12.75">
      <c r="A62" s="7">
        <v>20</v>
      </c>
      <c r="B62" s="7" t="s">
        <v>492</v>
      </c>
      <c r="C62" s="7" t="s">
        <v>42</v>
      </c>
      <c r="D62" s="7" t="s">
        <v>493</v>
      </c>
      <c r="E62" s="7" t="s">
        <v>94</v>
      </c>
      <c r="F62" s="9">
        <v>32.5</v>
      </c>
      <c r="G62" s="13"/>
      <c r="H62" s="12">
        <f>ROUND((G62*F62),2)</f>
      </c>
      <c r="O62">
        <f>rekapitulace!H8</f>
      </c>
      <c r="P62">
        <f>O62/100*H62</f>
      </c>
    </row>
    <row r="63" ht="114.75">
      <c r="D63" s="15" t="s">
        <v>520</v>
      </c>
    </row>
    <row r="64" spans="1:16" ht="12.75">
      <c r="A64" s="7">
        <v>21</v>
      </c>
      <c r="B64" s="7" t="s">
        <v>495</v>
      </c>
      <c r="C64" s="7" t="s">
        <v>42</v>
      </c>
      <c r="D64" s="7" t="s">
        <v>496</v>
      </c>
      <c r="E64" s="7" t="s">
        <v>52</v>
      </c>
      <c r="F64" s="9">
        <v>4</v>
      </c>
      <c r="G64" s="13"/>
      <c r="H64" s="12">
        <f>ROUND((G64*F64),2)</f>
      </c>
      <c r="O64">
        <f>rekapitulace!H8</f>
      </c>
      <c r="P64">
        <f>O64/100*H64</f>
      </c>
    </row>
    <row r="65" spans="1:16" ht="12.75" customHeight="1">
      <c r="A65" s="14"/>
      <c r="B65" s="14"/>
      <c r="C65" s="14" t="s">
        <v>39</v>
      </c>
      <c r="D65" s="14" t="s">
        <v>187</v>
      </c>
      <c r="E65" s="14"/>
      <c r="F65" s="14"/>
      <c r="G65" s="14"/>
      <c r="H65" s="14">
        <f>SUM(H45:H64)</f>
      </c>
      <c r="P65">
        <f>ROUND(SUM(P45:P64),2)</f>
      </c>
    </row>
    <row r="67" spans="1:8" ht="12.75" customHeight="1">
      <c r="A67" s="8"/>
      <c r="B67" s="8"/>
      <c r="C67" s="8" t="s">
        <v>118</v>
      </c>
      <c r="D67" s="8" t="s">
        <v>117</v>
      </c>
      <c r="E67" s="8"/>
      <c r="F67" s="10"/>
      <c r="G67" s="8"/>
      <c r="H67" s="10"/>
    </row>
    <row r="68" spans="1:16" ht="12.75">
      <c r="A68" s="7">
        <v>22</v>
      </c>
      <c r="B68" s="7" t="s">
        <v>499</v>
      </c>
      <c r="C68" s="7" t="s">
        <v>42</v>
      </c>
      <c r="D68" s="7" t="s">
        <v>500</v>
      </c>
      <c r="E68" s="7" t="s">
        <v>52</v>
      </c>
      <c r="F68" s="9">
        <v>1</v>
      </c>
      <c r="G68" s="13"/>
      <c r="H68" s="12">
        <f>ROUND((G68*F68),2)</f>
      </c>
      <c r="O68">
        <f>rekapitulace!H8</f>
      </c>
      <c r="P68">
        <f>O68/100*H68</f>
      </c>
    </row>
    <row r="69" spans="1:16" ht="12.75">
      <c r="A69" s="7">
        <v>23</v>
      </c>
      <c r="B69" s="7" t="s">
        <v>504</v>
      </c>
      <c r="C69" s="7" t="s">
        <v>42</v>
      </c>
      <c r="D69" s="7" t="s">
        <v>505</v>
      </c>
      <c r="E69" s="7" t="s">
        <v>94</v>
      </c>
      <c r="F69" s="9">
        <v>26.5</v>
      </c>
      <c r="G69" s="13"/>
      <c r="H69" s="12">
        <f>ROUND((G69*F69),2)</f>
      </c>
      <c r="O69">
        <f>rekapitulace!H8</f>
      </c>
      <c r="P69">
        <f>O69/100*H69</f>
      </c>
    </row>
    <row r="70" spans="1:16" ht="12.75" customHeight="1">
      <c r="A70" s="14"/>
      <c r="B70" s="14"/>
      <c r="C70" s="14" t="s">
        <v>118</v>
      </c>
      <c r="D70" s="14" t="s">
        <v>117</v>
      </c>
      <c r="E70" s="14"/>
      <c r="F70" s="14"/>
      <c r="G70" s="14"/>
      <c r="H70" s="14">
        <f>SUM(H68:H69)</f>
      </c>
      <c r="P70">
        <f>ROUND(SUM(P68:P69),2)</f>
      </c>
    </row>
    <row r="72" spans="1:16" ht="12.75" customHeight="1">
      <c r="A72" s="14"/>
      <c r="B72" s="14"/>
      <c r="C72" s="14"/>
      <c r="D72" s="14" t="s">
        <v>67</v>
      </c>
      <c r="E72" s="14"/>
      <c r="F72" s="14"/>
      <c r="G72" s="14"/>
      <c r="H72" s="14">
        <f>+H14+H27+H32+H36+H42+H65+H70</f>
      </c>
      <c r="P72">
        <f>+P14+P27+P32+P36+P42+P65+P70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